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78c2d356d687b2/Desktop/Excel Challenge/"/>
    </mc:Choice>
  </mc:AlternateContent>
  <xr:revisionPtr revIDLastSave="57" documentId="8_{CA04CCE0-07E6-4C22-BC74-A15648707B59}" xr6:coauthVersionLast="45" xr6:coauthVersionMax="45" xr10:uidLastSave="{280CFB00-D60E-4C4A-B3C1-49C2D0FEF7D8}"/>
  <bookViews>
    <workbookView xWindow="-108" yWindow="-108" windowWidth="23256" windowHeight="12576" xr2:uid="{00000000-000D-0000-FFFF-FFFF00000000}"/>
  </bookViews>
  <sheets>
    <sheet name="Base" sheetId="1" r:id="rId1"/>
    <sheet name="Table I" sheetId="3" r:id="rId2"/>
    <sheet name="Table II" sheetId="4" r:id="rId3"/>
    <sheet name="Table III" sheetId="13" r:id="rId4"/>
    <sheet name="Bonus I" sheetId="14" r:id="rId5"/>
    <sheet name="Bonus II" sheetId="16" r:id="rId6"/>
    <sheet name="LU_A" sheetId="15" r:id="rId7"/>
  </sheets>
  <definedNames>
    <definedName name="_xlcn.WorksheetConnection_BaseA1Y41151" hidden="1">Base!$A$1:$AC$4115</definedName>
    <definedName name="Backers_Lose">Base!$V$1</definedName>
    <definedName name="Backers_LoseII">Base!$V$1:$V$4115</definedName>
    <definedName name="Backers_Win">Base!$U$2:$U$4115</definedName>
    <definedName name="Goal_Size">Base!$F$2:$F$4115</definedName>
    <definedName name="State">Base!$H$2:$H$4115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Base!$A$1:$Y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Launch_Date" columnId="Launch_Date">
                <x16:calculatedTimeColumn columnName="Launch_Date (Year)" columnId="Launch_Date (Year)" contentType="years" isSelected="1"/>
                <x16:calculatedTimeColumn columnName="Launch_Date (Month Index)" columnId="Launch_Date (Month Index)" contentType="monthsindex" isSelected="1"/>
                <x16:calculatedTimeColumn columnName="Launch_Date (Month)" columnId="Launch_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G41" i="13" l="1"/>
  <c r="G40" i="13"/>
  <c r="G34" i="13"/>
  <c r="G35" i="13"/>
  <c r="G39" i="13"/>
  <c r="G38" i="13"/>
  <c r="G36" i="13"/>
  <c r="G33" i="13"/>
  <c r="G29" i="13"/>
  <c r="G31" i="13"/>
  <c r="G32" i="13"/>
  <c r="G30" i="13"/>
  <c r="G37" i="13"/>
  <c r="G97" i="4"/>
  <c r="G138" i="4"/>
  <c r="G105" i="4"/>
  <c r="G100" i="4"/>
  <c r="G110" i="4"/>
  <c r="G119" i="4"/>
  <c r="G118" i="4"/>
  <c r="G112" i="4"/>
  <c r="G101" i="4"/>
  <c r="G117" i="4"/>
  <c r="G127" i="4"/>
  <c r="G116" i="4"/>
  <c r="G126" i="4"/>
  <c r="G99" i="4"/>
  <c r="G137" i="4"/>
  <c r="G136" i="4"/>
  <c r="G125" i="4"/>
  <c r="G98" i="4"/>
  <c r="G135" i="4"/>
  <c r="G104" i="4"/>
  <c r="G134" i="4"/>
  <c r="G115" i="4"/>
  <c r="G133" i="4"/>
  <c r="G108" i="4"/>
  <c r="G124" i="4"/>
  <c r="G132" i="4"/>
  <c r="G131" i="4"/>
  <c r="G114" i="4"/>
  <c r="G103" i="4"/>
  <c r="G107" i="4"/>
  <c r="G130" i="4"/>
  <c r="G106" i="4"/>
  <c r="G123" i="4"/>
  <c r="G113" i="4"/>
  <c r="G122" i="4"/>
  <c r="G111" i="4"/>
  <c r="G102" i="4"/>
  <c r="G121" i="4"/>
  <c r="G120" i="4"/>
  <c r="G128" i="4"/>
  <c r="G129" i="4"/>
  <c r="G109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52" i="4"/>
  <c r="G28" i="3" l="1"/>
  <c r="G27" i="3"/>
  <c r="G26" i="3"/>
  <c r="G22" i="3"/>
  <c r="G23" i="3"/>
  <c r="G25" i="3"/>
  <c r="G21" i="3"/>
  <c r="G24" i="3"/>
  <c r="G19" i="3"/>
  <c r="G20" i="3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V2" i="1"/>
  <c r="U2" i="1"/>
  <c r="C5" i="16" l="1"/>
  <c r="D6" i="16"/>
  <c r="D9" i="16"/>
  <c r="C6" i="16"/>
  <c r="C7" i="16"/>
  <c r="D7" i="16"/>
  <c r="D8" i="16" s="1"/>
  <c r="C4" i="16"/>
  <c r="D4" i="16"/>
  <c r="C9" i="16"/>
  <c r="D5" i="1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2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N2" i="1"/>
  <c r="M2" i="1"/>
  <c r="C8" i="16" l="1"/>
  <c r="K11" i="14"/>
  <c r="K12" i="14"/>
  <c r="D14" i="14"/>
  <c r="D10" i="14"/>
  <c r="D6" i="14"/>
  <c r="D12" i="14"/>
  <c r="D8" i="14"/>
  <c r="D11" i="14"/>
  <c r="D7" i="14"/>
  <c r="D13" i="14"/>
  <c r="D9" i="14"/>
  <c r="D5" i="14"/>
  <c r="D3" i="14"/>
  <c r="D4" i="14"/>
  <c r="E11" i="14"/>
  <c r="E7" i="14"/>
  <c r="E3" i="14"/>
  <c r="E12" i="14"/>
  <c r="E8" i="14"/>
  <c r="E4" i="14"/>
  <c r="E13" i="14"/>
  <c r="E9" i="14"/>
  <c r="E5" i="14"/>
  <c r="E14" i="14"/>
  <c r="E10" i="14"/>
  <c r="E6" i="14"/>
  <c r="K3" i="14"/>
  <c r="K7" i="14"/>
  <c r="K4" i="14"/>
  <c r="K8" i="14"/>
  <c r="C13" i="14"/>
  <c r="F13" i="14" s="1"/>
  <c r="G13" i="14" s="1"/>
  <c r="C9" i="14"/>
  <c r="F9" i="14" s="1"/>
  <c r="I9" i="14" s="1"/>
  <c r="C5" i="14"/>
  <c r="C4" i="14"/>
  <c r="C14" i="14"/>
  <c r="C10" i="14"/>
  <c r="F10" i="14" s="1"/>
  <c r="I10" i="14" s="1"/>
  <c r="C6" i="14"/>
  <c r="F6" i="14" s="1"/>
  <c r="H6" i="14" s="1"/>
  <c r="C11" i="14"/>
  <c r="C7" i="14"/>
  <c r="C12" i="14"/>
  <c r="F12" i="14" s="1"/>
  <c r="H12" i="14" s="1"/>
  <c r="C8" i="14"/>
  <c r="F8" i="14" s="1"/>
  <c r="G8" i="14" s="1"/>
  <c r="C3" i="14"/>
  <c r="F3" i="14" s="1"/>
  <c r="H3" i="14" s="1"/>
  <c r="K5" i="14"/>
  <c r="K9" i="14"/>
  <c r="K13" i="14"/>
  <c r="M14" i="14"/>
  <c r="M10" i="14"/>
  <c r="M6" i="14"/>
  <c r="M3" i="14"/>
  <c r="M13" i="14"/>
  <c r="M9" i="14"/>
  <c r="M5" i="14"/>
  <c r="M12" i="14"/>
  <c r="N12" i="14" s="1"/>
  <c r="M8" i="14"/>
  <c r="M4" i="14"/>
  <c r="M11" i="14"/>
  <c r="N11" i="14" s="1"/>
  <c r="M7" i="14"/>
  <c r="K6" i="14"/>
  <c r="K10" i="14"/>
  <c r="N10" i="14" s="1"/>
  <c r="K14" i="14"/>
  <c r="N14" i="14" s="1"/>
  <c r="I3" i="14"/>
  <c r="G3" i="14"/>
  <c r="I13" i="14"/>
  <c r="I12" i="14"/>
  <c r="G6" i="14"/>
  <c r="H8" i="14"/>
  <c r="I8" i="14"/>
  <c r="I6" i="14"/>
  <c r="H13" i="14"/>
  <c r="N3" i="14"/>
  <c r="O3" i="14" s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4115" i="1"/>
  <c r="AC4115" i="1"/>
  <c r="AC4114" i="1"/>
  <c r="AC4113" i="1"/>
  <c r="AC4112" i="1"/>
  <c r="AC4111" i="1"/>
  <c r="AC4110" i="1"/>
  <c r="AC4109" i="1"/>
  <c r="AC4108" i="1"/>
  <c r="AC4107" i="1"/>
  <c r="AC4106" i="1"/>
  <c r="AC4105" i="1"/>
  <c r="AC4104" i="1"/>
  <c r="AC4103" i="1"/>
  <c r="AC4102" i="1"/>
  <c r="AC4101" i="1"/>
  <c r="AC4100" i="1"/>
  <c r="AC4099" i="1"/>
  <c r="AC4098" i="1"/>
  <c r="AC4097" i="1"/>
  <c r="AC4096" i="1"/>
  <c r="AC4095" i="1"/>
  <c r="AC4094" i="1"/>
  <c r="AC4093" i="1"/>
  <c r="AC4092" i="1"/>
  <c r="AC4091" i="1"/>
  <c r="AC4090" i="1"/>
  <c r="AC4089" i="1"/>
  <c r="AC4088" i="1"/>
  <c r="AC4087" i="1"/>
  <c r="AC4086" i="1"/>
  <c r="AC4085" i="1"/>
  <c r="AC4084" i="1"/>
  <c r="AC4083" i="1"/>
  <c r="AC4082" i="1"/>
  <c r="AC4081" i="1"/>
  <c r="AC4080" i="1"/>
  <c r="AC4079" i="1"/>
  <c r="AC4078" i="1"/>
  <c r="AC4077" i="1"/>
  <c r="AC4076" i="1"/>
  <c r="AC4075" i="1"/>
  <c r="AC4074" i="1"/>
  <c r="AC4073" i="1"/>
  <c r="AC4072" i="1"/>
  <c r="AC4071" i="1"/>
  <c r="AC4070" i="1"/>
  <c r="AC4069" i="1"/>
  <c r="AC4068" i="1"/>
  <c r="AC4067" i="1"/>
  <c r="AC4066" i="1"/>
  <c r="AC4065" i="1"/>
  <c r="AC4064" i="1"/>
  <c r="AC4063" i="1"/>
  <c r="AC4062" i="1"/>
  <c r="AC4061" i="1"/>
  <c r="AC4060" i="1"/>
  <c r="AC4059" i="1"/>
  <c r="AC4058" i="1"/>
  <c r="AC4057" i="1"/>
  <c r="AC4056" i="1"/>
  <c r="AC4055" i="1"/>
  <c r="AC4054" i="1"/>
  <c r="AC4053" i="1"/>
  <c r="AC4052" i="1"/>
  <c r="AC4051" i="1"/>
  <c r="AC4050" i="1"/>
  <c r="AC4049" i="1"/>
  <c r="AC4048" i="1"/>
  <c r="AC4047" i="1"/>
  <c r="AC4046" i="1"/>
  <c r="AC4045" i="1"/>
  <c r="AC4044" i="1"/>
  <c r="AC4043" i="1"/>
  <c r="AC4042" i="1"/>
  <c r="AC4041" i="1"/>
  <c r="AC4040" i="1"/>
  <c r="AC4039" i="1"/>
  <c r="AC4038" i="1"/>
  <c r="AC4037" i="1"/>
  <c r="AC4036" i="1"/>
  <c r="AC4035" i="1"/>
  <c r="AC4034" i="1"/>
  <c r="AC4033" i="1"/>
  <c r="AC4032" i="1"/>
  <c r="AC4031" i="1"/>
  <c r="AC4030" i="1"/>
  <c r="AC4029" i="1"/>
  <c r="AC4028" i="1"/>
  <c r="AC4027" i="1"/>
  <c r="AC4026" i="1"/>
  <c r="AC4025" i="1"/>
  <c r="AC4024" i="1"/>
  <c r="AC4023" i="1"/>
  <c r="AC4022" i="1"/>
  <c r="AC4021" i="1"/>
  <c r="AC4020" i="1"/>
  <c r="AC4019" i="1"/>
  <c r="AC4018" i="1"/>
  <c r="AC4017" i="1"/>
  <c r="AC4016" i="1"/>
  <c r="AC4015" i="1"/>
  <c r="AC4014" i="1"/>
  <c r="AC4013" i="1"/>
  <c r="AC4012" i="1"/>
  <c r="AC4011" i="1"/>
  <c r="AC4010" i="1"/>
  <c r="AC4009" i="1"/>
  <c r="AC4008" i="1"/>
  <c r="AC4007" i="1"/>
  <c r="AC4006" i="1"/>
  <c r="AC4005" i="1"/>
  <c r="AC4004" i="1"/>
  <c r="AC4003" i="1"/>
  <c r="AC4002" i="1"/>
  <c r="AC4001" i="1"/>
  <c r="AC4000" i="1"/>
  <c r="AC3999" i="1"/>
  <c r="AC3998" i="1"/>
  <c r="AC3997" i="1"/>
  <c r="AC3996" i="1"/>
  <c r="AC3995" i="1"/>
  <c r="AC3994" i="1"/>
  <c r="AC3993" i="1"/>
  <c r="AC3992" i="1"/>
  <c r="AC3991" i="1"/>
  <c r="AC3990" i="1"/>
  <c r="AC3989" i="1"/>
  <c r="AC3988" i="1"/>
  <c r="AC3987" i="1"/>
  <c r="AC3986" i="1"/>
  <c r="AC3985" i="1"/>
  <c r="AC3984" i="1"/>
  <c r="AC3983" i="1"/>
  <c r="AC3982" i="1"/>
  <c r="AC3981" i="1"/>
  <c r="AC3980" i="1"/>
  <c r="AC3979" i="1"/>
  <c r="AC3978" i="1"/>
  <c r="AC3977" i="1"/>
  <c r="AC3976" i="1"/>
  <c r="AC3975" i="1"/>
  <c r="AC3974" i="1"/>
  <c r="AC3973" i="1"/>
  <c r="AC3972" i="1"/>
  <c r="AC3971" i="1"/>
  <c r="AC3970" i="1"/>
  <c r="AC3969" i="1"/>
  <c r="AC3968" i="1"/>
  <c r="AC3967" i="1"/>
  <c r="AC3966" i="1"/>
  <c r="AC3965" i="1"/>
  <c r="AC3964" i="1"/>
  <c r="AC3963" i="1"/>
  <c r="AC3962" i="1"/>
  <c r="AC3961" i="1"/>
  <c r="AC3960" i="1"/>
  <c r="AC3959" i="1"/>
  <c r="AC3958" i="1"/>
  <c r="AC3957" i="1"/>
  <c r="AC3956" i="1"/>
  <c r="AC3955" i="1"/>
  <c r="AC3954" i="1"/>
  <c r="AC3953" i="1"/>
  <c r="AC3952" i="1"/>
  <c r="AC3951" i="1"/>
  <c r="AC3950" i="1"/>
  <c r="AC3949" i="1"/>
  <c r="AC3948" i="1"/>
  <c r="AC3947" i="1"/>
  <c r="AC3946" i="1"/>
  <c r="AC3945" i="1"/>
  <c r="AC3944" i="1"/>
  <c r="AC3943" i="1"/>
  <c r="AC3942" i="1"/>
  <c r="AC3941" i="1"/>
  <c r="AC3940" i="1"/>
  <c r="AC3939" i="1"/>
  <c r="AC3938" i="1"/>
  <c r="AC3937" i="1"/>
  <c r="AC3936" i="1"/>
  <c r="AC3935" i="1"/>
  <c r="AC3934" i="1"/>
  <c r="AC3933" i="1"/>
  <c r="AC3932" i="1"/>
  <c r="AC3931" i="1"/>
  <c r="AC3930" i="1"/>
  <c r="AC3929" i="1"/>
  <c r="AC3928" i="1"/>
  <c r="AC3927" i="1"/>
  <c r="AC3926" i="1"/>
  <c r="AC3925" i="1"/>
  <c r="AC3924" i="1"/>
  <c r="AC3923" i="1"/>
  <c r="AC3922" i="1"/>
  <c r="AC3921" i="1"/>
  <c r="AC3920" i="1"/>
  <c r="AC3919" i="1"/>
  <c r="AC3918" i="1"/>
  <c r="AC3917" i="1"/>
  <c r="AC3916" i="1"/>
  <c r="AC3915" i="1"/>
  <c r="AC3914" i="1"/>
  <c r="AC3913" i="1"/>
  <c r="AC3912" i="1"/>
  <c r="AC3911" i="1"/>
  <c r="AC3910" i="1"/>
  <c r="AC3909" i="1"/>
  <c r="AC3908" i="1"/>
  <c r="AC3907" i="1"/>
  <c r="AC3906" i="1"/>
  <c r="AC3905" i="1"/>
  <c r="AC3904" i="1"/>
  <c r="AC3903" i="1"/>
  <c r="AC3902" i="1"/>
  <c r="AC3901" i="1"/>
  <c r="AC3900" i="1"/>
  <c r="AC3899" i="1"/>
  <c r="AC3898" i="1"/>
  <c r="AC3897" i="1"/>
  <c r="AC3896" i="1"/>
  <c r="AC3895" i="1"/>
  <c r="AC3894" i="1"/>
  <c r="AC3893" i="1"/>
  <c r="AC3892" i="1"/>
  <c r="AC3891" i="1"/>
  <c r="AC3890" i="1"/>
  <c r="AC3889" i="1"/>
  <c r="AC3888" i="1"/>
  <c r="AC3887" i="1"/>
  <c r="AC3886" i="1"/>
  <c r="AC3885" i="1"/>
  <c r="AC3884" i="1"/>
  <c r="AC3883" i="1"/>
  <c r="AC3882" i="1"/>
  <c r="AC3881" i="1"/>
  <c r="AC3880" i="1"/>
  <c r="AC3879" i="1"/>
  <c r="AC3878" i="1"/>
  <c r="AC3877" i="1"/>
  <c r="AC3876" i="1"/>
  <c r="AC3875" i="1"/>
  <c r="AC3874" i="1"/>
  <c r="AC3873" i="1"/>
  <c r="AC3872" i="1"/>
  <c r="AC3871" i="1"/>
  <c r="AC3870" i="1"/>
  <c r="AC3869" i="1"/>
  <c r="AC3868" i="1"/>
  <c r="AC3867" i="1"/>
  <c r="AC3866" i="1"/>
  <c r="AC3865" i="1"/>
  <c r="AC3864" i="1"/>
  <c r="AC3863" i="1"/>
  <c r="AC3862" i="1"/>
  <c r="AC3861" i="1"/>
  <c r="AC3860" i="1"/>
  <c r="AC3859" i="1"/>
  <c r="AC3858" i="1"/>
  <c r="AC3857" i="1"/>
  <c r="AC3856" i="1"/>
  <c r="AC3855" i="1"/>
  <c r="AC3854" i="1"/>
  <c r="AC3853" i="1"/>
  <c r="AC3852" i="1"/>
  <c r="AC3851" i="1"/>
  <c r="AC3850" i="1"/>
  <c r="AC3849" i="1"/>
  <c r="AC3848" i="1"/>
  <c r="AC3847" i="1"/>
  <c r="AC3846" i="1"/>
  <c r="AC3845" i="1"/>
  <c r="AC3844" i="1"/>
  <c r="AC3843" i="1"/>
  <c r="AC3842" i="1"/>
  <c r="AC3841" i="1"/>
  <c r="AC3840" i="1"/>
  <c r="AC3839" i="1"/>
  <c r="AC3838" i="1"/>
  <c r="AC3837" i="1"/>
  <c r="AC3836" i="1"/>
  <c r="AC3835" i="1"/>
  <c r="AC3834" i="1"/>
  <c r="AC3833" i="1"/>
  <c r="AC3832" i="1"/>
  <c r="AC3831" i="1"/>
  <c r="AC3830" i="1"/>
  <c r="AC3829" i="1"/>
  <c r="AC3828" i="1"/>
  <c r="AC3827" i="1"/>
  <c r="AC3826" i="1"/>
  <c r="AC3825" i="1"/>
  <c r="AC3824" i="1"/>
  <c r="AC3823" i="1"/>
  <c r="AC3822" i="1"/>
  <c r="AC3821" i="1"/>
  <c r="AC3820" i="1"/>
  <c r="AC3819" i="1"/>
  <c r="AC3818" i="1"/>
  <c r="AC3817" i="1"/>
  <c r="AC3816" i="1"/>
  <c r="AC3815" i="1"/>
  <c r="AC3814" i="1"/>
  <c r="AC3813" i="1"/>
  <c r="AC3812" i="1"/>
  <c r="AC3811" i="1"/>
  <c r="AC3810" i="1"/>
  <c r="AC3809" i="1"/>
  <c r="AC3808" i="1"/>
  <c r="AC3807" i="1"/>
  <c r="AC3806" i="1"/>
  <c r="AC3805" i="1"/>
  <c r="AC3804" i="1"/>
  <c r="AC3803" i="1"/>
  <c r="AC3802" i="1"/>
  <c r="AC3801" i="1"/>
  <c r="AC3800" i="1"/>
  <c r="AC3799" i="1"/>
  <c r="AC3798" i="1"/>
  <c r="AC3797" i="1"/>
  <c r="AC3796" i="1"/>
  <c r="AC3795" i="1"/>
  <c r="AC3794" i="1"/>
  <c r="AC3793" i="1"/>
  <c r="AC3792" i="1"/>
  <c r="AC3791" i="1"/>
  <c r="AC3790" i="1"/>
  <c r="AC3789" i="1"/>
  <c r="AC3788" i="1"/>
  <c r="AC3787" i="1"/>
  <c r="AC3786" i="1"/>
  <c r="AC3785" i="1"/>
  <c r="AC3784" i="1"/>
  <c r="AC3783" i="1"/>
  <c r="AC3782" i="1"/>
  <c r="AC3781" i="1"/>
  <c r="AC3780" i="1"/>
  <c r="AC3779" i="1"/>
  <c r="AC3778" i="1"/>
  <c r="AC3777" i="1"/>
  <c r="AC3776" i="1"/>
  <c r="AC3775" i="1"/>
  <c r="AC3774" i="1"/>
  <c r="AC3773" i="1"/>
  <c r="AC3772" i="1"/>
  <c r="AC3771" i="1"/>
  <c r="AC3770" i="1"/>
  <c r="AC3769" i="1"/>
  <c r="AC3768" i="1"/>
  <c r="AC3767" i="1"/>
  <c r="AC3766" i="1"/>
  <c r="AC3765" i="1"/>
  <c r="AC3764" i="1"/>
  <c r="AC3763" i="1"/>
  <c r="AC3762" i="1"/>
  <c r="AC3761" i="1"/>
  <c r="AC3760" i="1"/>
  <c r="AC3759" i="1"/>
  <c r="AC3758" i="1"/>
  <c r="AC3757" i="1"/>
  <c r="AC3756" i="1"/>
  <c r="AC3755" i="1"/>
  <c r="AC3754" i="1"/>
  <c r="AC3753" i="1"/>
  <c r="AC3752" i="1"/>
  <c r="AC3751" i="1"/>
  <c r="AC3750" i="1"/>
  <c r="AC3749" i="1"/>
  <c r="AC3748" i="1"/>
  <c r="AC3747" i="1"/>
  <c r="AC3746" i="1"/>
  <c r="AC3745" i="1"/>
  <c r="AC3744" i="1"/>
  <c r="AC3743" i="1"/>
  <c r="AC3742" i="1"/>
  <c r="AC3741" i="1"/>
  <c r="AC3740" i="1"/>
  <c r="AC3739" i="1"/>
  <c r="AC3738" i="1"/>
  <c r="AC3737" i="1"/>
  <c r="AC3736" i="1"/>
  <c r="AC3735" i="1"/>
  <c r="AC3734" i="1"/>
  <c r="AC3733" i="1"/>
  <c r="AC3732" i="1"/>
  <c r="AC3731" i="1"/>
  <c r="AC3730" i="1"/>
  <c r="AC3729" i="1"/>
  <c r="AC3728" i="1"/>
  <c r="AC3727" i="1"/>
  <c r="AC3726" i="1"/>
  <c r="AC3725" i="1"/>
  <c r="AC3724" i="1"/>
  <c r="AC3723" i="1"/>
  <c r="AC3722" i="1"/>
  <c r="AC3721" i="1"/>
  <c r="AC3720" i="1"/>
  <c r="AC3719" i="1"/>
  <c r="AC3718" i="1"/>
  <c r="AC3717" i="1"/>
  <c r="AC3716" i="1"/>
  <c r="AC3715" i="1"/>
  <c r="AC3714" i="1"/>
  <c r="AC3713" i="1"/>
  <c r="AC3712" i="1"/>
  <c r="AC3711" i="1"/>
  <c r="AC3710" i="1"/>
  <c r="AC3709" i="1"/>
  <c r="AC3708" i="1"/>
  <c r="AC3707" i="1"/>
  <c r="AC3706" i="1"/>
  <c r="AC3705" i="1"/>
  <c r="AC3704" i="1"/>
  <c r="AC3703" i="1"/>
  <c r="AC3702" i="1"/>
  <c r="AC3701" i="1"/>
  <c r="AC3700" i="1"/>
  <c r="AC3699" i="1"/>
  <c r="AC3698" i="1"/>
  <c r="AC3697" i="1"/>
  <c r="AC3696" i="1"/>
  <c r="AC3695" i="1"/>
  <c r="AC3694" i="1"/>
  <c r="AC3693" i="1"/>
  <c r="AC3692" i="1"/>
  <c r="AC3691" i="1"/>
  <c r="AC3690" i="1"/>
  <c r="AC3689" i="1"/>
  <c r="AC3688" i="1"/>
  <c r="AC3687" i="1"/>
  <c r="AC3686" i="1"/>
  <c r="AC3685" i="1"/>
  <c r="AC3684" i="1"/>
  <c r="AC3683" i="1"/>
  <c r="AC3682" i="1"/>
  <c r="AC3681" i="1"/>
  <c r="AC3680" i="1"/>
  <c r="AC3679" i="1"/>
  <c r="AC3678" i="1"/>
  <c r="AC3677" i="1"/>
  <c r="AC3676" i="1"/>
  <c r="AC3675" i="1"/>
  <c r="AC3674" i="1"/>
  <c r="AC3673" i="1"/>
  <c r="AC3672" i="1"/>
  <c r="AC3671" i="1"/>
  <c r="AC3670" i="1"/>
  <c r="AC3669" i="1"/>
  <c r="AC3668" i="1"/>
  <c r="AC3667" i="1"/>
  <c r="AC3666" i="1"/>
  <c r="AC3665" i="1"/>
  <c r="AC3664" i="1"/>
  <c r="AC3663" i="1"/>
  <c r="AC3662" i="1"/>
  <c r="AC3661" i="1"/>
  <c r="AC3660" i="1"/>
  <c r="AC3659" i="1"/>
  <c r="AC3658" i="1"/>
  <c r="AC3657" i="1"/>
  <c r="AC3656" i="1"/>
  <c r="AC3655" i="1"/>
  <c r="AC3654" i="1"/>
  <c r="AC3653" i="1"/>
  <c r="AC3652" i="1"/>
  <c r="AC3651" i="1"/>
  <c r="AC3650" i="1"/>
  <c r="AC3649" i="1"/>
  <c r="AC3648" i="1"/>
  <c r="AC3647" i="1"/>
  <c r="AC3646" i="1"/>
  <c r="AC3645" i="1"/>
  <c r="AC3644" i="1"/>
  <c r="AC3643" i="1"/>
  <c r="AC3642" i="1"/>
  <c r="AC3641" i="1"/>
  <c r="AC3640" i="1"/>
  <c r="AC3639" i="1"/>
  <c r="AC3638" i="1"/>
  <c r="AC3637" i="1"/>
  <c r="AC3636" i="1"/>
  <c r="AC3635" i="1"/>
  <c r="AC3634" i="1"/>
  <c r="AC3633" i="1"/>
  <c r="AC3632" i="1"/>
  <c r="AC3631" i="1"/>
  <c r="AC3630" i="1"/>
  <c r="AC3629" i="1"/>
  <c r="AC3628" i="1"/>
  <c r="AC3627" i="1"/>
  <c r="AC3626" i="1"/>
  <c r="AC3625" i="1"/>
  <c r="AC3624" i="1"/>
  <c r="AC3623" i="1"/>
  <c r="AC3622" i="1"/>
  <c r="AC3621" i="1"/>
  <c r="AC3620" i="1"/>
  <c r="AC3619" i="1"/>
  <c r="AC3618" i="1"/>
  <c r="AC3617" i="1"/>
  <c r="AC3616" i="1"/>
  <c r="AC3615" i="1"/>
  <c r="AC3614" i="1"/>
  <c r="AC3613" i="1"/>
  <c r="AC3612" i="1"/>
  <c r="AC3611" i="1"/>
  <c r="AC3610" i="1"/>
  <c r="AC3609" i="1"/>
  <c r="AC3608" i="1"/>
  <c r="AC3607" i="1"/>
  <c r="AC3606" i="1"/>
  <c r="AC3605" i="1"/>
  <c r="AC3604" i="1"/>
  <c r="AC3603" i="1"/>
  <c r="AC3602" i="1"/>
  <c r="AC3601" i="1"/>
  <c r="AC3600" i="1"/>
  <c r="AC3599" i="1"/>
  <c r="AC3598" i="1"/>
  <c r="AC3597" i="1"/>
  <c r="AC3596" i="1"/>
  <c r="AC3595" i="1"/>
  <c r="AC3594" i="1"/>
  <c r="AC3593" i="1"/>
  <c r="AC3592" i="1"/>
  <c r="AC3591" i="1"/>
  <c r="AC3590" i="1"/>
  <c r="AC3589" i="1"/>
  <c r="AC3588" i="1"/>
  <c r="AC3587" i="1"/>
  <c r="AC3586" i="1"/>
  <c r="AC3585" i="1"/>
  <c r="AC3584" i="1"/>
  <c r="AC3583" i="1"/>
  <c r="AC3582" i="1"/>
  <c r="AC3581" i="1"/>
  <c r="AC3580" i="1"/>
  <c r="AC3579" i="1"/>
  <c r="AC3578" i="1"/>
  <c r="AC3577" i="1"/>
  <c r="AC3576" i="1"/>
  <c r="AC3575" i="1"/>
  <c r="AC3574" i="1"/>
  <c r="AC3573" i="1"/>
  <c r="AC3572" i="1"/>
  <c r="AC3571" i="1"/>
  <c r="AC3570" i="1"/>
  <c r="AC3569" i="1"/>
  <c r="AC3568" i="1"/>
  <c r="AC3567" i="1"/>
  <c r="AC3566" i="1"/>
  <c r="AC3565" i="1"/>
  <c r="AC3564" i="1"/>
  <c r="AC3563" i="1"/>
  <c r="AC3562" i="1"/>
  <c r="AC3561" i="1"/>
  <c r="AC3560" i="1"/>
  <c r="AC3559" i="1"/>
  <c r="AC3558" i="1"/>
  <c r="AC3557" i="1"/>
  <c r="AC3556" i="1"/>
  <c r="AC3555" i="1"/>
  <c r="AC3554" i="1"/>
  <c r="AC3553" i="1"/>
  <c r="AC3552" i="1"/>
  <c r="AC3551" i="1"/>
  <c r="AC3550" i="1"/>
  <c r="AC3549" i="1"/>
  <c r="AC3548" i="1"/>
  <c r="AC3547" i="1"/>
  <c r="AC3546" i="1"/>
  <c r="AC3545" i="1"/>
  <c r="AC3544" i="1"/>
  <c r="AC3543" i="1"/>
  <c r="AC3542" i="1"/>
  <c r="AC3541" i="1"/>
  <c r="AC3540" i="1"/>
  <c r="AC3539" i="1"/>
  <c r="AC3538" i="1"/>
  <c r="AC3537" i="1"/>
  <c r="AC3536" i="1"/>
  <c r="AC3535" i="1"/>
  <c r="AC3534" i="1"/>
  <c r="AC3533" i="1"/>
  <c r="AC3532" i="1"/>
  <c r="AC3531" i="1"/>
  <c r="AC3530" i="1"/>
  <c r="AC3529" i="1"/>
  <c r="AC3528" i="1"/>
  <c r="AC3527" i="1"/>
  <c r="AC3526" i="1"/>
  <c r="AC3525" i="1"/>
  <c r="AC3524" i="1"/>
  <c r="AC3523" i="1"/>
  <c r="AC3522" i="1"/>
  <c r="AC3521" i="1"/>
  <c r="AC3520" i="1"/>
  <c r="AC3519" i="1"/>
  <c r="AC3518" i="1"/>
  <c r="AC3517" i="1"/>
  <c r="AC3516" i="1"/>
  <c r="AC3515" i="1"/>
  <c r="AC3514" i="1"/>
  <c r="AC3513" i="1"/>
  <c r="AC3512" i="1"/>
  <c r="AC3511" i="1"/>
  <c r="AC3510" i="1"/>
  <c r="AC3509" i="1"/>
  <c r="AC3508" i="1"/>
  <c r="AC3507" i="1"/>
  <c r="AC3506" i="1"/>
  <c r="AC3505" i="1"/>
  <c r="AC3504" i="1"/>
  <c r="AC3503" i="1"/>
  <c r="AC3502" i="1"/>
  <c r="AC3501" i="1"/>
  <c r="AC3500" i="1"/>
  <c r="AC3499" i="1"/>
  <c r="AC3498" i="1"/>
  <c r="AC3497" i="1"/>
  <c r="AC3496" i="1"/>
  <c r="AC3495" i="1"/>
  <c r="AC3494" i="1"/>
  <c r="AC3493" i="1"/>
  <c r="AC3492" i="1"/>
  <c r="AC3491" i="1"/>
  <c r="AC3490" i="1"/>
  <c r="AC3489" i="1"/>
  <c r="AC3488" i="1"/>
  <c r="AC3487" i="1"/>
  <c r="AC3486" i="1"/>
  <c r="AC3485" i="1"/>
  <c r="AC3484" i="1"/>
  <c r="AC3483" i="1"/>
  <c r="AC3482" i="1"/>
  <c r="AC3481" i="1"/>
  <c r="AC3480" i="1"/>
  <c r="AC3479" i="1"/>
  <c r="AC3478" i="1"/>
  <c r="AC3477" i="1"/>
  <c r="AC3476" i="1"/>
  <c r="AC3475" i="1"/>
  <c r="AC3474" i="1"/>
  <c r="AC3473" i="1"/>
  <c r="AC3472" i="1"/>
  <c r="AC3471" i="1"/>
  <c r="AC3470" i="1"/>
  <c r="AC3469" i="1"/>
  <c r="AC3468" i="1"/>
  <c r="AC3467" i="1"/>
  <c r="AC3466" i="1"/>
  <c r="AC3465" i="1"/>
  <c r="AC3464" i="1"/>
  <c r="AC3463" i="1"/>
  <c r="AC3462" i="1"/>
  <c r="AC3461" i="1"/>
  <c r="AC3460" i="1"/>
  <c r="AC3459" i="1"/>
  <c r="AC3458" i="1"/>
  <c r="AC3457" i="1"/>
  <c r="AC3456" i="1"/>
  <c r="AC3455" i="1"/>
  <c r="AC3454" i="1"/>
  <c r="AC3453" i="1"/>
  <c r="AC3452" i="1"/>
  <c r="AC3451" i="1"/>
  <c r="AC3450" i="1"/>
  <c r="AC3449" i="1"/>
  <c r="AC3448" i="1"/>
  <c r="AC3447" i="1"/>
  <c r="AC3446" i="1"/>
  <c r="AC3445" i="1"/>
  <c r="AC3444" i="1"/>
  <c r="AC3443" i="1"/>
  <c r="AC3442" i="1"/>
  <c r="AC3441" i="1"/>
  <c r="AC3440" i="1"/>
  <c r="AC3439" i="1"/>
  <c r="AC3438" i="1"/>
  <c r="AC3437" i="1"/>
  <c r="AC3436" i="1"/>
  <c r="AC3435" i="1"/>
  <c r="AC3434" i="1"/>
  <c r="AC3433" i="1"/>
  <c r="AC3432" i="1"/>
  <c r="AC3431" i="1"/>
  <c r="AC3430" i="1"/>
  <c r="AC3429" i="1"/>
  <c r="AC3428" i="1"/>
  <c r="AC3427" i="1"/>
  <c r="AC3426" i="1"/>
  <c r="AC3425" i="1"/>
  <c r="AC3424" i="1"/>
  <c r="AC3423" i="1"/>
  <c r="AC3422" i="1"/>
  <c r="AC3421" i="1"/>
  <c r="AC3420" i="1"/>
  <c r="AC3419" i="1"/>
  <c r="AC3418" i="1"/>
  <c r="AC3417" i="1"/>
  <c r="AC3416" i="1"/>
  <c r="AC3415" i="1"/>
  <c r="AC3414" i="1"/>
  <c r="AC3413" i="1"/>
  <c r="AC3412" i="1"/>
  <c r="AC3411" i="1"/>
  <c r="AC3410" i="1"/>
  <c r="AC3409" i="1"/>
  <c r="AC3408" i="1"/>
  <c r="AC3407" i="1"/>
  <c r="AC3406" i="1"/>
  <c r="AC3405" i="1"/>
  <c r="AC3404" i="1"/>
  <c r="AC3403" i="1"/>
  <c r="AC3402" i="1"/>
  <c r="AC3401" i="1"/>
  <c r="AC3400" i="1"/>
  <c r="AC3399" i="1"/>
  <c r="AC3398" i="1"/>
  <c r="AC3397" i="1"/>
  <c r="AC3396" i="1"/>
  <c r="AC3395" i="1"/>
  <c r="AC3394" i="1"/>
  <c r="AC3393" i="1"/>
  <c r="AC3392" i="1"/>
  <c r="AC3391" i="1"/>
  <c r="AC3390" i="1"/>
  <c r="AC3389" i="1"/>
  <c r="AC3388" i="1"/>
  <c r="AC3387" i="1"/>
  <c r="AC3386" i="1"/>
  <c r="AC3385" i="1"/>
  <c r="AC3384" i="1"/>
  <c r="AC3383" i="1"/>
  <c r="AC3382" i="1"/>
  <c r="AC3381" i="1"/>
  <c r="AC3380" i="1"/>
  <c r="AC3379" i="1"/>
  <c r="AC3378" i="1"/>
  <c r="AC3377" i="1"/>
  <c r="AC3376" i="1"/>
  <c r="AC3375" i="1"/>
  <c r="AC3374" i="1"/>
  <c r="AC3373" i="1"/>
  <c r="AC3372" i="1"/>
  <c r="AC3371" i="1"/>
  <c r="AC3370" i="1"/>
  <c r="AC3369" i="1"/>
  <c r="AC3368" i="1"/>
  <c r="AC3367" i="1"/>
  <c r="AC3366" i="1"/>
  <c r="AC3365" i="1"/>
  <c r="AC3364" i="1"/>
  <c r="AC3363" i="1"/>
  <c r="AC3362" i="1"/>
  <c r="AC3361" i="1"/>
  <c r="AC3360" i="1"/>
  <c r="AC3359" i="1"/>
  <c r="AC3358" i="1"/>
  <c r="AC3357" i="1"/>
  <c r="AC3356" i="1"/>
  <c r="AC3355" i="1"/>
  <c r="AC3354" i="1"/>
  <c r="AC3353" i="1"/>
  <c r="AC3352" i="1"/>
  <c r="AC3351" i="1"/>
  <c r="AC3350" i="1"/>
  <c r="AC3349" i="1"/>
  <c r="AC3348" i="1"/>
  <c r="AC3347" i="1"/>
  <c r="AC3346" i="1"/>
  <c r="AC3345" i="1"/>
  <c r="AC3344" i="1"/>
  <c r="AC3343" i="1"/>
  <c r="AC3342" i="1"/>
  <c r="AC3341" i="1"/>
  <c r="AC3340" i="1"/>
  <c r="AC3339" i="1"/>
  <c r="AC3338" i="1"/>
  <c r="AC3337" i="1"/>
  <c r="AC3336" i="1"/>
  <c r="AC3335" i="1"/>
  <c r="AC3334" i="1"/>
  <c r="AC3333" i="1"/>
  <c r="AC3332" i="1"/>
  <c r="AC3331" i="1"/>
  <c r="AC3330" i="1"/>
  <c r="AC3329" i="1"/>
  <c r="AC3328" i="1"/>
  <c r="AC3327" i="1"/>
  <c r="AC3326" i="1"/>
  <c r="AC3325" i="1"/>
  <c r="AC3324" i="1"/>
  <c r="AC3323" i="1"/>
  <c r="AC3322" i="1"/>
  <c r="AC3321" i="1"/>
  <c r="AC3320" i="1"/>
  <c r="AC3319" i="1"/>
  <c r="AC3318" i="1"/>
  <c r="AC3317" i="1"/>
  <c r="AC3316" i="1"/>
  <c r="AC3315" i="1"/>
  <c r="AC3314" i="1"/>
  <c r="AC3313" i="1"/>
  <c r="AC3312" i="1"/>
  <c r="AC3311" i="1"/>
  <c r="AC3310" i="1"/>
  <c r="AC3309" i="1"/>
  <c r="AC3308" i="1"/>
  <c r="AC3307" i="1"/>
  <c r="AC3306" i="1"/>
  <c r="AC3305" i="1"/>
  <c r="AC3304" i="1"/>
  <c r="AC3303" i="1"/>
  <c r="AC3302" i="1"/>
  <c r="AC3301" i="1"/>
  <c r="AC3300" i="1"/>
  <c r="AC3299" i="1"/>
  <c r="AC3298" i="1"/>
  <c r="AC3297" i="1"/>
  <c r="AC3296" i="1"/>
  <c r="AC3295" i="1"/>
  <c r="AC3294" i="1"/>
  <c r="AC3293" i="1"/>
  <c r="AC3292" i="1"/>
  <c r="AC3291" i="1"/>
  <c r="AC3290" i="1"/>
  <c r="AC3289" i="1"/>
  <c r="AC3288" i="1"/>
  <c r="AC3287" i="1"/>
  <c r="AC3286" i="1"/>
  <c r="AC3285" i="1"/>
  <c r="AC3284" i="1"/>
  <c r="AC3283" i="1"/>
  <c r="AC3282" i="1"/>
  <c r="AC3281" i="1"/>
  <c r="AC3280" i="1"/>
  <c r="AC3279" i="1"/>
  <c r="AC3278" i="1"/>
  <c r="AC3277" i="1"/>
  <c r="AC3276" i="1"/>
  <c r="AC3275" i="1"/>
  <c r="AC3274" i="1"/>
  <c r="AC3273" i="1"/>
  <c r="AC3272" i="1"/>
  <c r="AC3271" i="1"/>
  <c r="AC3270" i="1"/>
  <c r="AC3269" i="1"/>
  <c r="AC3268" i="1"/>
  <c r="AC3267" i="1"/>
  <c r="AC3266" i="1"/>
  <c r="AC3265" i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39" i="1"/>
  <c r="AC3238" i="1"/>
  <c r="AC3237" i="1"/>
  <c r="AC3236" i="1"/>
  <c r="AC3235" i="1"/>
  <c r="AC3234" i="1"/>
  <c r="AC3233" i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3023" i="1"/>
  <c r="AC3022" i="1"/>
  <c r="AC3021" i="1"/>
  <c r="AC3020" i="1"/>
  <c r="AC3019" i="1"/>
  <c r="AC3018" i="1"/>
  <c r="AC3017" i="1"/>
  <c r="AC3016" i="1"/>
  <c r="AC3015" i="1"/>
  <c r="AC3014" i="1"/>
  <c r="AC3013" i="1"/>
  <c r="AC3012" i="1"/>
  <c r="AC3011" i="1"/>
  <c r="AC3010" i="1"/>
  <c r="AC3009" i="1"/>
  <c r="AC3008" i="1"/>
  <c r="AC3007" i="1"/>
  <c r="AC3006" i="1"/>
  <c r="AC3005" i="1"/>
  <c r="AC3004" i="1"/>
  <c r="AC3003" i="1"/>
  <c r="AC3002" i="1"/>
  <c r="AC3001" i="1"/>
  <c r="AC3000" i="1"/>
  <c r="AC2999" i="1"/>
  <c r="AC2998" i="1"/>
  <c r="AC2997" i="1"/>
  <c r="AC2996" i="1"/>
  <c r="AC2995" i="1"/>
  <c r="AC2994" i="1"/>
  <c r="AC2993" i="1"/>
  <c r="AC2992" i="1"/>
  <c r="AC2991" i="1"/>
  <c r="AC2990" i="1"/>
  <c r="AC2989" i="1"/>
  <c r="AC2988" i="1"/>
  <c r="AC2987" i="1"/>
  <c r="AC2986" i="1"/>
  <c r="AC2985" i="1"/>
  <c r="AC2984" i="1"/>
  <c r="AC2983" i="1"/>
  <c r="AC2982" i="1"/>
  <c r="AC2981" i="1"/>
  <c r="AC2980" i="1"/>
  <c r="AC2979" i="1"/>
  <c r="AC2978" i="1"/>
  <c r="AC2977" i="1"/>
  <c r="AC2976" i="1"/>
  <c r="AC2975" i="1"/>
  <c r="AC2974" i="1"/>
  <c r="AC2973" i="1"/>
  <c r="AC2972" i="1"/>
  <c r="AC2971" i="1"/>
  <c r="AC2970" i="1"/>
  <c r="AC2969" i="1"/>
  <c r="AC2968" i="1"/>
  <c r="AC2967" i="1"/>
  <c r="AC2966" i="1"/>
  <c r="AC2965" i="1"/>
  <c r="AC2964" i="1"/>
  <c r="AC2963" i="1"/>
  <c r="AC2962" i="1"/>
  <c r="AC2961" i="1"/>
  <c r="AC2960" i="1"/>
  <c r="AC2959" i="1"/>
  <c r="AC2958" i="1"/>
  <c r="AC2957" i="1"/>
  <c r="AC2956" i="1"/>
  <c r="AC2955" i="1"/>
  <c r="AC2954" i="1"/>
  <c r="AC2953" i="1"/>
  <c r="AC2952" i="1"/>
  <c r="AC2951" i="1"/>
  <c r="AC2950" i="1"/>
  <c r="AC2949" i="1"/>
  <c r="AC2948" i="1"/>
  <c r="AC2947" i="1"/>
  <c r="AC2946" i="1"/>
  <c r="AC2945" i="1"/>
  <c r="AC2944" i="1"/>
  <c r="AC2943" i="1"/>
  <c r="AC2942" i="1"/>
  <c r="AC2941" i="1"/>
  <c r="AC2940" i="1"/>
  <c r="AC2939" i="1"/>
  <c r="AC2938" i="1"/>
  <c r="AC2937" i="1"/>
  <c r="AC2936" i="1"/>
  <c r="AC2935" i="1"/>
  <c r="AC2934" i="1"/>
  <c r="AC2933" i="1"/>
  <c r="AC2932" i="1"/>
  <c r="AC2931" i="1"/>
  <c r="AC2930" i="1"/>
  <c r="AC2929" i="1"/>
  <c r="AC2928" i="1"/>
  <c r="AC2927" i="1"/>
  <c r="AC2926" i="1"/>
  <c r="AC2925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868" i="1"/>
  <c r="AC2867" i="1"/>
  <c r="AC2866" i="1"/>
  <c r="AC2865" i="1"/>
  <c r="AC2864" i="1"/>
  <c r="AC2863" i="1"/>
  <c r="AC2862" i="1"/>
  <c r="AC2861" i="1"/>
  <c r="AC2860" i="1"/>
  <c r="AC2859" i="1"/>
  <c r="AC2858" i="1"/>
  <c r="AC2857" i="1"/>
  <c r="AC2856" i="1"/>
  <c r="AC2855" i="1"/>
  <c r="AC2854" i="1"/>
  <c r="AC2853" i="1"/>
  <c r="AC2852" i="1"/>
  <c r="AC2851" i="1"/>
  <c r="AC2850" i="1"/>
  <c r="AC2849" i="1"/>
  <c r="AC2848" i="1"/>
  <c r="AC2847" i="1"/>
  <c r="AC2846" i="1"/>
  <c r="AC2845" i="1"/>
  <c r="AC2844" i="1"/>
  <c r="AC2843" i="1"/>
  <c r="AC2842" i="1"/>
  <c r="AC2841" i="1"/>
  <c r="AC2840" i="1"/>
  <c r="AC2839" i="1"/>
  <c r="AC2838" i="1"/>
  <c r="AC2837" i="1"/>
  <c r="AC2836" i="1"/>
  <c r="AC2835" i="1"/>
  <c r="AC2834" i="1"/>
  <c r="AC2833" i="1"/>
  <c r="AC2832" i="1"/>
  <c r="AC2831" i="1"/>
  <c r="AC2830" i="1"/>
  <c r="AC2829" i="1"/>
  <c r="AC2828" i="1"/>
  <c r="AC2827" i="1"/>
  <c r="AC2826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777" i="1"/>
  <c r="AC2776" i="1"/>
  <c r="AC2775" i="1"/>
  <c r="AC2774" i="1"/>
  <c r="AC2773" i="1"/>
  <c r="AC2772" i="1"/>
  <c r="AC2771" i="1"/>
  <c r="AC2770" i="1"/>
  <c r="AC2769" i="1"/>
  <c r="AC2768" i="1"/>
  <c r="AC2767" i="1"/>
  <c r="AC2766" i="1"/>
  <c r="AC2765" i="1"/>
  <c r="AC2764" i="1"/>
  <c r="AC2763" i="1"/>
  <c r="AC2762" i="1"/>
  <c r="AC2761" i="1"/>
  <c r="AC2760" i="1"/>
  <c r="AC2759" i="1"/>
  <c r="AC2758" i="1"/>
  <c r="AC2757" i="1"/>
  <c r="AC2756" i="1"/>
  <c r="AC2755" i="1"/>
  <c r="AC2754" i="1"/>
  <c r="AC2753" i="1"/>
  <c r="AC2752" i="1"/>
  <c r="AC2751" i="1"/>
  <c r="AC2750" i="1"/>
  <c r="AC2749" i="1"/>
  <c r="AC2748" i="1"/>
  <c r="AC2747" i="1"/>
  <c r="AC2746" i="1"/>
  <c r="AC2745" i="1"/>
  <c r="AC2744" i="1"/>
  <c r="AC2743" i="1"/>
  <c r="AC2742" i="1"/>
  <c r="AC2741" i="1"/>
  <c r="AC2740" i="1"/>
  <c r="AC2739" i="1"/>
  <c r="AC2738" i="1"/>
  <c r="AC2737" i="1"/>
  <c r="AC2736" i="1"/>
  <c r="AC2735" i="1"/>
  <c r="AC2734" i="1"/>
  <c r="AC2733" i="1"/>
  <c r="AC2732" i="1"/>
  <c r="AC2731" i="1"/>
  <c r="AC2730" i="1"/>
  <c r="AC2729" i="1"/>
  <c r="AC2728" i="1"/>
  <c r="AC2727" i="1"/>
  <c r="AC2726" i="1"/>
  <c r="AC2725" i="1"/>
  <c r="AC2724" i="1"/>
  <c r="AC2723" i="1"/>
  <c r="AC2722" i="1"/>
  <c r="AC2721" i="1"/>
  <c r="AC2720" i="1"/>
  <c r="AC2719" i="1"/>
  <c r="AC2718" i="1"/>
  <c r="AC2717" i="1"/>
  <c r="AC2716" i="1"/>
  <c r="AC2715" i="1"/>
  <c r="AC2714" i="1"/>
  <c r="AC2713" i="1"/>
  <c r="AC2712" i="1"/>
  <c r="AC2711" i="1"/>
  <c r="AC2710" i="1"/>
  <c r="AC2709" i="1"/>
  <c r="AC2708" i="1"/>
  <c r="AC2707" i="1"/>
  <c r="AC2706" i="1"/>
  <c r="AC2705" i="1"/>
  <c r="AC2704" i="1"/>
  <c r="AC2703" i="1"/>
  <c r="AC2702" i="1"/>
  <c r="AC2701" i="1"/>
  <c r="AC2700" i="1"/>
  <c r="AC2699" i="1"/>
  <c r="AC2698" i="1"/>
  <c r="AC2697" i="1"/>
  <c r="AC2696" i="1"/>
  <c r="AC2695" i="1"/>
  <c r="AC2694" i="1"/>
  <c r="AC2693" i="1"/>
  <c r="AC2692" i="1"/>
  <c r="AC2691" i="1"/>
  <c r="AC2690" i="1"/>
  <c r="AC2689" i="1"/>
  <c r="AC2688" i="1"/>
  <c r="AC2687" i="1"/>
  <c r="AC2686" i="1"/>
  <c r="AC2685" i="1"/>
  <c r="AC2684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667" i="1"/>
  <c r="AC2666" i="1"/>
  <c r="AC2665" i="1"/>
  <c r="AC2664" i="1"/>
  <c r="AC2663" i="1"/>
  <c r="AC2662" i="1"/>
  <c r="AC2661" i="1"/>
  <c r="AC2660" i="1"/>
  <c r="AC2659" i="1"/>
  <c r="AC2658" i="1"/>
  <c r="AC2657" i="1"/>
  <c r="AC2656" i="1"/>
  <c r="AC2655" i="1"/>
  <c r="AC2654" i="1"/>
  <c r="AC2653" i="1"/>
  <c r="AC2652" i="1"/>
  <c r="AC2651" i="1"/>
  <c r="AC2650" i="1"/>
  <c r="AC2649" i="1"/>
  <c r="AC2648" i="1"/>
  <c r="AC2647" i="1"/>
  <c r="AC2646" i="1"/>
  <c r="AC2645" i="1"/>
  <c r="AC2644" i="1"/>
  <c r="AC2643" i="1"/>
  <c r="AC2642" i="1"/>
  <c r="AC2641" i="1"/>
  <c r="AC2640" i="1"/>
  <c r="AC2639" i="1"/>
  <c r="AC2638" i="1"/>
  <c r="AC2637" i="1"/>
  <c r="AC2636" i="1"/>
  <c r="AC2635" i="1"/>
  <c r="AC2634" i="1"/>
  <c r="AC2633" i="1"/>
  <c r="AC2632" i="1"/>
  <c r="AC2631" i="1"/>
  <c r="AC2630" i="1"/>
  <c r="AC2629" i="1"/>
  <c r="AC2628" i="1"/>
  <c r="AC2627" i="1"/>
  <c r="AC2626" i="1"/>
  <c r="AC2625" i="1"/>
  <c r="AC2624" i="1"/>
  <c r="AC2623" i="1"/>
  <c r="AC2622" i="1"/>
  <c r="AC2621" i="1"/>
  <c r="AC2620" i="1"/>
  <c r="AC2619" i="1"/>
  <c r="AC2618" i="1"/>
  <c r="AC2617" i="1"/>
  <c r="AC2616" i="1"/>
  <c r="AC2615" i="1"/>
  <c r="AC2614" i="1"/>
  <c r="AC2613" i="1"/>
  <c r="AC2612" i="1"/>
  <c r="AC2611" i="1"/>
  <c r="AC2610" i="1"/>
  <c r="AC2609" i="1"/>
  <c r="AC2608" i="1"/>
  <c r="AC2607" i="1"/>
  <c r="AC2606" i="1"/>
  <c r="AC2605" i="1"/>
  <c r="AC2604" i="1"/>
  <c r="AC2603" i="1"/>
  <c r="AC2602" i="1"/>
  <c r="AC2601" i="1"/>
  <c r="AC2600" i="1"/>
  <c r="AC2599" i="1"/>
  <c r="AC2598" i="1"/>
  <c r="AC2597" i="1"/>
  <c r="AC2596" i="1"/>
  <c r="AC2595" i="1"/>
  <c r="AC2594" i="1"/>
  <c r="AC2593" i="1"/>
  <c r="AC2592" i="1"/>
  <c r="AC2591" i="1"/>
  <c r="AC2590" i="1"/>
  <c r="AC2589" i="1"/>
  <c r="AC2588" i="1"/>
  <c r="AC2587" i="1"/>
  <c r="AC2586" i="1"/>
  <c r="AC2585" i="1"/>
  <c r="AC2584" i="1"/>
  <c r="AC2583" i="1"/>
  <c r="AC2582" i="1"/>
  <c r="AC2581" i="1"/>
  <c r="AC2580" i="1"/>
  <c r="AC2579" i="1"/>
  <c r="AC2578" i="1"/>
  <c r="AC2577" i="1"/>
  <c r="AC2576" i="1"/>
  <c r="AC2575" i="1"/>
  <c r="AC2574" i="1"/>
  <c r="AC2573" i="1"/>
  <c r="AC2572" i="1"/>
  <c r="AC2571" i="1"/>
  <c r="AC2570" i="1"/>
  <c r="AC2569" i="1"/>
  <c r="AC2568" i="1"/>
  <c r="AC2567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532" i="1"/>
  <c r="AC2531" i="1"/>
  <c r="AC2530" i="1"/>
  <c r="AC2529" i="1"/>
  <c r="AC2528" i="1"/>
  <c r="AC2527" i="1"/>
  <c r="AC2526" i="1"/>
  <c r="AC2525" i="1"/>
  <c r="AC2524" i="1"/>
  <c r="AC2523" i="1"/>
  <c r="AC2522" i="1"/>
  <c r="AC2521" i="1"/>
  <c r="AC2520" i="1"/>
  <c r="AC2519" i="1"/>
  <c r="AC2518" i="1"/>
  <c r="AC2517" i="1"/>
  <c r="AC2516" i="1"/>
  <c r="AC2515" i="1"/>
  <c r="AC2514" i="1"/>
  <c r="AC2513" i="1"/>
  <c r="AC2512" i="1"/>
  <c r="AC2511" i="1"/>
  <c r="AC2510" i="1"/>
  <c r="AC2509" i="1"/>
  <c r="AC2508" i="1"/>
  <c r="AC2507" i="1"/>
  <c r="AC2506" i="1"/>
  <c r="AC2505" i="1"/>
  <c r="AC2504" i="1"/>
  <c r="AC2503" i="1"/>
  <c r="AC2502" i="1"/>
  <c r="AC2501" i="1"/>
  <c r="AC2500" i="1"/>
  <c r="AC2499" i="1"/>
  <c r="AC2498" i="1"/>
  <c r="AC2497" i="1"/>
  <c r="AC2496" i="1"/>
  <c r="AC2495" i="1"/>
  <c r="AC2494" i="1"/>
  <c r="AC2493" i="1"/>
  <c r="AC2492" i="1"/>
  <c r="AC2491" i="1"/>
  <c r="AC2490" i="1"/>
  <c r="AC2489" i="1"/>
  <c r="AC2488" i="1"/>
  <c r="AC2487" i="1"/>
  <c r="AC2486" i="1"/>
  <c r="AC2485" i="1"/>
  <c r="AC2484" i="1"/>
  <c r="AC2483" i="1"/>
  <c r="AC2482" i="1"/>
  <c r="AC2481" i="1"/>
  <c r="AC2480" i="1"/>
  <c r="AC2479" i="1"/>
  <c r="AC2478" i="1"/>
  <c r="AC2477" i="1"/>
  <c r="AC2476" i="1"/>
  <c r="AC2475" i="1"/>
  <c r="AC2474" i="1"/>
  <c r="AC2473" i="1"/>
  <c r="AC2472" i="1"/>
  <c r="AC2471" i="1"/>
  <c r="AC2470" i="1"/>
  <c r="AC2469" i="1"/>
  <c r="AC2468" i="1"/>
  <c r="AC2467" i="1"/>
  <c r="AC2466" i="1"/>
  <c r="AC2465" i="1"/>
  <c r="AC2464" i="1"/>
  <c r="AC2463" i="1"/>
  <c r="AC2462" i="1"/>
  <c r="AC2461" i="1"/>
  <c r="AC2460" i="1"/>
  <c r="AC2459" i="1"/>
  <c r="AC2458" i="1"/>
  <c r="AC2457" i="1"/>
  <c r="AC2456" i="1"/>
  <c r="AC2455" i="1"/>
  <c r="AC2454" i="1"/>
  <c r="AC2453" i="1"/>
  <c r="AC2452" i="1"/>
  <c r="AC2451" i="1"/>
  <c r="AC2450" i="1"/>
  <c r="AC2449" i="1"/>
  <c r="AC2448" i="1"/>
  <c r="AC2447" i="1"/>
  <c r="AC2446" i="1"/>
  <c r="AC2445" i="1"/>
  <c r="AC2444" i="1"/>
  <c r="AC2443" i="1"/>
  <c r="AC2442" i="1"/>
  <c r="AC2441" i="1"/>
  <c r="AC2440" i="1"/>
  <c r="AC2439" i="1"/>
  <c r="AC2438" i="1"/>
  <c r="AC2437" i="1"/>
  <c r="AC2436" i="1"/>
  <c r="AC2435" i="1"/>
  <c r="AC2434" i="1"/>
  <c r="AC2433" i="1"/>
  <c r="AC2432" i="1"/>
  <c r="AC2431" i="1"/>
  <c r="AC2430" i="1"/>
  <c r="AC2429" i="1"/>
  <c r="AC2428" i="1"/>
  <c r="AC2427" i="1"/>
  <c r="AC2426" i="1"/>
  <c r="AC2425" i="1"/>
  <c r="AC2424" i="1"/>
  <c r="AC2423" i="1"/>
  <c r="AC2422" i="1"/>
  <c r="AC2421" i="1"/>
  <c r="AC2420" i="1"/>
  <c r="AC2419" i="1"/>
  <c r="AC2418" i="1"/>
  <c r="AC2417" i="1"/>
  <c r="AC2416" i="1"/>
  <c r="AC2415" i="1"/>
  <c r="AC2414" i="1"/>
  <c r="AC2413" i="1"/>
  <c r="AC2412" i="1"/>
  <c r="AC2411" i="1"/>
  <c r="AC2410" i="1"/>
  <c r="AC2409" i="1"/>
  <c r="AC2408" i="1"/>
  <c r="AC2407" i="1"/>
  <c r="AC2406" i="1"/>
  <c r="AC2405" i="1"/>
  <c r="AC2404" i="1"/>
  <c r="AC2403" i="1"/>
  <c r="AC2402" i="1"/>
  <c r="AC2401" i="1"/>
  <c r="AC2400" i="1"/>
  <c r="AC2399" i="1"/>
  <c r="AC2398" i="1"/>
  <c r="AC2397" i="1"/>
  <c r="AC2396" i="1"/>
  <c r="AC2395" i="1"/>
  <c r="AC2394" i="1"/>
  <c r="AC2393" i="1"/>
  <c r="AC2392" i="1"/>
  <c r="AC2391" i="1"/>
  <c r="AC2390" i="1"/>
  <c r="AC2389" i="1"/>
  <c r="AC2388" i="1"/>
  <c r="AC2387" i="1"/>
  <c r="AC2386" i="1"/>
  <c r="AC2385" i="1"/>
  <c r="AC2384" i="1"/>
  <c r="AC2383" i="1"/>
  <c r="AC2382" i="1"/>
  <c r="AC2381" i="1"/>
  <c r="AC2380" i="1"/>
  <c r="AC2379" i="1"/>
  <c r="AC2378" i="1"/>
  <c r="AC2377" i="1"/>
  <c r="AC2376" i="1"/>
  <c r="AC2375" i="1"/>
  <c r="AC2374" i="1"/>
  <c r="AC2373" i="1"/>
  <c r="AC2372" i="1"/>
  <c r="AC2371" i="1"/>
  <c r="AC2370" i="1"/>
  <c r="AC2369" i="1"/>
  <c r="AC2368" i="1"/>
  <c r="AC2367" i="1"/>
  <c r="AC2366" i="1"/>
  <c r="AC2365" i="1"/>
  <c r="AC2364" i="1"/>
  <c r="AC2363" i="1"/>
  <c r="AC2362" i="1"/>
  <c r="AC2361" i="1"/>
  <c r="AC2360" i="1"/>
  <c r="AC2359" i="1"/>
  <c r="AC2358" i="1"/>
  <c r="AC2357" i="1"/>
  <c r="AC2356" i="1"/>
  <c r="AC2355" i="1"/>
  <c r="AC2354" i="1"/>
  <c r="AC2353" i="1"/>
  <c r="AC2352" i="1"/>
  <c r="AC2351" i="1"/>
  <c r="AC2350" i="1"/>
  <c r="AC2349" i="1"/>
  <c r="AC2348" i="1"/>
  <c r="AC2347" i="1"/>
  <c r="AC2346" i="1"/>
  <c r="AC2345" i="1"/>
  <c r="AC2344" i="1"/>
  <c r="AC2343" i="1"/>
  <c r="AC2342" i="1"/>
  <c r="AC2341" i="1"/>
  <c r="AC2340" i="1"/>
  <c r="AC2339" i="1"/>
  <c r="AC2338" i="1"/>
  <c r="AC2337" i="1"/>
  <c r="AC2336" i="1"/>
  <c r="AC2335" i="1"/>
  <c r="AC2334" i="1"/>
  <c r="AC2333" i="1"/>
  <c r="AC2332" i="1"/>
  <c r="AC2331" i="1"/>
  <c r="AC2330" i="1"/>
  <c r="AC2329" i="1"/>
  <c r="AC2328" i="1"/>
  <c r="AC2327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203" i="1"/>
  <c r="AC220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32" i="1"/>
  <c r="AC1931" i="1"/>
  <c r="AC1930" i="1"/>
  <c r="AC1929" i="1"/>
  <c r="AC1928" i="1"/>
  <c r="AC1927" i="1"/>
  <c r="AC1926" i="1"/>
  <c r="AC1925" i="1"/>
  <c r="AC1924" i="1"/>
  <c r="AC1923" i="1"/>
  <c r="AC1922" i="1"/>
  <c r="AC1921" i="1"/>
  <c r="AC1920" i="1"/>
  <c r="AC1919" i="1"/>
  <c r="AC1918" i="1"/>
  <c r="AC1917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99" i="1"/>
  <c r="AC1598" i="1"/>
  <c r="AC1597" i="1"/>
  <c r="AC1596" i="1"/>
  <c r="AC1595" i="1"/>
  <c r="AC1594" i="1"/>
  <c r="AC1593" i="1"/>
  <c r="AC1592" i="1"/>
  <c r="AC1591" i="1"/>
  <c r="AC1590" i="1"/>
  <c r="AC1589" i="1"/>
  <c r="AC1588" i="1"/>
  <c r="AC1587" i="1"/>
  <c r="AC1586" i="1"/>
  <c r="AC1585" i="1"/>
  <c r="AC1584" i="1"/>
  <c r="AC1583" i="1"/>
  <c r="AC1582" i="1"/>
  <c r="AC1581" i="1"/>
  <c r="AC1580" i="1"/>
  <c r="AC1579" i="1"/>
  <c r="AC1578" i="1"/>
  <c r="AC1577" i="1"/>
  <c r="AC1576" i="1"/>
  <c r="AC1575" i="1"/>
  <c r="AC1574" i="1"/>
  <c r="AC1573" i="1"/>
  <c r="AC1572" i="1"/>
  <c r="AC1571" i="1"/>
  <c r="AC1570" i="1"/>
  <c r="AC1569" i="1"/>
  <c r="AC1568" i="1"/>
  <c r="AC1567" i="1"/>
  <c r="AC1566" i="1"/>
  <c r="AC1565" i="1"/>
  <c r="AC1564" i="1"/>
  <c r="AC1563" i="1"/>
  <c r="AC1562" i="1"/>
  <c r="AC1561" i="1"/>
  <c r="AC1560" i="1"/>
  <c r="AC1559" i="1"/>
  <c r="AC1558" i="1"/>
  <c r="AC1557" i="1"/>
  <c r="AC1556" i="1"/>
  <c r="AC1555" i="1"/>
  <c r="AC1554" i="1"/>
  <c r="AC1553" i="1"/>
  <c r="AC1552" i="1"/>
  <c r="AC1551" i="1"/>
  <c r="AC1550" i="1"/>
  <c r="AC1549" i="1"/>
  <c r="AC1548" i="1"/>
  <c r="AC1547" i="1"/>
  <c r="AC1546" i="1"/>
  <c r="AC1545" i="1"/>
  <c r="AC1544" i="1"/>
  <c r="AC1543" i="1"/>
  <c r="AC1542" i="1"/>
  <c r="AC1541" i="1"/>
  <c r="AC1540" i="1"/>
  <c r="AC1539" i="1"/>
  <c r="AC1538" i="1"/>
  <c r="AC1537" i="1"/>
  <c r="AC1536" i="1"/>
  <c r="AC1535" i="1"/>
  <c r="AC1534" i="1"/>
  <c r="AC1533" i="1"/>
  <c r="AC1532" i="1"/>
  <c r="AC1531" i="1"/>
  <c r="AC1530" i="1"/>
  <c r="AC1529" i="1"/>
  <c r="AC1528" i="1"/>
  <c r="AC1527" i="1"/>
  <c r="AC1526" i="1"/>
  <c r="AC1525" i="1"/>
  <c r="AC1524" i="1"/>
  <c r="AC1523" i="1"/>
  <c r="AC1522" i="1"/>
  <c r="AC1521" i="1"/>
  <c r="AC1520" i="1"/>
  <c r="AC1519" i="1"/>
  <c r="AC1518" i="1"/>
  <c r="AC1517" i="1"/>
  <c r="AC1516" i="1"/>
  <c r="AC1515" i="1"/>
  <c r="AC1514" i="1"/>
  <c r="AC151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Z4115" i="1"/>
  <c r="Z4114" i="1"/>
  <c r="Z4113" i="1"/>
  <c r="Z4112" i="1"/>
  <c r="Z4111" i="1"/>
  <c r="Z4110" i="1"/>
  <c r="Z4109" i="1"/>
  <c r="Z4108" i="1"/>
  <c r="Z4107" i="1"/>
  <c r="Z4106" i="1"/>
  <c r="Z4105" i="1"/>
  <c r="Z4104" i="1"/>
  <c r="Z4103" i="1"/>
  <c r="Z4102" i="1"/>
  <c r="Z4101" i="1"/>
  <c r="Z4100" i="1"/>
  <c r="Z4099" i="1"/>
  <c r="Z4098" i="1"/>
  <c r="Z4097" i="1"/>
  <c r="Z4096" i="1"/>
  <c r="Z4095" i="1"/>
  <c r="Z4094" i="1"/>
  <c r="Z4093" i="1"/>
  <c r="Z4092" i="1"/>
  <c r="Z4091" i="1"/>
  <c r="Z4090" i="1"/>
  <c r="Z4089" i="1"/>
  <c r="Z4088" i="1"/>
  <c r="Z4087" i="1"/>
  <c r="Z4086" i="1"/>
  <c r="Z4085" i="1"/>
  <c r="Z4084" i="1"/>
  <c r="Z4083" i="1"/>
  <c r="Z4082" i="1"/>
  <c r="Z4081" i="1"/>
  <c r="Z4080" i="1"/>
  <c r="Z4079" i="1"/>
  <c r="Z4078" i="1"/>
  <c r="Z4077" i="1"/>
  <c r="Z4076" i="1"/>
  <c r="Z4075" i="1"/>
  <c r="Z4074" i="1"/>
  <c r="Z4073" i="1"/>
  <c r="Z4072" i="1"/>
  <c r="Z4071" i="1"/>
  <c r="Z4070" i="1"/>
  <c r="Z4069" i="1"/>
  <c r="Z4068" i="1"/>
  <c r="Z4067" i="1"/>
  <c r="Z4066" i="1"/>
  <c r="Z4065" i="1"/>
  <c r="Z4064" i="1"/>
  <c r="Z4063" i="1"/>
  <c r="Z4062" i="1"/>
  <c r="Z4061" i="1"/>
  <c r="Z4060" i="1"/>
  <c r="Z4059" i="1"/>
  <c r="Z4058" i="1"/>
  <c r="Z4057" i="1"/>
  <c r="Z4056" i="1"/>
  <c r="Z4055" i="1"/>
  <c r="Z4054" i="1"/>
  <c r="Z4053" i="1"/>
  <c r="Z4052" i="1"/>
  <c r="Z4051" i="1"/>
  <c r="Z4050" i="1"/>
  <c r="Z4049" i="1"/>
  <c r="Z4048" i="1"/>
  <c r="Z4047" i="1"/>
  <c r="Z4046" i="1"/>
  <c r="Z4045" i="1"/>
  <c r="Z4044" i="1"/>
  <c r="Z4043" i="1"/>
  <c r="Z4042" i="1"/>
  <c r="Z4041" i="1"/>
  <c r="Z4040" i="1"/>
  <c r="Z4039" i="1"/>
  <c r="Z4038" i="1"/>
  <c r="Z4037" i="1"/>
  <c r="Z4036" i="1"/>
  <c r="Z4035" i="1"/>
  <c r="Z4034" i="1"/>
  <c r="Z4033" i="1"/>
  <c r="Z4032" i="1"/>
  <c r="Z4031" i="1"/>
  <c r="Z4030" i="1"/>
  <c r="Z4029" i="1"/>
  <c r="Z4028" i="1"/>
  <c r="Z4027" i="1"/>
  <c r="Z4026" i="1"/>
  <c r="Z4025" i="1"/>
  <c r="Z4024" i="1"/>
  <c r="Z4023" i="1"/>
  <c r="Z4022" i="1"/>
  <c r="Z4021" i="1"/>
  <c r="Z4020" i="1"/>
  <c r="Z4019" i="1"/>
  <c r="Z4018" i="1"/>
  <c r="Z4017" i="1"/>
  <c r="Z4016" i="1"/>
  <c r="Z4015" i="1"/>
  <c r="Z4014" i="1"/>
  <c r="Z4013" i="1"/>
  <c r="Z4012" i="1"/>
  <c r="Z4011" i="1"/>
  <c r="Z4010" i="1"/>
  <c r="Z4009" i="1"/>
  <c r="Z4008" i="1"/>
  <c r="Z4007" i="1"/>
  <c r="Z4006" i="1"/>
  <c r="Z4005" i="1"/>
  <c r="Z4004" i="1"/>
  <c r="Z4003" i="1"/>
  <c r="Z4002" i="1"/>
  <c r="Z4001" i="1"/>
  <c r="Z4000" i="1"/>
  <c r="Z3999" i="1"/>
  <c r="Z3998" i="1"/>
  <c r="Z3997" i="1"/>
  <c r="Z3996" i="1"/>
  <c r="Z3995" i="1"/>
  <c r="Z3994" i="1"/>
  <c r="Z3993" i="1"/>
  <c r="Z3992" i="1"/>
  <c r="Z3991" i="1"/>
  <c r="Z3990" i="1"/>
  <c r="Z3989" i="1"/>
  <c r="Z3988" i="1"/>
  <c r="Z3987" i="1"/>
  <c r="Z3986" i="1"/>
  <c r="Z3985" i="1"/>
  <c r="Z3984" i="1"/>
  <c r="Z3983" i="1"/>
  <c r="Z3982" i="1"/>
  <c r="Z3981" i="1"/>
  <c r="Z3980" i="1"/>
  <c r="Z3979" i="1"/>
  <c r="Z3978" i="1"/>
  <c r="Z3977" i="1"/>
  <c r="Z3976" i="1"/>
  <c r="Z3975" i="1"/>
  <c r="Z3974" i="1"/>
  <c r="Z3973" i="1"/>
  <c r="Z3972" i="1"/>
  <c r="Z3971" i="1"/>
  <c r="Z3970" i="1"/>
  <c r="Z3969" i="1"/>
  <c r="Z3968" i="1"/>
  <c r="Z3967" i="1"/>
  <c r="Z3966" i="1"/>
  <c r="Z3965" i="1"/>
  <c r="Z3964" i="1"/>
  <c r="Z3963" i="1"/>
  <c r="Z3962" i="1"/>
  <c r="Z3961" i="1"/>
  <c r="Z3960" i="1"/>
  <c r="Z3959" i="1"/>
  <c r="Z3958" i="1"/>
  <c r="Z3957" i="1"/>
  <c r="Z3956" i="1"/>
  <c r="Z3955" i="1"/>
  <c r="Z3954" i="1"/>
  <c r="Z3953" i="1"/>
  <c r="Z3952" i="1"/>
  <c r="Z3951" i="1"/>
  <c r="Z3950" i="1"/>
  <c r="Z3949" i="1"/>
  <c r="Z3948" i="1"/>
  <c r="Z3947" i="1"/>
  <c r="Z3946" i="1"/>
  <c r="Z3945" i="1"/>
  <c r="Z3944" i="1"/>
  <c r="Z3943" i="1"/>
  <c r="Z3942" i="1"/>
  <c r="Z3941" i="1"/>
  <c r="Z3940" i="1"/>
  <c r="Z3939" i="1"/>
  <c r="Z3938" i="1"/>
  <c r="Z3937" i="1"/>
  <c r="Z3936" i="1"/>
  <c r="Z3935" i="1"/>
  <c r="Z3934" i="1"/>
  <c r="Z3933" i="1"/>
  <c r="Z3932" i="1"/>
  <c r="Z3931" i="1"/>
  <c r="Z3930" i="1"/>
  <c r="Z3929" i="1"/>
  <c r="Z3928" i="1"/>
  <c r="Z3927" i="1"/>
  <c r="Z3926" i="1"/>
  <c r="Z3925" i="1"/>
  <c r="Z3924" i="1"/>
  <c r="Z3923" i="1"/>
  <c r="Z3922" i="1"/>
  <c r="Z3921" i="1"/>
  <c r="Z3920" i="1"/>
  <c r="Z3919" i="1"/>
  <c r="Z3918" i="1"/>
  <c r="Z3917" i="1"/>
  <c r="Z3916" i="1"/>
  <c r="Z3915" i="1"/>
  <c r="Z3914" i="1"/>
  <c r="Z3913" i="1"/>
  <c r="Z3912" i="1"/>
  <c r="Z3911" i="1"/>
  <c r="Z3910" i="1"/>
  <c r="Z3909" i="1"/>
  <c r="Z3908" i="1"/>
  <c r="Z3907" i="1"/>
  <c r="Z3906" i="1"/>
  <c r="Z3905" i="1"/>
  <c r="Z3904" i="1"/>
  <c r="Z3903" i="1"/>
  <c r="Z3902" i="1"/>
  <c r="Z3901" i="1"/>
  <c r="Z3900" i="1"/>
  <c r="Z3899" i="1"/>
  <c r="Z3898" i="1"/>
  <c r="Z3897" i="1"/>
  <c r="Z3896" i="1"/>
  <c r="Z3895" i="1"/>
  <c r="Z3894" i="1"/>
  <c r="Z3893" i="1"/>
  <c r="Z3892" i="1"/>
  <c r="Z3891" i="1"/>
  <c r="Z3890" i="1"/>
  <c r="Z3889" i="1"/>
  <c r="Z3888" i="1"/>
  <c r="Z3887" i="1"/>
  <c r="Z3886" i="1"/>
  <c r="Z3885" i="1"/>
  <c r="Z3884" i="1"/>
  <c r="Z3883" i="1"/>
  <c r="Z3882" i="1"/>
  <c r="Z3881" i="1"/>
  <c r="Z3880" i="1"/>
  <c r="Z3879" i="1"/>
  <c r="Z3878" i="1"/>
  <c r="Z3877" i="1"/>
  <c r="Z3876" i="1"/>
  <c r="Z3875" i="1"/>
  <c r="Z3874" i="1"/>
  <c r="Z3873" i="1"/>
  <c r="Z3872" i="1"/>
  <c r="Z3871" i="1"/>
  <c r="Z3870" i="1"/>
  <c r="Z3869" i="1"/>
  <c r="Z3868" i="1"/>
  <c r="Z3867" i="1"/>
  <c r="Z3866" i="1"/>
  <c r="Z3865" i="1"/>
  <c r="Z3864" i="1"/>
  <c r="Z3863" i="1"/>
  <c r="Z3862" i="1"/>
  <c r="Z3861" i="1"/>
  <c r="Z3860" i="1"/>
  <c r="Z3859" i="1"/>
  <c r="Z3858" i="1"/>
  <c r="Z3857" i="1"/>
  <c r="Z3856" i="1"/>
  <c r="Z3855" i="1"/>
  <c r="Z3854" i="1"/>
  <c r="Z3853" i="1"/>
  <c r="Z3852" i="1"/>
  <c r="Z3851" i="1"/>
  <c r="Z3850" i="1"/>
  <c r="Z3849" i="1"/>
  <c r="Z3848" i="1"/>
  <c r="Z3847" i="1"/>
  <c r="Z3846" i="1"/>
  <c r="Z3845" i="1"/>
  <c r="Z3844" i="1"/>
  <c r="Z3843" i="1"/>
  <c r="Z3842" i="1"/>
  <c r="Z3841" i="1"/>
  <c r="Z3840" i="1"/>
  <c r="Z3839" i="1"/>
  <c r="Z3838" i="1"/>
  <c r="Z3837" i="1"/>
  <c r="Z3836" i="1"/>
  <c r="Z3835" i="1"/>
  <c r="Z3834" i="1"/>
  <c r="Z3833" i="1"/>
  <c r="Z3832" i="1"/>
  <c r="Z3831" i="1"/>
  <c r="Z3830" i="1"/>
  <c r="Z3829" i="1"/>
  <c r="Z3828" i="1"/>
  <c r="Z3827" i="1"/>
  <c r="Z3826" i="1"/>
  <c r="Z3825" i="1"/>
  <c r="Z3824" i="1"/>
  <c r="Z3823" i="1"/>
  <c r="Z3822" i="1"/>
  <c r="Z3821" i="1"/>
  <c r="Z3820" i="1"/>
  <c r="Z3819" i="1"/>
  <c r="Z3818" i="1"/>
  <c r="Z3817" i="1"/>
  <c r="Z3816" i="1"/>
  <c r="Z3815" i="1"/>
  <c r="Z3814" i="1"/>
  <c r="Z3813" i="1"/>
  <c r="Z3812" i="1"/>
  <c r="Z3811" i="1"/>
  <c r="Z3810" i="1"/>
  <c r="Z3809" i="1"/>
  <c r="Z3808" i="1"/>
  <c r="Z3807" i="1"/>
  <c r="Z3806" i="1"/>
  <c r="Z3805" i="1"/>
  <c r="Z3804" i="1"/>
  <c r="Z3803" i="1"/>
  <c r="Z3802" i="1"/>
  <c r="Z3801" i="1"/>
  <c r="Z3800" i="1"/>
  <c r="Z3799" i="1"/>
  <c r="Z3798" i="1"/>
  <c r="Z3797" i="1"/>
  <c r="Z3796" i="1"/>
  <c r="Z3795" i="1"/>
  <c r="Z3794" i="1"/>
  <c r="Z3793" i="1"/>
  <c r="Z3792" i="1"/>
  <c r="Z3791" i="1"/>
  <c r="Z3790" i="1"/>
  <c r="Z3789" i="1"/>
  <c r="Z3788" i="1"/>
  <c r="Z3787" i="1"/>
  <c r="Z3786" i="1"/>
  <c r="Z3785" i="1"/>
  <c r="Z3784" i="1"/>
  <c r="Z3783" i="1"/>
  <c r="Z3782" i="1"/>
  <c r="Z3781" i="1"/>
  <c r="Z3780" i="1"/>
  <c r="Z3779" i="1"/>
  <c r="Z3778" i="1"/>
  <c r="Z3777" i="1"/>
  <c r="Z3776" i="1"/>
  <c r="Z3775" i="1"/>
  <c r="Z3774" i="1"/>
  <c r="Z3773" i="1"/>
  <c r="Z3772" i="1"/>
  <c r="Z3771" i="1"/>
  <c r="Z3770" i="1"/>
  <c r="Z3769" i="1"/>
  <c r="Z3768" i="1"/>
  <c r="Z3767" i="1"/>
  <c r="Z3766" i="1"/>
  <c r="Z3765" i="1"/>
  <c r="Z3764" i="1"/>
  <c r="Z3763" i="1"/>
  <c r="Z3762" i="1"/>
  <c r="Z3761" i="1"/>
  <c r="Z3760" i="1"/>
  <c r="Z3759" i="1"/>
  <c r="Z3758" i="1"/>
  <c r="Z3757" i="1"/>
  <c r="Z3756" i="1"/>
  <c r="Z3755" i="1"/>
  <c r="Z3754" i="1"/>
  <c r="Z3753" i="1"/>
  <c r="Z3752" i="1"/>
  <c r="Z3751" i="1"/>
  <c r="Z3750" i="1"/>
  <c r="Z3749" i="1"/>
  <c r="Z3748" i="1"/>
  <c r="Z3747" i="1"/>
  <c r="Z3746" i="1"/>
  <c r="Z3745" i="1"/>
  <c r="Z3744" i="1"/>
  <c r="Z3743" i="1"/>
  <c r="Z3742" i="1"/>
  <c r="Z3741" i="1"/>
  <c r="Z3740" i="1"/>
  <c r="Z3739" i="1"/>
  <c r="Z3738" i="1"/>
  <c r="Z3737" i="1"/>
  <c r="Z3736" i="1"/>
  <c r="Z3735" i="1"/>
  <c r="Z3734" i="1"/>
  <c r="Z3733" i="1"/>
  <c r="Z3732" i="1"/>
  <c r="Z3731" i="1"/>
  <c r="Z3730" i="1"/>
  <c r="Z3729" i="1"/>
  <c r="Z3728" i="1"/>
  <c r="Z3727" i="1"/>
  <c r="Z3726" i="1"/>
  <c r="Z3725" i="1"/>
  <c r="Z3724" i="1"/>
  <c r="Z3723" i="1"/>
  <c r="Z3722" i="1"/>
  <c r="Z3721" i="1"/>
  <c r="Z3720" i="1"/>
  <c r="Z3719" i="1"/>
  <c r="Z3718" i="1"/>
  <c r="Z3717" i="1"/>
  <c r="Z3716" i="1"/>
  <c r="Z3715" i="1"/>
  <c r="Z3714" i="1"/>
  <c r="Z3713" i="1"/>
  <c r="Z3712" i="1"/>
  <c r="Z3711" i="1"/>
  <c r="Z3710" i="1"/>
  <c r="Z3709" i="1"/>
  <c r="Z3708" i="1"/>
  <c r="Z3707" i="1"/>
  <c r="Z3706" i="1"/>
  <c r="Z3705" i="1"/>
  <c r="Z3704" i="1"/>
  <c r="Z3703" i="1"/>
  <c r="Z3702" i="1"/>
  <c r="Z3701" i="1"/>
  <c r="Z3700" i="1"/>
  <c r="Z3699" i="1"/>
  <c r="Z3698" i="1"/>
  <c r="Z3697" i="1"/>
  <c r="Z3696" i="1"/>
  <c r="Z3695" i="1"/>
  <c r="Z3694" i="1"/>
  <c r="Z3693" i="1"/>
  <c r="Z3692" i="1"/>
  <c r="Z3691" i="1"/>
  <c r="Z3690" i="1"/>
  <c r="Z3689" i="1"/>
  <c r="Z3688" i="1"/>
  <c r="Z3687" i="1"/>
  <c r="Z3686" i="1"/>
  <c r="Z3685" i="1"/>
  <c r="Z3684" i="1"/>
  <c r="Z3683" i="1"/>
  <c r="Z3682" i="1"/>
  <c r="Z3681" i="1"/>
  <c r="Z3680" i="1"/>
  <c r="Z3679" i="1"/>
  <c r="Z3678" i="1"/>
  <c r="Z3677" i="1"/>
  <c r="Z3676" i="1"/>
  <c r="Z3675" i="1"/>
  <c r="Z3674" i="1"/>
  <c r="Z3673" i="1"/>
  <c r="Z3672" i="1"/>
  <c r="Z3671" i="1"/>
  <c r="Z3670" i="1"/>
  <c r="Z3669" i="1"/>
  <c r="Z3668" i="1"/>
  <c r="Z3667" i="1"/>
  <c r="Z3666" i="1"/>
  <c r="Z3665" i="1"/>
  <c r="Z3664" i="1"/>
  <c r="Z3663" i="1"/>
  <c r="Z3662" i="1"/>
  <c r="Z3661" i="1"/>
  <c r="Z3660" i="1"/>
  <c r="Z3659" i="1"/>
  <c r="Z3658" i="1"/>
  <c r="Z3657" i="1"/>
  <c r="Z3656" i="1"/>
  <c r="Z3655" i="1"/>
  <c r="Z3654" i="1"/>
  <c r="Z3653" i="1"/>
  <c r="Z3652" i="1"/>
  <c r="Z3651" i="1"/>
  <c r="Z3650" i="1"/>
  <c r="Z3649" i="1"/>
  <c r="Z3648" i="1"/>
  <c r="Z3647" i="1"/>
  <c r="Z3646" i="1"/>
  <c r="Z3645" i="1"/>
  <c r="Z3644" i="1"/>
  <c r="Z3643" i="1"/>
  <c r="Z3642" i="1"/>
  <c r="Z3641" i="1"/>
  <c r="Z3640" i="1"/>
  <c r="Z3639" i="1"/>
  <c r="Z3638" i="1"/>
  <c r="Z3637" i="1"/>
  <c r="Z3636" i="1"/>
  <c r="Z3635" i="1"/>
  <c r="Z3634" i="1"/>
  <c r="Z3633" i="1"/>
  <c r="Z3632" i="1"/>
  <c r="Z3631" i="1"/>
  <c r="Z3630" i="1"/>
  <c r="Z3629" i="1"/>
  <c r="Z3628" i="1"/>
  <c r="Z3627" i="1"/>
  <c r="Z3626" i="1"/>
  <c r="Z3625" i="1"/>
  <c r="Z3624" i="1"/>
  <c r="Z3623" i="1"/>
  <c r="Z3622" i="1"/>
  <c r="Z3621" i="1"/>
  <c r="Z3620" i="1"/>
  <c r="Z3619" i="1"/>
  <c r="Z3618" i="1"/>
  <c r="Z3617" i="1"/>
  <c r="Z3616" i="1"/>
  <c r="Z3615" i="1"/>
  <c r="Z3614" i="1"/>
  <c r="Z3613" i="1"/>
  <c r="Z3612" i="1"/>
  <c r="Z3611" i="1"/>
  <c r="Z3610" i="1"/>
  <c r="Z3609" i="1"/>
  <c r="Z3608" i="1"/>
  <c r="Z3607" i="1"/>
  <c r="Z3606" i="1"/>
  <c r="Z3605" i="1"/>
  <c r="Z3604" i="1"/>
  <c r="Z3603" i="1"/>
  <c r="Z3602" i="1"/>
  <c r="Z3601" i="1"/>
  <c r="Z3600" i="1"/>
  <c r="Z3599" i="1"/>
  <c r="Z3598" i="1"/>
  <c r="Z3597" i="1"/>
  <c r="Z3596" i="1"/>
  <c r="Z3595" i="1"/>
  <c r="Z3594" i="1"/>
  <c r="Z3593" i="1"/>
  <c r="Z3592" i="1"/>
  <c r="Z3591" i="1"/>
  <c r="Z3590" i="1"/>
  <c r="Z3589" i="1"/>
  <c r="Z3588" i="1"/>
  <c r="Z3587" i="1"/>
  <c r="Z3586" i="1"/>
  <c r="Z3585" i="1"/>
  <c r="Z3584" i="1"/>
  <c r="Z3583" i="1"/>
  <c r="Z3582" i="1"/>
  <c r="Z3581" i="1"/>
  <c r="Z3580" i="1"/>
  <c r="Z3579" i="1"/>
  <c r="Z3578" i="1"/>
  <c r="Z3577" i="1"/>
  <c r="Z3576" i="1"/>
  <c r="Z3575" i="1"/>
  <c r="Z3574" i="1"/>
  <c r="Z3573" i="1"/>
  <c r="Z3572" i="1"/>
  <c r="Z3571" i="1"/>
  <c r="Z3570" i="1"/>
  <c r="Z3569" i="1"/>
  <c r="Z3568" i="1"/>
  <c r="Z3567" i="1"/>
  <c r="Z3566" i="1"/>
  <c r="Z3565" i="1"/>
  <c r="Z3564" i="1"/>
  <c r="Z3563" i="1"/>
  <c r="Z3562" i="1"/>
  <c r="Z3561" i="1"/>
  <c r="Z3560" i="1"/>
  <c r="Z3559" i="1"/>
  <c r="Z3558" i="1"/>
  <c r="Z3557" i="1"/>
  <c r="Z3556" i="1"/>
  <c r="Z3555" i="1"/>
  <c r="Z3554" i="1"/>
  <c r="Z3553" i="1"/>
  <c r="Z3552" i="1"/>
  <c r="Z3551" i="1"/>
  <c r="Z3550" i="1"/>
  <c r="Z3549" i="1"/>
  <c r="Z3548" i="1"/>
  <c r="Z3547" i="1"/>
  <c r="Z3546" i="1"/>
  <c r="Z3545" i="1"/>
  <c r="Z3544" i="1"/>
  <c r="Z3543" i="1"/>
  <c r="Z3542" i="1"/>
  <c r="Z3541" i="1"/>
  <c r="Z3540" i="1"/>
  <c r="Z3539" i="1"/>
  <c r="Z3538" i="1"/>
  <c r="Z3537" i="1"/>
  <c r="Z3536" i="1"/>
  <c r="Z3535" i="1"/>
  <c r="Z3534" i="1"/>
  <c r="Z3533" i="1"/>
  <c r="Z3532" i="1"/>
  <c r="Z3531" i="1"/>
  <c r="Z3530" i="1"/>
  <c r="Z3529" i="1"/>
  <c r="Z3528" i="1"/>
  <c r="Z3527" i="1"/>
  <c r="Z3526" i="1"/>
  <c r="Z3525" i="1"/>
  <c r="Z3524" i="1"/>
  <c r="Z3523" i="1"/>
  <c r="Z3522" i="1"/>
  <c r="Z3521" i="1"/>
  <c r="Z3520" i="1"/>
  <c r="Z3519" i="1"/>
  <c r="Z3518" i="1"/>
  <c r="Z3517" i="1"/>
  <c r="Z3516" i="1"/>
  <c r="Z3515" i="1"/>
  <c r="Z3514" i="1"/>
  <c r="Z3513" i="1"/>
  <c r="Z3512" i="1"/>
  <c r="Z3511" i="1"/>
  <c r="Z3510" i="1"/>
  <c r="Z3509" i="1"/>
  <c r="Z3508" i="1"/>
  <c r="Z3507" i="1"/>
  <c r="Z3506" i="1"/>
  <c r="Z3505" i="1"/>
  <c r="Z3504" i="1"/>
  <c r="Z3503" i="1"/>
  <c r="Z3502" i="1"/>
  <c r="Z3501" i="1"/>
  <c r="Z3500" i="1"/>
  <c r="Z3499" i="1"/>
  <c r="Z3498" i="1"/>
  <c r="Z3497" i="1"/>
  <c r="Z3496" i="1"/>
  <c r="Z3495" i="1"/>
  <c r="Z3494" i="1"/>
  <c r="Z3493" i="1"/>
  <c r="Z3492" i="1"/>
  <c r="Z3491" i="1"/>
  <c r="Z3490" i="1"/>
  <c r="Z3489" i="1"/>
  <c r="Z3488" i="1"/>
  <c r="Z3487" i="1"/>
  <c r="Z3486" i="1"/>
  <c r="Z3485" i="1"/>
  <c r="Z3484" i="1"/>
  <c r="Z3483" i="1"/>
  <c r="Z3482" i="1"/>
  <c r="Z3481" i="1"/>
  <c r="Z3480" i="1"/>
  <c r="Z3479" i="1"/>
  <c r="Z3478" i="1"/>
  <c r="Z3477" i="1"/>
  <c r="Z3476" i="1"/>
  <c r="Z3475" i="1"/>
  <c r="Z3474" i="1"/>
  <c r="Z3473" i="1"/>
  <c r="Z3472" i="1"/>
  <c r="Z3471" i="1"/>
  <c r="Z3470" i="1"/>
  <c r="Z3469" i="1"/>
  <c r="Z3468" i="1"/>
  <c r="Z3467" i="1"/>
  <c r="Z3466" i="1"/>
  <c r="Z3465" i="1"/>
  <c r="Z3464" i="1"/>
  <c r="Z3463" i="1"/>
  <c r="Z3462" i="1"/>
  <c r="Z3461" i="1"/>
  <c r="Z3460" i="1"/>
  <c r="Z3459" i="1"/>
  <c r="Z3458" i="1"/>
  <c r="Z3457" i="1"/>
  <c r="Z3456" i="1"/>
  <c r="Z3455" i="1"/>
  <c r="Z3454" i="1"/>
  <c r="Z3453" i="1"/>
  <c r="Z3452" i="1"/>
  <c r="Z3451" i="1"/>
  <c r="Z3450" i="1"/>
  <c r="Z3449" i="1"/>
  <c r="Z3448" i="1"/>
  <c r="Z3447" i="1"/>
  <c r="Z3446" i="1"/>
  <c r="Z3445" i="1"/>
  <c r="Z3444" i="1"/>
  <c r="Z3443" i="1"/>
  <c r="Z3442" i="1"/>
  <c r="Z3441" i="1"/>
  <c r="Z3440" i="1"/>
  <c r="Z3439" i="1"/>
  <c r="Z3438" i="1"/>
  <c r="Z3437" i="1"/>
  <c r="Z3436" i="1"/>
  <c r="Z3435" i="1"/>
  <c r="Z3434" i="1"/>
  <c r="Z3433" i="1"/>
  <c r="Z3432" i="1"/>
  <c r="Z3431" i="1"/>
  <c r="Z3430" i="1"/>
  <c r="Z3429" i="1"/>
  <c r="Z3428" i="1"/>
  <c r="Z3427" i="1"/>
  <c r="Z3426" i="1"/>
  <c r="Z3425" i="1"/>
  <c r="Z3424" i="1"/>
  <c r="Z3423" i="1"/>
  <c r="Z3422" i="1"/>
  <c r="Z3421" i="1"/>
  <c r="Z3420" i="1"/>
  <c r="Z3419" i="1"/>
  <c r="Z3418" i="1"/>
  <c r="Z3417" i="1"/>
  <c r="Z3416" i="1"/>
  <c r="Z3415" i="1"/>
  <c r="Z3414" i="1"/>
  <c r="Z3413" i="1"/>
  <c r="Z3412" i="1"/>
  <c r="Z3411" i="1"/>
  <c r="Z3410" i="1"/>
  <c r="Z3409" i="1"/>
  <c r="Z3408" i="1"/>
  <c r="Z3407" i="1"/>
  <c r="Z3406" i="1"/>
  <c r="Z3405" i="1"/>
  <c r="Z3404" i="1"/>
  <c r="Z3403" i="1"/>
  <c r="Z3402" i="1"/>
  <c r="Z3401" i="1"/>
  <c r="Z3400" i="1"/>
  <c r="Z3399" i="1"/>
  <c r="Z3398" i="1"/>
  <c r="Z3397" i="1"/>
  <c r="Z3396" i="1"/>
  <c r="Z3395" i="1"/>
  <c r="Z3394" i="1"/>
  <c r="Z3393" i="1"/>
  <c r="Z3392" i="1"/>
  <c r="Z3391" i="1"/>
  <c r="Z3390" i="1"/>
  <c r="Z3389" i="1"/>
  <c r="Z3388" i="1"/>
  <c r="Z3387" i="1"/>
  <c r="Z3386" i="1"/>
  <c r="Z3385" i="1"/>
  <c r="Z3384" i="1"/>
  <c r="Z3383" i="1"/>
  <c r="Z3382" i="1"/>
  <c r="Z3381" i="1"/>
  <c r="Z3380" i="1"/>
  <c r="Z3379" i="1"/>
  <c r="Z3378" i="1"/>
  <c r="Z3377" i="1"/>
  <c r="Z3376" i="1"/>
  <c r="Z3375" i="1"/>
  <c r="Z3374" i="1"/>
  <c r="Z3373" i="1"/>
  <c r="Z3372" i="1"/>
  <c r="Z3371" i="1"/>
  <c r="Z3370" i="1"/>
  <c r="Z3369" i="1"/>
  <c r="Z3368" i="1"/>
  <c r="Z3367" i="1"/>
  <c r="Z3366" i="1"/>
  <c r="Z3365" i="1"/>
  <c r="Z3364" i="1"/>
  <c r="Z3363" i="1"/>
  <c r="Z3362" i="1"/>
  <c r="Z3361" i="1"/>
  <c r="Z3360" i="1"/>
  <c r="Z3359" i="1"/>
  <c r="Z3358" i="1"/>
  <c r="Z3357" i="1"/>
  <c r="Z3356" i="1"/>
  <c r="Z3355" i="1"/>
  <c r="Z3354" i="1"/>
  <c r="Z3353" i="1"/>
  <c r="Z3352" i="1"/>
  <c r="Z3351" i="1"/>
  <c r="Z3350" i="1"/>
  <c r="Z3349" i="1"/>
  <c r="Z3348" i="1"/>
  <c r="Z3347" i="1"/>
  <c r="Z3346" i="1"/>
  <c r="Z3345" i="1"/>
  <c r="Z3344" i="1"/>
  <c r="Z3343" i="1"/>
  <c r="Z3342" i="1"/>
  <c r="Z3341" i="1"/>
  <c r="Z3340" i="1"/>
  <c r="Z3339" i="1"/>
  <c r="Z3338" i="1"/>
  <c r="Z3337" i="1"/>
  <c r="Z3336" i="1"/>
  <c r="Z3335" i="1"/>
  <c r="Z3334" i="1"/>
  <c r="Z3333" i="1"/>
  <c r="Z3332" i="1"/>
  <c r="Z3331" i="1"/>
  <c r="Z3330" i="1"/>
  <c r="Z3329" i="1"/>
  <c r="Z3328" i="1"/>
  <c r="Z3327" i="1"/>
  <c r="Z3326" i="1"/>
  <c r="Z3325" i="1"/>
  <c r="Z3324" i="1"/>
  <c r="Z3323" i="1"/>
  <c r="Z3322" i="1"/>
  <c r="Z3321" i="1"/>
  <c r="Z3320" i="1"/>
  <c r="Z3319" i="1"/>
  <c r="Z3318" i="1"/>
  <c r="Z3317" i="1"/>
  <c r="Z3316" i="1"/>
  <c r="Z3315" i="1"/>
  <c r="Z3314" i="1"/>
  <c r="Z3313" i="1"/>
  <c r="Z3312" i="1"/>
  <c r="Z3311" i="1"/>
  <c r="Z3310" i="1"/>
  <c r="Z3309" i="1"/>
  <c r="Z3308" i="1"/>
  <c r="Z3307" i="1"/>
  <c r="Z3306" i="1"/>
  <c r="Z3305" i="1"/>
  <c r="Z3304" i="1"/>
  <c r="Z3303" i="1"/>
  <c r="Z3302" i="1"/>
  <c r="Z3301" i="1"/>
  <c r="Z3300" i="1"/>
  <c r="Z3299" i="1"/>
  <c r="Z3298" i="1"/>
  <c r="Z3297" i="1"/>
  <c r="Z3296" i="1"/>
  <c r="Z3295" i="1"/>
  <c r="Z3294" i="1"/>
  <c r="Z3293" i="1"/>
  <c r="Z3292" i="1"/>
  <c r="Z3291" i="1"/>
  <c r="Z3290" i="1"/>
  <c r="Z3289" i="1"/>
  <c r="Z3288" i="1"/>
  <c r="Z3287" i="1"/>
  <c r="Z3286" i="1"/>
  <c r="Z3285" i="1"/>
  <c r="Z3284" i="1"/>
  <c r="Z3283" i="1"/>
  <c r="Z3282" i="1"/>
  <c r="Z3281" i="1"/>
  <c r="Z3280" i="1"/>
  <c r="Z3279" i="1"/>
  <c r="Z3278" i="1"/>
  <c r="Z3277" i="1"/>
  <c r="Z3276" i="1"/>
  <c r="Z3275" i="1"/>
  <c r="Z3274" i="1"/>
  <c r="Z3273" i="1"/>
  <c r="Z3272" i="1"/>
  <c r="Z3271" i="1"/>
  <c r="Z3270" i="1"/>
  <c r="Z3269" i="1"/>
  <c r="Z3268" i="1"/>
  <c r="Z3267" i="1"/>
  <c r="Z3266" i="1"/>
  <c r="Z3265" i="1"/>
  <c r="Z3264" i="1"/>
  <c r="Z3263" i="1"/>
  <c r="Z3262" i="1"/>
  <c r="Z3261" i="1"/>
  <c r="Z3260" i="1"/>
  <c r="Z3259" i="1"/>
  <c r="Z3258" i="1"/>
  <c r="Z3257" i="1"/>
  <c r="Z3256" i="1"/>
  <c r="Z3255" i="1"/>
  <c r="Z3254" i="1"/>
  <c r="Z3253" i="1"/>
  <c r="Z3252" i="1"/>
  <c r="Z3251" i="1"/>
  <c r="Z3250" i="1"/>
  <c r="Z3249" i="1"/>
  <c r="Z3248" i="1"/>
  <c r="Z3247" i="1"/>
  <c r="Z3246" i="1"/>
  <c r="Z3245" i="1"/>
  <c r="Z3244" i="1"/>
  <c r="Z3243" i="1"/>
  <c r="Z3242" i="1"/>
  <c r="Z3241" i="1"/>
  <c r="Z3240" i="1"/>
  <c r="Z3239" i="1"/>
  <c r="Z3238" i="1"/>
  <c r="Z3237" i="1"/>
  <c r="Z3236" i="1"/>
  <c r="Z3235" i="1"/>
  <c r="Z3234" i="1"/>
  <c r="Z3233" i="1"/>
  <c r="Z3232" i="1"/>
  <c r="Z3231" i="1"/>
  <c r="Z3230" i="1"/>
  <c r="Z3229" i="1"/>
  <c r="Z3228" i="1"/>
  <c r="Z3227" i="1"/>
  <c r="Z3226" i="1"/>
  <c r="Z3225" i="1"/>
  <c r="Z3224" i="1"/>
  <c r="Z3223" i="1"/>
  <c r="Z3222" i="1"/>
  <c r="Z3221" i="1"/>
  <c r="Z3220" i="1"/>
  <c r="Z3219" i="1"/>
  <c r="Z3218" i="1"/>
  <c r="Z3217" i="1"/>
  <c r="Z3216" i="1"/>
  <c r="Z3215" i="1"/>
  <c r="Z3214" i="1"/>
  <c r="Z3213" i="1"/>
  <c r="Z3212" i="1"/>
  <c r="Z3211" i="1"/>
  <c r="Z3210" i="1"/>
  <c r="Z3209" i="1"/>
  <c r="Z3208" i="1"/>
  <c r="Z3207" i="1"/>
  <c r="Z3206" i="1"/>
  <c r="Z3205" i="1"/>
  <c r="Z3204" i="1"/>
  <c r="Z3203" i="1"/>
  <c r="Z3202" i="1"/>
  <c r="Z3201" i="1"/>
  <c r="Z3200" i="1"/>
  <c r="Z3199" i="1"/>
  <c r="Z3198" i="1"/>
  <c r="Z3197" i="1"/>
  <c r="Z3196" i="1"/>
  <c r="Z3195" i="1"/>
  <c r="Z3194" i="1"/>
  <c r="Z3193" i="1"/>
  <c r="Z3192" i="1"/>
  <c r="Z3191" i="1"/>
  <c r="Z3190" i="1"/>
  <c r="Z3189" i="1"/>
  <c r="Z3188" i="1"/>
  <c r="Z3187" i="1"/>
  <c r="Z3186" i="1"/>
  <c r="Z3185" i="1"/>
  <c r="Z3184" i="1"/>
  <c r="Z3183" i="1"/>
  <c r="Z3182" i="1"/>
  <c r="Z3181" i="1"/>
  <c r="Z3180" i="1"/>
  <c r="Z3179" i="1"/>
  <c r="Z3178" i="1"/>
  <c r="Z3177" i="1"/>
  <c r="Z3176" i="1"/>
  <c r="Z3175" i="1"/>
  <c r="Z3174" i="1"/>
  <c r="Z3173" i="1"/>
  <c r="Z3172" i="1"/>
  <c r="Z3171" i="1"/>
  <c r="Z3170" i="1"/>
  <c r="Z3169" i="1"/>
  <c r="Z3168" i="1"/>
  <c r="Z3167" i="1"/>
  <c r="Z3166" i="1"/>
  <c r="Z3165" i="1"/>
  <c r="Z3164" i="1"/>
  <c r="Z3163" i="1"/>
  <c r="Z3162" i="1"/>
  <c r="Z3161" i="1"/>
  <c r="Z3160" i="1"/>
  <c r="Z3159" i="1"/>
  <c r="Z3158" i="1"/>
  <c r="Z3157" i="1"/>
  <c r="Z3156" i="1"/>
  <c r="Z3155" i="1"/>
  <c r="Z3154" i="1"/>
  <c r="Z3153" i="1"/>
  <c r="Z3152" i="1"/>
  <c r="Z3151" i="1"/>
  <c r="Z3150" i="1"/>
  <c r="Z3149" i="1"/>
  <c r="Z3148" i="1"/>
  <c r="Z3147" i="1"/>
  <c r="Z3146" i="1"/>
  <c r="Z3145" i="1"/>
  <c r="Z3144" i="1"/>
  <c r="Z3143" i="1"/>
  <c r="Z3142" i="1"/>
  <c r="Z3141" i="1"/>
  <c r="Z3140" i="1"/>
  <c r="Z3139" i="1"/>
  <c r="Z3138" i="1"/>
  <c r="Z3137" i="1"/>
  <c r="Z3136" i="1"/>
  <c r="Z3135" i="1"/>
  <c r="Z3134" i="1"/>
  <c r="Z3133" i="1"/>
  <c r="Z3132" i="1"/>
  <c r="Z3131" i="1"/>
  <c r="Z3130" i="1"/>
  <c r="Z3129" i="1"/>
  <c r="Z3128" i="1"/>
  <c r="Z3127" i="1"/>
  <c r="Z3126" i="1"/>
  <c r="Z3125" i="1"/>
  <c r="Z3124" i="1"/>
  <c r="Z3123" i="1"/>
  <c r="Z3122" i="1"/>
  <c r="Z3121" i="1"/>
  <c r="Z3120" i="1"/>
  <c r="Z3119" i="1"/>
  <c r="Z3118" i="1"/>
  <c r="Z3117" i="1"/>
  <c r="Z3116" i="1"/>
  <c r="Z3115" i="1"/>
  <c r="Z3114" i="1"/>
  <c r="Z3113" i="1"/>
  <c r="Z3112" i="1"/>
  <c r="Z3111" i="1"/>
  <c r="Z3110" i="1"/>
  <c r="Z3109" i="1"/>
  <c r="Z3108" i="1"/>
  <c r="Z3107" i="1"/>
  <c r="Z3106" i="1"/>
  <c r="Z3105" i="1"/>
  <c r="Z3104" i="1"/>
  <c r="Z3103" i="1"/>
  <c r="Z3102" i="1"/>
  <c r="Z3101" i="1"/>
  <c r="Z3100" i="1"/>
  <c r="Z3099" i="1"/>
  <c r="Z3098" i="1"/>
  <c r="Z3097" i="1"/>
  <c r="Z3096" i="1"/>
  <c r="Z3095" i="1"/>
  <c r="Z3094" i="1"/>
  <c r="Z3093" i="1"/>
  <c r="Z3092" i="1"/>
  <c r="Z3091" i="1"/>
  <c r="Z3090" i="1"/>
  <c r="Z3089" i="1"/>
  <c r="Z3088" i="1"/>
  <c r="Z3087" i="1"/>
  <c r="Z3086" i="1"/>
  <c r="Z3085" i="1"/>
  <c r="Z3084" i="1"/>
  <c r="Z3083" i="1"/>
  <c r="Z3082" i="1"/>
  <c r="Z3081" i="1"/>
  <c r="Z3080" i="1"/>
  <c r="Z3079" i="1"/>
  <c r="Z3078" i="1"/>
  <c r="Z3077" i="1"/>
  <c r="Z3076" i="1"/>
  <c r="Z3075" i="1"/>
  <c r="Z3074" i="1"/>
  <c r="Z3073" i="1"/>
  <c r="Z3072" i="1"/>
  <c r="Z3071" i="1"/>
  <c r="Z3070" i="1"/>
  <c r="Z3069" i="1"/>
  <c r="Z3068" i="1"/>
  <c r="Z3067" i="1"/>
  <c r="Z3066" i="1"/>
  <c r="Z3065" i="1"/>
  <c r="Z3064" i="1"/>
  <c r="Z3063" i="1"/>
  <c r="Z3062" i="1"/>
  <c r="Z3061" i="1"/>
  <c r="Z3060" i="1"/>
  <c r="Z3059" i="1"/>
  <c r="Z3058" i="1"/>
  <c r="Z3057" i="1"/>
  <c r="Z3056" i="1"/>
  <c r="Z3055" i="1"/>
  <c r="Z3054" i="1"/>
  <c r="Z3053" i="1"/>
  <c r="Z3052" i="1"/>
  <c r="Z3051" i="1"/>
  <c r="Z3050" i="1"/>
  <c r="Z3049" i="1"/>
  <c r="Z3048" i="1"/>
  <c r="Z3047" i="1"/>
  <c r="Z3046" i="1"/>
  <c r="Z3045" i="1"/>
  <c r="Z3044" i="1"/>
  <c r="Z3043" i="1"/>
  <c r="Z3042" i="1"/>
  <c r="Z3041" i="1"/>
  <c r="Z3040" i="1"/>
  <c r="Z3039" i="1"/>
  <c r="Z3038" i="1"/>
  <c r="Z3037" i="1"/>
  <c r="Z3036" i="1"/>
  <c r="Z3035" i="1"/>
  <c r="Z3034" i="1"/>
  <c r="Z3033" i="1"/>
  <c r="Z3032" i="1"/>
  <c r="Z3031" i="1"/>
  <c r="Z3030" i="1"/>
  <c r="Z3029" i="1"/>
  <c r="Z3028" i="1"/>
  <c r="Z3027" i="1"/>
  <c r="Z3026" i="1"/>
  <c r="Z3025" i="1"/>
  <c r="Z3024" i="1"/>
  <c r="Z3023" i="1"/>
  <c r="Z3022" i="1"/>
  <c r="Z3021" i="1"/>
  <c r="Z3020" i="1"/>
  <c r="Z3019" i="1"/>
  <c r="Z3018" i="1"/>
  <c r="Z3017" i="1"/>
  <c r="Z3016" i="1"/>
  <c r="Z3015" i="1"/>
  <c r="Z3014" i="1"/>
  <c r="Z3013" i="1"/>
  <c r="Z3012" i="1"/>
  <c r="Z3011" i="1"/>
  <c r="Z3010" i="1"/>
  <c r="Z3009" i="1"/>
  <c r="Z3008" i="1"/>
  <c r="Z3007" i="1"/>
  <c r="Z3006" i="1"/>
  <c r="Z3005" i="1"/>
  <c r="Z3004" i="1"/>
  <c r="Z3003" i="1"/>
  <c r="Z3002" i="1"/>
  <c r="Z3001" i="1"/>
  <c r="Z3000" i="1"/>
  <c r="Z2999" i="1"/>
  <c r="Z2998" i="1"/>
  <c r="Z2997" i="1"/>
  <c r="Z2996" i="1"/>
  <c r="Z2995" i="1"/>
  <c r="Z2994" i="1"/>
  <c r="Z2993" i="1"/>
  <c r="Z2992" i="1"/>
  <c r="Z2991" i="1"/>
  <c r="Z2990" i="1"/>
  <c r="Z2989" i="1"/>
  <c r="Z2988" i="1"/>
  <c r="Z2987" i="1"/>
  <c r="Z2986" i="1"/>
  <c r="Z2985" i="1"/>
  <c r="Z2984" i="1"/>
  <c r="Z2983" i="1"/>
  <c r="Z2982" i="1"/>
  <c r="Z2981" i="1"/>
  <c r="Z2980" i="1"/>
  <c r="Z2979" i="1"/>
  <c r="Z2978" i="1"/>
  <c r="Z2977" i="1"/>
  <c r="Z2976" i="1"/>
  <c r="Z2975" i="1"/>
  <c r="Z2974" i="1"/>
  <c r="Z2973" i="1"/>
  <c r="Z2972" i="1"/>
  <c r="Z2971" i="1"/>
  <c r="Z2970" i="1"/>
  <c r="Z2969" i="1"/>
  <c r="Z2968" i="1"/>
  <c r="Z2967" i="1"/>
  <c r="Z2966" i="1"/>
  <c r="Z2965" i="1"/>
  <c r="Z2964" i="1"/>
  <c r="Z2963" i="1"/>
  <c r="Z2962" i="1"/>
  <c r="Z2961" i="1"/>
  <c r="Z2960" i="1"/>
  <c r="Z2959" i="1"/>
  <c r="Z2958" i="1"/>
  <c r="Z2957" i="1"/>
  <c r="Z2956" i="1"/>
  <c r="Z2955" i="1"/>
  <c r="Z2954" i="1"/>
  <c r="Z2953" i="1"/>
  <c r="Z2952" i="1"/>
  <c r="Z2951" i="1"/>
  <c r="Z2950" i="1"/>
  <c r="Z2949" i="1"/>
  <c r="Z2948" i="1"/>
  <c r="Z2947" i="1"/>
  <c r="Z2946" i="1"/>
  <c r="Z2945" i="1"/>
  <c r="Z2944" i="1"/>
  <c r="Z2943" i="1"/>
  <c r="Z2942" i="1"/>
  <c r="Z2941" i="1"/>
  <c r="Z2940" i="1"/>
  <c r="Z2939" i="1"/>
  <c r="Z2938" i="1"/>
  <c r="Z2937" i="1"/>
  <c r="Z2936" i="1"/>
  <c r="Z2935" i="1"/>
  <c r="Z2934" i="1"/>
  <c r="Z2933" i="1"/>
  <c r="Z2932" i="1"/>
  <c r="Z2931" i="1"/>
  <c r="Z2930" i="1"/>
  <c r="Z2929" i="1"/>
  <c r="Z2928" i="1"/>
  <c r="Z2927" i="1"/>
  <c r="Z2926" i="1"/>
  <c r="Z2925" i="1"/>
  <c r="Z2924" i="1"/>
  <c r="Z2923" i="1"/>
  <c r="Z2922" i="1"/>
  <c r="Z2921" i="1"/>
  <c r="Z2920" i="1"/>
  <c r="Z2919" i="1"/>
  <c r="Z2918" i="1"/>
  <c r="Z2917" i="1"/>
  <c r="Z2916" i="1"/>
  <c r="Z2915" i="1"/>
  <c r="Z2914" i="1"/>
  <c r="Z2913" i="1"/>
  <c r="Z2912" i="1"/>
  <c r="Z2911" i="1"/>
  <c r="Z2910" i="1"/>
  <c r="Z2909" i="1"/>
  <c r="Z2908" i="1"/>
  <c r="Z2907" i="1"/>
  <c r="Z2906" i="1"/>
  <c r="Z2905" i="1"/>
  <c r="Z2904" i="1"/>
  <c r="Z2903" i="1"/>
  <c r="Z2902" i="1"/>
  <c r="Z2901" i="1"/>
  <c r="Z2900" i="1"/>
  <c r="Z2899" i="1"/>
  <c r="Z2898" i="1"/>
  <c r="Z2897" i="1"/>
  <c r="Z2896" i="1"/>
  <c r="Z2895" i="1"/>
  <c r="Z2894" i="1"/>
  <c r="Z2893" i="1"/>
  <c r="Z2892" i="1"/>
  <c r="Z2891" i="1"/>
  <c r="Z2890" i="1"/>
  <c r="Z2889" i="1"/>
  <c r="Z2888" i="1"/>
  <c r="Z2887" i="1"/>
  <c r="Z2886" i="1"/>
  <c r="Z2885" i="1"/>
  <c r="Z2884" i="1"/>
  <c r="Z2883" i="1"/>
  <c r="Z2882" i="1"/>
  <c r="Z2881" i="1"/>
  <c r="Z2880" i="1"/>
  <c r="Z2879" i="1"/>
  <c r="Z2878" i="1"/>
  <c r="Z2877" i="1"/>
  <c r="Z2876" i="1"/>
  <c r="Z2875" i="1"/>
  <c r="Z2874" i="1"/>
  <c r="Z2873" i="1"/>
  <c r="Z2872" i="1"/>
  <c r="Z2871" i="1"/>
  <c r="Z2870" i="1"/>
  <c r="Z2869" i="1"/>
  <c r="Z2868" i="1"/>
  <c r="Z2867" i="1"/>
  <c r="Z2866" i="1"/>
  <c r="Z2865" i="1"/>
  <c r="Z2864" i="1"/>
  <c r="Z2863" i="1"/>
  <c r="Z2862" i="1"/>
  <c r="Z2861" i="1"/>
  <c r="Z2860" i="1"/>
  <c r="Z2859" i="1"/>
  <c r="Z2858" i="1"/>
  <c r="Z2857" i="1"/>
  <c r="Z2856" i="1"/>
  <c r="Z2855" i="1"/>
  <c r="Z2854" i="1"/>
  <c r="Z2853" i="1"/>
  <c r="Z2852" i="1"/>
  <c r="Z2851" i="1"/>
  <c r="Z2850" i="1"/>
  <c r="Z2849" i="1"/>
  <c r="Z2848" i="1"/>
  <c r="Z2847" i="1"/>
  <c r="Z2846" i="1"/>
  <c r="Z2845" i="1"/>
  <c r="Z2844" i="1"/>
  <c r="Z2843" i="1"/>
  <c r="Z2842" i="1"/>
  <c r="Z2841" i="1"/>
  <c r="Z2840" i="1"/>
  <c r="Z2839" i="1"/>
  <c r="Z2838" i="1"/>
  <c r="Z2837" i="1"/>
  <c r="Z2836" i="1"/>
  <c r="Z2835" i="1"/>
  <c r="Z2834" i="1"/>
  <c r="Z2833" i="1"/>
  <c r="Z2832" i="1"/>
  <c r="Z2831" i="1"/>
  <c r="Z2830" i="1"/>
  <c r="Z2829" i="1"/>
  <c r="Z2828" i="1"/>
  <c r="Z2827" i="1"/>
  <c r="Z2826" i="1"/>
  <c r="Z2825" i="1"/>
  <c r="Z2824" i="1"/>
  <c r="Z2823" i="1"/>
  <c r="Z2822" i="1"/>
  <c r="Z2821" i="1"/>
  <c r="Z2820" i="1"/>
  <c r="Z2819" i="1"/>
  <c r="Z2818" i="1"/>
  <c r="Z2817" i="1"/>
  <c r="Z2816" i="1"/>
  <c r="Z2815" i="1"/>
  <c r="Z2814" i="1"/>
  <c r="Z2813" i="1"/>
  <c r="Z2812" i="1"/>
  <c r="Z2811" i="1"/>
  <c r="Z2810" i="1"/>
  <c r="Z2809" i="1"/>
  <c r="Z2808" i="1"/>
  <c r="Z2807" i="1"/>
  <c r="Z2806" i="1"/>
  <c r="Z2805" i="1"/>
  <c r="Z2804" i="1"/>
  <c r="Z2803" i="1"/>
  <c r="Z2802" i="1"/>
  <c r="Z2801" i="1"/>
  <c r="Z2800" i="1"/>
  <c r="Z2799" i="1"/>
  <c r="Z2798" i="1"/>
  <c r="Z2797" i="1"/>
  <c r="Z2796" i="1"/>
  <c r="Z2795" i="1"/>
  <c r="Z2794" i="1"/>
  <c r="Z2793" i="1"/>
  <c r="Z2792" i="1"/>
  <c r="Z2791" i="1"/>
  <c r="Z2790" i="1"/>
  <c r="Z2789" i="1"/>
  <c r="Z2788" i="1"/>
  <c r="Z2787" i="1"/>
  <c r="Z2786" i="1"/>
  <c r="Z2785" i="1"/>
  <c r="Z2784" i="1"/>
  <c r="Z2783" i="1"/>
  <c r="Z2782" i="1"/>
  <c r="Z2781" i="1"/>
  <c r="Z2780" i="1"/>
  <c r="Z2779" i="1"/>
  <c r="Z2778" i="1"/>
  <c r="Z2777" i="1"/>
  <c r="Z2776" i="1"/>
  <c r="Z2775" i="1"/>
  <c r="Z2774" i="1"/>
  <c r="Z2773" i="1"/>
  <c r="Z2772" i="1"/>
  <c r="Z2771" i="1"/>
  <c r="Z2770" i="1"/>
  <c r="Z2769" i="1"/>
  <c r="Z2768" i="1"/>
  <c r="Z2767" i="1"/>
  <c r="Z2766" i="1"/>
  <c r="Z2765" i="1"/>
  <c r="Z2764" i="1"/>
  <c r="Z2763" i="1"/>
  <c r="Z2762" i="1"/>
  <c r="Z2761" i="1"/>
  <c r="Z2760" i="1"/>
  <c r="Z2759" i="1"/>
  <c r="Z2758" i="1"/>
  <c r="Z2757" i="1"/>
  <c r="Z2756" i="1"/>
  <c r="Z2755" i="1"/>
  <c r="Z2754" i="1"/>
  <c r="Z2753" i="1"/>
  <c r="Z2752" i="1"/>
  <c r="Z2751" i="1"/>
  <c r="Z2750" i="1"/>
  <c r="Z2749" i="1"/>
  <c r="Z2748" i="1"/>
  <c r="Z2747" i="1"/>
  <c r="Z2746" i="1"/>
  <c r="Z2745" i="1"/>
  <c r="Z2744" i="1"/>
  <c r="Z2743" i="1"/>
  <c r="Z2742" i="1"/>
  <c r="Z2741" i="1"/>
  <c r="Z2740" i="1"/>
  <c r="Z2739" i="1"/>
  <c r="Z2738" i="1"/>
  <c r="Z2737" i="1"/>
  <c r="Z2736" i="1"/>
  <c r="Z2735" i="1"/>
  <c r="Z2734" i="1"/>
  <c r="Z2733" i="1"/>
  <c r="Z2732" i="1"/>
  <c r="Z2731" i="1"/>
  <c r="Z2730" i="1"/>
  <c r="Z2729" i="1"/>
  <c r="Z2728" i="1"/>
  <c r="Z2727" i="1"/>
  <c r="Z2726" i="1"/>
  <c r="Z2725" i="1"/>
  <c r="Z2724" i="1"/>
  <c r="Z2723" i="1"/>
  <c r="Z2722" i="1"/>
  <c r="Z2721" i="1"/>
  <c r="Z2720" i="1"/>
  <c r="Z2719" i="1"/>
  <c r="Z2718" i="1"/>
  <c r="Z2717" i="1"/>
  <c r="Z2716" i="1"/>
  <c r="Z2715" i="1"/>
  <c r="Z2714" i="1"/>
  <c r="Z2713" i="1"/>
  <c r="Z2712" i="1"/>
  <c r="Z2711" i="1"/>
  <c r="Z2710" i="1"/>
  <c r="Z2709" i="1"/>
  <c r="Z2708" i="1"/>
  <c r="Z2707" i="1"/>
  <c r="Z2706" i="1"/>
  <c r="Z2705" i="1"/>
  <c r="Z2704" i="1"/>
  <c r="Z2703" i="1"/>
  <c r="Z2702" i="1"/>
  <c r="Z2701" i="1"/>
  <c r="Z2700" i="1"/>
  <c r="Z2699" i="1"/>
  <c r="Z2698" i="1"/>
  <c r="Z2697" i="1"/>
  <c r="Z2696" i="1"/>
  <c r="Z2695" i="1"/>
  <c r="Z2694" i="1"/>
  <c r="Z2693" i="1"/>
  <c r="Z2692" i="1"/>
  <c r="Z2691" i="1"/>
  <c r="Z2690" i="1"/>
  <c r="Z2689" i="1"/>
  <c r="Z2688" i="1"/>
  <c r="Z2687" i="1"/>
  <c r="Z2686" i="1"/>
  <c r="Z2685" i="1"/>
  <c r="Z2684" i="1"/>
  <c r="Z2683" i="1"/>
  <c r="Z2682" i="1"/>
  <c r="Z2681" i="1"/>
  <c r="Z2680" i="1"/>
  <c r="Z2679" i="1"/>
  <c r="Z2678" i="1"/>
  <c r="Z2677" i="1"/>
  <c r="Z2676" i="1"/>
  <c r="Z2675" i="1"/>
  <c r="Z2674" i="1"/>
  <c r="Z2673" i="1"/>
  <c r="Z2672" i="1"/>
  <c r="Z2671" i="1"/>
  <c r="Z2670" i="1"/>
  <c r="Z2669" i="1"/>
  <c r="Z2668" i="1"/>
  <c r="Z2667" i="1"/>
  <c r="Z2666" i="1"/>
  <c r="Z2665" i="1"/>
  <c r="Z2664" i="1"/>
  <c r="Z2663" i="1"/>
  <c r="Z2662" i="1"/>
  <c r="Z2661" i="1"/>
  <c r="Z2660" i="1"/>
  <c r="Z2659" i="1"/>
  <c r="Z2658" i="1"/>
  <c r="Z2657" i="1"/>
  <c r="Z2656" i="1"/>
  <c r="Z2655" i="1"/>
  <c r="Z2654" i="1"/>
  <c r="Z2653" i="1"/>
  <c r="Z2652" i="1"/>
  <c r="Z2651" i="1"/>
  <c r="Z2650" i="1"/>
  <c r="Z2649" i="1"/>
  <c r="Z2648" i="1"/>
  <c r="Z2647" i="1"/>
  <c r="Z2646" i="1"/>
  <c r="Z2645" i="1"/>
  <c r="Z2644" i="1"/>
  <c r="Z2643" i="1"/>
  <c r="Z2642" i="1"/>
  <c r="Z2641" i="1"/>
  <c r="Z2640" i="1"/>
  <c r="Z2639" i="1"/>
  <c r="Z2638" i="1"/>
  <c r="Z2637" i="1"/>
  <c r="Z2636" i="1"/>
  <c r="Z2635" i="1"/>
  <c r="Z2634" i="1"/>
  <c r="Z2633" i="1"/>
  <c r="Z2632" i="1"/>
  <c r="Z2631" i="1"/>
  <c r="Z2630" i="1"/>
  <c r="Z2629" i="1"/>
  <c r="Z2628" i="1"/>
  <c r="Z2627" i="1"/>
  <c r="Z2626" i="1"/>
  <c r="Z2625" i="1"/>
  <c r="Z2624" i="1"/>
  <c r="Z2623" i="1"/>
  <c r="Z2622" i="1"/>
  <c r="Z2621" i="1"/>
  <c r="Z2620" i="1"/>
  <c r="Z2619" i="1"/>
  <c r="Z2618" i="1"/>
  <c r="Z2617" i="1"/>
  <c r="Z2616" i="1"/>
  <c r="Z2615" i="1"/>
  <c r="Z2614" i="1"/>
  <c r="Z2613" i="1"/>
  <c r="Z2612" i="1"/>
  <c r="Z2611" i="1"/>
  <c r="Z2610" i="1"/>
  <c r="Z2609" i="1"/>
  <c r="Z2608" i="1"/>
  <c r="Z2607" i="1"/>
  <c r="Z2606" i="1"/>
  <c r="Z2605" i="1"/>
  <c r="Z2604" i="1"/>
  <c r="Z2603" i="1"/>
  <c r="Z2602" i="1"/>
  <c r="Z2601" i="1"/>
  <c r="Z2600" i="1"/>
  <c r="Z2599" i="1"/>
  <c r="Z2598" i="1"/>
  <c r="Z2597" i="1"/>
  <c r="Z2596" i="1"/>
  <c r="Z2595" i="1"/>
  <c r="Z2594" i="1"/>
  <c r="Z2593" i="1"/>
  <c r="Z2592" i="1"/>
  <c r="Z2591" i="1"/>
  <c r="Z2590" i="1"/>
  <c r="Z2589" i="1"/>
  <c r="Z2588" i="1"/>
  <c r="Z2587" i="1"/>
  <c r="Z2586" i="1"/>
  <c r="Z2585" i="1"/>
  <c r="Z2584" i="1"/>
  <c r="Z2583" i="1"/>
  <c r="Z2582" i="1"/>
  <c r="Z2581" i="1"/>
  <c r="Z2580" i="1"/>
  <c r="Z2579" i="1"/>
  <c r="Z2578" i="1"/>
  <c r="Z2577" i="1"/>
  <c r="Z2576" i="1"/>
  <c r="Z2575" i="1"/>
  <c r="Z2574" i="1"/>
  <c r="Z2573" i="1"/>
  <c r="Z2572" i="1"/>
  <c r="Z2571" i="1"/>
  <c r="Z2570" i="1"/>
  <c r="Z2569" i="1"/>
  <c r="Z2568" i="1"/>
  <c r="Z2567" i="1"/>
  <c r="Z2566" i="1"/>
  <c r="Z2565" i="1"/>
  <c r="Z2564" i="1"/>
  <c r="Z2563" i="1"/>
  <c r="Z2562" i="1"/>
  <c r="Z2561" i="1"/>
  <c r="Z2560" i="1"/>
  <c r="Z2559" i="1"/>
  <c r="Z2558" i="1"/>
  <c r="Z2557" i="1"/>
  <c r="Z2556" i="1"/>
  <c r="Z2555" i="1"/>
  <c r="Z2554" i="1"/>
  <c r="Z2553" i="1"/>
  <c r="Z2552" i="1"/>
  <c r="Z2551" i="1"/>
  <c r="Z2550" i="1"/>
  <c r="Z2549" i="1"/>
  <c r="Z2548" i="1"/>
  <c r="Z2547" i="1"/>
  <c r="Z2546" i="1"/>
  <c r="Z2545" i="1"/>
  <c r="Z2544" i="1"/>
  <c r="Z2543" i="1"/>
  <c r="Z2542" i="1"/>
  <c r="Z2541" i="1"/>
  <c r="Z2540" i="1"/>
  <c r="Z2539" i="1"/>
  <c r="Z2538" i="1"/>
  <c r="Z2537" i="1"/>
  <c r="Z2536" i="1"/>
  <c r="Z2535" i="1"/>
  <c r="Z2534" i="1"/>
  <c r="Z2533" i="1"/>
  <c r="Z2532" i="1"/>
  <c r="Z2531" i="1"/>
  <c r="Z2530" i="1"/>
  <c r="Z2529" i="1"/>
  <c r="Z2528" i="1"/>
  <c r="Z2527" i="1"/>
  <c r="Z2526" i="1"/>
  <c r="Z2525" i="1"/>
  <c r="Z2524" i="1"/>
  <c r="Z2523" i="1"/>
  <c r="Z2522" i="1"/>
  <c r="Z2521" i="1"/>
  <c r="Z2520" i="1"/>
  <c r="Z2519" i="1"/>
  <c r="Z2518" i="1"/>
  <c r="Z2517" i="1"/>
  <c r="Z2516" i="1"/>
  <c r="Z2515" i="1"/>
  <c r="Z2514" i="1"/>
  <c r="Z2513" i="1"/>
  <c r="Z2512" i="1"/>
  <c r="Z2511" i="1"/>
  <c r="Z2510" i="1"/>
  <c r="Z2509" i="1"/>
  <c r="Z2508" i="1"/>
  <c r="Z2507" i="1"/>
  <c r="Z2506" i="1"/>
  <c r="Z2505" i="1"/>
  <c r="Z2504" i="1"/>
  <c r="Z2503" i="1"/>
  <c r="Z2502" i="1"/>
  <c r="Z2501" i="1"/>
  <c r="Z2500" i="1"/>
  <c r="Z2499" i="1"/>
  <c r="Z2498" i="1"/>
  <c r="Z2497" i="1"/>
  <c r="Z2496" i="1"/>
  <c r="Z2495" i="1"/>
  <c r="Z2494" i="1"/>
  <c r="Z2493" i="1"/>
  <c r="Z2492" i="1"/>
  <c r="Z2491" i="1"/>
  <c r="Z2490" i="1"/>
  <c r="Z2489" i="1"/>
  <c r="Z2488" i="1"/>
  <c r="Z2487" i="1"/>
  <c r="Z2486" i="1"/>
  <c r="Z2485" i="1"/>
  <c r="Z2484" i="1"/>
  <c r="Z2483" i="1"/>
  <c r="Z2482" i="1"/>
  <c r="Z2481" i="1"/>
  <c r="Z2480" i="1"/>
  <c r="Z2479" i="1"/>
  <c r="Z2478" i="1"/>
  <c r="Z2477" i="1"/>
  <c r="Z2476" i="1"/>
  <c r="Z2475" i="1"/>
  <c r="Z2474" i="1"/>
  <c r="Z2473" i="1"/>
  <c r="Z2472" i="1"/>
  <c r="Z2471" i="1"/>
  <c r="Z2470" i="1"/>
  <c r="Z2469" i="1"/>
  <c r="Z2468" i="1"/>
  <c r="Z2467" i="1"/>
  <c r="Z2466" i="1"/>
  <c r="Z2465" i="1"/>
  <c r="Z2464" i="1"/>
  <c r="Z2463" i="1"/>
  <c r="Z2462" i="1"/>
  <c r="Z2461" i="1"/>
  <c r="Z2460" i="1"/>
  <c r="Z2459" i="1"/>
  <c r="Z2458" i="1"/>
  <c r="Z2457" i="1"/>
  <c r="Z2456" i="1"/>
  <c r="Z2455" i="1"/>
  <c r="Z2454" i="1"/>
  <c r="Z2453" i="1"/>
  <c r="Z2452" i="1"/>
  <c r="Z2451" i="1"/>
  <c r="Z2450" i="1"/>
  <c r="Z2449" i="1"/>
  <c r="Z2448" i="1"/>
  <c r="Z2447" i="1"/>
  <c r="Z2446" i="1"/>
  <c r="Z2445" i="1"/>
  <c r="Z2444" i="1"/>
  <c r="Z2443" i="1"/>
  <c r="Z2442" i="1"/>
  <c r="Z2441" i="1"/>
  <c r="Z2440" i="1"/>
  <c r="Z2439" i="1"/>
  <c r="Z2438" i="1"/>
  <c r="Z2437" i="1"/>
  <c r="Z2436" i="1"/>
  <c r="Z2435" i="1"/>
  <c r="Z2434" i="1"/>
  <c r="Z2433" i="1"/>
  <c r="Z2432" i="1"/>
  <c r="Z2431" i="1"/>
  <c r="Z2430" i="1"/>
  <c r="Z2429" i="1"/>
  <c r="Z2428" i="1"/>
  <c r="Z2427" i="1"/>
  <c r="Z2426" i="1"/>
  <c r="Z2425" i="1"/>
  <c r="Z2424" i="1"/>
  <c r="Z2423" i="1"/>
  <c r="Z2422" i="1"/>
  <c r="Z2421" i="1"/>
  <c r="Z2420" i="1"/>
  <c r="Z2419" i="1"/>
  <c r="Z2418" i="1"/>
  <c r="Z2417" i="1"/>
  <c r="Z2416" i="1"/>
  <c r="Z2415" i="1"/>
  <c r="Z2414" i="1"/>
  <c r="Z2413" i="1"/>
  <c r="Z2412" i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4115" i="1"/>
  <c r="Y4114" i="1"/>
  <c r="Y4113" i="1"/>
  <c r="Y4112" i="1"/>
  <c r="Y4111" i="1"/>
  <c r="Y4110" i="1"/>
  <c r="Y4109" i="1"/>
  <c r="Y4108" i="1"/>
  <c r="Y4107" i="1"/>
  <c r="Y4106" i="1"/>
  <c r="Y4105" i="1"/>
  <c r="Y4104" i="1"/>
  <c r="Y4103" i="1"/>
  <c r="Y4102" i="1"/>
  <c r="Y4101" i="1"/>
  <c r="Y4100" i="1"/>
  <c r="Y4099" i="1"/>
  <c r="Y4098" i="1"/>
  <c r="Y4097" i="1"/>
  <c r="Y4096" i="1"/>
  <c r="Y4095" i="1"/>
  <c r="Y4094" i="1"/>
  <c r="Y4093" i="1"/>
  <c r="Y4092" i="1"/>
  <c r="Y4091" i="1"/>
  <c r="Y4090" i="1"/>
  <c r="Y4089" i="1"/>
  <c r="Y4088" i="1"/>
  <c r="Y4087" i="1"/>
  <c r="Y4086" i="1"/>
  <c r="Y4085" i="1"/>
  <c r="Y4084" i="1"/>
  <c r="Y4083" i="1"/>
  <c r="Y4082" i="1"/>
  <c r="Y4081" i="1"/>
  <c r="Y4080" i="1"/>
  <c r="Y4079" i="1"/>
  <c r="Y4078" i="1"/>
  <c r="Y4077" i="1"/>
  <c r="Y4076" i="1"/>
  <c r="Y4075" i="1"/>
  <c r="Y4074" i="1"/>
  <c r="Y4073" i="1"/>
  <c r="Y4072" i="1"/>
  <c r="Y4071" i="1"/>
  <c r="Y4070" i="1"/>
  <c r="Y4069" i="1"/>
  <c r="Y4068" i="1"/>
  <c r="Y4067" i="1"/>
  <c r="Y4066" i="1"/>
  <c r="Y4065" i="1"/>
  <c r="Y4064" i="1"/>
  <c r="Y4063" i="1"/>
  <c r="Y4062" i="1"/>
  <c r="Y4061" i="1"/>
  <c r="Y4060" i="1"/>
  <c r="Y4059" i="1"/>
  <c r="Y4058" i="1"/>
  <c r="Y4057" i="1"/>
  <c r="Y4056" i="1"/>
  <c r="Y4055" i="1"/>
  <c r="Y4054" i="1"/>
  <c r="Y4053" i="1"/>
  <c r="Y4052" i="1"/>
  <c r="Y4051" i="1"/>
  <c r="Y4050" i="1"/>
  <c r="Y4049" i="1"/>
  <c r="Y4048" i="1"/>
  <c r="Y4047" i="1"/>
  <c r="Y4046" i="1"/>
  <c r="Y4045" i="1"/>
  <c r="Y4044" i="1"/>
  <c r="Y4043" i="1"/>
  <c r="Y4042" i="1"/>
  <c r="Y4041" i="1"/>
  <c r="Y4040" i="1"/>
  <c r="Y4039" i="1"/>
  <c r="Y4038" i="1"/>
  <c r="Y4037" i="1"/>
  <c r="Y4036" i="1"/>
  <c r="Y4035" i="1"/>
  <c r="Y4034" i="1"/>
  <c r="Y4033" i="1"/>
  <c r="Y4032" i="1"/>
  <c r="Y4031" i="1"/>
  <c r="Y4030" i="1"/>
  <c r="Y4029" i="1"/>
  <c r="Y4028" i="1"/>
  <c r="Y4027" i="1"/>
  <c r="Y4026" i="1"/>
  <c r="Y4025" i="1"/>
  <c r="Y4024" i="1"/>
  <c r="Y4023" i="1"/>
  <c r="Y4022" i="1"/>
  <c r="Y4021" i="1"/>
  <c r="Y4020" i="1"/>
  <c r="Y4019" i="1"/>
  <c r="Y4018" i="1"/>
  <c r="Y4017" i="1"/>
  <c r="Y4016" i="1"/>
  <c r="Y4015" i="1"/>
  <c r="Y4014" i="1"/>
  <c r="Y4013" i="1"/>
  <c r="Y4012" i="1"/>
  <c r="Y4011" i="1"/>
  <c r="Y4010" i="1"/>
  <c r="Y4009" i="1"/>
  <c r="Y4008" i="1"/>
  <c r="Y4007" i="1"/>
  <c r="Y4006" i="1"/>
  <c r="Y4005" i="1"/>
  <c r="Y4004" i="1"/>
  <c r="Y4003" i="1"/>
  <c r="Y4002" i="1"/>
  <c r="Y4001" i="1"/>
  <c r="Y4000" i="1"/>
  <c r="Y3999" i="1"/>
  <c r="Y3998" i="1"/>
  <c r="Y3997" i="1"/>
  <c r="Y3996" i="1"/>
  <c r="Y3995" i="1"/>
  <c r="Y3994" i="1"/>
  <c r="Y3993" i="1"/>
  <c r="Y3992" i="1"/>
  <c r="Y3991" i="1"/>
  <c r="Y3990" i="1"/>
  <c r="Y3989" i="1"/>
  <c r="Y3988" i="1"/>
  <c r="Y3987" i="1"/>
  <c r="Y3986" i="1"/>
  <c r="Y3985" i="1"/>
  <c r="Y3984" i="1"/>
  <c r="Y3983" i="1"/>
  <c r="Y3982" i="1"/>
  <c r="Y3981" i="1"/>
  <c r="Y3980" i="1"/>
  <c r="Y3979" i="1"/>
  <c r="Y3978" i="1"/>
  <c r="Y3977" i="1"/>
  <c r="Y3976" i="1"/>
  <c r="Y3975" i="1"/>
  <c r="Y3974" i="1"/>
  <c r="Y3973" i="1"/>
  <c r="Y3972" i="1"/>
  <c r="Y3971" i="1"/>
  <c r="Y3970" i="1"/>
  <c r="Y3969" i="1"/>
  <c r="Y3968" i="1"/>
  <c r="Y3967" i="1"/>
  <c r="Y3966" i="1"/>
  <c r="Y3965" i="1"/>
  <c r="Y3964" i="1"/>
  <c r="Y3963" i="1"/>
  <c r="Y3962" i="1"/>
  <c r="Y3961" i="1"/>
  <c r="Y3960" i="1"/>
  <c r="Y3959" i="1"/>
  <c r="Y3958" i="1"/>
  <c r="Y3957" i="1"/>
  <c r="Y3956" i="1"/>
  <c r="Y3955" i="1"/>
  <c r="Y3954" i="1"/>
  <c r="Y3953" i="1"/>
  <c r="Y3952" i="1"/>
  <c r="Y3951" i="1"/>
  <c r="Y3950" i="1"/>
  <c r="Y3949" i="1"/>
  <c r="Y3948" i="1"/>
  <c r="Y3947" i="1"/>
  <c r="Y3946" i="1"/>
  <c r="Y3945" i="1"/>
  <c r="Y3944" i="1"/>
  <c r="Y3943" i="1"/>
  <c r="Y3942" i="1"/>
  <c r="Y3941" i="1"/>
  <c r="Y3940" i="1"/>
  <c r="Y3939" i="1"/>
  <c r="Y3938" i="1"/>
  <c r="Y3937" i="1"/>
  <c r="Y3936" i="1"/>
  <c r="Y3935" i="1"/>
  <c r="Y3934" i="1"/>
  <c r="Y3933" i="1"/>
  <c r="Y3932" i="1"/>
  <c r="Y3931" i="1"/>
  <c r="Y3930" i="1"/>
  <c r="Y3929" i="1"/>
  <c r="Y3928" i="1"/>
  <c r="Y3927" i="1"/>
  <c r="Y3926" i="1"/>
  <c r="Y3925" i="1"/>
  <c r="Y3924" i="1"/>
  <c r="Y3923" i="1"/>
  <c r="Y3922" i="1"/>
  <c r="Y3921" i="1"/>
  <c r="Y3920" i="1"/>
  <c r="Y3919" i="1"/>
  <c r="Y3918" i="1"/>
  <c r="Y3917" i="1"/>
  <c r="Y3916" i="1"/>
  <c r="Y3915" i="1"/>
  <c r="Y3914" i="1"/>
  <c r="Y3913" i="1"/>
  <c r="Y3912" i="1"/>
  <c r="Y3911" i="1"/>
  <c r="Y3910" i="1"/>
  <c r="Y3909" i="1"/>
  <c r="Y3908" i="1"/>
  <c r="Y3907" i="1"/>
  <c r="Y3906" i="1"/>
  <c r="Y3905" i="1"/>
  <c r="Y3904" i="1"/>
  <c r="Y3903" i="1"/>
  <c r="Y3902" i="1"/>
  <c r="Y3901" i="1"/>
  <c r="Y3900" i="1"/>
  <c r="Y3899" i="1"/>
  <c r="Y3898" i="1"/>
  <c r="Y3897" i="1"/>
  <c r="Y3896" i="1"/>
  <c r="Y3895" i="1"/>
  <c r="Y3894" i="1"/>
  <c r="Y3893" i="1"/>
  <c r="Y3892" i="1"/>
  <c r="Y3891" i="1"/>
  <c r="Y3890" i="1"/>
  <c r="Y3889" i="1"/>
  <c r="Y3888" i="1"/>
  <c r="Y3887" i="1"/>
  <c r="Y3886" i="1"/>
  <c r="Y3885" i="1"/>
  <c r="Y3884" i="1"/>
  <c r="Y3883" i="1"/>
  <c r="Y3882" i="1"/>
  <c r="Y3881" i="1"/>
  <c r="Y3880" i="1"/>
  <c r="Y3879" i="1"/>
  <c r="Y3878" i="1"/>
  <c r="Y3877" i="1"/>
  <c r="Y3876" i="1"/>
  <c r="Y3875" i="1"/>
  <c r="Y3874" i="1"/>
  <c r="Y3873" i="1"/>
  <c r="Y3872" i="1"/>
  <c r="Y3871" i="1"/>
  <c r="Y3870" i="1"/>
  <c r="Y3869" i="1"/>
  <c r="Y3868" i="1"/>
  <c r="Y3867" i="1"/>
  <c r="Y3866" i="1"/>
  <c r="Y3865" i="1"/>
  <c r="Y3864" i="1"/>
  <c r="Y3863" i="1"/>
  <c r="Y3862" i="1"/>
  <c r="Y3861" i="1"/>
  <c r="Y3860" i="1"/>
  <c r="Y3859" i="1"/>
  <c r="Y3858" i="1"/>
  <c r="Y3857" i="1"/>
  <c r="Y3856" i="1"/>
  <c r="Y3855" i="1"/>
  <c r="Y3854" i="1"/>
  <c r="Y3853" i="1"/>
  <c r="Y3852" i="1"/>
  <c r="Y3851" i="1"/>
  <c r="Y3850" i="1"/>
  <c r="Y3849" i="1"/>
  <c r="Y3848" i="1"/>
  <c r="Y3847" i="1"/>
  <c r="Y3846" i="1"/>
  <c r="Y3845" i="1"/>
  <c r="Y3844" i="1"/>
  <c r="Y3843" i="1"/>
  <c r="Y3842" i="1"/>
  <c r="Y3841" i="1"/>
  <c r="Y3840" i="1"/>
  <c r="Y3839" i="1"/>
  <c r="Y3838" i="1"/>
  <c r="Y3837" i="1"/>
  <c r="Y3836" i="1"/>
  <c r="Y3835" i="1"/>
  <c r="Y3834" i="1"/>
  <c r="Y3833" i="1"/>
  <c r="Y3832" i="1"/>
  <c r="Y3831" i="1"/>
  <c r="Y3830" i="1"/>
  <c r="Y3829" i="1"/>
  <c r="Y3828" i="1"/>
  <c r="Y3827" i="1"/>
  <c r="Y3826" i="1"/>
  <c r="Y3825" i="1"/>
  <c r="Y3824" i="1"/>
  <c r="Y3823" i="1"/>
  <c r="Y3822" i="1"/>
  <c r="Y3821" i="1"/>
  <c r="Y3820" i="1"/>
  <c r="Y3819" i="1"/>
  <c r="Y3818" i="1"/>
  <c r="Y3817" i="1"/>
  <c r="Y3816" i="1"/>
  <c r="Y3815" i="1"/>
  <c r="Y3814" i="1"/>
  <c r="Y3813" i="1"/>
  <c r="Y3812" i="1"/>
  <c r="Y3811" i="1"/>
  <c r="Y3810" i="1"/>
  <c r="Y3809" i="1"/>
  <c r="Y3808" i="1"/>
  <c r="Y3807" i="1"/>
  <c r="Y3806" i="1"/>
  <c r="Y3805" i="1"/>
  <c r="Y3804" i="1"/>
  <c r="Y3803" i="1"/>
  <c r="Y3802" i="1"/>
  <c r="Y3801" i="1"/>
  <c r="Y3800" i="1"/>
  <c r="Y3799" i="1"/>
  <c r="Y3798" i="1"/>
  <c r="Y3797" i="1"/>
  <c r="Y3796" i="1"/>
  <c r="Y3795" i="1"/>
  <c r="Y3794" i="1"/>
  <c r="Y3793" i="1"/>
  <c r="Y3792" i="1"/>
  <c r="Y3791" i="1"/>
  <c r="Y3790" i="1"/>
  <c r="Y3789" i="1"/>
  <c r="Y3788" i="1"/>
  <c r="Y3787" i="1"/>
  <c r="Y3786" i="1"/>
  <c r="Y3785" i="1"/>
  <c r="Y3784" i="1"/>
  <c r="Y3783" i="1"/>
  <c r="Y3782" i="1"/>
  <c r="Y3781" i="1"/>
  <c r="Y3780" i="1"/>
  <c r="Y3779" i="1"/>
  <c r="Y3778" i="1"/>
  <c r="Y3777" i="1"/>
  <c r="Y3776" i="1"/>
  <c r="Y3775" i="1"/>
  <c r="Y3774" i="1"/>
  <c r="Y3773" i="1"/>
  <c r="Y3772" i="1"/>
  <c r="Y3771" i="1"/>
  <c r="Y3770" i="1"/>
  <c r="Y3769" i="1"/>
  <c r="Y3768" i="1"/>
  <c r="Y3767" i="1"/>
  <c r="Y3766" i="1"/>
  <c r="Y3765" i="1"/>
  <c r="Y3764" i="1"/>
  <c r="Y3763" i="1"/>
  <c r="Y3762" i="1"/>
  <c r="Y3761" i="1"/>
  <c r="Y3760" i="1"/>
  <c r="Y3759" i="1"/>
  <c r="Y3758" i="1"/>
  <c r="Y3757" i="1"/>
  <c r="Y3756" i="1"/>
  <c r="Y3755" i="1"/>
  <c r="Y3754" i="1"/>
  <c r="Y3753" i="1"/>
  <c r="Y3752" i="1"/>
  <c r="Y3751" i="1"/>
  <c r="Y3750" i="1"/>
  <c r="Y3749" i="1"/>
  <c r="Y3748" i="1"/>
  <c r="Y3747" i="1"/>
  <c r="Y3746" i="1"/>
  <c r="Y3745" i="1"/>
  <c r="Y3744" i="1"/>
  <c r="Y3743" i="1"/>
  <c r="Y3742" i="1"/>
  <c r="Y3741" i="1"/>
  <c r="Y3740" i="1"/>
  <c r="Y3739" i="1"/>
  <c r="Y3738" i="1"/>
  <c r="Y3737" i="1"/>
  <c r="Y3736" i="1"/>
  <c r="Y3735" i="1"/>
  <c r="Y3734" i="1"/>
  <c r="Y3733" i="1"/>
  <c r="Y3732" i="1"/>
  <c r="Y3731" i="1"/>
  <c r="Y3730" i="1"/>
  <c r="Y3729" i="1"/>
  <c r="Y3728" i="1"/>
  <c r="Y3727" i="1"/>
  <c r="Y3726" i="1"/>
  <c r="Y3725" i="1"/>
  <c r="Y3724" i="1"/>
  <c r="Y3723" i="1"/>
  <c r="Y3722" i="1"/>
  <c r="Y3721" i="1"/>
  <c r="Y3720" i="1"/>
  <c r="Y3719" i="1"/>
  <c r="Y3718" i="1"/>
  <c r="Y3717" i="1"/>
  <c r="Y3716" i="1"/>
  <c r="Y3715" i="1"/>
  <c r="Y3714" i="1"/>
  <c r="Y3713" i="1"/>
  <c r="Y3712" i="1"/>
  <c r="Y3711" i="1"/>
  <c r="Y3710" i="1"/>
  <c r="Y3709" i="1"/>
  <c r="Y3708" i="1"/>
  <c r="Y3707" i="1"/>
  <c r="Y3706" i="1"/>
  <c r="Y3705" i="1"/>
  <c r="Y3704" i="1"/>
  <c r="Y3703" i="1"/>
  <c r="Y3702" i="1"/>
  <c r="Y3701" i="1"/>
  <c r="Y3700" i="1"/>
  <c r="Y3699" i="1"/>
  <c r="Y3698" i="1"/>
  <c r="Y3697" i="1"/>
  <c r="Y3696" i="1"/>
  <c r="Y3695" i="1"/>
  <c r="Y3694" i="1"/>
  <c r="Y3693" i="1"/>
  <c r="Y3692" i="1"/>
  <c r="Y3691" i="1"/>
  <c r="Y3690" i="1"/>
  <c r="Y3689" i="1"/>
  <c r="Y3688" i="1"/>
  <c r="Y3687" i="1"/>
  <c r="Y3686" i="1"/>
  <c r="Y3685" i="1"/>
  <c r="Y3684" i="1"/>
  <c r="Y3683" i="1"/>
  <c r="Y3682" i="1"/>
  <c r="Y3681" i="1"/>
  <c r="Y3680" i="1"/>
  <c r="Y3679" i="1"/>
  <c r="Y3678" i="1"/>
  <c r="Y3677" i="1"/>
  <c r="Y3676" i="1"/>
  <c r="Y3675" i="1"/>
  <c r="Y3674" i="1"/>
  <c r="Y3673" i="1"/>
  <c r="Y3672" i="1"/>
  <c r="Y3671" i="1"/>
  <c r="Y3670" i="1"/>
  <c r="Y3669" i="1"/>
  <c r="Y3668" i="1"/>
  <c r="Y3667" i="1"/>
  <c r="Y3666" i="1"/>
  <c r="Y3665" i="1"/>
  <c r="Y3664" i="1"/>
  <c r="Y3663" i="1"/>
  <c r="Y3662" i="1"/>
  <c r="Y3661" i="1"/>
  <c r="Y3660" i="1"/>
  <c r="Y3659" i="1"/>
  <c r="Y3658" i="1"/>
  <c r="Y3657" i="1"/>
  <c r="Y3656" i="1"/>
  <c r="Y3655" i="1"/>
  <c r="Y3654" i="1"/>
  <c r="Y3653" i="1"/>
  <c r="Y3652" i="1"/>
  <c r="Y3651" i="1"/>
  <c r="Y3650" i="1"/>
  <c r="Y3649" i="1"/>
  <c r="Y3648" i="1"/>
  <c r="Y3647" i="1"/>
  <c r="Y3646" i="1"/>
  <c r="Y3645" i="1"/>
  <c r="Y3644" i="1"/>
  <c r="Y3643" i="1"/>
  <c r="Y3642" i="1"/>
  <c r="Y3641" i="1"/>
  <c r="Y3640" i="1"/>
  <c r="Y3639" i="1"/>
  <c r="Y3638" i="1"/>
  <c r="Y3637" i="1"/>
  <c r="Y3636" i="1"/>
  <c r="Y3635" i="1"/>
  <c r="Y3634" i="1"/>
  <c r="Y3633" i="1"/>
  <c r="Y3632" i="1"/>
  <c r="Y3631" i="1"/>
  <c r="Y3630" i="1"/>
  <c r="Y3629" i="1"/>
  <c r="Y3628" i="1"/>
  <c r="Y3627" i="1"/>
  <c r="Y3626" i="1"/>
  <c r="Y3625" i="1"/>
  <c r="Y3624" i="1"/>
  <c r="Y3623" i="1"/>
  <c r="Y3622" i="1"/>
  <c r="Y3621" i="1"/>
  <c r="Y3620" i="1"/>
  <c r="Y3619" i="1"/>
  <c r="Y3618" i="1"/>
  <c r="Y3617" i="1"/>
  <c r="Y3616" i="1"/>
  <c r="Y3615" i="1"/>
  <c r="Y3614" i="1"/>
  <c r="Y3613" i="1"/>
  <c r="Y3612" i="1"/>
  <c r="Y3611" i="1"/>
  <c r="Y3610" i="1"/>
  <c r="Y3609" i="1"/>
  <c r="Y3608" i="1"/>
  <c r="Y3607" i="1"/>
  <c r="Y3606" i="1"/>
  <c r="Y3605" i="1"/>
  <c r="Y3604" i="1"/>
  <c r="Y3603" i="1"/>
  <c r="Y3602" i="1"/>
  <c r="Y3601" i="1"/>
  <c r="Y3600" i="1"/>
  <c r="Y3599" i="1"/>
  <c r="Y3598" i="1"/>
  <c r="Y3597" i="1"/>
  <c r="Y3596" i="1"/>
  <c r="Y3595" i="1"/>
  <c r="Y3594" i="1"/>
  <c r="Y3593" i="1"/>
  <c r="Y3592" i="1"/>
  <c r="Y3591" i="1"/>
  <c r="Y3590" i="1"/>
  <c r="Y3589" i="1"/>
  <c r="Y3588" i="1"/>
  <c r="Y3587" i="1"/>
  <c r="Y3586" i="1"/>
  <c r="Y3585" i="1"/>
  <c r="Y3584" i="1"/>
  <c r="Y3583" i="1"/>
  <c r="Y3582" i="1"/>
  <c r="Y3581" i="1"/>
  <c r="Y3580" i="1"/>
  <c r="Y3579" i="1"/>
  <c r="Y3578" i="1"/>
  <c r="Y3577" i="1"/>
  <c r="Y3576" i="1"/>
  <c r="Y3575" i="1"/>
  <c r="Y3574" i="1"/>
  <c r="Y3573" i="1"/>
  <c r="Y3572" i="1"/>
  <c r="Y3571" i="1"/>
  <c r="Y3570" i="1"/>
  <c r="Y3569" i="1"/>
  <c r="Y3568" i="1"/>
  <c r="Y3567" i="1"/>
  <c r="Y3566" i="1"/>
  <c r="Y3565" i="1"/>
  <c r="Y3564" i="1"/>
  <c r="Y3563" i="1"/>
  <c r="Y3562" i="1"/>
  <c r="Y3561" i="1"/>
  <c r="Y3560" i="1"/>
  <c r="Y3559" i="1"/>
  <c r="Y3558" i="1"/>
  <c r="Y3557" i="1"/>
  <c r="Y3556" i="1"/>
  <c r="Y3555" i="1"/>
  <c r="Y3554" i="1"/>
  <c r="Y3553" i="1"/>
  <c r="Y3552" i="1"/>
  <c r="Y3551" i="1"/>
  <c r="Y3550" i="1"/>
  <c r="Y3549" i="1"/>
  <c r="Y3548" i="1"/>
  <c r="Y3547" i="1"/>
  <c r="Y3546" i="1"/>
  <c r="Y3545" i="1"/>
  <c r="Y3544" i="1"/>
  <c r="Y3543" i="1"/>
  <c r="Y3542" i="1"/>
  <c r="Y3541" i="1"/>
  <c r="Y3540" i="1"/>
  <c r="Y3539" i="1"/>
  <c r="Y3538" i="1"/>
  <c r="Y3537" i="1"/>
  <c r="Y3536" i="1"/>
  <c r="Y3535" i="1"/>
  <c r="Y3534" i="1"/>
  <c r="Y3533" i="1"/>
  <c r="Y3532" i="1"/>
  <c r="Y3531" i="1"/>
  <c r="Y3530" i="1"/>
  <c r="Y3529" i="1"/>
  <c r="Y3528" i="1"/>
  <c r="Y3527" i="1"/>
  <c r="Y3526" i="1"/>
  <c r="Y3525" i="1"/>
  <c r="Y3524" i="1"/>
  <c r="Y3523" i="1"/>
  <c r="Y3522" i="1"/>
  <c r="Y3521" i="1"/>
  <c r="Y3520" i="1"/>
  <c r="Y3519" i="1"/>
  <c r="Y3518" i="1"/>
  <c r="Y3517" i="1"/>
  <c r="Y3516" i="1"/>
  <c r="Y3515" i="1"/>
  <c r="Y3514" i="1"/>
  <c r="Y3513" i="1"/>
  <c r="Y3512" i="1"/>
  <c r="Y3511" i="1"/>
  <c r="Y3510" i="1"/>
  <c r="Y3509" i="1"/>
  <c r="Y3508" i="1"/>
  <c r="Y3507" i="1"/>
  <c r="Y3506" i="1"/>
  <c r="Y3505" i="1"/>
  <c r="Y3504" i="1"/>
  <c r="Y3503" i="1"/>
  <c r="Y3502" i="1"/>
  <c r="Y3501" i="1"/>
  <c r="Y3500" i="1"/>
  <c r="Y3499" i="1"/>
  <c r="Y3498" i="1"/>
  <c r="Y3497" i="1"/>
  <c r="Y3496" i="1"/>
  <c r="Y3495" i="1"/>
  <c r="Y3494" i="1"/>
  <c r="Y3493" i="1"/>
  <c r="Y3492" i="1"/>
  <c r="Y3491" i="1"/>
  <c r="Y3490" i="1"/>
  <c r="Y3489" i="1"/>
  <c r="Y3488" i="1"/>
  <c r="Y3487" i="1"/>
  <c r="Y3486" i="1"/>
  <c r="Y3485" i="1"/>
  <c r="Y3484" i="1"/>
  <c r="Y3483" i="1"/>
  <c r="Y3482" i="1"/>
  <c r="Y3481" i="1"/>
  <c r="Y3480" i="1"/>
  <c r="Y3479" i="1"/>
  <c r="Y3478" i="1"/>
  <c r="Y3477" i="1"/>
  <c r="Y3476" i="1"/>
  <c r="Y3475" i="1"/>
  <c r="Y3474" i="1"/>
  <c r="Y3473" i="1"/>
  <c r="Y3472" i="1"/>
  <c r="Y3471" i="1"/>
  <c r="Y3470" i="1"/>
  <c r="Y3469" i="1"/>
  <c r="Y3468" i="1"/>
  <c r="Y3467" i="1"/>
  <c r="Y3466" i="1"/>
  <c r="Y3465" i="1"/>
  <c r="Y3464" i="1"/>
  <c r="Y3463" i="1"/>
  <c r="Y3462" i="1"/>
  <c r="Y3461" i="1"/>
  <c r="Y3460" i="1"/>
  <c r="Y3459" i="1"/>
  <c r="Y3458" i="1"/>
  <c r="Y3457" i="1"/>
  <c r="Y3456" i="1"/>
  <c r="Y3455" i="1"/>
  <c r="Y3454" i="1"/>
  <c r="Y3453" i="1"/>
  <c r="Y3452" i="1"/>
  <c r="Y3451" i="1"/>
  <c r="Y3450" i="1"/>
  <c r="Y3449" i="1"/>
  <c r="Y3448" i="1"/>
  <c r="Y3447" i="1"/>
  <c r="Y3446" i="1"/>
  <c r="Y3445" i="1"/>
  <c r="Y3444" i="1"/>
  <c r="Y3443" i="1"/>
  <c r="Y3442" i="1"/>
  <c r="Y3441" i="1"/>
  <c r="Y3440" i="1"/>
  <c r="Y3439" i="1"/>
  <c r="Y3438" i="1"/>
  <c r="Y3437" i="1"/>
  <c r="Y3436" i="1"/>
  <c r="Y3435" i="1"/>
  <c r="Y3434" i="1"/>
  <c r="Y3433" i="1"/>
  <c r="Y3432" i="1"/>
  <c r="Y3431" i="1"/>
  <c r="Y3430" i="1"/>
  <c r="Y3429" i="1"/>
  <c r="Y3428" i="1"/>
  <c r="Y3427" i="1"/>
  <c r="Y3426" i="1"/>
  <c r="Y3425" i="1"/>
  <c r="Y3424" i="1"/>
  <c r="Y3423" i="1"/>
  <c r="Y3422" i="1"/>
  <c r="Y3421" i="1"/>
  <c r="Y3420" i="1"/>
  <c r="Y3419" i="1"/>
  <c r="Y3418" i="1"/>
  <c r="Y3417" i="1"/>
  <c r="Y3416" i="1"/>
  <c r="Y3415" i="1"/>
  <c r="Y3414" i="1"/>
  <c r="Y3413" i="1"/>
  <c r="Y3412" i="1"/>
  <c r="Y3411" i="1"/>
  <c r="Y3410" i="1"/>
  <c r="Y3409" i="1"/>
  <c r="Y3408" i="1"/>
  <c r="Y3407" i="1"/>
  <c r="Y3406" i="1"/>
  <c r="Y3405" i="1"/>
  <c r="Y3404" i="1"/>
  <c r="Y3403" i="1"/>
  <c r="Y3402" i="1"/>
  <c r="Y3401" i="1"/>
  <c r="Y3400" i="1"/>
  <c r="Y3399" i="1"/>
  <c r="Y3398" i="1"/>
  <c r="Y3397" i="1"/>
  <c r="Y3396" i="1"/>
  <c r="Y3395" i="1"/>
  <c r="Y3394" i="1"/>
  <c r="Y3393" i="1"/>
  <c r="Y3392" i="1"/>
  <c r="Y3391" i="1"/>
  <c r="Y3390" i="1"/>
  <c r="Y3389" i="1"/>
  <c r="Y3388" i="1"/>
  <c r="Y3387" i="1"/>
  <c r="Y3386" i="1"/>
  <c r="Y3385" i="1"/>
  <c r="Y3384" i="1"/>
  <c r="Y3383" i="1"/>
  <c r="Y3382" i="1"/>
  <c r="Y3381" i="1"/>
  <c r="Y3380" i="1"/>
  <c r="Y3379" i="1"/>
  <c r="Y3378" i="1"/>
  <c r="Y3377" i="1"/>
  <c r="Y3376" i="1"/>
  <c r="Y3375" i="1"/>
  <c r="Y3374" i="1"/>
  <c r="Y3373" i="1"/>
  <c r="Y3372" i="1"/>
  <c r="Y3371" i="1"/>
  <c r="Y3370" i="1"/>
  <c r="Y3369" i="1"/>
  <c r="Y3368" i="1"/>
  <c r="Y3367" i="1"/>
  <c r="Y3366" i="1"/>
  <c r="Y3365" i="1"/>
  <c r="Y3364" i="1"/>
  <c r="Y3363" i="1"/>
  <c r="Y3362" i="1"/>
  <c r="Y3361" i="1"/>
  <c r="Y3360" i="1"/>
  <c r="Y3359" i="1"/>
  <c r="Y3358" i="1"/>
  <c r="Y3357" i="1"/>
  <c r="Y3356" i="1"/>
  <c r="Y3355" i="1"/>
  <c r="Y3354" i="1"/>
  <c r="Y3353" i="1"/>
  <c r="Y3352" i="1"/>
  <c r="Y3351" i="1"/>
  <c r="Y3350" i="1"/>
  <c r="Y3349" i="1"/>
  <c r="Y3348" i="1"/>
  <c r="Y3347" i="1"/>
  <c r="Y3346" i="1"/>
  <c r="Y3345" i="1"/>
  <c r="Y3344" i="1"/>
  <c r="Y3343" i="1"/>
  <c r="Y3342" i="1"/>
  <c r="Y3341" i="1"/>
  <c r="Y3340" i="1"/>
  <c r="Y3339" i="1"/>
  <c r="Y3338" i="1"/>
  <c r="Y3337" i="1"/>
  <c r="Y3336" i="1"/>
  <c r="Y3335" i="1"/>
  <c r="Y3334" i="1"/>
  <c r="Y3333" i="1"/>
  <c r="Y3332" i="1"/>
  <c r="Y3331" i="1"/>
  <c r="Y3330" i="1"/>
  <c r="Y3329" i="1"/>
  <c r="Y3328" i="1"/>
  <c r="Y3327" i="1"/>
  <c r="Y3326" i="1"/>
  <c r="Y3325" i="1"/>
  <c r="Y3324" i="1"/>
  <c r="Y3323" i="1"/>
  <c r="Y3322" i="1"/>
  <c r="Y3321" i="1"/>
  <c r="Y3320" i="1"/>
  <c r="Y3319" i="1"/>
  <c r="Y3318" i="1"/>
  <c r="Y3317" i="1"/>
  <c r="Y3316" i="1"/>
  <c r="Y3315" i="1"/>
  <c r="Y3314" i="1"/>
  <c r="Y3313" i="1"/>
  <c r="Y3312" i="1"/>
  <c r="Y3311" i="1"/>
  <c r="Y3310" i="1"/>
  <c r="Y3309" i="1"/>
  <c r="Y3308" i="1"/>
  <c r="Y3307" i="1"/>
  <c r="Y3306" i="1"/>
  <c r="Y3305" i="1"/>
  <c r="Y3304" i="1"/>
  <c r="Y3303" i="1"/>
  <c r="Y3302" i="1"/>
  <c r="Y3301" i="1"/>
  <c r="Y3300" i="1"/>
  <c r="Y3299" i="1"/>
  <c r="Y3298" i="1"/>
  <c r="Y3297" i="1"/>
  <c r="Y3296" i="1"/>
  <c r="Y3295" i="1"/>
  <c r="Y3294" i="1"/>
  <c r="Y3293" i="1"/>
  <c r="Y3292" i="1"/>
  <c r="Y3291" i="1"/>
  <c r="Y3290" i="1"/>
  <c r="Y3289" i="1"/>
  <c r="Y3288" i="1"/>
  <c r="Y3287" i="1"/>
  <c r="Y3286" i="1"/>
  <c r="Y3285" i="1"/>
  <c r="Y3284" i="1"/>
  <c r="Y3283" i="1"/>
  <c r="Y3282" i="1"/>
  <c r="Y3281" i="1"/>
  <c r="Y3280" i="1"/>
  <c r="Y3279" i="1"/>
  <c r="Y3278" i="1"/>
  <c r="Y3277" i="1"/>
  <c r="Y3276" i="1"/>
  <c r="Y3275" i="1"/>
  <c r="Y3274" i="1"/>
  <c r="Y3273" i="1"/>
  <c r="Y3272" i="1"/>
  <c r="Y3271" i="1"/>
  <c r="Y3270" i="1"/>
  <c r="Y3269" i="1"/>
  <c r="Y3268" i="1"/>
  <c r="Y3267" i="1"/>
  <c r="Y3266" i="1"/>
  <c r="Y3265" i="1"/>
  <c r="Y3264" i="1"/>
  <c r="Y3263" i="1"/>
  <c r="Y3262" i="1"/>
  <c r="Y3261" i="1"/>
  <c r="Y3260" i="1"/>
  <c r="Y3259" i="1"/>
  <c r="Y3258" i="1"/>
  <c r="Y3257" i="1"/>
  <c r="Y3256" i="1"/>
  <c r="Y3255" i="1"/>
  <c r="Y3254" i="1"/>
  <c r="Y3253" i="1"/>
  <c r="Y3252" i="1"/>
  <c r="Y3251" i="1"/>
  <c r="Y3250" i="1"/>
  <c r="Y3249" i="1"/>
  <c r="Y3248" i="1"/>
  <c r="Y3247" i="1"/>
  <c r="Y3246" i="1"/>
  <c r="Y3245" i="1"/>
  <c r="Y3244" i="1"/>
  <c r="Y3243" i="1"/>
  <c r="Y3242" i="1"/>
  <c r="Y3241" i="1"/>
  <c r="Y3240" i="1"/>
  <c r="Y3239" i="1"/>
  <c r="Y3238" i="1"/>
  <c r="Y3237" i="1"/>
  <c r="Y3236" i="1"/>
  <c r="Y3235" i="1"/>
  <c r="Y3234" i="1"/>
  <c r="Y3233" i="1"/>
  <c r="Y3232" i="1"/>
  <c r="Y3231" i="1"/>
  <c r="Y3230" i="1"/>
  <c r="Y3229" i="1"/>
  <c r="Y3228" i="1"/>
  <c r="Y3227" i="1"/>
  <c r="Y3226" i="1"/>
  <c r="Y3225" i="1"/>
  <c r="Y3224" i="1"/>
  <c r="Y3223" i="1"/>
  <c r="Y3222" i="1"/>
  <c r="Y3221" i="1"/>
  <c r="Y3220" i="1"/>
  <c r="Y3219" i="1"/>
  <c r="Y3218" i="1"/>
  <c r="Y3217" i="1"/>
  <c r="Y3216" i="1"/>
  <c r="Y3215" i="1"/>
  <c r="Y3214" i="1"/>
  <c r="Y3213" i="1"/>
  <c r="Y3212" i="1"/>
  <c r="Y3211" i="1"/>
  <c r="Y3210" i="1"/>
  <c r="Y3209" i="1"/>
  <c r="Y3208" i="1"/>
  <c r="Y3207" i="1"/>
  <c r="Y3206" i="1"/>
  <c r="Y3205" i="1"/>
  <c r="Y3204" i="1"/>
  <c r="Y3203" i="1"/>
  <c r="Y3202" i="1"/>
  <c r="Y3201" i="1"/>
  <c r="Y3200" i="1"/>
  <c r="Y3199" i="1"/>
  <c r="Y3198" i="1"/>
  <c r="Y3197" i="1"/>
  <c r="Y3196" i="1"/>
  <c r="Y3195" i="1"/>
  <c r="Y3194" i="1"/>
  <c r="Y3193" i="1"/>
  <c r="Y3192" i="1"/>
  <c r="Y3191" i="1"/>
  <c r="Y3190" i="1"/>
  <c r="Y3189" i="1"/>
  <c r="Y3188" i="1"/>
  <c r="Y3187" i="1"/>
  <c r="Y3186" i="1"/>
  <c r="Y3185" i="1"/>
  <c r="Y3184" i="1"/>
  <c r="Y3183" i="1"/>
  <c r="Y3182" i="1"/>
  <c r="Y3181" i="1"/>
  <c r="Y3180" i="1"/>
  <c r="Y3179" i="1"/>
  <c r="Y3178" i="1"/>
  <c r="Y3177" i="1"/>
  <c r="Y3176" i="1"/>
  <c r="Y3175" i="1"/>
  <c r="Y3174" i="1"/>
  <c r="Y3173" i="1"/>
  <c r="Y3172" i="1"/>
  <c r="Y3171" i="1"/>
  <c r="Y3170" i="1"/>
  <c r="Y3169" i="1"/>
  <c r="Y3168" i="1"/>
  <c r="Y3167" i="1"/>
  <c r="Y3166" i="1"/>
  <c r="Y3165" i="1"/>
  <c r="Y3164" i="1"/>
  <c r="Y3163" i="1"/>
  <c r="Y3162" i="1"/>
  <c r="Y3161" i="1"/>
  <c r="Y3160" i="1"/>
  <c r="Y3159" i="1"/>
  <c r="Y3158" i="1"/>
  <c r="Y3157" i="1"/>
  <c r="Y3156" i="1"/>
  <c r="Y3155" i="1"/>
  <c r="Y3154" i="1"/>
  <c r="Y3153" i="1"/>
  <c r="Y3152" i="1"/>
  <c r="Y3151" i="1"/>
  <c r="Y3150" i="1"/>
  <c r="Y3149" i="1"/>
  <c r="Y3148" i="1"/>
  <c r="Y3147" i="1"/>
  <c r="Y3146" i="1"/>
  <c r="Y3145" i="1"/>
  <c r="Y3144" i="1"/>
  <c r="Y3143" i="1"/>
  <c r="Y3142" i="1"/>
  <c r="Y3141" i="1"/>
  <c r="Y3140" i="1"/>
  <c r="Y3139" i="1"/>
  <c r="Y3138" i="1"/>
  <c r="Y3137" i="1"/>
  <c r="Y3136" i="1"/>
  <c r="Y3135" i="1"/>
  <c r="Y3134" i="1"/>
  <c r="Y3133" i="1"/>
  <c r="Y3132" i="1"/>
  <c r="Y3131" i="1"/>
  <c r="Y3130" i="1"/>
  <c r="Y3129" i="1"/>
  <c r="Y3128" i="1"/>
  <c r="Y3127" i="1"/>
  <c r="Y3126" i="1"/>
  <c r="Y3125" i="1"/>
  <c r="Y3124" i="1"/>
  <c r="Y3123" i="1"/>
  <c r="Y3122" i="1"/>
  <c r="Y3121" i="1"/>
  <c r="Y3120" i="1"/>
  <c r="Y3119" i="1"/>
  <c r="Y3118" i="1"/>
  <c r="Y3117" i="1"/>
  <c r="Y3116" i="1"/>
  <c r="Y3115" i="1"/>
  <c r="Y3114" i="1"/>
  <c r="Y3113" i="1"/>
  <c r="Y3112" i="1"/>
  <c r="Y3111" i="1"/>
  <c r="Y3110" i="1"/>
  <c r="Y3109" i="1"/>
  <c r="Y3108" i="1"/>
  <c r="Y3107" i="1"/>
  <c r="Y3106" i="1"/>
  <c r="Y3105" i="1"/>
  <c r="Y3104" i="1"/>
  <c r="Y3103" i="1"/>
  <c r="Y3102" i="1"/>
  <c r="Y3101" i="1"/>
  <c r="Y3100" i="1"/>
  <c r="Y3099" i="1"/>
  <c r="Y3098" i="1"/>
  <c r="Y3097" i="1"/>
  <c r="Y3096" i="1"/>
  <c r="Y3095" i="1"/>
  <c r="Y3094" i="1"/>
  <c r="Y3093" i="1"/>
  <c r="Y3092" i="1"/>
  <c r="Y3091" i="1"/>
  <c r="Y3090" i="1"/>
  <c r="Y3089" i="1"/>
  <c r="Y3088" i="1"/>
  <c r="Y3087" i="1"/>
  <c r="Y3086" i="1"/>
  <c r="Y3085" i="1"/>
  <c r="Y3084" i="1"/>
  <c r="Y3083" i="1"/>
  <c r="Y3082" i="1"/>
  <c r="Y3081" i="1"/>
  <c r="Y3080" i="1"/>
  <c r="Y3079" i="1"/>
  <c r="Y3078" i="1"/>
  <c r="Y3077" i="1"/>
  <c r="Y3076" i="1"/>
  <c r="Y3075" i="1"/>
  <c r="Y3074" i="1"/>
  <c r="Y3073" i="1"/>
  <c r="Y3072" i="1"/>
  <c r="Y3071" i="1"/>
  <c r="Y3070" i="1"/>
  <c r="Y3069" i="1"/>
  <c r="Y3068" i="1"/>
  <c r="Y3067" i="1"/>
  <c r="Y3066" i="1"/>
  <c r="Y3065" i="1"/>
  <c r="Y3064" i="1"/>
  <c r="Y3063" i="1"/>
  <c r="Y3062" i="1"/>
  <c r="Y3061" i="1"/>
  <c r="Y3060" i="1"/>
  <c r="Y3059" i="1"/>
  <c r="Y3058" i="1"/>
  <c r="Y3057" i="1"/>
  <c r="Y3056" i="1"/>
  <c r="Y3055" i="1"/>
  <c r="Y3054" i="1"/>
  <c r="Y3053" i="1"/>
  <c r="Y3052" i="1"/>
  <c r="Y3051" i="1"/>
  <c r="Y3050" i="1"/>
  <c r="Y3049" i="1"/>
  <c r="Y3048" i="1"/>
  <c r="Y3047" i="1"/>
  <c r="Y3046" i="1"/>
  <c r="Y3045" i="1"/>
  <c r="Y3044" i="1"/>
  <c r="Y3043" i="1"/>
  <c r="Y3042" i="1"/>
  <c r="Y3041" i="1"/>
  <c r="Y3040" i="1"/>
  <c r="Y3039" i="1"/>
  <c r="Y3038" i="1"/>
  <c r="Y3037" i="1"/>
  <c r="Y3036" i="1"/>
  <c r="Y3035" i="1"/>
  <c r="Y3034" i="1"/>
  <c r="Y3033" i="1"/>
  <c r="Y3032" i="1"/>
  <c r="Y3031" i="1"/>
  <c r="Y3030" i="1"/>
  <c r="Y3029" i="1"/>
  <c r="Y3028" i="1"/>
  <c r="Y3027" i="1"/>
  <c r="Y3026" i="1"/>
  <c r="Y3025" i="1"/>
  <c r="Y3024" i="1"/>
  <c r="Y3023" i="1"/>
  <c r="Y3022" i="1"/>
  <c r="Y3021" i="1"/>
  <c r="Y3020" i="1"/>
  <c r="Y3019" i="1"/>
  <c r="Y3018" i="1"/>
  <c r="Y3017" i="1"/>
  <c r="Y3016" i="1"/>
  <c r="Y3015" i="1"/>
  <c r="Y3014" i="1"/>
  <c r="Y3013" i="1"/>
  <c r="Y3012" i="1"/>
  <c r="Y3011" i="1"/>
  <c r="Y3010" i="1"/>
  <c r="Y3009" i="1"/>
  <c r="Y3008" i="1"/>
  <c r="Y3007" i="1"/>
  <c r="Y3006" i="1"/>
  <c r="Y3005" i="1"/>
  <c r="Y3004" i="1"/>
  <c r="Y3003" i="1"/>
  <c r="Y3002" i="1"/>
  <c r="Y3001" i="1"/>
  <c r="Y3000" i="1"/>
  <c r="Y2999" i="1"/>
  <c r="Y2998" i="1"/>
  <c r="Y2997" i="1"/>
  <c r="Y2996" i="1"/>
  <c r="Y2995" i="1"/>
  <c r="Y2994" i="1"/>
  <c r="Y2993" i="1"/>
  <c r="Y2992" i="1"/>
  <c r="Y2991" i="1"/>
  <c r="Y2990" i="1"/>
  <c r="Y2989" i="1"/>
  <c r="Y2988" i="1"/>
  <c r="Y2987" i="1"/>
  <c r="Y2986" i="1"/>
  <c r="Y2985" i="1"/>
  <c r="Y2984" i="1"/>
  <c r="Y2983" i="1"/>
  <c r="Y2982" i="1"/>
  <c r="Y2981" i="1"/>
  <c r="Y2980" i="1"/>
  <c r="Y2979" i="1"/>
  <c r="Y2978" i="1"/>
  <c r="Y2977" i="1"/>
  <c r="Y2976" i="1"/>
  <c r="Y2975" i="1"/>
  <c r="Y2974" i="1"/>
  <c r="Y2973" i="1"/>
  <c r="Y2972" i="1"/>
  <c r="Y2971" i="1"/>
  <c r="Y2970" i="1"/>
  <c r="Y2969" i="1"/>
  <c r="Y2968" i="1"/>
  <c r="Y2967" i="1"/>
  <c r="Y2966" i="1"/>
  <c r="Y2965" i="1"/>
  <c r="Y2964" i="1"/>
  <c r="Y2963" i="1"/>
  <c r="Y2962" i="1"/>
  <c r="Y2961" i="1"/>
  <c r="Y2960" i="1"/>
  <c r="Y2959" i="1"/>
  <c r="Y2958" i="1"/>
  <c r="Y2957" i="1"/>
  <c r="Y2956" i="1"/>
  <c r="Y2955" i="1"/>
  <c r="Y2954" i="1"/>
  <c r="Y2953" i="1"/>
  <c r="Y2952" i="1"/>
  <c r="Y2951" i="1"/>
  <c r="Y2950" i="1"/>
  <c r="Y2949" i="1"/>
  <c r="Y2948" i="1"/>
  <c r="Y2947" i="1"/>
  <c r="Y2946" i="1"/>
  <c r="Y2945" i="1"/>
  <c r="Y2944" i="1"/>
  <c r="Y2943" i="1"/>
  <c r="Y2942" i="1"/>
  <c r="Y2941" i="1"/>
  <c r="Y2940" i="1"/>
  <c r="Y2939" i="1"/>
  <c r="Y2938" i="1"/>
  <c r="Y2937" i="1"/>
  <c r="Y2936" i="1"/>
  <c r="Y2935" i="1"/>
  <c r="Y2934" i="1"/>
  <c r="Y2933" i="1"/>
  <c r="Y2932" i="1"/>
  <c r="Y2931" i="1"/>
  <c r="Y2930" i="1"/>
  <c r="Y2929" i="1"/>
  <c r="Y2928" i="1"/>
  <c r="Y2927" i="1"/>
  <c r="Y2926" i="1"/>
  <c r="Y2925" i="1"/>
  <c r="Y2924" i="1"/>
  <c r="Y2923" i="1"/>
  <c r="Y2922" i="1"/>
  <c r="Y2921" i="1"/>
  <c r="Y2920" i="1"/>
  <c r="Y2919" i="1"/>
  <c r="Y2918" i="1"/>
  <c r="Y2917" i="1"/>
  <c r="Y2916" i="1"/>
  <c r="Y2915" i="1"/>
  <c r="Y2914" i="1"/>
  <c r="Y2913" i="1"/>
  <c r="Y2912" i="1"/>
  <c r="Y2911" i="1"/>
  <c r="Y2910" i="1"/>
  <c r="Y2909" i="1"/>
  <c r="Y2908" i="1"/>
  <c r="Y2907" i="1"/>
  <c r="Y2906" i="1"/>
  <c r="Y2905" i="1"/>
  <c r="Y2904" i="1"/>
  <c r="Y2903" i="1"/>
  <c r="Y2902" i="1"/>
  <c r="Y2901" i="1"/>
  <c r="Y2900" i="1"/>
  <c r="Y2899" i="1"/>
  <c r="Y2898" i="1"/>
  <c r="Y2897" i="1"/>
  <c r="Y2896" i="1"/>
  <c r="Y2895" i="1"/>
  <c r="Y2894" i="1"/>
  <c r="Y2893" i="1"/>
  <c r="Y2892" i="1"/>
  <c r="Y2891" i="1"/>
  <c r="Y2890" i="1"/>
  <c r="Y2889" i="1"/>
  <c r="Y2888" i="1"/>
  <c r="Y2887" i="1"/>
  <c r="Y2886" i="1"/>
  <c r="Y2885" i="1"/>
  <c r="Y2884" i="1"/>
  <c r="Y2883" i="1"/>
  <c r="Y2882" i="1"/>
  <c r="Y2881" i="1"/>
  <c r="Y2880" i="1"/>
  <c r="Y2879" i="1"/>
  <c r="Y2878" i="1"/>
  <c r="Y2877" i="1"/>
  <c r="Y2876" i="1"/>
  <c r="Y2875" i="1"/>
  <c r="Y2874" i="1"/>
  <c r="Y2873" i="1"/>
  <c r="Y2872" i="1"/>
  <c r="Y2871" i="1"/>
  <c r="Y2870" i="1"/>
  <c r="Y2869" i="1"/>
  <c r="Y2868" i="1"/>
  <c r="Y2867" i="1"/>
  <c r="Y2866" i="1"/>
  <c r="Y2865" i="1"/>
  <c r="Y2864" i="1"/>
  <c r="Y2863" i="1"/>
  <c r="Y2862" i="1"/>
  <c r="Y2861" i="1"/>
  <c r="Y2860" i="1"/>
  <c r="Y2859" i="1"/>
  <c r="Y2858" i="1"/>
  <c r="Y2857" i="1"/>
  <c r="Y2856" i="1"/>
  <c r="Y2855" i="1"/>
  <c r="Y2854" i="1"/>
  <c r="Y2853" i="1"/>
  <c r="Y2852" i="1"/>
  <c r="Y2851" i="1"/>
  <c r="Y2850" i="1"/>
  <c r="Y2849" i="1"/>
  <c r="Y2848" i="1"/>
  <c r="Y2847" i="1"/>
  <c r="Y2846" i="1"/>
  <c r="Y2845" i="1"/>
  <c r="Y2844" i="1"/>
  <c r="Y2843" i="1"/>
  <c r="Y2842" i="1"/>
  <c r="Y2841" i="1"/>
  <c r="Y2840" i="1"/>
  <c r="Y2839" i="1"/>
  <c r="Y2838" i="1"/>
  <c r="Y2837" i="1"/>
  <c r="Y2836" i="1"/>
  <c r="Y2835" i="1"/>
  <c r="Y2834" i="1"/>
  <c r="Y2833" i="1"/>
  <c r="Y2832" i="1"/>
  <c r="Y2831" i="1"/>
  <c r="Y2830" i="1"/>
  <c r="Y2829" i="1"/>
  <c r="Y2828" i="1"/>
  <c r="Y2827" i="1"/>
  <c r="Y2826" i="1"/>
  <c r="Y2825" i="1"/>
  <c r="Y2824" i="1"/>
  <c r="Y2823" i="1"/>
  <c r="Y2822" i="1"/>
  <c r="Y2821" i="1"/>
  <c r="Y2820" i="1"/>
  <c r="Y2819" i="1"/>
  <c r="Y2818" i="1"/>
  <c r="Y2817" i="1"/>
  <c r="Y2816" i="1"/>
  <c r="Y2815" i="1"/>
  <c r="Y2814" i="1"/>
  <c r="Y2813" i="1"/>
  <c r="Y2812" i="1"/>
  <c r="Y2811" i="1"/>
  <c r="Y2810" i="1"/>
  <c r="Y2809" i="1"/>
  <c r="Y2808" i="1"/>
  <c r="Y2807" i="1"/>
  <c r="Y2806" i="1"/>
  <c r="Y2805" i="1"/>
  <c r="Y2804" i="1"/>
  <c r="Y2803" i="1"/>
  <c r="Y2802" i="1"/>
  <c r="Y2801" i="1"/>
  <c r="Y2800" i="1"/>
  <c r="Y2799" i="1"/>
  <c r="Y2798" i="1"/>
  <c r="Y2797" i="1"/>
  <c r="Y2796" i="1"/>
  <c r="Y2795" i="1"/>
  <c r="Y2794" i="1"/>
  <c r="Y2793" i="1"/>
  <c r="Y2792" i="1"/>
  <c r="Y2791" i="1"/>
  <c r="Y2790" i="1"/>
  <c r="Y2789" i="1"/>
  <c r="Y2788" i="1"/>
  <c r="Y2787" i="1"/>
  <c r="Y2786" i="1"/>
  <c r="Y2785" i="1"/>
  <c r="Y2784" i="1"/>
  <c r="Y2783" i="1"/>
  <c r="Y2782" i="1"/>
  <c r="Y2781" i="1"/>
  <c r="Y2780" i="1"/>
  <c r="Y2779" i="1"/>
  <c r="Y2778" i="1"/>
  <c r="Y2777" i="1"/>
  <c r="Y2776" i="1"/>
  <c r="Y2775" i="1"/>
  <c r="Y2774" i="1"/>
  <c r="Y2773" i="1"/>
  <c r="Y2772" i="1"/>
  <c r="Y2771" i="1"/>
  <c r="Y2770" i="1"/>
  <c r="Y2769" i="1"/>
  <c r="Y2768" i="1"/>
  <c r="Y2767" i="1"/>
  <c r="Y2766" i="1"/>
  <c r="Y2765" i="1"/>
  <c r="Y2764" i="1"/>
  <c r="Y2763" i="1"/>
  <c r="Y2762" i="1"/>
  <c r="Y2761" i="1"/>
  <c r="Y2760" i="1"/>
  <c r="Y2759" i="1"/>
  <c r="Y2758" i="1"/>
  <c r="Y2757" i="1"/>
  <c r="Y2756" i="1"/>
  <c r="Y2755" i="1"/>
  <c r="Y2754" i="1"/>
  <c r="Y2753" i="1"/>
  <c r="Y2752" i="1"/>
  <c r="Y2751" i="1"/>
  <c r="Y2750" i="1"/>
  <c r="Y2749" i="1"/>
  <c r="Y2748" i="1"/>
  <c r="Y2747" i="1"/>
  <c r="Y2746" i="1"/>
  <c r="Y2745" i="1"/>
  <c r="Y2744" i="1"/>
  <c r="Y2743" i="1"/>
  <c r="Y2742" i="1"/>
  <c r="Y2741" i="1"/>
  <c r="Y2740" i="1"/>
  <c r="Y2739" i="1"/>
  <c r="Y2738" i="1"/>
  <c r="Y2737" i="1"/>
  <c r="Y2736" i="1"/>
  <c r="Y2735" i="1"/>
  <c r="Y2734" i="1"/>
  <c r="Y2733" i="1"/>
  <c r="Y2732" i="1"/>
  <c r="Y2731" i="1"/>
  <c r="Y2730" i="1"/>
  <c r="Y2729" i="1"/>
  <c r="Y2728" i="1"/>
  <c r="Y2727" i="1"/>
  <c r="Y2726" i="1"/>
  <c r="Y2725" i="1"/>
  <c r="Y2724" i="1"/>
  <c r="Y2723" i="1"/>
  <c r="Y2722" i="1"/>
  <c r="Y2721" i="1"/>
  <c r="Y2720" i="1"/>
  <c r="Y2719" i="1"/>
  <c r="Y2718" i="1"/>
  <c r="Y2717" i="1"/>
  <c r="Y2716" i="1"/>
  <c r="Y2715" i="1"/>
  <c r="Y2714" i="1"/>
  <c r="Y2713" i="1"/>
  <c r="Y2712" i="1"/>
  <c r="Y2711" i="1"/>
  <c r="Y2710" i="1"/>
  <c r="Y2709" i="1"/>
  <c r="Y2708" i="1"/>
  <c r="Y2707" i="1"/>
  <c r="Y2706" i="1"/>
  <c r="Y2705" i="1"/>
  <c r="Y2704" i="1"/>
  <c r="Y2703" i="1"/>
  <c r="Y2702" i="1"/>
  <c r="Y2701" i="1"/>
  <c r="Y2700" i="1"/>
  <c r="Y2699" i="1"/>
  <c r="Y2698" i="1"/>
  <c r="Y2697" i="1"/>
  <c r="Y2696" i="1"/>
  <c r="Y2695" i="1"/>
  <c r="Y2694" i="1"/>
  <c r="Y2693" i="1"/>
  <c r="Y2692" i="1"/>
  <c r="Y2691" i="1"/>
  <c r="Y2690" i="1"/>
  <c r="Y2689" i="1"/>
  <c r="Y2688" i="1"/>
  <c r="Y2687" i="1"/>
  <c r="Y2686" i="1"/>
  <c r="Y2685" i="1"/>
  <c r="Y2684" i="1"/>
  <c r="Y2683" i="1"/>
  <c r="Y2682" i="1"/>
  <c r="Y2681" i="1"/>
  <c r="Y2680" i="1"/>
  <c r="Y2679" i="1"/>
  <c r="Y2678" i="1"/>
  <c r="Y2677" i="1"/>
  <c r="Y2676" i="1"/>
  <c r="Y2675" i="1"/>
  <c r="Y2674" i="1"/>
  <c r="Y2673" i="1"/>
  <c r="Y2672" i="1"/>
  <c r="Y2671" i="1"/>
  <c r="Y2670" i="1"/>
  <c r="Y2669" i="1"/>
  <c r="Y2668" i="1"/>
  <c r="Y2667" i="1"/>
  <c r="Y2666" i="1"/>
  <c r="Y2665" i="1"/>
  <c r="Y2664" i="1"/>
  <c r="Y2663" i="1"/>
  <c r="Y2662" i="1"/>
  <c r="Y2661" i="1"/>
  <c r="Y2660" i="1"/>
  <c r="Y2659" i="1"/>
  <c r="Y2658" i="1"/>
  <c r="Y2657" i="1"/>
  <c r="Y2656" i="1"/>
  <c r="Y2655" i="1"/>
  <c r="Y2654" i="1"/>
  <c r="Y2653" i="1"/>
  <c r="Y2652" i="1"/>
  <c r="Y2651" i="1"/>
  <c r="Y2650" i="1"/>
  <c r="Y2649" i="1"/>
  <c r="Y2648" i="1"/>
  <c r="Y2647" i="1"/>
  <c r="Y2646" i="1"/>
  <c r="Y2645" i="1"/>
  <c r="Y2644" i="1"/>
  <c r="Y2643" i="1"/>
  <c r="Y2642" i="1"/>
  <c r="Y2641" i="1"/>
  <c r="Y2640" i="1"/>
  <c r="Y2639" i="1"/>
  <c r="Y2638" i="1"/>
  <c r="Y2637" i="1"/>
  <c r="Y2636" i="1"/>
  <c r="Y2635" i="1"/>
  <c r="Y2634" i="1"/>
  <c r="Y2633" i="1"/>
  <c r="Y2632" i="1"/>
  <c r="Y2631" i="1"/>
  <c r="Y2630" i="1"/>
  <c r="Y2629" i="1"/>
  <c r="Y2628" i="1"/>
  <c r="Y2627" i="1"/>
  <c r="Y2626" i="1"/>
  <c r="Y2625" i="1"/>
  <c r="Y2624" i="1"/>
  <c r="Y2623" i="1"/>
  <c r="Y2622" i="1"/>
  <c r="Y2621" i="1"/>
  <c r="Y2620" i="1"/>
  <c r="Y2619" i="1"/>
  <c r="Y2618" i="1"/>
  <c r="Y2617" i="1"/>
  <c r="Y2616" i="1"/>
  <c r="Y2615" i="1"/>
  <c r="Y2614" i="1"/>
  <c r="Y2613" i="1"/>
  <c r="Y2612" i="1"/>
  <c r="Y2611" i="1"/>
  <c r="Y2610" i="1"/>
  <c r="Y2609" i="1"/>
  <c r="Y2608" i="1"/>
  <c r="Y2607" i="1"/>
  <c r="Y2606" i="1"/>
  <c r="Y2605" i="1"/>
  <c r="Y2604" i="1"/>
  <c r="Y2603" i="1"/>
  <c r="Y2602" i="1"/>
  <c r="Y2601" i="1"/>
  <c r="Y2600" i="1"/>
  <c r="Y2599" i="1"/>
  <c r="Y2598" i="1"/>
  <c r="Y2597" i="1"/>
  <c r="Y2596" i="1"/>
  <c r="Y2595" i="1"/>
  <c r="Y2594" i="1"/>
  <c r="Y2593" i="1"/>
  <c r="Y2592" i="1"/>
  <c r="Y2591" i="1"/>
  <c r="Y2590" i="1"/>
  <c r="Y2589" i="1"/>
  <c r="Y2588" i="1"/>
  <c r="Y2587" i="1"/>
  <c r="Y2586" i="1"/>
  <c r="Y2585" i="1"/>
  <c r="Y2584" i="1"/>
  <c r="Y2583" i="1"/>
  <c r="Y2582" i="1"/>
  <c r="Y2581" i="1"/>
  <c r="Y2580" i="1"/>
  <c r="Y2579" i="1"/>
  <c r="Y2578" i="1"/>
  <c r="Y2577" i="1"/>
  <c r="Y2576" i="1"/>
  <c r="Y2575" i="1"/>
  <c r="Y2574" i="1"/>
  <c r="Y2573" i="1"/>
  <c r="Y2572" i="1"/>
  <c r="Y2571" i="1"/>
  <c r="Y2570" i="1"/>
  <c r="Y2569" i="1"/>
  <c r="Y2568" i="1"/>
  <c r="Y2567" i="1"/>
  <c r="Y2566" i="1"/>
  <c r="Y2565" i="1"/>
  <c r="Y2564" i="1"/>
  <c r="Y2563" i="1"/>
  <c r="Y2562" i="1"/>
  <c r="Y2561" i="1"/>
  <c r="Y2560" i="1"/>
  <c r="Y2559" i="1"/>
  <c r="Y2558" i="1"/>
  <c r="Y2557" i="1"/>
  <c r="Y2556" i="1"/>
  <c r="Y2555" i="1"/>
  <c r="Y2554" i="1"/>
  <c r="Y2553" i="1"/>
  <c r="Y2552" i="1"/>
  <c r="Y2551" i="1"/>
  <c r="Y2550" i="1"/>
  <c r="Y2549" i="1"/>
  <c r="Y2548" i="1"/>
  <c r="Y2547" i="1"/>
  <c r="Y2546" i="1"/>
  <c r="Y2545" i="1"/>
  <c r="Y2544" i="1"/>
  <c r="Y2543" i="1"/>
  <c r="Y2542" i="1"/>
  <c r="Y2541" i="1"/>
  <c r="Y2540" i="1"/>
  <c r="Y2539" i="1"/>
  <c r="Y2538" i="1"/>
  <c r="Y2537" i="1"/>
  <c r="Y2536" i="1"/>
  <c r="Y2535" i="1"/>
  <c r="Y2534" i="1"/>
  <c r="Y2533" i="1"/>
  <c r="Y2532" i="1"/>
  <c r="Y2531" i="1"/>
  <c r="Y2530" i="1"/>
  <c r="Y2529" i="1"/>
  <c r="Y2528" i="1"/>
  <c r="Y2527" i="1"/>
  <c r="Y2526" i="1"/>
  <c r="Y2525" i="1"/>
  <c r="Y2524" i="1"/>
  <c r="Y2523" i="1"/>
  <c r="Y2522" i="1"/>
  <c r="Y2521" i="1"/>
  <c r="Y2520" i="1"/>
  <c r="Y2519" i="1"/>
  <c r="Y2518" i="1"/>
  <c r="Y2517" i="1"/>
  <c r="Y2516" i="1"/>
  <c r="Y2515" i="1"/>
  <c r="Y2514" i="1"/>
  <c r="Y2513" i="1"/>
  <c r="Y2512" i="1"/>
  <c r="Y2511" i="1"/>
  <c r="Y2510" i="1"/>
  <c r="Y2509" i="1"/>
  <c r="Y2508" i="1"/>
  <c r="Y2507" i="1"/>
  <c r="Y2506" i="1"/>
  <c r="Y2505" i="1"/>
  <c r="Y2504" i="1"/>
  <c r="Y2503" i="1"/>
  <c r="Y2502" i="1"/>
  <c r="Y2501" i="1"/>
  <c r="Y2500" i="1"/>
  <c r="Y2499" i="1"/>
  <c r="Y2498" i="1"/>
  <c r="Y2497" i="1"/>
  <c r="Y2496" i="1"/>
  <c r="Y2495" i="1"/>
  <c r="Y2494" i="1"/>
  <c r="Y2493" i="1"/>
  <c r="Y2492" i="1"/>
  <c r="Y2491" i="1"/>
  <c r="Y2490" i="1"/>
  <c r="Y2489" i="1"/>
  <c r="Y2488" i="1"/>
  <c r="Y2487" i="1"/>
  <c r="Y2486" i="1"/>
  <c r="Y2485" i="1"/>
  <c r="Y2484" i="1"/>
  <c r="Y2483" i="1"/>
  <c r="Y2482" i="1"/>
  <c r="Y2481" i="1"/>
  <c r="Y2480" i="1"/>
  <c r="Y2479" i="1"/>
  <c r="Y2478" i="1"/>
  <c r="Y2477" i="1"/>
  <c r="Y2476" i="1"/>
  <c r="Y2475" i="1"/>
  <c r="Y2474" i="1"/>
  <c r="Y2473" i="1"/>
  <c r="Y2472" i="1"/>
  <c r="Y2471" i="1"/>
  <c r="Y2470" i="1"/>
  <c r="Y2469" i="1"/>
  <c r="Y2468" i="1"/>
  <c r="Y2467" i="1"/>
  <c r="Y2466" i="1"/>
  <c r="Y2465" i="1"/>
  <c r="Y2464" i="1"/>
  <c r="Y2463" i="1"/>
  <c r="Y2462" i="1"/>
  <c r="Y2461" i="1"/>
  <c r="Y2460" i="1"/>
  <c r="Y2459" i="1"/>
  <c r="Y2458" i="1"/>
  <c r="Y2457" i="1"/>
  <c r="Y2456" i="1"/>
  <c r="Y2455" i="1"/>
  <c r="Y2454" i="1"/>
  <c r="Y2453" i="1"/>
  <c r="Y2452" i="1"/>
  <c r="Y2451" i="1"/>
  <c r="Y2450" i="1"/>
  <c r="Y2449" i="1"/>
  <c r="Y2448" i="1"/>
  <c r="Y2447" i="1"/>
  <c r="Y2446" i="1"/>
  <c r="Y2445" i="1"/>
  <c r="Y2444" i="1"/>
  <c r="Y2443" i="1"/>
  <c r="Y2442" i="1"/>
  <c r="Y2441" i="1"/>
  <c r="Y2440" i="1"/>
  <c r="Y2439" i="1"/>
  <c r="Y2438" i="1"/>
  <c r="Y2437" i="1"/>
  <c r="Y2436" i="1"/>
  <c r="Y2435" i="1"/>
  <c r="Y2434" i="1"/>
  <c r="Y2433" i="1"/>
  <c r="Y2432" i="1"/>
  <c r="Y2431" i="1"/>
  <c r="Y2430" i="1"/>
  <c r="Y2429" i="1"/>
  <c r="Y2428" i="1"/>
  <c r="Y2427" i="1"/>
  <c r="Y2426" i="1"/>
  <c r="Y2425" i="1"/>
  <c r="Y2424" i="1"/>
  <c r="Y2423" i="1"/>
  <c r="Y2422" i="1"/>
  <c r="Y2421" i="1"/>
  <c r="Y2420" i="1"/>
  <c r="Y2419" i="1"/>
  <c r="Y2418" i="1"/>
  <c r="Y2417" i="1"/>
  <c r="Y2416" i="1"/>
  <c r="Y2415" i="1"/>
  <c r="Y2414" i="1"/>
  <c r="Y2413" i="1"/>
  <c r="Y2412" i="1"/>
  <c r="Y2411" i="1"/>
  <c r="Y2410" i="1"/>
  <c r="Y2409" i="1"/>
  <c r="Y2408" i="1"/>
  <c r="Y2407" i="1"/>
  <c r="Y2406" i="1"/>
  <c r="Y2405" i="1"/>
  <c r="Y2404" i="1"/>
  <c r="Y2403" i="1"/>
  <c r="Y2402" i="1"/>
  <c r="Y2401" i="1"/>
  <c r="Y2400" i="1"/>
  <c r="Y2399" i="1"/>
  <c r="Y2398" i="1"/>
  <c r="Y2397" i="1"/>
  <c r="Y2396" i="1"/>
  <c r="Y2395" i="1"/>
  <c r="Y2394" i="1"/>
  <c r="Y2393" i="1"/>
  <c r="Y2392" i="1"/>
  <c r="Y2391" i="1"/>
  <c r="Y2390" i="1"/>
  <c r="Y2389" i="1"/>
  <c r="Y2388" i="1"/>
  <c r="Y2387" i="1"/>
  <c r="Y2386" i="1"/>
  <c r="Y2385" i="1"/>
  <c r="Y2384" i="1"/>
  <c r="Y2383" i="1"/>
  <c r="Y2382" i="1"/>
  <c r="Y2381" i="1"/>
  <c r="Y2380" i="1"/>
  <c r="Y2379" i="1"/>
  <c r="Y2378" i="1"/>
  <c r="Y2377" i="1"/>
  <c r="Y2376" i="1"/>
  <c r="Y2375" i="1"/>
  <c r="Y2374" i="1"/>
  <c r="Y2373" i="1"/>
  <c r="Y2372" i="1"/>
  <c r="Y2371" i="1"/>
  <c r="Y2370" i="1"/>
  <c r="Y2369" i="1"/>
  <c r="Y2368" i="1"/>
  <c r="Y2367" i="1"/>
  <c r="Y2366" i="1"/>
  <c r="Y2365" i="1"/>
  <c r="Y2364" i="1"/>
  <c r="Y2363" i="1"/>
  <c r="Y2362" i="1"/>
  <c r="Y2361" i="1"/>
  <c r="Y2360" i="1"/>
  <c r="Y2359" i="1"/>
  <c r="Y2358" i="1"/>
  <c r="Y2357" i="1"/>
  <c r="Y2356" i="1"/>
  <c r="Y2355" i="1"/>
  <c r="Y2354" i="1"/>
  <c r="Y2353" i="1"/>
  <c r="Y2352" i="1"/>
  <c r="Y2351" i="1"/>
  <c r="Y2350" i="1"/>
  <c r="Y2349" i="1"/>
  <c r="Y2348" i="1"/>
  <c r="Y2347" i="1"/>
  <c r="Y2346" i="1"/>
  <c r="Y2345" i="1"/>
  <c r="Y2344" i="1"/>
  <c r="Y2343" i="1"/>
  <c r="Y2342" i="1"/>
  <c r="Y2341" i="1"/>
  <c r="Y2340" i="1"/>
  <c r="Y2339" i="1"/>
  <c r="Y2338" i="1"/>
  <c r="Y2337" i="1"/>
  <c r="Y2336" i="1"/>
  <c r="Y2335" i="1"/>
  <c r="Y2334" i="1"/>
  <c r="Y2333" i="1"/>
  <c r="Y2332" i="1"/>
  <c r="Y2331" i="1"/>
  <c r="Y2330" i="1"/>
  <c r="Y2329" i="1"/>
  <c r="Y2328" i="1"/>
  <c r="Y2327" i="1"/>
  <c r="Y2326" i="1"/>
  <c r="Y2325" i="1"/>
  <c r="Y2324" i="1"/>
  <c r="Y2323" i="1"/>
  <c r="Y2322" i="1"/>
  <c r="Y2321" i="1"/>
  <c r="Y2320" i="1"/>
  <c r="Y2319" i="1"/>
  <c r="Y2318" i="1"/>
  <c r="Y2317" i="1"/>
  <c r="Y2316" i="1"/>
  <c r="Y2315" i="1"/>
  <c r="Y2314" i="1"/>
  <c r="Y2313" i="1"/>
  <c r="Y2312" i="1"/>
  <c r="Y2311" i="1"/>
  <c r="Y2310" i="1"/>
  <c r="Y2309" i="1"/>
  <c r="Y2308" i="1"/>
  <c r="Y2307" i="1"/>
  <c r="Y2306" i="1"/>
  <c r="Y2305" i="1"/>
  <c r="Y2304" i="1"/>
  <c r="Y2303" i="1"/>
  <c r="Y2302" i="1"/>
  <c r="Y2301" i="1"/>
  <c r="Y2300" i="1"/>
  <c r="Y2299" i="1"/>
  <c r="Y2298" i="1"/>
  <c r="Y2297" i="1"/>
  <c r="Y2296" i="1"/>
  <c r="Y2295" i="1"/>
  <c r="Y2294" i="1"/>
  <c r="Y2293" i="1"/>
  <c r="Y2292" i="1"/>
  <c r="Y2291" i="1"/>
  <c r="Y2290" i="1"/>
  <c r="Y2289" i="1"/>
  <c r="Y2288" i="1"/>
  <c r="Y2287" i="1"/>
  <c r="Y2286" i="1"/>
  <c r="Y2285" i="1"/>
  <c r="Y2284" i="1"/>
  <c r="Y2283" i="1"/>
  <c r="Y2282" i="1"/>
  <c r="Y2281" i="1"/>
  <c r="Y2280" i="1"/>
  <c r="Y2279" i="1"/>
  <c r="Y2278" i="1"/>
  <c r="Y2277" i="1"/>
  <c r="Y2276" i="1"/>
  <c r="Y2275" i="1"/>
  <c r="Y2274" i="1"/>
  <c r="Y2273" i="1"/>
  <c r="Y2272" i="1"/>
  <c r="Y2271" i="1"/>
  <c r="Y2270" i="1"/>
  <c r="Y2269" i="1"/>
  <c r="Y2268" i="1"/>
  <c r="Y2267" i="1"/>
  <c r="Y2266" i="1"/>
  <c r="Y2265" i="1"/>
  <c r="Y2264" i="1"/>
  <c r="Y2263" i="1"/>
  <c r="Y2262" i="1"/>
  <c r="Y2261" i="1"/>
  <c r="Y2260" i="1"/>
  <c r="Y2259" i="1"/>
  <c r="Y2258" i="1"/>
  <c r="Y2257" i="1"/>
  <c r="Y2256" i="1"/>
  <c r="Y2255" i="1"/>
  <c r="Y2254" i="1"/>
  <c r="Y2253" i="1"/>
  <c r="Y2252" i="1"/>
  <c r="Y2251" i="1"/>
  <c r="Y2250" i="1"/>
  <c r="Y2249" i="1"/>
  <c r="Y2248" i="1"/>
  <c r="Y2247" i="1"/>
  <c r="Y2246" i="1"/>
  <c r="Y2245" i="1"/>
  <c r="Y2244" i="1"/>
  <c r="Y2243" i="1"/>
  <c r="Y2242" i="1"/>
  <c r="Y2241" i="1"/>
  <c r="Y2240" i="1"/>
  <c r="Y2239" i="1"/>
  <c r="Y2238" i="1"/>
  <c r="Y2237" i="1"/>
  <c r="Y2236" i="1"/>
  <c r="Y2235" i="1"/>
  <c r="Y2234" i="1"/>
  <c r="Y2233" i="1"/>
  <c r="Y2232" i="1"/>
  <c r="Y2231" i="1"/>
  <c r="Y2230" i="1"/>
  <c r="Y2229" i="1"/>
  <c r="Y2228" i="1"/>
  <c r="Y2227" i="1"/>
  <c r="Y2226" i="1"/>
  <c r="Y2225" i="1"/>
  <c r="Y2224" i="1"/>
  <c r="Y2223" i="1"/>
  <c r="Y2222" i="1"/>
  <c r="Y2221" i="1"/>
  <c r="Y2220" i="1"/>
  <c r="Y2219" i="1"/>
  <c r="Y2218" i="1"/>
  <c r="Y2217" i="1"/>
  <c r="Y2216" i="1"/>
  <c r="Y2215" i="1"/>
  <c r="Y2214" i="1"/>
  <c r="Y2213" i="1"/>
  <c r="Y2212" i="1"/>
  <c r="Y2211" i="1"/>
  <c r="Y2210" i="1"/>
  <c r="Y2209" i="1"/>
  <c r="Y2208" i="1"/>
  <c r="Y2207" i="1"/>
  <c r="Y2206" i="1"/>
  <c r="Y2205" i="1"/>
  <c r="Y2204" i="1"/>
  <c r="Y2203" i="1"/>
  <c r="Y2202" i="1"/>
  <c r="Y2201" i="1"/>
  <c r="Y2200" i="1"/>
  <c r="Y2199" i="1"/>
  <c r="Y2198" i="1"/>
  <c r="Y2197" i="1"/>
  <c r="Y2196" i="1"/>
  <c r="Y2195" i="1"/>
  <c r="Y2194" i="1"/>
  <c r="Y2193" i="1"/>
  <c r="Y2192" i="1"/>
  <c r="Y2191" i="1"/>
  <c r="Y2190" i="1"/>
  <c r="Y2189" i="1"/>
  <c r="Y2188" i="1"/>
  <c r="Y2187" i="1"/>
  <c r="Y2186" i="1"/>
  <c r="Y2185" i="1"/>
  <c r="Y2184" i="1"/>
  <c r="Y2183" i="1"/>
  <c r="Y2182" i="1"/>
  <c r="Y2181" i="1"/>
  <c r="Y2180" i="1"/>
  <c r="Y2179" i="1"/>
  <c r="Y2178" i="1"/>
  <c r="Y2177" i="1"/>
  <c r="Y2176" i="1"/>
  <c r="Y2175" i="1"/>
  <c r="Y2174" i="1"/>
  <c r="Y2173" i="1"/>
  <c r="Y2172" i="1"/>
  <c r="Y2171" i="1"/>
  <c r="Y2170" i="1"/>
  <c r="Y2169" i="1"/>
  <c r="Y2168" i="1"/>
  <c r="Y2167" i="1"/>
  <c r="Y2166" i="1"/>
  <c r="Y2165" i="1"/>
  <c r="Y2164" i="1"/>
  <c r="Y2163" i="1"/>
  <c r="Y2162" i="1"/>
  <c r="Y2161" i="1"/>
  <c r="Y2160" i="1"/>
  <c r="Y2159" i="1"/>
  <c r="Y2158" i="1"/>
  <c r="Y2157" i="1"/>
  <c r="Y2156" i="1"/>
  <c r="Y2155" i="1"/>
  <c r="Y2154" i="1"/>
  <c r="Y2153" i="1"/>
  <c r="Y2152" i="1"/>
  <c r="Y2151" i="1"/>
  <c r="Y2150" i="1"/>
  <c r="Y2149" i="1"/>
  <c r="Y2148" i="1"/>
  <c r="Y2147" i="1"/>
  <c r="Y2146" i="1"/>
  <c r="Y2145" i="1"/>
  <c r="Y2144" i="1"/>
  <c r="Y2143" i="1"/>
  <c r="Y2142" i="1"/>
  <c r="Y2141" i="1"/>
  <c r="Y2140" i="1"/>
  <c r="Y2139" i="1"/>
  <c r="Y2138" i="1"/>
  <c r="Y2137" i="1"/>
  <c r="Y2136" i="1"/>
  <c r="Y2135" i="1"/>
  <c r="Y2134" i="1"/>
  <c r="Y2133" i="1"/>
  <c r="Y2132" i="1"/>
  <c r="Y2131" i="1"/>
  <c r="Y2130" i="1"/>
  <c r="Y2129" i="1"/>
  <c r="Y2128" i="1"/>
  <c r="Y2127" i="1"/>
  <c r="Y2126" i="1"/>
  <c r="Y2125" i="1"/>
  <c r="Y2124" i="1"/>
  <c r="Y2123" i="1"/>
  <c r="Y2122" i="1"/>
  <c r="Y2121" i="1"/>
  <c r="Y2120" i="1"/>
  <c r="Y2119" i="1"/>
  <c r="Y2118" i="1"/>
  <c r="Y2117" i="1"/>
  <c r="Y2116" i="1"/>
  <c r="Y2115" i="1"/>
  <c r="Y2114" i="1"/>
  <c r="Y2113" i="1"/>
  <c r="Y2112" i="1"/>
  <c r="Y2111" i="1"/>
  <c r="Y2110" i="1"/>
  <c r="Y2109" i="1"/>
  <c r="Y2108" i="1"/>
  <c r="Y2107" i="1"/>
  <c r="Y2106" i="1"/>
  <c r="Y2105" i="1"/>
  <c r="Y2104" i="1"/>
  <c r="Y2103" i="1"/>
  <c r="Y2102" i="1"/>
  <c r="Y2101" i="1"/>
  <c r="Y2100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80" i="1"/>
  <c r="Y2079" i="1"/>
  <c r="Y2078" i="1"/>
  <c r="Y2077" i="1"/>
  <c r="Y2076" i="1"/>
  <c r="Y2075" i="1"/>
  <c r="Y2074" i="1"/>
  <c r="Y2073" i="1"/>
  <c r="Y2072" i="1"/>
  <c r="Y2071" i="1"/>
  <c r="Y2070" i="1"/>
  <c r="Y2069" i="1"/>
  <c r="Y2068" i="1"/>
  <c r="Y2067" i="1"/>
  <c r="Y2066" i="1"/>
  <c r="Y2065" i="1"/>
  <c r="Y2064" i="1"/>
  <c r="Y2063" i="1"/>
  <c r="Y2062" i="1"/>
  <c r="Y2061" i="1"/>
  <c r="Y2060" i="1"/>
  <c r="Y2059" i="1"/>
  <c r="Y2058" i="1"/>
  <c r="Y2057" i="1"/>
  <c r="Y2056" i="1"/>
  <c r="Y2055" i="1"/>
  <c r="Y2054" i="1"/>
  <c r="Y2053" i="1"/>
  <c r="Y2052" i="1"/>
  <c r="Y2051" i="1"/>
  <c r="Y2050" i="1"/>
  <c r="Y2049" i="1"/>
  <c r="Y2048" i="1"/>
  <c r="Y2047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4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7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N9" i="14" l="1"/>
  <c r="O9" i="14" s="1"/>
  <c r="G12" i="14"/>
  <c r="H10" i="14"/>
  <c r="F7" i="14"/>
  <c r="F11" i="14"/>
  <c r="H9" i="14"/>
  <c r="G9" i="14"/>
  <c r="O12" i="14"/>
  <c r="N13" i="14"/>
  <c r="O13" i="14" s="1"/>
  <c r="F5" i="14"/>
  <c r="N7" i="14"/>
  <c r="N5" i="14"/>
  <c r="O5" i="14" s="1"/>
  <c r="F14" i="14"/>
  <c r="K15" i="14"/>
  <c r="G10" i="14"/>
  <c r="O10" i="14"/>
  <c r="N6" i="14"/>
  <c r="O6" i="14" s="1"/>
  <c r="F4" i="14"/>
  <c r="N8" i="14"/>
  <c r="O8" i="14" s="1"/>
  <c r="N4" i="14"/>
  <c r="I7" i="14" l="1"/>
  <c r="G7" i="14"/>
  <c r="H7" i="14"/>
  <c r="O7" i="14"/>
  <c r="H5" i="14"/>
  <c r="I5" i="14"/>
  <c r="G5" i="14"/>
  <c r="H11" i="14"/>
  <c r="I11" i="14"/>
  <c r="G11" i="14"/>
  <c r="O11" i="14"/>
  <c r="G14" i="14"/>
  <c r="O14" i="14"/>
  <c r="H14" i="14"/>
  <c r="I14" i="14"/>
  <c r="G4" i="14"/>
  <c r="O4" i="14"/>
  <c r="H4" i="14"/>
  <c r="F15" i="14"/>
  <c r="I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Kent Rodgers</author>
  </authors>
  <commentList>
    <comment ref="AC1" authorId="0" shapeId="0" xr:uid="{0A602D67-15FB-4CA3-ACE1-D456E1722D69}">
      <text>
        <r>
          <rPr>
            <b/>
            <sz val="9"/>
            <color indexed="81"/>
            <rFont val="Tahoma"/>
            <family val="2"/>
          </rPr>
          <t>Kent Rodgers:</t>
        </r>
        <r>
          <rPr>
            <sz val="9"/>
            <color indexed="81"/>
            <rFont val="Tahoma"/>
            <family val="2"/>
          </rPr>
          <t xml:space="preserve">
This column not required now that I know how to setup count v sum in values section of pivot table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AB7820-047B-40A2-92AA-FB2D1BD5E089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2F4C037-52B0-4A42-929B-E35E0B452BDE}" name="WorksheetConnection_Base!$A$1:$Y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BaseA1Y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Launch_Date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<sst xmlns="http://schemas.openxmlformats.org/spreadsheetml/2006/main" count="33247" uniqueCount="8454">
  <si>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</si>
  <si>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</si>
  <si>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</si>
  <si>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</si>
  <si>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</si>
  <si>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</si>
  <si>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</si>
  <si>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</si>
  <si>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</si>
  <si>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</si>
  <si>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</si>
  <si>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</si>
  <si>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</si>
  <si>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</si>
  <si>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</si>
  <si>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</si>
  <si>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</si>
  <si>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</si>
  <si>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</si>
  <si>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</si>
  <si>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</si>
  <si>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</si>
  <si>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</si>
  <si>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</si>
  <si>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</si>
  <si>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</si>
  <si>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</si>
  <si>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</si>
  <si>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</si>
  <si>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</si>
  <si>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</si>
  <si>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</si>
  <si>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</si>
  <si>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</si>
  <si>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</si>
  <si>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</si>
  <si>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</si>
  <si>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</si>
  <si>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</si>
  <si>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</si>
  <si>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</si>
  <si>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</si>
  <si>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</si>
  <si>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</si>
  <si>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</si>
  <si>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</si>
  <si>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</si>
  <si>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</si>
  <si>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</si>
  <si>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</si>
  <si>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</si>
  <si>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</si>
  <si>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</si>
  <si>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</si>
  <si>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</si>
  <si>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</si>
  <si>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</si>
  <si>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</si>
  <si>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</si>
  <si>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</si>
  <si>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</si>
  <si>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</si>
  <si>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</si>
  <si>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</si>
  <si>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</si>
  <si>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</si>
  <si>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</si>
  <si>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</si>
  <si>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</si>
  <si>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</si>
  <si>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</si>
  <si>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</si>
  <si>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</si>
  <si>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</si>
  <si>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</si>
  <si>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</si>
  <si>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</si>
  <si>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</si>
  <si>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</si>
  <si>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</si>
  <si>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</si>
  <si>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</si>
  <si>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</si>
  <si>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</si>
  <si>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</si>
  <si>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</si>
  <si>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</si>
  <si>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</si>
  <si>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</si>
  <si>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</si>
  <si>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</si>
  <si>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</si>
  <si>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</si>
  <si>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</si>
  <si>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</si>
  <si>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</si>
  <si>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</si>
  <si>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</si>
  <si>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</si>
  <si>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</si>
  <si>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</si>
  <si>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</si>
  <si>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</si>
  <si>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</si>
  <si>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</si>
  <si>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</si>
  <si>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</si>
  <si>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</si>
  <si>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</si>
  <si>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</si>
  <si>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</si>
  <si>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</si>
  <si>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</si>
  <si>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</si>
  <si>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</si>
  <si>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</si>
  <si>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</si>
  <si>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</si>
  <si>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</si>
  <si>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</si>
  <si>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</si>
  <si>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</si>
  <si>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</si>
  <si>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</si>
  <si>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</si>
  <si>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</si>
  <si>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</si>
  <si>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</si>
  <si>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</si>
  <si>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</si>
  <si>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</si>
  <si>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</si>
  <si>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</si>
  <si>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</si>
  <si>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</si>
  <si>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</si>
  <si>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</si>
  <si>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</si>
  <si>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</si>
  <si>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</si>
  <si>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</si>
  <si>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</si>
  <si>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</si>
  <si>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</si>
  <si>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</si>
  <si>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</si>
  <si>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</si>
  <si>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</si>
  <si>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</si>
  <si>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</si>
  <si>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</si>
  <si>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</si>
  <si>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</si>
  <si>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</si>
  <si>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</si>
  <si>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</si>
  <si>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</si>
  <si>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</si>
  <si>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</si>
  <si>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</si>
  <si>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</si>
  <si>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</si>
  <si>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</si>
  <si>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</si>
  <si>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</si>
  <si>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</si>
  <si>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</si>
  <si>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</si>
  <si>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</si>
  <si>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</si>
  <si>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</si>
  <si>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</si>
  <si>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</si>
  <si>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</si>
  <si>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</si>
  <si>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</si>
  <si>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</si>
  <si>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</si>
  <si>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</si>
  <si>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</si>
  <si>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</si>
  <si>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</si>
  <si>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</si>
  <si>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</si>
  <si>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</si>
  <si>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</si>
  <si>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</si>
  <si>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</si>
  <si>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</si>
  <si>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</si>
  <si>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</si>
  <si>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</si>
  <si>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</si>
  <si>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</si>
  <si>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</si>
  <si>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</si>
  <si>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</si>
  <si>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</si>
  <si>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</si>
  <si>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</si>
  <si>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</si>
  <si>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</si>
  <si>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</si>
  <si>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</si>
  <si>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</si>
  <si>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</si>
  <si>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</si>
  <si>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</si>
  <si>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</si>
  <si>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</si>
  <si>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</si>
  <si>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</si>
  <si>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</si>
  <si>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</si>
  <si>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</si>
  <si>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</si>
  <si>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</si>
  <si>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</si>
  <si>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</si>
  <si>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</si>
  <si>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</si>
  <si>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</si>
  <si>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</si>
  <si>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</si>
  <si>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</si>
  <si>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</si>
  <si>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</si>
  <si>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</si>
  <si>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</si>
  <si>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</si>
  <si>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</si>
  <si>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</si>
  <si>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</si>
  <si>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</si>
  <si>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</si>
  <si>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</si>
  <si>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</si>
  <si>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</si>
  <si>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</si>
  <si>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</si>
  <si>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</si>
  <si>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</si>
  <si>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</si>
  <si>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</si>
  <si>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</si>
  <si>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</si>
  <si>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</si>
  <si>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</si>
  <si>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</si>
  <si>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</si>
  <si>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</si>
  <si>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</si>
  <si>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</si>
  <si>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</si>
  <si>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</si>
  <si>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</si>
  <si>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</si>
  <si>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</si>
  <si>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</si>
  <si>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</si>
  <si>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</si>
  <si>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</si>
  <si>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</si>
  <si>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</si>
  <si>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</si>
  <si>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</si>
  <si>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</si>
  <si>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</si>
  <si>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</si>
  <si>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</si>
  <si>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</si>
  <si>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</si>
  <si>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</si>
  <si>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</si>
  <si>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</si>
  <si>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</si>
  <si>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</si>
  <si>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</si>
  <si>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</si>
  <si>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</si>
  <si>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</si>
  <si>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</si>
  <si>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</si>
  <si>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</si>
  <si>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</si>
  <si>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</si>
  <si>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</si>
  <si>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</si>
  <si>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</si>
  <si>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</si>
  <si>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</si>
  <si>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</si>
  <si>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</si>
  <si>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</si>
  <si>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</si>
  <si>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</si>
  <si>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</si>
  <si>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</si>
  <si>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</si>
  <si>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</si>
  <si>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</si>
  <si>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</si>
  <si>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</si>
  <si>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</si>
  <si>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</si>
  <si>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</si>
  <si>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</si>
  <si>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</si>
  <si>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</si>
  <si>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</si>
  <si>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</si>
  <si>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</si>
  <si>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</si>
  <si>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</si>
  <si>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</si>
  <si>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</si>
  <si>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</si>
  <si>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</si>
  <si>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</si>
  <si>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</si>
  <si>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</si>
  <si>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</si>
  <si>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</si>
  <si>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</si>
  <si>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</si>
  <si>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</si>
  <si>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</si>
  <si>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</si>
  <si>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</si>
  <si>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</si>
  <si>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</si>
  <si>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</si>
  <si>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</si>
  <si>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</si>
  <si>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</si>
  <si>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</si>
  <si>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</si>
  <si>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</si>
  <si>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</si>
  <si>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</si>
  <si>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</si>
  <si>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</si>
  <si>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</si>
  <si>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</si>
  <si>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</si>
  <si>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</si>
  <si>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</si>
  <si>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</si>
  <si>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</si>
  <si>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</si>
  <si>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</si>
  <si>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</si>
  <si>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</si>
  <si>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</si>
  <si>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</si>
  <si>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</si>
  <si>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</si>
  <si>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</si>
  <si>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</si>
  <si>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</si>
  <si>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</si>
  <si>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</si>
  <si>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</si>
  <si>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</si>
  <si>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</si>
  <si>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</si>
  <si>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</si>
  <si>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</si>
  <si>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</si>
  <si>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</si>
  <si>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</si>
  <si>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</si>
  <si>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</si>
  <si>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</si>
  <si>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</si>
  <si>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</si>
  <si>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</si>
  <si>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</si>
  <si>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</si>
  <si>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</si>
  <si>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</si>
  <si>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</si>
  <si>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</si>
  <si>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</si>
  <si>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</si>
  <si>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</si>
  <si>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</si>
  <si>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</si>
  <si>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</si>
  <si>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</si>
  <si>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</si>
  <si>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</si>
  <si>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</si>
  <si>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</si>
  <si>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</si>
  <si>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</si>
  <si>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</si>
  <si>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</si>
  <si>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</si>
  <si>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</si>
  <si>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</si>
  <si>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</si>
  <si>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</si>
  <si>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</si>
  <si>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</si>
  <si>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</si>
  <si>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</si>
  <si>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</si>
  <si>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</si>
  <si>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</si>
  <si>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</si>
  <si>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</si>
  <si>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</si>
  <si>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</si>
  <si>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</si>
  <si>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</si>
  <si>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</si>
  <si>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</si>
  <si>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</si>
  <si>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</si>
  <si>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</si>
  <si>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</si>
  <si>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</si>
  <si>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</si>
  <si>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</si>
  <si>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</si>
  <si>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</si>
  <si>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</si>
  <si>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</si>
  <si>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</si>
  <si>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</si>
  <si>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</si>
  <si>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</si>
  <si>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</si>
  <si>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</si>
  <si>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</si>
  <si>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</si>
  <si>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</si>
  <si>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</si>
  <si>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</si>
  <si>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</si>
  <si>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</si>
  <si>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</si>
  <si>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</si>
  <si>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</si>
  <si>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</si>
  <si>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</si>
  <si>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</si>
  <si>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</si>
  <si>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</si>
  <si>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</si>
  <si>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</si>
  <si>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</si>
  <si>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</si>
  <si>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</si>
  <si>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</si>
  <si>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</si>
  <si>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</si>
  <si>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</si>
  <si>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</si>
  <si>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</si>
  <si>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</si>
  <si>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</si>
  <si>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</si>
  <si>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</si>
  <si>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</si>
  <si>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</si>
  <si>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</si>
  <si>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</si>
  <si>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</si>
  <si>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</si>
  <si>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</si>
  <si>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</si>
  <si>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</si>
  <si>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</si>
  <si>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</si>
  <si>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</si>
  <si>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</si>
  <si>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</si>
  <si>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</si>
  <si>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</si>
  <si>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</si>
  <si>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</si>
  <si>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</si>
  <si>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</si>
  <si>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</si>
  <si>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</si>
  <si>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</si>
  <si>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</si>
  <si>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</si>
  <si>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</si>
  <si>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</si>
  <si>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</si>
  <si>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</si>
  <si>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</si>
  <si>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</si>
  <si>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</si>
  <si>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</si>
  <si>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</si>
  <si>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</si>
  <si>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</si>
  <si>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</si>
  <si>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</si>
  <si>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</si>
  <si>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</si>
  <si>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</si>
  <si>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</si>
  <si>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</si>
  <si>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</si>
  <si>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</si>
  <si>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</si>
  <si>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</si>
  <si>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</si>
  <si>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</si>
  <si>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</si>
  <si>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</si>
  <si>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</si>
  <si>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</si>
  <si>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</si>
  <si>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</si>
  <si>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</si>
  <si>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</si>
  <si>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</si>
  <si>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</si>
  <si>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</si>
  <si>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</si>
  <si>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</si>
  <si>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</si>
  <si>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</si>
  <si>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</si>
  <si>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</si>
  <si>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</si>
  <si>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</si>
  <si>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</si>
  <si>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</si>
  <si>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</si>
  <si>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</si>
  <si>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</si>
  <si>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</si>
  <si>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</si>
  <si>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</si>
  <si>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</si>
  <si>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</si>
  <si>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</si>
  <si>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</si>
  <si>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</si>
  <si>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</si>
  <si>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</si>
  <si>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</si>
  <si>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</si>
  <si>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</si>
  <si>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</si>
  <si>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</si>
  <si>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</si>
  <si>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</si>
  <si>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</si>
  <si>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</si>
  <si>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</si>
  <si>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</si>
  <si>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</si>
  <si>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</si>
  <si>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</si>
  <si>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</si>
  <si>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</si>
  <si>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</si>
  <si>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</si>
  <si>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</si>
  <si>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</si>
  <si>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</si>
  <si>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</si>
  <si>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</si>
  <si>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</si>
  <si>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</si>
  <si>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</si>
  <si>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</si>
  <si>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</si>
  <si>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</si>
  <si>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</si>
  <si>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</si>
  <si>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</si>
  <si>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</si>
  <si>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</si>
  <si>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</si>
  <si>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</si>
  <si>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</si>
  <si>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</si>
  <si>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</si>
  <si>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</si>
  <si>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</si>
  <si>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</si>
  <si>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</si>
  <si>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</si>
  <si>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</si>
  <si>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</si>
  <si>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</si>
  <si>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</si>
  <si>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</si>
  <si>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</si>
  <si>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</si>
  <si>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</si>
  <si>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</si>
  <si>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</si>
  <si>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</si>
  <si>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</si>
  <si>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</si>
  <si>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</si>
  <si>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</si>
  <si>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</si>
  <si>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</si>
  <si>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</si>
  <si>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</si>
  <si>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</si>
  <si>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</si>
  <si>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</si>
  <si>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</si>
  <si>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</si>
  <si>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</si>
  <si>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</si>
  <si>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</si>
  <si>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</si>
  <si>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</si>
  <si>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</si>
  <si>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</si>
  <si>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</si>
  <si>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</si>
  <si>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</si>
  <si>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</si>
  <si>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</si>
  <si>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</si>
  <si>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</si>
  <si>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</si>
  <si>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</si>
  <si>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</si>
  <si>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</si>
  <si>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</si>
  <si>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</si>
  <si>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</si>
  <si>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</si>
  <si>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</si>
  <si>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</si>
  <si>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</si>
  <si>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</si>
  <si>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</si>
  <si>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</si>
  <si>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</si>
  <si>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</si>
  <si>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</si>
  <si>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</si>
  <si>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</si>
  <si>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</si>
  <si>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</si>
  <si>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</si>
  <si>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</si>
  <si>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</si>
  <si>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</si>
  <si>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</si>
  <si>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</si>
  <si>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</si>
  <si>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</si>
  <si>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</si>
  <si>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</si>
  <si>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</si>
  <si>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</si>
  <si>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</si>
  <si>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</si>
  <si>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</si>
  <si>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</si>
  <si>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</si>
  <si>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</si>
  <si>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</si>
  <si>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</si>
  <si>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</si>
  <si>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</si>
  <si>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</si>
  <si>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</si>
  <si>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</si>
  <si>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</si>
  <si>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</si>
  <si>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</si>
  <si>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</si>
  <si>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</si>
  <si>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</si>
  <si>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</si>
  <si>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</si>
  <si>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</si>
  <si>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</si>
  <si>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</si>
  <si>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</si>
  <si>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</si>
  <si>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</si>
  <si>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</si>
  <si>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</si>
  <si>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</si>
  <si>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</si>
  <si>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</si>
  <si>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</si>
  <si>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</si>
  <si>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</si>
  <si>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</si>
  <si>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</si>
  <si>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</si>
  <si>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</si>
  <si>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</si>
  <si>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</si>
  <si>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</si>
  <si>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</si>
  <si>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</si>
  <si>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</si>
  <si>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</si>
  <si>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</si>
  <si>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</si>
  <si>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</si>
  <si>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</si>
  <si>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</si>
  <si>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</si>
  <si>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</si>
  <si>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</si>
  <si>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</si>
  <si>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</si>
  <si>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</si>
  <si>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</si>
  <si>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</si>
  <si>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</si>
  <si>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</si>
  <si>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</si>
  <si>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</si>
  <si>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</si>
  <si>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</si>
  <si>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</si>
  <si>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</si>
  <si>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</si>
  <si>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</si>
  <si>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</si>
  <si>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</si>
  <si>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</si>
  <si>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</si>
  <si>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</si>
  <si>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</si>
  <si>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</si>
  <si>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</si>
  <si>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</si>
  <si>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</si>
  <si>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</si>
  <si>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</si>
  <si>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</si>
  <si>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</si>
  <si>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</si>
  <si>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</si>
  <si>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</si>
  <si>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</si>
  <si>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</si>
  <si>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</si>
  <si>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</si>
  <si>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</si>
  <si>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</si>
  <si>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</si>
  <si>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</si>
  <si>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</si>
  <si>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</si>
  <si>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</si>
  <si>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</si>
  <si>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</si>
  <si>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</si>
  <si>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</si>
  <si>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</si>
  <si>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</si>
  <si>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</si>
  <si>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</si>
  <si>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</si>
  <si>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</si>
  <si>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</si>
  <si>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</si>
  <si>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</si>
  <si>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</si>
  <si>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</si>
  <si>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</si>
  <si>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</si>
  <si>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</si>
  <si>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</si>
  <si>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</si>
  <si>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</si>
  <si>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</si>
  <si>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</si>
  <si>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</si>
  <si>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</si>
  <si>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</si>
  <si>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</si>
  <si>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</si>
  <si>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</si>
  <si>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</si>
  <si>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</si>
  <si>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</si>
  <si>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</si>
  <si>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</si>
  <si>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</si>
  <si>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</si>
  <si>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</si>
  <si>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</si>
  <si>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</si>
  <si>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</si>
  <si>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</si>
  <si>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</si>
  <si>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</si>
  <si>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</si>
  <si>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</si>
  <si>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</si>
  <si>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</si>
  <si>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</si>
  <si>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</si>
  <si>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</si>
  <si>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</si>
  <si>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</si>
  <si>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</si>
  <si>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</si>
  <si>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</si>
  <si>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</si>
  <si>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</si>
  <si>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</si>
  <si>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</si>
  <si>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</si>
  <si>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</si>
  <si>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</si>
  <si>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</si>
  <si>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</si>
  <si>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</si>
  <si>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</si>
  <si>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</si>
  <si>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</si>
  <si>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</si>
  <si>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</si>
  <si>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</si>
  <si>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</si>
  <si>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</si>
  <si>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</si>
  <si>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</si>
  <si>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</si>
  <si>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</si>
  <si>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</si>
  <si>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</si>
  <si>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</si>
  <si>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</si>
  <si>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</si>
  <si>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</si>
  <si>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</si>
  <si>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</si>
  <si>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</si>
  <si>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</si>
  <si>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</si>
  <si>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</si>
  <si>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</si>
  <si>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</si>
  <si>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</si>
  <si>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</si>
  <si>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</si>
  <si>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</si>
  <si>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</si>
  <si>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</si>
  <si>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</si>
  <si>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</si>
  <si>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</si>
  <si>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</si>
  <si>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</si>
  <si>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</si>
  <si>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</si>
  <si>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</si>
  <si>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</si>
  <si>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</si>
  <si>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</si>
  <si>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</si>
  <si>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</si>
  <si>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</si>
  <si>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</si>
  <si>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</si>
  <si>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</si>
  <si>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</si>
  <si>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</si>
  <si>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</si>
  <si>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</si>
  <si>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</si>
  <si>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</si>
  <si>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</si>
  <si>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</si>
  <si>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</si>
  <si>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</si>
  <si>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</si>
  <si>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</si>
  <si>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</si>
  <si>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</si>
  <si>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</si>
  <si>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</si>
  <si>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</si>
  <si>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</si>
  <si>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</si>
  <si>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</si>
  <si>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</si>
  <si>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</si>
  <si>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</si>
  <si>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</si>
  <si>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</si>
  <si>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</si>
  <si>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</si>
  <si>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</si>
  <si>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</si>
  <si>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</si>
  <si>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</si>
  <si>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</si>
  <si>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</si>
  <si>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</si>
  <si>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</si>
  <si>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</si>
  <si>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</si>
  <si>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</si>
  <si>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</si>
  <si>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</si>
  <si>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</si>
  <si>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</si>
  <si>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</si>
  <si>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</si>
  <si>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</si>
  <si>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</si>
  <si>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</si>
  <si>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</si>
  <si>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</si>
  <si>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</si>
  <si>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</si>
  <si>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</si>
  <si>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</si>
  <si>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</si>
  <si>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</si>
  <si>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</si>
  <si>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</si>
  <si>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</si>
  <si>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</si>
  <si>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</si>
  <si>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</si>
  <si>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</si>
  <si>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</si>
  <si>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</si>
  <si>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</si>
  <si>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</si>
  <si>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</si>
  <si>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</si>
  <si>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</si>
  <si>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</si>
  <si>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</si>
  <si>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</si>
  <si>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</si>
  <si>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</si>
  <si>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</si>
  <si>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</si>
  <si>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</si>
  <si>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</si>
  <si>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</si>
  <si>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</si>
  <si>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</si>
  <si>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</si>
  <si>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</si>
  <si>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</si>
  <si>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</si>
  <si>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</si>
  <si>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</si>
  <si>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</si>
  <si>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</si>
  <si>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</si>
  <si>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</si>
  <si>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</si>
  <si>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</si>
  <si>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</si>
  <si>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</si>
  <si>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</si>
  <si>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</si>
  <si>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</si>
  <si>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</si>
  <si>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</si>
  <si>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</si>
  <si>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</si>
  <si>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</si>
  <si>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</si>
  <si>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</si>
  <si>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</si>
  <si>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</si>
  <si>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</si>
  <si>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</si>
  <si>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</si>
  <si>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</si>
  <si>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</si>
  <si>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</si>
  <si>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</si>
  <si>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</si>
  <si>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</si>
  <si>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</si>
  <si>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</si>
  <si>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</si>
  <si>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</si>
  <si>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</si>
  <si>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</si>
  <si>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</si>
  <si>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</si>
  <si>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</si>
  <si>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</si>
  <si>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</si>
  <si>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</si>
  <si>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</si>
  <si>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</si>
  <si>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</si>
  <si>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</si>
  <si>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</si>
  <si>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</si>
  <si>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</si>
  <si>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</si>
  <si>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</si>
  <si>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</si>
  <si>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</si>
  <si>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</si>
  <si>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</si>
  <si>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</si>
  <si>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</si>
  <si>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</si>
  <si>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</si>
  <si>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</si>
  <si>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</si>
  <si>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</si>
  <si>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</si>
  <si>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</si>
  <si>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</si>
  <si>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</si>
  <si>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</si>
  <si>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</si>
  <si>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</si>
  <si>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</si>
  <si>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</si>
  <si>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</si>
  <si>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</si>
  <si>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</si>
  <si>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</si>
  <si>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</si>
  <si>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</si>
  <si>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</si>
  <si>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</si>
  <si>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</si>
  <si>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</si>
  <si>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</si>
  <si>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</si>
  <si>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</si>
  <si>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</si>
  <si>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</si>
  <si>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</si>
  <si>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</si>
  <si>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</si>
  <si>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</si>
  <si>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</si>
  <si>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</si>
  <si>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</si>
  <si>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</si>
  <si>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</si>
  <si>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</si>
  <si>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</si>
  <si>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</si>
  <si>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</si>
  <si>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</si>
  <si>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</si>
  <si>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</si>
  <si>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</si>
  <si>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</si>
  <si>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</si>
  <si>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</si>
  <si>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</si>
  <si>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</si>
  <si>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</si>
  <si>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</si>
  <si>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</si>
  <si>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</si>
  <si>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</si>
  <si>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</si>
  <si>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</si>
  <si>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</si>
  <si>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</si>
  <si>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</si>
  <si>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</si>
  <si>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</si>
  <si>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</si>
  <si>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</si>
  <si>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</si>
  <si>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</si>
  <si>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</si>
  <si>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</si>
  <si>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</si>
  <si>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</si>
  <si>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</si>
  <si>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</si>
  <si>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</si>
  <si>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</si>
  <si>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</si>
  <si>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</si>
  <si>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</si>
  <si>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</si>
  <si>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</si>
  <si>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</si>
  <si>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</si>
  <si>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</si>
  <si>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</si>
  <si>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</si>
  <si>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</si>
  <si>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</si>
  <si>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</si>
  <si>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</si>
  <si>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</si>
  <si>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</si>
  <si>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</si>
  <si>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</si>
  <si>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</si>
  <si>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</si>
  <si>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</si>
  <si>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</si>
  <si>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</si>
  <si>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</si>
  <si>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</si>
  <si>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</si>
  <si>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</si>
  <si>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</si>
  <si>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</si>
  <si>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</si>
  <si>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</si>
  <si>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</si>
  <si>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</si>
  <si>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</si>
  <si>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</si>
  <si>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</si>
  <si>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</si>
  <si>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</si>
  <si>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</si>
  <si>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</si>
  <si>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</si>
  <si>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</si>
  <si>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</si>
  <si>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</si>
  <si>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</si>
  <si>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</si>
  <si>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</si>
  <si>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</si>
  <si>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</si>
  <si>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</si>
  <si>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</si>
  <si>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</si>
  <si>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</si>
  <si>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</si>
  <si>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</si>
  <si>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</si>
  <si>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</si>
  <si>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</si>
  <si>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</si>
  <si>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</si>
  <si>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</si>
  <si>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</si>
  <si>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</si>
  <si>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</si>
  <si>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</si>
  <si>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</si>
  <si>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</si>
  <si>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</si>
  <si>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</si>
  <si>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</si>
  <si>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</si>
  <si>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</si>
  <si>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</si>
  <si>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</si>
  <si>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</si>
  <si>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</si>
  <si>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</si>
  <si>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</si>
  <si>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</si>
  <si>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</si>
  <si>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</si>
  <si>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</si>
  <si>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</si>
  <si>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</si>
  <si>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</si>
  <si>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</si>
  <si>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</si>
  <si>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</si>
  <si>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</si>
  <si>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</si>
  <si>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</si>
  <si>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</si>
  <si>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</si>
  <si>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</si>
  <si>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</si>
  <si>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</si>
  <si>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</si>
  <si>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</si>
  <si>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</si>
  <si>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</si>
  <si>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</si>
  <si>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</si>
  <si>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</si>
  <si>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</si>
  <si>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</si>
  <si>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</si>
  <si>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</si>
  <si>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</si>
  <si>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</si>
  <si>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</si>
  <si>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</si>
  <si>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</si>
  <si>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</si>
  <si>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</si>
  <si>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</si>
  <si>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</si>
  <si>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</si>
  <si>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</si>
  <si>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</si>
  <si>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</si>
  <si>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</si>
  <si>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</si>
  <si>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</si>
  <si>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</si>
  <si>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</si>
  <si>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</si>
  <si>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</si>
  <si>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</si>
  <si>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</si>
  <si>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</si>
  <si>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</si>
  <si>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</si>
  <si>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</si>
  <si>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</si>
  <si>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</si>
  <si>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</si>
  <si>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</si>
  <si>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</si>
  <si>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</si>
  <si>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</si>
  <si>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</si>
  <si>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</si>
  <si>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</si>
  <si>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</si>
  <si>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</si>
  <si>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</si>
  <si>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</si>
  <si>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</si>
  <si>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</si>
  <si>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</si>
  <si>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</si>
  <si>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</si>
  <si>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</si>
  <si>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</si>
  <si>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</si>
  <si>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</si>
  <si>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</si>
  <si>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</si>
  <si>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</si>
  <si>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</si>
  <si>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</si>
  <si>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</si>
  <si>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</si>
  <si>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</si>
  <si>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</si>
  <si>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</si>
  <si>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</si>
  <si>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</si>
  <si>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</si>
  <si>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</si>
  <si>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</si>
  <si>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</si>
  <si>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</si>
  <si>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</si>
  <si>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</si>
  <si>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</si>
  <si>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</si>
  <si>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</si>
  <si>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</si>
  <si>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</si>
  <si>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</si>
  <si>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</si>
  <si>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</si>
  <si>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</si>
  <si>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</si>
  <si>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</si>
  <si>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</si>
  <si>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</si>
  <si>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</si>
  <si>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</si>
  <si>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</si>
  <si>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</si>
  <si>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</si>
  <si>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</si>
  <si>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</si>
  <si>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</si>
  <si>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</si>
  <si>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</si>
  <si>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</si>
  <si>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</si>
  <si>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</si>
  <si>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</si>
  <si>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</si>
  <si>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</si>
  <si>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</si>
  <si>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</si>
  <si>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</si>
  <si>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</si>
  <si>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</si>
  <si>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</si>
  <si>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</si>
  <si>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</si>
  <si>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</si>
  <si>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</si>
  <si>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</si>
  <si>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</si>
  <si>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</si>
  <si>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</si>
  <si>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</si>
  <si>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</si>
  <si>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</si>
  <si>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</si>
  <si>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</si>
  <si>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</si>
  <si>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</si>
  <si>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</si>
  <si>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</si>
  <si>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</si>
  <si>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</si>
  <si>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</si>
  <si>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</si>
  <si>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</si>
  <si>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</si>
  <si>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</si>
  <si>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</si>
  <si>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</si>
  <si>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</si>
  <si>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</si>
  <si>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</si>
  <si>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</si>
  <si>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</si>
  <si>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</si>
  <si>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</si>
  <si>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</si>
  <si>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</si>
  <si>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</si>
  <si>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</si>
  <si>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</si>
  <si>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</si>
  <si>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</si>
  <si>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</si>
  <si>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</si>
  <si>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</si>
  <si>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</si>
  <si>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</si>
  <si>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</si>
  <si>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</si>
  <si>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</si>
  <si>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</si>
  <si>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</si>
  <si>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</si>
  <si>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</si>
  <si>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</si>
  <si>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</si>
  <si>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</si>
  <si>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</si>
  <si>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</si>
  <si>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</si>
  <si>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</si>
  <si>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</si>
  <si>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</si>
  <si>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</si>
  <si>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</si>
  <si>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</si>
  <si>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</si>
  <si>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</si>
  <si>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</si>
  <si>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</si>
  <si>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</si>
  <si>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</si>
  <si>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</si>
  <si>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</si>
  <si>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</si>
  <si>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</si>
  <si>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</si>
  <si>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</si>
  <si>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</si>
  <si>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</si>
  <si>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</si>
  <si>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</si>
  <si>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</si>
  <si>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</si>
  <si>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</si>
  <si>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</si>
  <si>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</si>
  <si>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</si>
  <si>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</si>
  <si>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</si>
  <si>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</si>
  <si>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</si>
  <si>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</si>
  <si>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</si>
  <si>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</si>
  <si>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</si>
  <si>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</si>
  <si>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</si>
  <si>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</si>
  <si>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</si>
  <si>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</si>
  <si>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</si>
  <si>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</si>
  <si>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</si>
  <si>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</si>
  <si>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</si>
  <si>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</si>
  <si>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</si>
  <si>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</si>
  <si>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</si>
  <si>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</si>
  <si>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</si>
  <si>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</si>
  <si>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</si>
  <si>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</si>
  <si>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</si>
  <si>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</si>
  <si>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</si>
  <si>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</si>
  <si>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</si>
  <si>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</si>
  <si>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</si>
  <si>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</si>
  <si>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</si>
  <si>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</si>
  <si>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</si>
  <si>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</si>
  <si>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</si>
  <si>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</si>
  <si>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</si>
  <si>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</si>
  <si>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</si>
  <si>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</si>
  <si>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</si>
  <si>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</si>
  <si>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</si>
  <si>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</si>
  <si>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</si>
  <si>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</si>
  <si>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</si>
  <si>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</si>
  <si>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</si>
  <si>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</si>
  <si>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</si>
  <si>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</si>
  <si>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</si>
  <si>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</si>
  <si>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</si>
  <si>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</si>
  <si>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</si>
  <si>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</si>
  <si>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</si>
  <si>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</si>
  <si>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</si>
  <si>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</si>
  <si>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</si>
  <si>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</si>
  <si>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</si>
  <si>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</si>
  <si>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</si>
  <si>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</si>
  <si>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</si>
  <si>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</si>
  <si>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</si>
  <si>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</si>
  <si>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</si>
  <si>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</si>
  <si>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</si>
  <si>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</si>
  <si>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</si>
  <si>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</si>
  <si>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</si>
  <si>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</si>
  <si>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</si>
  <si>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</si>
  <si>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</si>
  <si>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</si>
  <si>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</si>
  <si>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</si>
  <si>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</si>
  <si>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</si>
  <si>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</si>
  <si>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</si>
  <si>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</si>
  <si>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</si>
  <si>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</si>
  <si>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</si>
  <si>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</si>
  <si>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</si>
  <si>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</si>
  <si>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</si>
  <si>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</si>
  <si>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</si>
  <si>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</si>
  <si>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</si>
  <si>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</si>
  <si>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</si>
  <si>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</si>
  <si>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</si>
  <si>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</si>
  <si>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</si>
  <si>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</si>
  <si>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</si>
  <si>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</si>
  <si>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</si>
  <si>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</si>
  <si>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</si>
  <si>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</si>
  <si>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</si>
  <si>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</si>
  <si>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</si>
  <si>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</si>
  <si>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</si>
  <si>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</si>
  <si>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</si>
  <si>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</si>
  <si>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</si>
  <si>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</si>
  <si>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</si>
  <si>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</si>
  <si>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</si>
  <si>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</si>
  <si>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</si>
  <si>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</si>
  <si>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</si>
  <si>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</si>
  <si>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</si>
  <si>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</si>
  <si>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</si>
  <si>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</si>
  <si>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</si>
  <si>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</si>
  <si>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</si>
  <si>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</si>
  <si>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</si>
  <si>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</si>
  <si>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</si>
  <si>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</si>
  <si>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</si>
  <si>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</si>
  <si>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</si>
  <si>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</si>
  <si>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</si>
  <si>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</si>
  <si>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</si>
  <si>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</si>
  <si>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</si>
  <si>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</si>
  <si>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</si>
  <si>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</si>
  <si>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</si>
  <si>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</si>
  <si>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</si>
  <si>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</si>
  <si>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</si>
  <si>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</si>
  <si>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</si>
  <si>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</si>
  <si>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</si>
  <si>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</si>
  <si>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</si>
  <si>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</si>
  <si>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</si>
  <si>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</si>
  <si>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</si>
  <si>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</si>
  <si>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</si>
  <si>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</si>
  <si>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</si>
  <si>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</si>
  <si>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</si>
  <si>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</si>
  <si>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</si>
  <si>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</si>
  <si>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</si>
  <si>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</si>
  <si>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</si>
  <si>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</si>
  <si>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</si>
  <si>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</si>
  <si>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</si>
  <si>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</si>
  <si>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</si>
  <si>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</si>
  <si>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</si>
  <si>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</si>
  <si>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</si>
  <si>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</si>
  <si>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</si>
  <si>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</si>
  <si>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</si>
  <si>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</si>
  <si>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</si>
  <si>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</si>
  <si>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</si>
  <si>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</si>
  <si>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</si>
  <si>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</si>
  <si>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</si>
  <si>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</si>
  <si>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</si>
  <si>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</si>
  <si>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</si>
  <si>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</si>
  <si>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</si>
  <si>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</si>
  <si>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</si>
  <si>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</si>
  <si>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</si>
  <si>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</si>
  <si>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</si>
  <si>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</si>
  <si>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</si>
  <si>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</si>
  <si>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</si>
  <si>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</si>
  <si>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</si>
  <si>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</si>
  <si>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</si>
  <si>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</si>
  <si>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</si>
  <si>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</si>
  <si>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</si>
  <si>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</si>
  <si>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</si>
  <si>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</si>
  <si>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</si>
  <si>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</si>
  <si>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</si>
  <si>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</si>
  <si>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</si>
  <si>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</si>
  <si>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</si>
  <si>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</si>
  <si>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</si>
  <si>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</si>
  <si>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</si>
  <si>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</si>
  <si>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</si>
  <si>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</si>
  <si>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</si>
  <si>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</si>
  <si>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</si>
  <si>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</si>
  <si>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</si>
  <si>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</si>
  <si>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</si>
  <si>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</si>
  <si>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</si>
  <si>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</si>
  <si>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</si>
  <si>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</si>
  <si>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</si>
  <si>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</si>
  <si>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</si>
  <si>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</si>
  <si>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</si>
  <si>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</si>
  <si>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</si>
  <si>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</si>
  <si>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</si>
  <si>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</si>
  <si>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</si>
  <si>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</si>
  <si>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</si>
  <si>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</si>
  <si>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</si>
  <si>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</si>
  <si>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</si>
  <si>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</si>
  <si>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</si>
  <si>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</si>
  <si>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</si>
  <si>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</si>
  <si>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</si>
  <si>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</si>
  <si>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</si>
  <si>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</si>
  <si>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</si>
  <si>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</si>
  <si>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</si>
  <si>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</si>
  <si>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</si>
  <si>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</si>
  <si>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</si>
  <si>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</si>
  <si>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</si>
  <si>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</si>
  <si>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</si>
  <si>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</si>
  <si>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</si>
  <si>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</si>
  <si>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</si>
  <si>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</si>
  <si>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</si>
  <si>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</si>
  <si>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</si>
  <si>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</si>
  <si>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</si>
  <si>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</si>
  <si>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</si>
  <si>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</si>
  <si>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</si>
  <si>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</si>
  <si>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</si>
  <si>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</si>
  <si>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</si>
  <si>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</si>
  <si>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</si>
  <si>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</si>
  <si>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</si>
  <si>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</si>
  <si>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</si>
  <si>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</si>
  <si>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</si>
  <si>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</si>
  <si>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</si>
  <si>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</si>
  <si>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</si>
  <si>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</si>
  <si>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</si>
  <si>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</si>
  <si>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</si>
  <si>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</si>
  <si>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</si>
  <si>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</si>
  <si>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</si>
  <si>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</si>
  <si>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</si>
  <si>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</si>
  <si>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</si>
  <si>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</si>
  <si>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</si>
  <si>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</si>
  <si>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</si>
  <si>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</si>
  <si>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</si>
  <si>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</si>
  <si>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</si>
  <si>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</si>
  <si>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</si>
  <si>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</si>
  <si>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</si>
  <si>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</si>
  <si>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</si>
  <si>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</si>
  <si>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</si>
  <si>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</si>
  <si>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</si>
  <si>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</si>
  <si>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</si>
  <si>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</si>
  <si>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</si>
  <si>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</si>
  <si>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</si>
  <si>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</si>
  <si>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</si>
  <si>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</si>
  <si>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</si>
  <si>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</si>
  <si>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</si>
  <si>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</si>
  <si>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</si>
  <si>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</si>
  <si>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</si>
  <si>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</si>
  <si>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</si>
  <si>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</si>
  <si>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</si>
  <si>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</si>
  <si>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</si>
  <si>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</si>
  <si>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</si>
  <si>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</si>
  <si>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</si>
  <si>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</si>
  <si>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</si>
  <si>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</si>
  <si>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</si>
  <si>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</si>
  <si>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</si>
  <si>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</si>
  <si>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</si>
  <si>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</si>
  <si>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</si>
  <si>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</si>
  <si>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</si>
  <si>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</si>
  <si>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</si>
  <si>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</si>
  <si>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</si>
  <si>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</si>
  <si>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</si>
  <si>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</si>
  <si>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</si>
  <si>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</si>
  <si>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</si>
  <si>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</si>
  <si>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</si>
  <si>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</si>
  <si>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</si>
  <si>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</si>
  <si>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</si>
  <si>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</si>
  <si>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</si>
  <si>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</si>
  <si>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</si>
  <si>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</si>
  <si>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</si>
  <si>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</si>
  <si>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</si>
  <si>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</si>
  <si>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</si>
  <si>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</si>
  <si>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</si>
  <si>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</si>
  <si>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</si>
  <si>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</si>
  <si>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</si>
  <si>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</si>
  <si>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</si>
  <si>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</si>
  <si>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</si>
  <si>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</si>
  <si>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</si>
  <si>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</si>
  <si>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</si>
  <si>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</si>
  <si>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</si>
  <si>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</si>
  <si>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</si>
  <si>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</si>
  <si>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</si>
  <si>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</si>
  <si>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</si>
  <si>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</si>
  <si>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</si>
  <si>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</si>
  <si>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</si>
  <si>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</si>
  <si>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</si>
  <si>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</si>
  <si>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</si>
  <si>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</si>
  <si>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</si>
  <si>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</si>
  <si>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</si>
  <si>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</si>
  <si>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</si>
  <si>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</si>
  <si>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</si>
  <si>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</si>
  <si>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</si>
  <si>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</si>
  <si>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</si>
  <si>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</si>
  <si>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</si>
  <si>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</si>
  <si>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</si>
  <si>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</si>
  <si>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</si>
  <si>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</si>
  <si>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</si>
  <si>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</si>
  <si>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</si>
  <si>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</si>
  <si>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</si>
  <si>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</si>
  <si>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</si>
  <si>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</si>
  <si>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</si>
  <si>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</si>
  <si>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</si>
  <si>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</si>
  <si>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</si>
  <si>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</si>
  <si>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</si>
  <si>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</si>
  <si>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</si>
  <si>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</si>
  <si>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</si>
  <si>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</si>
  <si>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</si>
  <si>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</si>
  <si>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</si>
  <si>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</si>
  <si>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</si>
  <si>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</si>
  <si>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</si>
  <si>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</si>
  <si>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</si>
  <si>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</si>
  <si>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</si>
  <si>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</si>
  <si>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</si>
  <si>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</si>
  <si>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</si>
  <si>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</si>
  <si>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</si>
  <si>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</si>
  <si>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</si>
  <si>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</si>
  <si>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</si>
  <si>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</si>
  <si>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</si>
  <si>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</si>
  <si>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</si>
  <si>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</si>
  <si>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</si>
  <si>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</si>
  <si>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</si>
  <si>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</si>
  <si>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</si>
  <si>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</si>
  <si>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</si>
  <si>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</si>
  <si>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</si>
  <si>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</si>
  <si>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</si>
  <si>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</si>
  <si>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</si>
  <si>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</si>
  <si>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</si>
  <si>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</si>
  <si>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</si>
  <si>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</si>
  <si>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</si>
  <si>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</si>
  <si>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</si>
  <si>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</si>
  <si>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</si>
  <si>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</si>
  <si>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</si>
  <si>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</si>
  <si>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</si>
  <si>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</si>
  <si>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</si>
  <si>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</si>
  <si>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</si>
  <si>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</si>
  <si>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</si>
  <si>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</si>
  <si>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</si>
  <si>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</si>
  <si>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</si>
  <si>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</si>
  <si>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</si>
  <si>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</si>
  <si>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</si>
  <si>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</si>
  <si>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</si>
  <si>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</si>
  <si>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</si>
  <si>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</si>
  <si>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</si>
  <si>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</si>
  <si>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</si>
  <si>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</si>
  <si>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</si>
  <si>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</si>
  <si>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</si>
  <si>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</si>
  <si>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</si>
  <si>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</si>
  <si>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</si>
  <si>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</si>
  <si>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</si>
  <si>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</si>
  <si>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</si>
  <si>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</si>
  <si>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</si>
  <si>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</si>
  <si>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</si>
  <si>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</si>
  <si>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</si>
  <si>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</si>
  <si>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</si>
  <si>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</si>
  <si>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</si>
  <si>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</si>
  <si>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</si>
  <si>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</si>
  <si>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</si>
  <si>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</si>
  <si>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</si>
  <si>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</si>
  <si>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</si>
  <si>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</si>
  <si>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</si>
  <si>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</si>
  <si>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</si>
  <si>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</si>
  <si>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</si>
  <si>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</si>
  <si>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</si>
  <si>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</si>
  <si>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</si>
  <si>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</si>
  <si>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</si>
  <si>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</si>
  <si>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</si>
  <si>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</si>
  <si>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</si>
  <si>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</si>
  <si>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</si>
  <si>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</si>
  <si>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</si>
  <si>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</si>
  <si>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</si>
  <si>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</si>
  <si>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</si>
  <si>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</si>
  <si>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</si>
  <si>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</si>
  <si>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</si>
  <si>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</si>
  <si>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</si>
  <si>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</si>
  <si>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</si>
  <si>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</si>
  <si>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</si>
  <si>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</si>
  <si>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</si>
  <si>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</si>
  <si>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</si>
  <si>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</si>
  <si>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</si>
  <si>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</si>
  <si>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</si>
  <si>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</si>
  <si>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</si>
  <si>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</si>
  <si>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</si>
  <si>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</si>
  <si>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</si>
  <si>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</si>
  <si>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</si>
  <si>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</si>
  <si>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</si>
  <si>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</si>
  <si>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</si>
  <si>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</si>
  <si>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</si>
  <si>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</si>
  <si>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</si>
  <si>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</si>
  <si>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</si>
  <si>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</si>
  <si>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</si>
  <si>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</si>
  <si>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</si>
  <si>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</si>
  <si>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</si>
  <si>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</si>
  <si>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</si>
  <si>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</si>
  <si>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</si>
  <si>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</si>
  <si>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</si>
  <si>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</si>
  <si>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</si>
  <si>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</si>
  <si>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</si>
  <si>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</si>
  <si>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</si>
  <si>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</si>
  <si>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</si>
  <si>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</si>
  <si>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</si>
  <si>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</si>
  <si>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</si>
  <si>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</si>
  <si>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</si>
  <si>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</si>
  <si>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</si>
  <si>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</si>
  <si>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</si>
  <si>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</si>
  <si>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</si>
  <si>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</si>
  <si>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</si>
  <si>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</si>
  <si>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</si>
  <si>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</si>
  <si>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</si>
  <si>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</si>
  <si>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</si>
  <si>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</si>
  <si>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</si>
  <si>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</si>
  <si>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</si>
  <si>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</si>
  <si>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</si>
  <si>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</si>
  <si>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</si>
  <si>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</si>
  <si>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</si>
  <si>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</si>
  <si>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</si>
  <si>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</si>
  <si>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</si>
  <si>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</si>
  <si>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</si>
  <si>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</si>
  <si>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</si>
  <si>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</si>
  <si>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</si>
  <si>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</si>
  <si>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</si>
  <si>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</si>
  <si>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</si>
  <si>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</si>
  <si>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</si>
  <si>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</si>
  <si>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</si>
  <si>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</si>
  <si>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</si>
  <si>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</si>
  <si>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</si>
  <si>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</si>
  <si>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</si>
  <si>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</si>
  <si>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</si>
  <si>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</si>
  <si>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</si>
  <si>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</si>
  <si>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</si>
  <si>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</si>
  <si>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</si>
  <si>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</si>
  <si>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</si>
  <si>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</si>
  <si>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</si>
  <si>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</si>
  <si>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</si>
  <si>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</si>
  <si>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</si>
  <si>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</si>
  <si>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</si>
  <si>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</si>
  <si>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</si>
  <si>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</si>
  <si>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</si>
  <si>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</si>
  <si>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</si>
  <si>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</si>
  <si>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</si>
  <si>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</si>
  <si>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</si>
  <si>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</si>
  <si>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</si>
  <si>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</si>
  <si>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</si>
  <si>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</si>
  <si>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</si>
  <si>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</si>
  <si>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</si>
  <si>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</si>
  <si>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</si>
  <si>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</si>
  <si>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</si>
  <si>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</si>
  <si>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</si>
  <si>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</si>
  <si>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</si>
  <si>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</si>
  <si>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</si>
  <si>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</si>
  <si>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</si>
  <si>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</si>
  <si>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</si>
  <si>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</si>
  <si>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</si>
  <si>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</si>
  <si>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</si>
  <si>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</si>
  <si>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</si>
  <si>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</si>
  <si>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</si>
  <si>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</si>
  <si>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</si>
  <si>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</si>
  <si>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</si>
  <si>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</si>
  <si>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</si>
  <si>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</si>
  <si>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</si>
  <si>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</si>
  <si>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</si>
  <si>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</si>
  <si>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</si>
  <si>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</si>
  <si>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</si>
  <si>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</si>
  <si>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</si>
  <si>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</si>
  <si>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</si>
  <si>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</si>
  <si>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</si>
  <si>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</si>
  <si>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</si>
  <si>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</si>
  <si>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</si>
  <si>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</si>
  <si>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</si>
  <si>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</si>
  <si>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</si>
  <si>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</si>
  <si>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</si>
  <si>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</si>
  <si>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</si>
  <si>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</si>
  <si>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</si>
  <si>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</si>
  <si>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</si>
  <si>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</si>
  <si>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</si>
  <si>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</si>
  <si>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</si>
  <si>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</si>
  <si>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</si>
  <si>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</si>
  <si>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</si>
  <si>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</si>
  <si>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</si>
  <si>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</si>
  <si>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</si>
  <si>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</si>
  <si>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</si>
  <si>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</si>
  <si>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</si>
  <si>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</si>
  <si>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</si>
  <si>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</si>
  <si>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</si>
  <si>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</si>
  <si>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</si>
  <si>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</si>
  <si>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</si>
  <si>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</si>
  <si>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</si>
  <si>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</si>
  <si>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</si>
  <si>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</si>
  <si>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</si>
  <si>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</si>
  <si>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</si>
  <si>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</si>
  <si>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</si>
  <si>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</si>
  <si>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</si>
  <si>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</si>
  <si>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</si>
  <si>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</si>
  <si>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</si>
  <si>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</si>
  <si>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</si>
  <si>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</si>
  <si>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</si>
  <si>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</si>
  <si>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</si>
  <si>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</si>
  <si>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</si>
  <si>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</si>
  <si>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</si>
  <si>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</si>
  <si>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</si>
  <si>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</si>
  <si>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</si>
  <si>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</si>
  <si>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</si>
  <si>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</si>
  <si>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</si>
  <si>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</si>
  <si>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</si>
  <si>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</si>
  <si>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</si>
  <si>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</si>
  <si>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</si>
  <si>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</si>
  <si>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</si>
  <si>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</si>
  <si>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</si>
  <si>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</si>
  <si>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</si>
  <si>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</si>
  <si>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</si>
  <si>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</si>
  <si>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</si>
  <si>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</si>
  <si>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</si>
  <si>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</si>
  <si>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</si>
  <si>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</si>
  <si>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</si>
  <si>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</si>
  <si>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</si>
  <si>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</si>
  <si>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</si>
  <si>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</si>
  <si>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</si>
  <si>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</si>
  <si>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</si>
  <si>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</si>
  <si>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</si>
  <si>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</si>
  <si>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</si>
  <si>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</si>
  <si>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</si>
  <si>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</si>
  <si>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</si>
  <si>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</si>
  <si>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</si>
  <si>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</si>
  <si>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</si>
  <si>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</si>
  <si>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</si>
  <si>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</si>
  <si>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</si>
  <si>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</si>
  <si>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</si>
  <si>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</si>
  <si>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</si>
  <si>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</si>
  <si>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</si>
  <si>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</si>
  <si>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</si>
  <si>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</si>
  <si>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</si>
  <si>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</si>
  <si>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</si>
  <si>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</si>
  <si>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</si>
  <si>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</si>
  <si>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</si>
  <si>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</si>
  <si>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</si>
  <si>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</si>
  <si>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</si>
  <si>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</si>
  <si>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</si>
  <si>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</si>
  <si>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</si>
  <si>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</si>
  <si>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</si>
  <si>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</si>
  <si>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</si>
  <si>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</si>
  <si>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</si>
  <si>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</si>
  <si>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</si>
  <si>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</si>
  <si>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</si>
  <si>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</si>
  <si>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</si>
  <si>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</si>
  <si>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</si>
  <si>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</si>
  <si>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</si>
  <si>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</si>
  <si>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</si>
  <si>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</si>
  <si>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</si>
  <si>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</si>
  <si>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</si>
  <si>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</si>
  <si>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</si>
  <si>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</si>
  <si>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</si>
  <si>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</si>
  <si>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</si>
  <si>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</si>
  <si>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</si>
  <si>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</si>
  <si>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</si>
  <si>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</si>
  <si>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</si>
  <si>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</si>
  <si>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</si>
  <si>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</si>
  <si>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</si>
  <si>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</si>
  <si>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</si>
  <si>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</si>
  <si>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</si>
  <si>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</si>
  <si>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</si>
  <si>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</si>
  <si>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</si>
  <si>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</si>
  <si>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</si>
  <si>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</si>
  <si>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</si>
  <si>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</si>
  <si>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</si>
  <si>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</si>
  <si>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</si>
  <si>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</si>
  <si>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</si>
  <si>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</si>
  <si>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</si>
  <si>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</si>
  <si>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</si>
  <si>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</si>
  <si>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</si>
  <si>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</si>
  <si>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</si>
  <si>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</si>
  <si>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</si>
  <si>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</si>
  <si>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</si>
  <si>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</si>
  <si>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</si>
  <si>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</si>
  <si>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</si>
  <si>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</si>
  <si>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</si>
  <si>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</si>
  <si>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</si>
  <si>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</si>
  <si>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</si>
  <si>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</si>
  <si>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</si>
  <si>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</si>
  <si>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</si>
  <si>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</si>
  <si>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</si>
  <si>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</si>
  <si>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</si>
  <si>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</si>
  <si>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</si>
  <si>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</si>
  <si>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</si>
  <si>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</si>
  <si>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</si>
  <si>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</si>
  <si>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</si>
  <si>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</si>
  <si>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</si>
  <si>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</si>
  <si>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</si>
  <si>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</si>
  <si>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</si>
  <si>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</si>
  <si>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</si>
  <si>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</si>
  <si>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</si>
  <si>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</si>
  <si>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</si>
  <si>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</si>
  <si>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</si>
  <si>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</si>
  <si>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</si>
  <si>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</si>
  <si>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</si>
  <si>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</si>
  <si>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</si>
  <si>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</si>
  <si>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</si>
  <si>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</si>
  <si>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</si>
  <si>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</si>
  <si>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</si>
  <si>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</si>
  <si>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</si>
  <si>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</si>
  <si>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</si>
  <si>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</si>
  <si>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</si>
  <si>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</si>
  <si>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</si>
  <si>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</si>
  <si>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</si>
  <si>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</si>
  <si>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</si>
  <si>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</si>
  <si>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</si>
  <si>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</si>
  <si>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</si>
  <si>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</si>
  <si>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</si>
  <si>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</si>
  <si>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</si>
  <si>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</si>
  <si>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</si>
  <si>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</si>
  <si>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</si>
  <si>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</si>
  <si>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</si>
  <si>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</si>
  <si>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</si>
  <si>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</si>
  <si>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</si>
  <si>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</si>
  <si>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</si>
  <si>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</si>
  <si>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</si>
  <si>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</si>
  <si>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</si>
  <si>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</si>
  <si>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</si>
  <si>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</si>
  <si>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</si>
  <si>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</si>
  <si>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</si>
  <si>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</si>
  <si>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</si>
  <si>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</si>
  <si>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</si>
  <si>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</si>
  <si>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</si>
  <si>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</si>
  <si>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</si>
  <si>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</si>
  <si>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</si>
  <si>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</si>
  <si>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</si>
  <si>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</si>
  <si>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</si>
  <si>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</si>
  <si>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</si>
  <si>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</si>
  <si>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</si>
  <si>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</si>
  <si>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</si>
  <si>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</si>
  <si>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</si>
  <si>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</si>
  <si>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</si>
  <si>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</si>
  <si>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</si>
  <si>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</si>
  <si>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</si>
  <si>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</si>
  <si>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</si>
  <si>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</si>
  <si>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</si>
  <si>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</si>
  <si>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</si>
  <si>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</si>
  <si>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</si>
  <si>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</si>
  <si>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</si>
  <si>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</si>
  <si>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</si>
  <si>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</si>
  <si>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</si>
  <si>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</si>
  <si>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</si>
  <si>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</si>
  <si>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</si>
  <si>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</si>
  <si>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</si>
  <si>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</si>
  <si>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</si>
  <si>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</si>
  <si>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</si>
  <si>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</si>
  <si>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</si>
  <si>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</si>
  <si>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</si>
  <si>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</si>
  <si>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</si>
  <si>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</si>
  <si>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</si>
  <si>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</si>
  <si>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</si>
  <si>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</si>
  <si>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</si>
  <si>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</si>
  <si>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</si>
  <si>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</si>
  <si>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</si>
  <si>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</si>
  <si>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</si>
  <si>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</si>
  <si>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</si>
  <si>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</si>
  <si>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</si>
  <si>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</si>
  <si>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</si>
  <si>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</si>
  <si>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</si>
  <si>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</si>
  <si>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</si>
  <si>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</si>
  <si>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</si>
  <si>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</si>
  <si>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</si>
  <si>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</si>
  <si>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</si>
  <si>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</si>
  <si>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</si>
  <si>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</si>
  <si>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</si>
  <si>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</si>
  <si>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</si>
  <si>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</si>
  <si>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</si>
  <si>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</si>
  <si>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</si>
  <si>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</si>
  <si>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</si>
  <si>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</si>
  <si>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</si>
  <si>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</si>
  <si>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</si>
  <si>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</si>
  <si>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</si>
  <si>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</si>
  <si>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</si>
  <si>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</si>
  <si>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</si>
  <si>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</si>
  <si>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</si>
  <si>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</si>
  <si>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</si>
  <si>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</si>
  <si>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</si>
  <si>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</si>
  <si>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</si>
  <si>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</si>
  <si>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</si>
  <si>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</si>
  <si>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</si>
  <si>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</si>
  <si>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</si>
  <si>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</si>
  <si>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</si>
  <si>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</si>
  <si>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</si>
  <si>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</si>
  <si>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</si>
  <si>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</si>
  <si>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</si>
  <si>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</si>
  <si>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</si>
  <si>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</si>
  <si>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</si>
  <si>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</si>
  <si>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</si>
  <si>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</si>
  <si>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</si>
  <si>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</si>
  <si>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</si>
  <si>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</si>
  <si>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</si>
  <si>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</si>
  <si>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</si>
  <si>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</si>
  <si>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</si>
  <si>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</si>
  <si>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</si>
  <si>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</si>
  <si>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</si>
  <si>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</si>
  <si>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</si>
  <si>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</si>
  <si>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</si>
  <si>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</si>
  <si>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</si>
  <si>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</si>
  <si>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</si>
  <si>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</si>
  <si>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</si>
  <si>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</si>
  <si>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</si>
  <si>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</si>
  <si>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</si>
  <si>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</si>
  <si>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</si>
  <si>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</si>
  <si>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</si>
  <si>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</si>
  <si>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</si>
  <si>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</si>
  <si>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</si>
  <si>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</si>
  <si>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</si>
  <si>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</si>
  <si>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</si>
  <si>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</si>
  <si>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</si>
  <si>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</si>
  <si>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</si>
  <si>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</si>
  <si>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</si>
  <si>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</si>
  <si>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</si>
  <si>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</si>
  <si>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</si>
  <si>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</si>
  <si>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</si>
  <si>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</si>
  <si>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</si>
  <si>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</si>
  <si>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</si>
  <si>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</si>
  <si>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</si>
  <si>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</si>
  <si>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</si>
  <si>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</si>
  <si>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</si>
  <si>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</si>
  <si>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</si>
  <si>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</si>
  <si>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</si>
  <si>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</si>
  <si>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</si>
  <si>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</si>
  <si>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</si>
  <si>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</si>
  <si>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</si>
  <si>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</si>
  <si>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</si>
  <si>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</si>
  <si>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</si>
  <si>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</si>
  <si>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</si>
  <si>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</si>
  <si>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</si>
  <si>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</si>
  <si>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</si>
  <si>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</si>
  <si>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</si>
  <si>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</si>
  <si>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</si>
  <si>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</si>
  <si>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</si>
  <si>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</si>
  <si>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</si>
  <si>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</si>
  <si>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</si>
  <si>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</si>
  <si>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</si>
  <si>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</si>
  <si>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</si>
  <si>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</si>
  <si>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</si>
  <si>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</si>
  <si>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</si>
  <si>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</si>
  <si>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</si>
  <si>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</si>
  <si>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</si>
  <si>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</si>
  <si>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</si>
  <si>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</si>
  <si>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</si>
  <si>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</si>
  <si>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</si>
  <si>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</si>
  <si>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</si>
  <si>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</si>
  <si>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</si>
  <si>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</si>
  <si>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</si>
  <si>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</si>
  <si>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</si>
  <si>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</si>
  <si>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</si>
  <si>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</si>
  <si>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</si>
  <si>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</si>
  <si>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</si>
  <si>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</si>
  <si>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</si>
  <si>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</si>
  <si>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</si>
  <si>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</si>
  <si>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</si>
  <si>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</si>
  <si>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</si>
  <si>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</si>
  <si>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</si>
  <si>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</si>
  <si>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</si>
  <si>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</si>
  <si>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</si>
  <si>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</si>
  <si>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</si>
  <si>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</si>
  <si>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</si>
  <si>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</si>
  <si>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</si>
  <si>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</si>
  <si>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</si>
  <si>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</si>
  <si>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</si>
  <si>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</si>
  <si>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</si>
  <si>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</si>
  <si>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</si>
  <si>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</si>
  <si>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</si>
  <si>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</si>
  <si>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</si>
  <si>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</si>
  <si>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</si>
  <si>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</si>
  <si>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</si>
  <si>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</si>
  <si>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</si>
  <si>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</si>
  <si>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</si>
  <si>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</si>
  <si>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</si>
  <si>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</si>
  <si>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</si>
  <si>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</si>
  <si>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</si>
  <si>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</si>
  <si>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</si>
  <si>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</si>
  <si>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</si>
  <si>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</si>
  <si>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</si>
  <si>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</si>
  <si>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</si>
  <si>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</si>
  <si>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</si>
  <si>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</si>
  <si>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</si>
  <si>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</si>
  <si>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</si>
  <si>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</si>
  <si>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</si>
  <si>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</si>
  <si>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</si>
  <si>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</si>
  <si>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</si>
  <si>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</si>
  <si>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</si>
  <si>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</si>
  <si>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</si>
  <si>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</si>
  <si>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</si>
  <si>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</si>
  <si>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</si>
  <si>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</si>
  <si>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</si>
  <si>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</si>
  <si>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</si>
  <si>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</si>
  <si>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</si>
  <si>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</si>
  <si>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</si>
  <si>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</si>
  <si>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</si>
  <si>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</si>
  <si>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</si>
  <si>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</si>
  <si>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</si>
  <si>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</si>
  <si>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</si>
  <si>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</si>
  <si>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</si>
  <si>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</si>
  <si>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</si>
  <si>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</si>
  <si>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</si>
  <si>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</si>
  <si>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</si>
  <si>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</si>
  <si>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</si>
  <si>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</si>
  <si>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</si>
  <si>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</si>
  <si>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</si>
  <si>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</si>
  <si>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</si>
  <si>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</si>
  <si>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</si>
  <si>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</si>
  <si>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</si>
  <si>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</si>
  <si>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</si>
  <si>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</si>
  <si>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</si>
  <si>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</si>
  <si>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</si>
  <si>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</si>
  <si>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</si>
  <si>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</si>
  <si>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</si>
  <si>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</si>
  <si>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</si>
  <si>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</si>
  <si>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</si>
  <si>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</si>
  <si>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</si>
  <si>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</si>
  <si>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</si>
  <si>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</si>
  <si>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</si>
  <si>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</si>
  <si>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</si>
  <si>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</si>
  <si>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</si>
  <si>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</si>
  <si>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</si>
  <si>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</si>
  <si>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</si>
  <si>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</si>
  <si>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</si>
  <si>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</si>
  <si>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</si>
  <si>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</si>
  <si>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</si>
  <si>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</si>
  <si>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</si>
  <si>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</si>
  <si>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</si>
  <si>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</si>
  <si>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</si>
  <si>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</si>
  <si>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</si>
  <si>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</si>
  <si>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</si>
  <si>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</si>
  <si>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</si>
  <si>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</si>
  <si>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</si>
  <si>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</si>
  <si>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</si>
  <si>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</si>
  <si>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</si>
  <si>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</si>
  <si>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</si>
  <si>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</si>
  <si>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</si>
  <si>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</si>
  <si>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</si>
  <si>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</si>
  <si>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</si>
  <si>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</si>
  <si>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</si>
  <si>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</si>
  <si>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</si>
  <si>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</si>
  <si>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</si>
  <si>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</si>
  <si>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</si>
  <si>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</si>
  <si>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</si>
  <si>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</si>
  <si>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</si>
  <si>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</si>
  <si>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</si>
  <si>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</si>
  <si>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</si>
  <si>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</si>
  <si>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</si>
  <si>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</si>
  <si>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</si>
  <si>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</si>
  <si>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</si>
  <si>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</si>
  <si>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</si>
  <si>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</si>
  <si>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</si>
  <si>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</si>
  <si>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</si>
  <si>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</si>
  <si>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</si>
  <si>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</si>
  <si>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</si>
  <si>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</si>
  <si>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</si>
  <si>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</si>
  <si>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</si>
  <si>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</si>
  <si>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</si>
  <si>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</si>
  <si>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</si>
  <si>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</si>
  <si>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</si>
  <si>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</si>
  <si>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</si>
  <si>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</si>
  <si>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</si>
  <si>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</si>
  <si>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</si>
  <si>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</si>
  <si>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</si>
  <si>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</si>
  <si>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</si>
  <si>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</si>
  <si>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</si>
  <si>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</si>
  <si>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</si>
  <si>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</si>
  <si>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</si>
  <si>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</si>
  <si>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</si>
  <si>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</si>
  <si>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</si>
  <si>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</si>
  <si>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</si>
  <si>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</si>
  <si>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</si>
  <si>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</si>
  <si>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</si>
  <si>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</si>
  <si>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</si>
  <si>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</si>
  <si>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</si>
  <si>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</si>
  <si>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</si>
  <si>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</si>
  <si>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</si>
  <si>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</si>
  <si>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</si>
  <si>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</si>
  <si>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</si>
  <si>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</si>
  <si>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</si>
  <si>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</si>
  <si>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</si>
  <si>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</si>
  <si>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</si>
  <si>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</si>
  <si>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</si>
  <si>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</si>
  <si>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</si>
  <si>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</si>
  <si>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</si>
  <si>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</si>
  <si>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</si>
  <si>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</si>
  <si>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</si>
  <si>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</si>
  <si>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</si>
  <si>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</si>
  <si>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</si>
  <si>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</si>
  <si>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</si>
  <si>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</si>
  <si>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</si>
  <si>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</si>
  <si>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</si>
  <si>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</si>
  <si>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</si>
  <si>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</si>
  <si>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</si>
  <si>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</si>
  <si>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</si>
  <si>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</si>
  <si>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</si>
  <si>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</si>
  <si>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</si>
  <si>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</si>
  <si>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</si>
  <si>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</si>
  <si>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</si>
  <si>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</si>
  <si>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</si>
  <si>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</si>
  <si>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</si>
  <si>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</si>
  <si>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</si>
  <si>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</si>
  <si>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</si>
  <si>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</si>
  <si>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</si>
  <si>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</si>
  <si>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</si>
  <si>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</si>
  <si>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</si>
  <si>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</si>
  <si>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</si>
  <si>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</si>
  <si>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</si>
  <si>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</si>
  <si>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</si>
  <si>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</si>
  <si>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</si>
  <si>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</si>
  <si>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</si>
  <si>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</si>
  <si>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</si>
  <si>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</si>
  <si>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</si>
  <si>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</si>
  <si>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</si>
  <si>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</si>
  <si>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</si>
  <si>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</si>
  <si>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</si>
  <si>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</si>
  <si>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</si>
  <si>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</si>
  <si>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</si>
  <si>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</si>
  <si>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</si>
  <si>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</si>
  <si>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</si>
  <si>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</si>
  <si>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</si>
  <si>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</si>
  <si>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</si>
  <si>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</si>
  <si>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</si>
  <si>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</si>
  <si>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</si>
  <si>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</si>
  <si>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</si>
  <si>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</si>
  <si>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</si>
  <si>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</si>
  <si>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</si>
  <si>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</si>
  <si>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</si>
  <si>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</si>
  <si>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</si>
  <si>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</si>
  <si>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</si>
  <si>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</si>
  <si>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</si>
  <si>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</si>
  <si>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</si>
  <si>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</si>
  <si>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</si>
  <si>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</si>
  <si>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</si>
  <si>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</si>
  <si>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</si>
  <si>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</si>
  <si>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</si>
  <si>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</si>
  <si>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</si>
  <si>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</si>
  <si>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</si>
  <si>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</si>
  <si>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</si>
  <si>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</si>
  <si>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</si>
  <si>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</si>
  <si>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</si>
  <si>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</si>
  <si>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</si>
  <si>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</si>
  <si>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</si>
  <si>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</si>
  <si>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</si>
  <si>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</si>
  <si>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</si>
  <si>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</si>
  <si>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</si>
  <si>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</si>
  <si>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</si>
  <si>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</si>
  <si>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</si>
  <si>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</si>
  <si>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</si>
  <si>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</si>
  <si>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</si>
  <si>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</si>
  <si>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</si>
  <si>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</si>
  <si>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</si>
  <si>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</si>
  <si>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</si>
  <si>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</si>
  <si>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</si>
  <si>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</si>
  <si>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</si>
  <si>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</si>
  <si>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</si>
  <si>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</si>
  <si>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</si>
  <si>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</si>
  <si>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</si>
  <si>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</si>
  <si>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</si>
  <si>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</si>
  <si>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</si>
  <si>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</si>
  <si>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</si>
  <si>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</si>
  <si>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</si>
  <si>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</si>
  <si>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</si>
  <si>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</si>
  <si>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</si>
  <si>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</si>
  <si>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</si>
  <si>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</si>
  <si>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</si>
  <si>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</si>
  <si>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</si>
  <si>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</si>
  <si>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</si>
  <si>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</si>
  <si>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</si>
  <si>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</si>
  <si>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</si>
  <si>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</si>
  <si>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</si>
  <si>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</si>
  <si>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</si>
  <si>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</si>
  <si>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</si>
  <si>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</si>
  <si>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</si>
  <si>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</si>
  <si>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</si>
  <si>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</si>
  <si>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</si>
  <si>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</si>
  <si>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</si>
  <si>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</si>
  <si>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</si>
  <si>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</si>
  <si>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</si>
  <si>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</si>
  <si>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</si>
  <si>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</si>
  <si>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</si>
  <si>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</si>
  <si>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</si>
  <si>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</si>
  <si>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</si>
  <si>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</si>
  <si>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</si>
  <si>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</si>
  <si>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</si>
  <si>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</si>
  <si>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</si>
  <si>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</si>
  <si>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</si>
  <si>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</si>
  <si>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</si>
  <si>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</si>
  <si>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</si>
  <si>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</si>
  <si>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</si>
  <si>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</si>
  <si>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</si>
  <si>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</si>
  <si>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</si>
  <si>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</si>
  <si>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</si>
  <si>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</si>
  <si>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</si>
  <si>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</si>
  <si>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</si>
  <si>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</si>
  <si>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</si>
  <si>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</si>
  <si>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</si>
  <si>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</si>
  <si>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</si>
  <si>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</si>
  <si>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</si>
  <si>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</si>
  <si>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</si>
  <si>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</si>
  <si>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</si>
  <si>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</si>
  <si>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</si>
  <si>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</si>
  <si>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</si>
  <si>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</si>
  <si>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</si>
  <si>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</si>
  <si>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</si>
  <si>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</si>
  <si>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</si>
  <si>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</si>
  <si>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</si>
  <si>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</si>
  <si>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</si>
  <si>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</si>
  <si>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</si>
  <si>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</si>
  <si>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</si>
  <si>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</si>
  <si>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</si>
  <si>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</si>
  <si>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</si>
  <si>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</si>
  <si>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</si>
  <si>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</si>
  <si>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</si>
  <si>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</si>
  <si>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</si>
  <si>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</si>
  <si>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</si>
  <si>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</si>
  <si>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</si>
  <si>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</si>
  <si>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</si>
  <si>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</si>
  <si>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</si>
  <si>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</si>
  <si>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</si>
  <si>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</si>
  <si>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</si>
  <si>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</si>
  <si>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</si>
  <si>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</si>
  <si>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</si>
  <si>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</si>
  <si>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</si>
  <si>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</si>
  <si>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</si>
  <si>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</si>
  <si>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</si>
  <si>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</si>
  <si>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</si>
  <si>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</si>
  <si>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</si>
  <si>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</si>
  <si>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</si>
  <si>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</si>
  <si>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</si>
  <si>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</si>
  <si>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</si>
  <si>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</si>
  <si>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</si>
  <si>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</si>
  <si>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</si>
  <si>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</si>
  <si>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</si>
  <si>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</si>
  <si>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</si>
  <si>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</si>
  <si>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</si>
  <si>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</si>
  <si>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</si>
  <si>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</si>
  <si>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</si>
  <si>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</si>
  <si>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</si>
  <si>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</si>
  <si>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</si>
  <si>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</si>
  <si>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</si>
  <si>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</si>
  <si>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</si>
  <si>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</si>
  <si>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</si>
  <si>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</si>
  <si>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</si>
  <si>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</si>
  <si>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</si>
  <si>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</si>
  <si>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</si>
  <si>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</si>
  <si>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</si>
  <si>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</si>
  <si>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</si>
  <si>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</si>
  <si>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</si>
  <si>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</si>
  <si>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</si>
  <si>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</si>
  <si>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</si>
  <si>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</si>
  <si>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</si>
  <si>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</si>
  <si>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</si>
  <si>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</si>
  <si>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</si>
  <si>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</si>
  <si>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</si>
  <si>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</si>
  <si>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</si>
  <si>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</si>
  <si>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</si>
  <si>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</si>
  <si>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</si>
  <si>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</si>
  <si>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</si>
  <si>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</si>
  <si>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</si>
  <si>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</si>
  <si>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</si>
  <si>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</si>
  <si>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</si>
  <si>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</si>
  <si>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</si>
  <si>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</si>
  <si>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</si>
  <si>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</si>
  <si>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</si>
  <si>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</si>
  <si>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</si>
  <si>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</si>
  <si>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</si>
  <si>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</si>
  <si>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</si>
  <si>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</si>
  <si>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</si>
  <si>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</si>
  <si>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</si>
  <si>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</si>
  <si>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</si>
  <si>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</si>
  <si>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</si>
  <si>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</si>
  <si>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</si>
  <si>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</si>
  <si>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</si>
  <si>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</si>
  <si>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</si>
  <si>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</si>
  <si>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</si>
  <si>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</si>
  <si>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</si>
  <si>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</si>
  <si>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</si>
  <si>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</si>
  <si>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</si>
  <si>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</si>
  <si>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</si>
  <si>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</si>
  <si>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</si>
  <si>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</si>
  <si>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</si>
  <si>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</si>
  <si>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</si>
  <si>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</si>
  <si>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</si>
  <si>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</si>
  <si>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</si>
  <si>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</si>
  <si>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</si>
  <si>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</si>
  <si>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</si>
  <si>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</si>
  <si>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</si>
  <si>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</si>
  <si>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</si>
  <si>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</si>
  <si>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</si>
  <si>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</si>
  <si>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</si>
  <si>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</si>
  <si>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</si>
  <si>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</si>
  <si>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</si>
  <si>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</si>
  <si>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</si>
  <si>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</si>
  <si>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</si>
  <si>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</si>
  <si>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</si>
  <si>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</si>
  <si>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</si>
  <si>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</si>
  <si>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</si>
  <si>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</si>
  <si>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</si>
  <si>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</si>
  <si>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</si>
  <si>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</si>
  <si>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</si>
  <si>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</si>
  <si>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</si>
  <si>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</si>
  <si>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</si>
  <si>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</si>
  <si>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</si>
  <si>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</si>
  <si>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</si>
  <si>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</si>
  <si>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</si>
  <si>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</si>
  <si>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</si>
  <si>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</si>
  <si>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</si>
  <si>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</si>
  <si>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</si>
  <si>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</si>
  <si>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</si>
  <si>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</si>
  <si>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</si>
  <si>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</si>
  <si>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</si>
  <si>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</si>
  <si>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</si>
  <si>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</si>
  <si>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</si>
  <si>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</si>
  <si>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</si>
  <si>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</si>
  <si>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</si>
  <si>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</si>
  <si>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</si>
  <si>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</si>
  <si>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</si>
  <si>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</si>
  <si>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</si>
  <si>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</si>
  <si>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</si>
  <si>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</si>
  <si>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</si>
  <si>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</si>
  <si>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</si>
  <si>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</si>
  <si>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</si>
  <si>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</si>
  <si>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</si>
  <si>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</si>
  <si>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</si>
  <si>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</si>
  <si>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</si>
  <si>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</si>
  <si>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</si>
  <si>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</si>
  <si>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</si>
  <si>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</si>
  <si>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</si>
  <si>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</si>
  <si>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</si>
  <si>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</si>
  <si>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</si>
  <si>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</si>
  <si>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</si>
  <si>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</si>
  <si>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</si>
  <si>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</si>
  <si>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</si>
  <si>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</si>
  <si>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</si>
  <si>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</si>
  <si>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</si>
  <si>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</si>
  <si>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</si>
  <si>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</si>
  <si>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</si>
  <si>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</si>
  <si>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</si>
  <si>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</si>
  <si>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</si>
  <si>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</si>
  <si>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</si>
  <si>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</si>
  <si>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</si>
  <si>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</si>
  <si>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</si>
  <si>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</si>
  <si>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</si>
  <si>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</si>
  <si>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</si>
  <si>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</si>
  <si>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</si>
  <si>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</si>
  <si>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</si>
  <si>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</si>
  <si>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</si>
  <si>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</si>
  <si>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</si>
  <si>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</si>
  <si>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</si>
  <si>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</si>
  <si>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</si>
  <si>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</si>
  <si>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</si>
  <si>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</si>
  <si>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</si>
  <si>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</si>
  <si>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</si>
  <si>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</si>
  <si>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</si>
  <si>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</si>
  <si>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</si>
  <si>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</si>
  <si>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</si>
  <si>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</si>
  <si>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</si>
  <si>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</si>
  <si>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</si>
  <si>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</si>
  <si>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</si>
  <si>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</si>
  <si>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</si>
  <si>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</si>
  <si>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</si>
  <si>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</si>
  <si>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</si>
  <si>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</si>
  <si>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</si>
  <si>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</si>
  <si>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</si>
  <si>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</si>
  <si>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</si>
  <si>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</si>
  <si>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</si>
  <si>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</si>
  <si>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</si>
  <si>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</si>
  <si>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</si>
  <si>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</si>
  <si>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</si>
  <si>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</si>
  <si>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</si>
  <si>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</si>
  <si>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</si>
  <si>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</si>
  <si>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</si>
  <si>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</si>
  <si>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</si>
  <si>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</si>
  <si>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</si>
  <si>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</si>
  <si>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</si>
  <si>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</si>
  <si>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</si>
  <si>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</si>
  <si>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</si>
  <si>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</si>
  <si>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</si>
  <si>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</si>
  <si>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</si>
  <si>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</si>
  <si>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</si>
  <si>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</si>
  <si>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</si>
  <si>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</si>
  <si>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</si>
  <si>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</si>
  <si>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</si>
  <si>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</si>
  <si>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</si>
  <si>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</si>
  <si>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</si>
  <si>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</si>
  <si>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</si>
  <si>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</si>
  <si>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</si>
  <si>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</si>
  <si>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</si>
  <si>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</si>
  <si>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</si>
  <si>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</si>
  <si>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</si>
  <si>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</si>
  <si>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</si>
  <si>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</si>
  <si>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</si>
  <si>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</si>
  <si>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</si>
  <si>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</si>
  <si>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</si>
  <si>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</si>
  <si>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</si>
  <si>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</si>
  <si>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</si>
  <si>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</si>
  <si>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</si>
  <si>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</si>
  <si>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</si>
  <si>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</si>
  <si>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</si>
  <si>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</si>
  <si>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</si>
  <si>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</si>
  <si>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</si>
  <si>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</si>
  <si>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</si>
  <si>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</si>
  <si>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</si>
  <si>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</si>
  <si>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</si>
  <si>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</si>
  <si>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</si>
  <si>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</si>
  <si>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</si>
  <si>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</si>
  <si>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</si>
  <si>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</si>
  <si>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</si>
  <si>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</si>
  <si>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</si>
  <si>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</si>
  <si>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</si>
  <si>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</si>
  <si>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</si>
  <si>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</si>
  <si>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</si>
  <si>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</si>
  <si>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</si>
  <si>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</si>
  <si>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</si>
  <si>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</si>
  <si>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</si>
  <si>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</si>
  <si>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</si>
  <si>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</si>
  <si>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</si>
  <si>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</si>
  <si>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</si>
  <si>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</si>
  <si>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</si>
  <si>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</si>
  <si>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</si>
  <si>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</si>
  <si>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</si>
  <si>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</si>
  <si>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</si>
  <si>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</si>
  <si>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</si>
  <si>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</si>
  <si>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</si>
  <si>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</si>
  <si>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</si>
  <si>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</si>
  <si>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</si>
  <si>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</si>
  <si>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</si>
  <si>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</si>
  <si>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</si>
  <si>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</si>
  <si>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</si>
  <si>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</si>
  <si>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</si>
  <si>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</si>
  <si>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</si>
  <si>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</si>
  <si>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</si>
  <si>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</si>
  <si>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</si>
  <si>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</si>
  <si>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</si>
  <si>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</si>
  <si>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</si>
  <si>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</si>
  <si>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</si>
  <si>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</si>
  <si>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</si>
  <si>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</si>
  <si>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</si>
  <si>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</si>
  <si>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</si>
  <si>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</si>
  <si>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</si>
  <si>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</si>
  <si>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</si>
  <si>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</si>
  <si>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</si>
  <si>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</si>
  <si>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</si>
  <si>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</si>
  <si>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</si>
  <si>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</si>
  <si>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</si>
  <si>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</si>
  <si>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</si>
  <si>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</si>
  <si>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</si>
  <si>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</si>
  <si>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</si>
  <si>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</si>
  <si>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</si>
  <si>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</si>
  <si>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</si>
  <si>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</si>
  <si>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</si>
  <si>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</si>
  <si>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</si>
  <si>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</si>
  <si>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</si>
  <si>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</si>
  <si>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</si>
  <si>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</si>
  <si>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</si>
  <si>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</si>
  <si>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</si>
  <si>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</si>
  <si>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</si>
  <si>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</si>
  <si>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</si>
  <si>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</si>
  <si>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</si>
  <si>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</si>
  <si>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</si>
  <si>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</si>
  <si>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</si>
  <si>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</si>
  <si>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</si>
  <si>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</si>
  <si>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</si>
  <si>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</si>
  <si>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</si>
  <si>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</si>
  <si>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</si>
  <si>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</si>
  <si>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</si>
  <si>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</si>
  <si>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</si>
  <si>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</si>
  <si>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</si>
  <si>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</si>
  <si>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</si>
  <si>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</si>
  <si>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</si>
  <si>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</si>
  <si>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</si>
  <si>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</si>
  <si>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</si>
  <si>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</si>
  <si>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</si>
  <si>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</si>
  <si>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</si>
  <si>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</si>
  <si>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</si>
  <si>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</si>
  <si>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</si>
  <si>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</si>
  <si>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</si>
  <si>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</si>
  <si>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</si>
  <si>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</si>
  <si>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</si>
  <si>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</si>
  <si>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</si>
  <si>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</si>
  <si>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</si>
  <si>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</si>
  <si>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</si>
  <si>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</si>
  <si>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</si>
  <si>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</si>
  <si>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</si>
  <si>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</si>
  <si>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</si>
  <si>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</si>
  <si>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</si>
  <si>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</si>
  <si>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</si>
  <si>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</si>
  <si>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</si>
  <si>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</si>
  <si>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</si>
  <si>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</si>
  <si>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</si>
  <si>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</si>
  <si>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</si>
  <si>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</si>
  <si>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</si>
  <si>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</si>
  <si>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</si>
  <si>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</si>
  <si>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</si>
  <si>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</si>
  <si>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</si>
  <si>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</si>
  <si>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</si>
  <si>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</si>
  <si>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</si>
  <si>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</si>
  <si>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</si>
  <si>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</si>
  <si>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</si>
  <si>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</si>
  <si>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</si>
  <si>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</si>
  <si>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</si>
  <si>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</si>
  <si>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</si>
  <si>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</si>
  <si>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</si>
  <si>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</si>
  <si>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</si>
  <si>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</si>
  <si>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</si>
  <si>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</si>
  <si>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</si>
  <si>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</si>
  <si>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</si>
  <si>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</si>
  <si>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</si>
  <si>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</si>
  <si>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</si>
  <si>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</si>
  <si>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</si>
  <si>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</si>
  <si>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</si>
  <si>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</si>
  <si>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</si>
  <si>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</si>
  <si>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</si>
  <si>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</si>
  <si>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</si>
  <si>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</si>
  <si>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</si>
  <si>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</si>
  <si>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</si>
  <si>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</si>
  <si>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</si>
  <si>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</si>
  <si>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</si>
  <si>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</si>
  <si>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</si>
  <si>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</si>
  <si>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</si>
  <si>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</si>
  <si>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</si>
  <si>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</si>
  <si>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</si>
  <si>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</si>
  <si>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</si>
  <si>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</si>
  <si>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</si>
  <si>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</si>
  <si>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</si>
  <si>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</si>
  <si>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</si>
  <si>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</si>
  <si>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</si>
  <si>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</si>
  <si>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</si>
  <si>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</si>
  <si>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</si>
  <si>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</si>
  <si>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</si>
  <si>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</si>
  <si>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</si>
  <si>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</si>
  <si>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</si>
  <si>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</si>
  <si>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</si>
  <si>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</si>
  <si>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</si>
  <si>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</si>
  <si>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</si>
  <si>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</si>
  <si>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</si>
  <si>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</si>
  <si>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</si>
  <si>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</si>
  <si>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</si>
  <si>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</si>
  <si>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</si>
  <si>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</si>
  <si>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</si>
  <si>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</si>
  <si>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</si>
  <si>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</si>
  <si>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</si>
  <si>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</si>
  <si>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</si>
  <si>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</si>
  <si>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</si>
  <si>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</si>
  <si>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</si>
  <si>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</si>
  <si>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</si>
  <si>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</si>
  <si>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</si>
  <si>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</si>
  <si>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</si>
  <si>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</si>
  <si>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</si>
  <si>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</si>
  <si>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</si>
  <si>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</si>
  <si>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</si>
  <si>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</si>
  <si>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</si>
  <si>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</si>
  <si>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</si>
  <si>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</si>
  <si>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</si>
  <si>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</si>
  <si>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</si>
  <si>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</si>
  <si>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</si>
  <si>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</si>
  <si>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</si>
  <si>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</si>
  <si>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</si>
  <si>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</si>
  <si>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</si>
  <si>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</si>
  <si>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</si>
  <si>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</si>
  <si>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</si>
  <si>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</si>
  <si>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</si>
  <si>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</si>
  <si>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</si>
  <si>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</si>
  <si>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</si>
  <si>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</si>
  <si>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</si>
  <si>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</si>
  <si>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</si>
  <si>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</si>
  <si>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</si>
  <si>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</si>
  <si>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</si>
  <si>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</si>
  <si>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</si>
  <si>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</si>
  <si>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</si>
  <si>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</si>
  <si>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</si>
  <si>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</si>
  <si>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</si>
  <si>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</si>
  <si>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</si>
  <si>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</si>
  <si>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</si>
  <si>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</si>
  <si>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</si>
  <si>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</si>
  <si>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</si>
  <si>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</si>
  <si>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</si>
  <si>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</si>
  <si>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</si>
  <si>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</si>
  <si>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</si>
  <si>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</si>
  <si>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</si>
  <si>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</si>
  <si>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</si>
  <si>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</si>
  <si>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</si>
  <si>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</si>
  <si>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</si>
  <si>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</si>
  <si>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</si>
  <si>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</si>
  <si>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</si>
  <si>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</si>
  <si>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</si>
  <si>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</si>
  <si>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</si>
  <si>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</si>
  <si>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</si>
  <si>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</si>
  <si>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</si>
  <si>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</si>
  <si>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</si>
  <si>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</si>
  <si>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</si>
  <si>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</si>
  <si>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</si>
  <si>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</si>
  <si>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</si>
  <si>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</si>
  <si>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</si>
  <si>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</si>
  <si>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</si>
  <si>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</si>
  <si>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</si>
  <si>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</si>
  <si>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</si>
  <si>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</si>
  <si>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</si>
  <si>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</si>
  <si>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</si>
  <si>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</si>
  <si>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</si>
  <si>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</si>
  <si>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</si>
  <si>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</si>
  <si>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</si>
  <si>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</si>
  <si>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</si>
  <si>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</si>
  <si>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</si>
  <si>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</si>
  <si>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</si>
  <si>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</si>
  <si>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</si>
  <si>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</si>
  <si>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</si>
  <si>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</si>
  <si>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</si>
  <si>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</si>
  <si>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</si>
  <si>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</si>
  <si>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</si>
  <si>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</si>
  <si>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</si>
  <si>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</si>
  <si>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</si>
  <si>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</si>
  <si>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</si>
  <si>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</si>
  <si>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</si>
  <si>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</si>
  <si>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</si>
  <si>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</si>
  <si>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</si>
  <si>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</si>
  <si>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</si>
  <si>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</si>
  <si>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</si>
  <si>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</si>
  <si>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</si>
  <si>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</si>
  <si>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</si>
  <si>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</si>
  <si>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</si>
  <si>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</si>
  <si>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</si>
  <si>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</si>
  <si>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</si>
  <si>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</si>
  <si>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</si>
  <si>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</si>
  <si>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</si>
  <si>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</si>
  <si>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</si>
  <si>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</si>
  <si>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</si>
  <si>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</si>
  <si>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</si>
  <si>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</si>
  <si>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</si>
  <si>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</si>
  <si>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</si>
  <si>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</si>
  <si>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</si>
  <si>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</si>
  <si>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</si>
  <si>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</si>
  <si>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</si>
  <si>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</si>
  <si>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</si>
  <si>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</si>
  <si>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</si>
  <si>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</si>
  <si>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</si>
  <si>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</si>
  <si>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</si>
  <si>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</si>
  <si>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</si>
  <si>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</si>
  <si>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</si>
  <si>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</si>
  <si>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</si>
  <si>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</si>
  <si>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</si>
  <si>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</si>
  <si>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</si>
  <si>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</si>
  <si>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</si>
  <si>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</si>
  <si>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</si>
  <si>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</si>
  <si>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</si>
  <si>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</si>
  <si>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</si>
  <si>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</si>
  <si>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</si>
  <si>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</si>
  <si>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</si>
  <si>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</si>
  <si>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</si>
  <si>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</si>
  <si>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</si>
  <si>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</si>
  <si>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</si>
  <si>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</si>
  <si>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</si>
  <si>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</si>
  <si>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</si>
  <si>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</si>
  <si>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</si>
  <si>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</si>
  <si>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</si>
  <si>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</si>
  <si>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</si>
  <si>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</si>
  <si>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</si>
  <si>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</si>
  <si>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</si>
  <si>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</si>
  <si>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</si>
  <si>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</si>
  <si>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</si>
  <si>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</si>
  <si>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</si>
  <si>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</si>
  <si>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</si>
  <si>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</si>
  <si>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</si>
  <si>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</si>
  <si>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</si>
  <si>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</si>
  <si>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</si>
  <si>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</si>
  <si>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</si>
  <si>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</si>
  <si>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</si>
  <si>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</si>
  <si>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</si>
  <si>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</si>
  <si>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</si>
  <si>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</si>
  <si>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</si>
  <si>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</si>
  <si>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</si>
  <si>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</si>
  <si>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</si>
  <si>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</si>
  <si>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</si>
  <si>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</si>
  <si>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</si>
  <si>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</si>
  <si>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</si>
  <si>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</si>
  <si>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</si>
  <si>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</si>
  <si>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</si>
  <si>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</si>
  <si>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</si>
  <si>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</si>
  <si>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</si>
  <si>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</si>
  <si>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</si>
  <si>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</si>
  <si>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</si>
  <si>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</si>
  <si>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</si>
  <si>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</si>
  <si>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</si>
  <si>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</si>
  <si>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</si>
  <si>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</si>
  <si>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</si>
  <si>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</si>
  <si>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</si>
  <si>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</si>
  <si>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</si>
  <si>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</si>
  <si>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</si>
  <si>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</si>
  <si>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</si>
  <si>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</si>
  <si>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</si>
  <si>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</si>
  <si>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</si>
  <si>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</si>
  <si>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</si>
  <si>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</si>
  <si>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</si>
  <si>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</si>
  <si>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</si>
  <si>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</si>
  <si>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</si>
  <si>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</si>
  <si>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</si>
  <si>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</si>
  <si>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</si>
  <si>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</si>
  <si>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</si>
  <si>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</si>
  <si>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</si>
  <si>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</si>
  <si>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</si>
  <si>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</si>
  <si>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</si>
  <si>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</si>
  <si>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</si>
  <si>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</si>
  <si>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</si>
  <si>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</si>
  <si>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</si>
  <si>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</si>
  <si>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</si>
  <si>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</si>
  <si>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</si>
  <si>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</si>
  <si>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</si>
  <si>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</si>
  <si>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</si>
  <si>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</si>
  <si>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</si>
  <si>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</si>
  <si>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</si>
  <si>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</si>
  <si>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</si>
  <si>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</si>
  <si>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</si>
  <si>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</si>
  <si>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</si>
  <si>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</si>
  <si>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</si>
  <si>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</si>
  <si>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</si>
  <si>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</si>
  <si>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</si>
  <si>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</si>
  <si>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</si>
  <si>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</si>
  <si>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</si>
  <si>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</si>
  <si>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</si>
  <si>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</si>
  <si>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</si>
  <si>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</si>
  <si>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</si>
  <si>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</si>
  <si>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</si>
  <si>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</si>
  <si>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</si>
  <si>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</si>
  <si>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</si>
  <si>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</si>
  <si>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</si>
  <si>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</si>
  <si>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</si>
  <si>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</si>
  <si>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</si>
  <si>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</si>
  <si>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</si>
  <si>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</si>
  <si>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</si>
  <si>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</si>
  <si>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</si>
  <si>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</si>
  <si>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</si>
  <si>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</si>
  <si>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</si>
  <si>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</si>
  <si>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</si>
  <si>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</si>
  <si>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</si>
  <si>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</si>
  <si>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</si>
  <si>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</si>
  <si>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</si>
  <si>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</si>
  <si>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</si>
  <si>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</si>
  <si>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</si>
  <si>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</si>
  <si>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</si>
  <si>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</si>
  <si>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</si>
  <si>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</si>
  <si>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</si>
  <si>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</si>
  <si>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</si>
  <si>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</si>
  <si>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</si>
  <si>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</si>
  <si>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</si>
  <si>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</si>
  <si>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</si>
  <si>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</si>
  <si>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</si>
  <si>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</si>
  <si>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</si>
  <si>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</si>
  <si>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</si>
  <si>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</si>
  <si>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</si>
  <si>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</si>
  <si>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</si>
  <si>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</si>
  <si>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</si>
  <si>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</si>
  <si>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</si>
  <si>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</si>
  <si>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</si>
  <si>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</si>
  <si>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</si>
  <si>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</si>
  <si>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</si>
  <si>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</si>
  <si>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</si>
  <si>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</si>
  <si>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</si>
  <si>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</si>
  <si>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</si>
  <si>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</si>
  <si>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</si>
  <si>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</si>
  <si>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</si>
  <si>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</si>
  <si>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</si>
  <si>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</si>
  <si>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</si>
  <si>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</si>
  <si>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</si>
  <si>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</si>
  <si>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</si>
  <si>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</si>
  <si>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</si>
  <si>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</si>
  <si>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</si>
  <si>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</si>
  <si>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</si>
  <si>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</si>
  <si>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</si>
  <si>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</si>
  <si>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</si>
  <si>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</si>
  <si>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</si>
  <si>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</si>
  <si>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</si>
  <si>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</si>
  <si>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</si>
  <si>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</si>
  <si>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</si>
  <si>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</si>
  <si>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</si>
  <si>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</si>
  <si>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</si>
  <si>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</si>
  <si>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</si>
  <si>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</si>
  <si>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</si>
  <si>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</si>
  <si>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</si>
  <si>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</si>
  <si>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</si>
  <si>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</si>
  <si>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</si>
  <si>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</si>
  <si>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</si>
  <si>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</si>
  <si>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</si>
  <si>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</si>
  <si>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</si>
  <si>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</si>
  <si>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</si>
  <si>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</si>
  <si>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</si>
  <si>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</si>
  <si>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</si>
  <si>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</si>
  <si>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</si>
  <si>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</si>
  <si>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</si>
  <si>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</si>
  <si>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</si>
  <si>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</si>
  <si>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</si>
  <si>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</si>
  <si>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</si>
  <si>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</si>
  <si>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</si>
  <si>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</si>
  <si>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</si>
  <si>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</si>
  <si>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</si>
  <si>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</si>
  <si>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</si>
  <si>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</si>
  <si>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</si>
  <si>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</si>
  <si>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</si>
  <si>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</si>
  <si>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</si>
  <si>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</si>
  <si>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</si>
  <si>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</si>
  <si>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</si>
  <si>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</si>
  <si>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</si>
  <si>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</si>
  <si>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</si>
  <si>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</si>
  <si>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</si>
  <si>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</si>
  <si>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</si>
  <si>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</si>
  <si>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</si>
  <si>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</si>
  <si>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</si>
  <si>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</si>
  <si>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</si>
  <si>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</si>
  <si>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</si>
  <si>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</si>
  <si>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</si>
  <si>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</si>
  <si>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</si>
  <si>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</si>
  <si>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</si>
  <si>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</si>
  <si>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</si>
  <si>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</si>
  <si>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</si>
  <si>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</si>
  <si>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</si>
  <si>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</si>
  <si>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</si>
  <si>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</si>
  <si>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</si>
  <si>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</si>
  <si>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</si>
  <si>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</si>
  <si>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</si>
  <si>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</si>
  <si>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</si>
  <si>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</si>
  <si>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</si>
  <si>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</si>
  <si>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</si>
  <si>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</si>
  <si>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</si>
  <si>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</si>
  <si>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</si>
  <si>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</si>
  <si>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</si>
  <si>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</si>
  <si>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</si>
  <si>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</si>
  <si>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</si>
  <si>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</si>
  <si>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</si>
  <si>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</si>
  <si>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</si>
  <si>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</si>
  <si>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</si>
  <si>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</si>
  <si>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</si>
  <si>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</si>
  <si>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</si>
  <si>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</si>
  <si>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</si>
  <si>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</si>
  <si>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</si>
  <si>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</si>
  <si>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</si>
  <si>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</si>
  <si>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</si>
  <si>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</si>
  <si>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</si>
  <si>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</si>
  <si>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</si>
  <si>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</si>
  <si>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</si>
  <si>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</si>
  <si>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</si>
  <si>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</si>
  <si>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</si>
  <si>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</si>
  <si>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</si>
  <si>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</si>
  <si>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</si>
  <si>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</si>
  <si>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</si>
  <si>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</si>
  <si>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</si>
  <si>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</si>
  <si>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</si>
  <si>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</si>
  <si>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</si>
  <si>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</si>
  <si>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</si>
  <si>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</si>
  <si>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</si>
  <si>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</si>
  <si>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</si>
  <si>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</si>
  <si>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</si>
  <si>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</si>
  <si>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</si>
  <si>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</si>
  <si>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</si>
  <si>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</si>
  <si>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</si>
  <si>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</si>
  <si>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</si>
  <si>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</si>
  <si>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</si>
  <si>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</si>
  <si>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</si>
  <si>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</si>
  <si>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</si>
  <si>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</si>
  <si>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</si>
  <si>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</si>
  <si>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</si>
  <si>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</si>
  <si>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</si>
  <si>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</si>
  <si>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</si>
  <si>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</si>
  <si>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</si>
  <si>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</si>
  <si>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</si>
  <si>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</si>
  <si>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</si>
  <si>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</si>
  <si>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</si>
  <si>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</si>
  <si>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</si>
  <si>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</si>
  <si>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</si>
  <si>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</si>
  <si>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</si>
  <si>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</si>
  <si>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</si>
  <si>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</si>
  <si>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</si>
  <si>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</si>
  <si>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</si>
  <si>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</si>
  <si>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</si>
  <si>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</si>
  <si>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</si>
  <si>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</si>
  <si>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</si>
  <si>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</si>
  <si>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</si>
  <si>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</si>
  <si>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</si>
  <si>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</si>
  <si>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</si>
  <si>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</si>
  <si>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</si>
  <si>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</si>
  <si>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</si>
  <si>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</si>
  <si>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</si>
  <si>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</si>
  <si>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</si>
  <si>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</si>
  <si>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</si>
  <si>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</si>
  <si>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</si>
  <si>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</si>
  <si>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</si>
  <si>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</si>
  <si>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</si>
  <si>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</si>
  <si>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</si>
  <si>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</si>
  <si>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</si>
  <si>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</si>
  <si>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</si>
  <si>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</si>
  <si>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</si>
  <si>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</si>
  <si>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</si>
  <si>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</si>
  <si>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</si>
  <si>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</si>
  <si>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</si>
  <si>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</si>
  <si>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</si>
  <si>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</si>
  <si>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</si>
  <si>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</si>
  <si>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</si>
  <si>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</si>
  <si>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</si>
  <si>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</si>
  <si>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</si>
  <si>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</si>
  <si>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</si>
  <si>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</si>
  <si>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</si>
  <si>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</si>
  <si>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</si>
  <si>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</si>
  <si>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</si>
  <si>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</si>
  <si>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</si>
  <si>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</si>
  <si>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</si>
  <si>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</si>
  <si>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</si>
  <si>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</si>
  <si>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</si>
  <si>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</si>
  <si>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</si>
  <si>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</si>
  <si>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</si>
  <si>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</si>
  <si>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</si>
  <si>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</si>
  <si>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</si>
  <si>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</si>
  <si>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</si>
  <si>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</si>
  <si>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</si>
  <si>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</si>
  <si>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</si>
  <si>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</si>
  <si>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</si>
  <si>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</si>
  <si>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</si>
  <si>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</si>
  <si>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</si>
  <si>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</si>
  <si>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</si>
  <si>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</si>
  <si>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</si>
  <si>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</si>
  <si>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</si>
  <si>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</si>
  <si>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</si>
  <si>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</si>
  <si>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</si>
  <si>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</si>
  <si>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</si>
  <si>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</si>
  <si>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</si>
  <si>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</si>
  <si>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</si>
  <si>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</si>
  <si>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</si>
  <si>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</si>
  <si>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</si>
  <si>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</si>
  <si>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</si>
  <si>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</si>
  <si>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</si>
  <si>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</si>
  <si>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</si>
  <si>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</si>
  <si>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</si>
  <si>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</si>
  <si>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</si>
  <si>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</si>
  <si>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</si>
  <si>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</si>
  <si>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</si>
  <si>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</si>
  <si>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</si>
  <si>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</si>
  <si>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</si>
  <si>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</si>
  <si>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</si>
  <si>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</si>
  <si>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</si>
  <si>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</si>
  <si>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</si>
  <si>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</si>
  <si>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</si>
  <si>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</si>
  <si>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</si>
  <si>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</si>
  <si>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</si>
  <si>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</si>
  <si>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</si>
  <si>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</si>
  <si>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</si>
  <si>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</si>
  <si>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</si>
  <si>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</si>
  <si>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</si>
  <si>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</si>
  <si>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</si>
  <si>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</si>
  <si>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</si>
  <si>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</si>
  <si>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</si>
  <si>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</si>
  <si>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</si>
  <si>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</si>
  <si>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</si>
  <si>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</si>
  <si>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</si>
  <si>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</si>
  <si>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</si>
  <si>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</si>
  <si>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</si>
  <si>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</si>
  <si>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</si>
  <si>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</si>
  <si>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</si>
  <si>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</si>
  <si>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</si>
  <si>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</si>
  <si>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</si>
  <si>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</si>
  <si>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</si>
  <si>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</si>
  <si>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</si>
  <si>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</si>
  <si>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</si>
  <si>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</si>
  <si>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</si>
  <si>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</si>
  <si>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</si>
  <si>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</si>
  <si>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</si>
  <si>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</si>
  <si>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</si>
  <si>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</si>
  <si>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</si>
  <si>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</si>
  <si>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</si>
  <si>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</si>
  <si>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</si>
  <si>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</si>
  <si>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</si>
  <si>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</si>
  <si>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</si>
  <si>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</si>
  <si>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</si>
  <si>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</si>
  <si>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</si>
  <si>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</si>
  <si>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</si>
  <si>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</si>
  <si>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</si>
  <si>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</si>
  <si>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</si>
  <si>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</si>
  <si>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</si>
  <si>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</si>
  <si>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</si>
  <si>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</si>
  <si>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</si>
  <si>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</si>
  <si>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</si>
  <si>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</si>
  <si>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</si>
  <si>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</si>
  <si>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</si>
  <si>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</si>
  <si>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</si>
  <si>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</si>
  <si>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</si>
  <si>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</si>
  <si>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</si>
  <si>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</si>
  <si>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</si>
  <si>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</si>
  <si>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</si>
  <si>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</si>
  <si>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</si>
  <si>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</si>
  <si>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</si>
  <si>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</si>
  <si>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</si>
  <si>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</si>
  <si>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</si>
  <si>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</si>
  <si>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</si>
  <si>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</si>
  <si>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</si>
  <si>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</si>
  <si>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</si>
  <si>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</si>
  <si>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</si>
  <si>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</si>
  <si>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</si>
  <si>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</si>
  <si>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</si>
  <si>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</si>
  <si>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</si>
  <si>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</si>
  <si>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</si>
  <si>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</si>
  <si>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</si>
  <si>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</si>
  <si>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</si>
  <si>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</si>
  <si>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</si>
  <si>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</si>
  <si>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</si>
  <si>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</si>
  <si>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</si>
  <si>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</si>
  <si>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</si>
  <si>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</si>
  <si>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</si>
  <si>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</si>
  <si>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</si>
  <si>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</si>
  <si>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</si>
  <si>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</si>
  <si>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</si>
  <si>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</si>
  <si>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</si>
  <si>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</si>
  <si>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</si>
  <si>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</si>
  <si>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</si>
  <si>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</si>
  <si>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</si>
  <si>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</si>
  <si>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</si>
  <si>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</si>
  <si>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</si>
  <si>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</si>
  <si>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</si>
  <si>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</si>
  <si>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</si>
  <si>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</si>
  <si>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</si>
  <si>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</si>
  <si>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</si>
  <si>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</si>
  <si>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</si>
  <si>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</si>
  <si>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</si>
  <si>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</si>
  <si>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</si>
  <si>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</si>
  <si>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</si>
  <si>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</si>
  <si>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</si>
  <si>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</si>
  <si>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</si>
  <si>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</si>
  <si>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</si>
  <si>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</si>
  <si>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</si>
  <si>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</si>
  <si>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</si>
  <si>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</si>
  <si>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</si>
  <si>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</si>
  <si>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</si>
  <si>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</si>
  <si>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</si>
  <si>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</si>
  <si>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</si>
  <si>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</si>
  <si>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</si>
  <si>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</si>
  <si>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</si>
  <si>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</si>
  <si>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</si>
  <si>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</si>
  <si>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</si>
  <si>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</si>
  <si>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</si>
  <si>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</si>
  <si>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</si>
  <si>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</si>
  <si>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</si>
  <si>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</si>
  <si>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</si>
  <si>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</si>
  <si>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</si>
  <si>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</si>
  <si>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</si>
  <si>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</si>
  <si>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</si>
  <si>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</si>
  <si>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</si>
  <si>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</si>
  <si>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</si>
  <si>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</si>
  <si>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</si>
  <si>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</si>
  <si>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</si>
  <si>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</si>
  <si>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</si>
  <si>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</si>
  <si>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</si>
  <si>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</si>
  <si>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</si>
  <si>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</si>
  <si>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</si>
  <si>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</si>
  <si>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</si>
  <si>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</si>
  <si>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</si>
  <si>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</si>
  <si>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</si>
  <si>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</si>
  <si>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</si>
  <si>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</si>
  <si>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</si>
  <si>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</si>
  <si>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</si>
  <si>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</si>
  <si>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</si>
  <si>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</si>
  <si>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</si>
  <si>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</si>
  <si>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</si>
  <si>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</si>
  <si>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</si>
  <si>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</si>
  <si>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</si>
  <si>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</si>
  <si>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</si>
  <si>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</si>
  <si>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</si>
  <si>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</si>
  <si>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</si>
  <si>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</si>
  <si>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</si>
  <si>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</si>
  <si>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</si>
  <si>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</si>
  <si>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</si>
  <si>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</si>
  <si>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</si>
  <si>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</si>
  <si>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</si>
  <si>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</si>
  <si>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</si>
  <si>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</si>
  <si>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</si>
  <si>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</si>
  <si>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</si>
  <si>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</si>
  <si>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</si>
  <si>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</si>
  <si>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</si>
  <si>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</si>
  <si>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</si>
  <si>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</si>
  <si>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</si>
  <si>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</si>
  <si>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</si>
  <si>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</si>
  <si>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</si>
  <si>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</si>
  <si>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</si>
  <si>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</si>
  <si>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</si>
  <si>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</si>
  <si>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</si>
  <si>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</si>
  <si>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</si>
  <si>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</si>
  <si>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</si>
  <si>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</si>
  <si>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</si>
  <si>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</si>
  <si>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</si>
  <si>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</si>
  <si>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</si>
  <si>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</si>
  <si>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</si>
  <si>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</si>
  <si>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</si>
  <si>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</si>
  <si>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</si>
  <si>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</si>
  <si>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</si>
  <si>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</si>
  <si>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</si>
  <si>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</si>
  <si>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</si>
  <si>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</si>
  <si>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</si>
  <si>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</si>
  <si>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</si>
  <si>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</si>
  <si>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</si>
  <si>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</si>
  <si>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</si>
  <si>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</si>
  <si>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</si>
  <si>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</si>
  <si>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</si>
  <si>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</si>
  <si>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</si>
  <si>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</si>
  <si>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</si>
  <si>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</si>
  <si>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</si>
  <si>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</si>
  <si>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</si>
  <si>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</si>
  <si>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</si>
  <si>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</si>
  <si>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</si>
  <si>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</si>
  <si>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</si>
  <si>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</si>
  <si>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</si>
  <si>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</si>
  <si>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</si>
  <si>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</si>
  <si>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</si>
  <si>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</si>
  <si>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</si>
  <si>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</si>
  <si>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</si>
  <si>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</si>
  <si>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</si>
  <si>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</si>
  <si>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</si>
  <si>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</si>
  <si>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</si>
  <si>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</si>
  <si>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</si>
  <si>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</si>
  <si>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</si>
  <si>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</si>
  <si>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</si>
  <si>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</si>
  <si>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</si>
  <si>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</si>
  <si>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</si>
  <si>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</si>
  <si>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</si>
  <si>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</si>
  <si>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</si>
  <si>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</si>
  <si>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</si>
  <si>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</si>
  <si>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</si>
  <si>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</si>
  <si>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</si>
  <si>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</si>
  <si>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</si>
  <si>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</si>
  <si>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</si>
  <si>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</si>
  <si>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</si>
  <si>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</si>
  <si>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</si>
  <si>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</si>
  <si>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</si>
  <si>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</si>
  <si>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</si>
  <si>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</si>
  <si>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</si>
  <si>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</si>
  <si>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</si>
  <si>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</si>
  <si>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</si>
  <si>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</si>
  <si>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</si>
  <si>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</si>
  <si>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</si>
  <si>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</si>
  <si>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</si>
  <si>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</si>
  <si>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</si>
  <si>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</si>
  <si>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</si>
  <si>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</si>
  <si>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</si>
  <si>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</si>
  <si>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</si>
  <si>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</si>
  <si>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</si>
  <si>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</si>
  <si>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</si>
  <si>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</si>
  <si>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</si>
  <si>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</si>
  <si>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</si>
  <si>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</si>
  <si>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</si>
  <si>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</si>
  <si>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</si>
  <si>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</si>
  <si>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</si>
  <si>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</si>
  <si>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</si>
  <si>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</si>
  <si>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</si>
  <si>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</si>
  <si>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</si>
  <si>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</si>
  <si>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</si>
  <si>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</si>
  <si>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</si>
  <si>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</si>
  <si>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</si>
  <si>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</si>
  <si>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</si>
  <si>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</si>
  <si>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</si>
  <si>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</si>
  <si>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</si>
  <si>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</si>
  <si>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</si>
  <si>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</si>
  <si>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</si>
  <si>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</si>
  <si>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</si>
  <si>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</si>
  <si>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</si>
  <si>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</si>
  <si>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</si>
  <si>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</si>
  <si>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</si>
  <si>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</si>
  <si>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</si>
  <si>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</si>
  <si>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</si>
  <si>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</si>
  <si>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</si>
  <si>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</si>
  <si>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</si>
  <si>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</si>
  <si>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</si>
  <si>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</si>
  <si>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</si>
  <si>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</si>
  <si>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</si>
  <si>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</si>
  <si>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</si>
  <si>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</si>
  <si>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</si>
  <si>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</si>
  <si>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</si>
  <si>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</si>
  <si>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</si>
  <si>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</si>
  <si>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</si>
  <si>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</si>
  <si>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</si>
  <si>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</si>
  <si>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</si>
  <si>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</si>
  <si>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</si>
  <si>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</si>
  <si>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</si>
  <si>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</si>
  <si>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</si>
  <si>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</si>
  <si>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</si>
  <si>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</si>
  <si>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</si>
  <si>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</si>
  <si>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</si>
  <si>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</si>
  <si>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</si>
  <si>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</si>
  <si>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</si>
  <si>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</si>
  <si>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</si>
  <si>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</si>
  <si>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</si>
  <si>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</si>
  <si>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</si>
  <si>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</si>
  <si>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</si>
  <si>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</si>
  <si>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</si>
  <si>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</si>
  <si>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</si>
  <si>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</si>
  <si>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</si>
  <si>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</si>
  <si>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</si>
  <si>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</si>
  <si>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</si>
  <si>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</si>
  <si>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</si>
  <si>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</si>
  <si>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</si>
  <si>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</si>
  <si>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</si>
  <si>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</si>
  <si>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</si>
  <si>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</si>
  <si>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</si>
  <si>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</si>
  <si>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</si>
  <si>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</si>
  <si>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</si>
  <si>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</si>
  <si>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</si>
  <si>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</si>
  <si>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</si>
  <si>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</si>
  <si>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</si>
  <si>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</si>
  <si>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</si>
  <si>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</si>
  <si>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</si>
  <si>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</si>
  <si>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</si>
  <si>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</si>
  <si>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</si>
  <si>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</si>
  <si>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</si>
  <si>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</si>
  <si>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</si>
  <si>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</si>
  <si>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</si>
  <si>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</si>
  <si>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</si>
  <si>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</si>
  <si>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</si>
  <si>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</si>
  <si>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</si>
  <si>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</si>
  <si>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</si>
  <si>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</si>
  <si>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</si>
  <si>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</si>
  <si>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</si>
  <si>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</si>
  <si>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</si>
  <si>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</si>
  <si>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</si>
  <si>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</si>
  <si>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</si>
  <si>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</si>
  <si>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</si>
  <si>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</si>
  <si>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</si>
  <si>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</si>
  <si>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</si>
  <si>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</si>
  <si>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</si>
  <si>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</si>
  <si>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</si>
  <si>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</si>
  <si>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</si>
  <si>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</si>
  <si>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</si>
  <si>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</si>
  <si>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</si>
  <si>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</si>
  <si>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</si>
  <si>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</si>
  <si>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</si>
  <si>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</si>
  <si>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</si>
  <si>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</si>
  <si>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</si>
  <si>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</si>
  <si>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</si>
  <si>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</si>
  <si>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</si>
  <si>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</si>
  <si>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</si>
  <si>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</si>
  <si>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</si>
  <si>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</si>
  <si>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</si>
  <si>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</si>
  <si>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</si>
  <si>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</si>
  <si>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</si>
  <si>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</si>
  <si>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</si>
  <si>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</si>
  <si>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</si>
  <si>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</si>
  <si>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</si>
  <si>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</si>
  <si>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</si>
  <si>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</si>
  <si>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</si>
  <si>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</si>
  <si>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</si>
  <si>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</si>
  <si>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</si>
  <si>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</si>
  <si>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</si>
  <si>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</si>
  <si>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</si>
  <si>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</si>
  <si>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</si>
  <si>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</si>
  <si>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</si>
  <si>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</si>
  <si>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</si>
  <si>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</si>
  <si>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</si>
  <si>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</si>
  <si>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</si>
  <si>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</si>
  <si>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</si>
  <si>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</si>
  <si>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</si>
  <si>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</si>
  <si>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</si>
  <si>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</si>
  <si>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</si>
  <si>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</si>
  <si>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</si>
  <si>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</si>
  <si>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</si>
  <si>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</si>
  <si>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</si>
  <si>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</si>
  <si>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</si>
  <si>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</si>
  <si>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</si>
  <si>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</si>
  <si>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</si>
  <si>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</si>
  <si>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</si>
  <si>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</si>
  <si>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</si>
  <si>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</si>
  <si>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</si>
  <si>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</si>
  <si>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</si>
  <si>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</si>
  <si>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</si>
  <si>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</si>
  <si>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</si>
  <si>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</si>
  <si>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</si>
  <si>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</si>
  <si>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</si>
  <si>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</si>
  <si>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</si>
  <si>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</si>
  <si>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</si>
  <si>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</si>
  <si>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</si>
  <si>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</si>
  <si>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</si>
  <si>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</si>
  <si>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</si>
  <si>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</si>
  <si>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</si>
  <si>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</si>
  <si>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</si>
  <si>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</si>
  <si>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</si>
  <si>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</si>
  <si>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</si>
  <si>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</si>
  <si>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</si>
  <si>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</si>
  <si>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</si>
  <si>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</si>
  <si>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</si>
  <si>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</si>
  <si>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</si>
  <si>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</si>
  <si>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</si>
  <si>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</si>
  <si>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</si>
  <si>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</si>
  <si>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</si>
  <si>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</si>
  <si>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</si>
  <si>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</si>
  <si>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</si>
  <si>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</si>
  <si>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</si>
  <si>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</si>
  <si>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</si>
  <si>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</si>
  <si>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</si>
  <si>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</si>
  <si>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</si>
  <si>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</si>
  <si>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</si>
  <si>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</si>
  <si>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</si>
  <si>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</si>
  <si>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</si>
  <si>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</si>
  <si>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</si>
  <si>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</si>
  <si>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</si>
  <si>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</si>
  <si>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</si>
  <si>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</si>
  <si>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</si>
  <si>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</si>
  <si>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</si>
  <si>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</si>
  <si>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</si>
  <si>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</si>
  <si>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</si>
  <si>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</si>
  <si>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</si>
  <si>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</si>
  <si>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</si>
  <si>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</si>
  <si>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</si>
  <si>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</si>
  <si>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</si>
  <si>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</si>
  <si>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</si>
  <si>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</si>
  <si>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</si>
  <si>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</si>
  <si>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</si>
  <si>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</si>
  <si>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</si>
  <si>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</si>
  <si>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</si>
  <si>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</si>
  <si>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</si>
  <si>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</si>
  <si>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</si>
  <si>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</si>
  <si>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</si>
  <si>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</si>
  <si>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</si>
  <si>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</si>
  <si>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</si>
  <si>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</si>
  <si>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</si>
  <si>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</si>
  <si>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</si>
  <si>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</si>
  <si>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</si>
  <si>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</si>
  <si>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</si>
  <si>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</si>
  <si>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</si>
  <si>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</si>
  <si>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</si>
  <si>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</si>
  <si>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</si>
  <si>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</si>
  <si>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</si>
  <si>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</si>
  <si>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</si>
  <si>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</si>
  <si>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</si>
  <si>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</si>
  <si>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</si>
  <si>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</si>
  <si>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</si>
  <si>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</si>
  <si>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</si>
  <si>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</si>
  <si>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</si>
  <si>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</si>
  <si>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</si>
  <si>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</si>
  <si>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</si>
  <si>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</si>
  <si>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</si>
  <si>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</si>
  <si>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</si>
  <si>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</si>
  <si>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</si>
  <si>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</si>
  <si>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</si>
  <si>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</si>
  <si>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</si>
  <si>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</si>
  <si>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</si>
  <si>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</si>
  <si>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</si>
  <si>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</si>
  <si>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</si>
  <si>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</si>
  <si>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</si>
  <si>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</si>
  <si>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</si>
  <si>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</si>
  <si>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</si>
  <si>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</si>
  <si>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</si>
  <si>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</si>
  <si>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</si>
  <si>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</si>
  <si>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</si>
  <si>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</si>
  <si>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</si>
  <si>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</si>
  <si>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</si>
  <si>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</si>
  <si>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</si>
  <si>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</si>
  <si>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</si>
  <si>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</si>
  <si>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</si>
  <si>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</si>
  <si>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</si>
  <si>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</si>
  <si>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</si>
  <si>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</si>
  <si>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</si>
  <si>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</si>
  <si>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</si>
  <si>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</si>
  <si>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</si>
  <si>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</si>
  <si>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</si>
  <si>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</si>
  <si>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</si>
  <si>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</si>
  <si>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</si>
  <si>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</si>
  <si>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</si>
  <si>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</si>
  <si>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</si>
  <si>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</si>
  <si>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</si>
  <si>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</si>
  <si>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</si>
  <si>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</si>
  <si>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</si>
  <si>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</si>
  <si>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</si>
  <si>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</si>
  <si>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</si>
  <si>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</si>
  <si>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</si>
  <si>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</si>
  <si>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</si>
  <si>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</si>
  <si>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</si>
  <si>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</si>
  <si>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</si>
  <si>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</si>
  <si>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</si>
  <si>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</si>
  <si>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</si>
  <si>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</si>
  <si>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</si>
  <si>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</si>
  <si>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</si>
  <si>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</si>
  <si>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</si>
  <si>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</si>
  <si>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</si>
  <si>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</si>
  <si>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</si>
  <si>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</si>
  <si>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</si>
  <si>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</si>
  <si>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</si>
  <si>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</si>
  <si>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</si>
  <si>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</si>
  <si>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</si>
  <si>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</si>
  <si>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</si>
  <si>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</si>
  <si>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</si>
  <si>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</si>
  <si>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</si>
  <si>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</si>
  <si>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</si>
  <si>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</si>
  <si>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</si>
  <si>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</si>
  <si>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</si>
  <si>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</si>
  <si>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</si>
  <si>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</si>
  <si>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</si>
  <si>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</si>
  <si>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</si>
  <si>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</si>
  <si>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</si>
  <si>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</si>
  <si>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</si>
  <si>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</si>
  <si>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</si>
  <si>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</si>
  <si>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</si>
  <si>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</si>
  <si>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</si>
  <si>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</si>
  <si>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</si>
  <si>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</si>
  <si>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</si>
  <si>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</si>
  <si>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</si>
  <si>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</si>
  <si>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</si>
  <si>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</si>
  <si>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</si>
  <si>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</si>
  <si>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</si>
  <si>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</si>
  <si>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</si>
  <si>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</si>
  <si>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</si>
  <si>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</si>
  <si>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</si>
  <si>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</si>
  <si>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</si>
  <si>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</si>
  <si>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</si>
  <si>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</si>
  <si>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</si>
  <si>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</si>
  <si>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</si>
  <si>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</si>
  <si>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</si>
  <si>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</si>
  <si>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</si>
  <si>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</si>
  <si>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</si>
  <si>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</si>
  <si>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</si>
  <si>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</si>
  <si>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</si>
  <si>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</si>
  <si>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</si>
  <si>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</si>
  <si>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</si>
  <si>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</si>
  <si>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</si>
  <si>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</si>
  <si>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</si>
  <si>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</si>
  <si>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</si>
  <si>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</si>
  <si>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</si>
  <si>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</si>
  <si>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</si>
  <si>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</si>
  <si>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</si>
  <si>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</si>
  <si>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</si>
  <si>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</si>
  <si>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</si>
  <si>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</si>
  <si>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</si>
  <si>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</si>
  <si>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</si>
  <si>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</si>
  <si>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</si>
  <si>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</si>
  <si>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</si>
  <si>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</si>
  <si>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</si>
  <si>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</si>
  <si>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</si>
  <si>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</si>
  <si>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</si>
  <si>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</si>
  <si>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</si>
  <si>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</si>
  <si>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</si>
  <si>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</si>
  <si>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</si>
  <si>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</si>
  <si>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</si>
  <si>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</si>
  <si>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</si>
  <si>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</si>
  <si>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</si>
  <si>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</si>
  <si>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</si>
  <si>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</si>
  <si>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</si>
  <si>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</si>
  <si>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</si>
  <si>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</si>
  <si>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</si>
  <si>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</si>
  <si>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</si>
  <si>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</si>
  <si>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</si>
  <si>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</si>
  <si>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</si>
  <si>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</si>
  <si>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</si>
  <si>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</si>
  <si>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</si>
  <si>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</si>
  <si>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</si>
  <si>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</si>
  <si>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</si>
  <si>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</si>
  <si>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</si>
  <si>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</si>
  <si>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</si>
  <si>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</si>
  <si>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</si>
  <si>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</si>
  <si>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</si>
  <si>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</si>
  <si>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</si>
  <si>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</si>
  <si>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</si>
  <si>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</si>
  <si>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</si>
  <si>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</si>
  <si>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</si>
  <si>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</si>
  <si>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</si>
  <si>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</si>
  <si>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</si>
  <si>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</si>
  <si>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</si>
  <si>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</si>
  <si>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</si>
  <si>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</si>
  <si>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</si>
  <si>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</si>
  <si>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</si>
  <si>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</si>
  <si>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</si>
  <si>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</si>
  <si>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</si>
  <si>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</si>
  <si>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</si>
  <si>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</si>
  <si>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</si>
  <si>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</si>
  <si>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</si>
  <si>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</si>
  <si>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</si>
  <si>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</si>
  <si>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</si>
  <si>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</si>
  <si>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</si>
  <si>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</si>
  <si>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</si>
  <si>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</si>
  <si>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</si>
  <si>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</si>
  <si>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</si>
  <si>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</si>
  <si>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</si>
  <si>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</si>
  <si>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</si>
  <si>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</si>
  <si>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</si>
  <si>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</si>
  <si>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</si>
  <si>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</si>
  <si>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</si>
  <si>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</si>
  <si>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</si>
  <si>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</si>
  <si>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</si>
  <si>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</si>
  <si>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</si>
  <si>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</si>
  <si>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</si>
  <si>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</si>
  <si>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</si>
  <si>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</si>
  <si>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</si>
  <si>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</si>
  <si>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</si>
  <si>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</si>
  <si>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</si>
  <si>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</si>
  <si>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</si>
  <si>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</si>
  <si>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</si>
  <si>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</si>
  <si>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</si>
  <si>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</si>
  <si>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</si>
  <si>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</si>
  <si>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</si>
  <si>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</si>
  <si>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</si>
  <si>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</si>
  <si>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</si>
  <si>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</si>
  <si>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</si>
  <si>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</si>
  <si>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</si>
  <si>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</si>
  <si>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</si>
  <si>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</si>
  <si>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</si>
  <si>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</si>
  <si>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</si>
  <si>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</si>
  <si>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</si>
  <si>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</si>
  <si>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</si>
  <si>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</si>
  <si>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</si>
  <si>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</si>
  <si>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</si>
  <si>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</si>
  <si>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</si>
  <si>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</si>
  <si>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</si>
  <si>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</si>
  <si>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</si>
  <si>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</si>
  <si>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</si>
  <si>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</si>
  <si>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</si>
  <si>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</si>
  <si>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</si>
  <si>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</si>
  <si>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</si>
  <si>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</si>
  <si>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</si>
  <si>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</si>
  <si>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</si>
  <si>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</si>
  <si>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</si>
  <si>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</si>
  <si>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</si>
  <si>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</si>
  <si>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</si>
  <si>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</si>
  <si>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</si>
  <si>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</si>
  <si>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</si>
  <si>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</si>
  <si>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</si>
  <si>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</si>
  <si>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</si>
  <si>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</si>
  <si>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</si>
  <si>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</si>
  <si>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</si>
  <si>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</si>
  <si>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</si>
  <si>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</si>
  <si>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</si>
  <si>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</si>
  <si>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</si>
  <si>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</si>
  <si>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</si>
  <si>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</si>
  <si>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</si>
  <si>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</si>
  <si>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</si>
  <si>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</si>
  <si>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</si>
  <si>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</si>
  <si>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</si>
  <si>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</si>
  <si>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</si>
  <si>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</si>
  <si>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</si>
  <si>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</si>
  <si>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</si>
  <si>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</si>
  <si>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</si>
  <si>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</si>
  <si>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</si>
  <si>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</si>
  <si>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</si>
  <si>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</si>
  <si>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</si>
  <si>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</si>
  <si>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</si>
  <si>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</si>
  <si>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</si>
  <si>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</si>
  <si>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</si>
  <si>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</si>
  <si>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</si>
  <si>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</si>
  <si>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</si>
  <si>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</si>
  <si>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</si>
  <si>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</si>
  <si>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</si>
  <si>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</si>
  <si>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</si>
  <si>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</si>
  <si>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</si>
  <si>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</si>
  <si>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</si>
  <si>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</si>
  <si>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</si>
  <si>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</si>
  <si>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</si>
  <si>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</si>
  <si>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</si>
  <si>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</si>
  <si>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</si>
  <si>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</si>
  <si>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</si>
  <si>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</si>
  <si>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</si>
  <si>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</si>
  <si>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</si>
  <si>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</si>
  <si>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</si>
  <si>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</si>
  <si>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</si>
  <si>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</si>
  <si>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</si>
  <si>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</si>
  <si>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</si>
  <si>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</si>
  <si>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</si>
  <si>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</si>
  <si>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</si>
  <si>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</si>
  <si>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</si>
  <si>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</si>
  <si>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</si>
  <si>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</si>
  <si>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</si>
  <si>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</si>
  <si>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</si>
  <si>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</si>
  <si>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</si>
  <si>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</si>
  <si>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</si>
  <si>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</si>
  <si>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</si>
  <si>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</si>
  <si>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</si>
  <si>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</si>
  <si>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</si>
  <si>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</si>
  <si>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</si>
  <si>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</si>
  <si>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</si>
  <si>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</si>
  <si>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</si>
  <si>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</si>
  <si>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</si>
  <si>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</si>
  <si>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</si>
  <si>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</si>
  <si>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</si>
  <si>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</si>
  <si>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</si>
  <si>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</si>
  <si>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</si>
  <si>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</si>
  <si>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</si>
  <si>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</si>
  <si>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</si>
  <si>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</si>
  <si>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</si>
  <si>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</si>
  <si>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</si>
  <si>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</si>
  <si>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</si>
  <si>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</si>
  <si>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</si>
  <si>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</si>
  <si>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</si>
  <si>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</si>
  <si>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</si>
  <si>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</si>
  <si>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</si>
  <si>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</si>
  <si>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</si>
  <si>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</si>
  <si>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</si>
  <si>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</si>
  <si>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</si>
  <si>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</si>
  <si>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</si>
  <si>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</si>
  <si>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</si>
  <si>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</si>
  <si>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</si>
  <si>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</si>
  <si>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</si>
  <si>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</si>
  <si>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</si>
  <si>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</si>
  <si>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</si>
  <si>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</si>
  <si>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</si>
  <si>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</si>
  <si>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</si>
  <si>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</si>
  <si>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</si>
  <si>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</si>
  <si>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</si>
  <si>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</si>
  <si>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</si>
  <si>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</si>
  <si>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</si>
  <si>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</si>
  <si>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</si>
  <si>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</si>
  <si>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</si>
  <si>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</si>
  <si>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</si>
  <si>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</si>
  <si>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</si>
  <si>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</si>
  <si>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</si>
  <si>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</si>
  <si>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</si>
  <si>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</si>
  <si>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</si>
  <si>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</si>
  <si>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</si>
  <si>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</si>
  <si>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</si>
  <si>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</si>
  <si>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</si>
  <si>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</si>
  <si>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</si>
  <si>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</si>
  <si>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</si>
  <si>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</si>
  <si>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</si>
  <si>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</si>
  <si>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</si>
  <si>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</si>
  <si>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</si>
  <si>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</si>
  <si>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</si>
  <si>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</si>
  <si>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</si>
  <si>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</si>
  <si>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</si>
  <si>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</si>
  <si>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</si>
  <si>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</si>
  <si>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</si>
  <si>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</si>
  <si>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</si>
  <si>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</si>
  <si>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</si>
  <si>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</si>
  <si>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</si>
  <si>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</si>
  <si>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</si>
  <si>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</si>
  <si>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</si>
  <si>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</si>
  <si>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</si>
  <si>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</si>
  <si>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</si>
  <si>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</si>
  <si>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</si>
  <si>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</si>
  <si>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</si>
  <si>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</si>
  <si>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</si>
  <si>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</si>
  <si>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</si>
  <si>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</si>
  <si>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</si>
  <si>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</si>
  <si>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</si>
  <si>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</si>
  <si>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</si>
  <si>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</si>
  <si>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</si>
  <si>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</si>
  <si>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</si>
  <si>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</si>
  <si>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</si>
  <si>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</si>
  <si>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</si>
  <si>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</si>
  <si>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</si>
  <si>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</si>
  <si>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</si>
  <si>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</si>
  <si>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</si>
  <si>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</si>
  <si>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</si>
  <si>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</si>
  <si>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</si>
  <si>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</si>
  <si>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</si>
  <si>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</si>
  <si>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</si>
  <si>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</si>
  <si>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</si>
  <si>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</si>
  <si>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</si>
  <si>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</si>
  <si>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</si>
  <si>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</si>
  <si>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</si>
  <si>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</si>
  <si>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</si>
  <si>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</si>
  <si>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</si>
  <si>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</si>
  <si>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</si>
  <si>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</si>
  <si>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</si>
  <si>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</si>
  <si>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</si>
  <si>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</si>
  <si>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</si>
  <si>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</si>
  <si>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</si>
  <si>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</si>
  <si>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</si>
  <si>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</si>
  <si>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</si>
  <si>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</si>
  <si>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</si>
  <si>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</si>
  <si>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</si>
  <si>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</si>
  <si>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</si>
  <si>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</si>
  <si>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</si>
  <si>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</si>
  <si>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</si>
  <si>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</si>
  <si>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</si>
  <si>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</si>
  <si>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</si>
  <si>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</si>
  <si>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</si>
  <si>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</si>
  <si>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</si>
  <si>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</si>
  <si>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</si>
  <si>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</si>
  <si>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</si>
  <si>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</si>
  <si>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</si>
  <si>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</si>
  <si>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</si>
  <si>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</si>
  <si>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</si>
  <si>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</si>
  <si>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</si>
  <si>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</si>
  <si>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</si>
  <si>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</si>
  <si>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</si>
  <si>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</si>
  <si>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</si>
  <si>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</si>
  <si>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</si>
  <si>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</si>
  <si>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</si>
  <si>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</si>
  <si>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</si>
  <si>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</si>
  <si>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</si>
  <si>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</si>
  <si>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</si>
  <si>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</si>
  <si>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</si>
  <si>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</si>
  <si>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</si>
  <si>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</si>
  <si>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</si>
  <si>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</si>
  <si>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</si>
  <si>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</si>
  <si>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</si>
  <si>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</si>
  <si>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</si>
  <si>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</si>
  <si>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</si>
  <si>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</si>
  <si>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</si>
  <si>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</si>
  <si>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</si>
  <si>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</si>
  <si>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</si>
  <si>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</si>
  <si>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</si>
  <si>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</si>
  <si>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</si>
  <si>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</si>
  <si>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</si>
  <si>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</si>
  <si>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</si>
  <si>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</si>
  <si>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</si>
  <si>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</si>
  <si>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</si>
  <si>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</si>
  <si>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</si>
  <si>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</si>
  <si>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</si>
  <si>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</si>
  <si>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</si>
  <si>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</si>
  <si>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</si>
  <si>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</si>
  <si>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</si>
  <si>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</si>
  <si>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</si>
  <si>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</si>
  <si>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</si>
  <si>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</si>
  <si>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</si>
  <si>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</si>
  <si>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</si>
  <si>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</si>
  <si>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</si>
  <si>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</si>
  <si>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</si>
  <si>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</si>
  <si>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</si>
  <si>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</si>
  <si>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</si>
  <si>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</si>
  <si>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</si>
  <si>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</si>
  <si>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</si>
  <si>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</si>
  <si>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</si>
  <si>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</si>
  <si>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</si>
  <si>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</si>
  <si>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</si>
  <si>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</si>
  <si>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</si>
  <si>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</si>
  <si>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</si>
  <si>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</si>
  <si>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</si>
  <si>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</si>
  <si>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</si>
  <si>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</si>
  <si>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</si>
  <si>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</si>
  <si>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</si>
  <si>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</si>
  <si>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</si>
  <si>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</si>
  <si>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</si>
  <si>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</si>
  <si>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</si>
  <si>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</si>
  <si>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</si>
  <si>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</si>
  <si>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</si>
  <si>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</si>
  <si>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</si>
  <si>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</si>
  <si>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</si>
  <si>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</si>
  <si>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</si>
  <si>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</si>
  <si>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</si>
  <si>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</si>
  <si>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</si>
  <si>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</si>
  <si>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</si>
  <si>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</si>
  <si>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</si>
  <si>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</si>
  <si>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</si>
  <si>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</si>
  <si>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</si>
  <si>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</si>
  <si>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</si>
  <si>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</si>
  <si>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</si>
  <si>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</si>
  <si>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</si>
  <si>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</si>
  <si>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</si>
  <si>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</si>
  <si>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</si>
  <si>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</si>
  <si>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</si>
  <si>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</si>
  <si>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</si>
  <si>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</si>
  <si>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</si>
  <si>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</si>
  <si>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</si>
  <si>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</si>
  <si>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</si>
  <si>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</si>
  <si>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</si>
  <si>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</si>
  <si>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</si>
  <si>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</si>
  <si>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</si>
  <si>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</si>
  <si>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</si>
  <si>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</si>
  <si>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</si>
  <si>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</si>
  <si>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</si>
  <si>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</si>
  <si>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</si>
  <si>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</si>
  <si>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</si>
  <si>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</si>
  <si>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</si>
  <si>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</si>
  <si>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</si>
  <si>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</si>
  <si>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</si>
  <si>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</si>
  <si>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</si>
  <si>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</si>
  <si>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</si>
  <si>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</si>
  <si>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</si>
  <si>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</si>
  <si>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</si>
  <si>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</si>
  <si>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</si>
  <si>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</si>
  <si>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</si>
  <si>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</si>
  <si>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</si>
  <si>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</si>
  <si>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</si>
  <si>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</si>
  <si>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</si>
  <si>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</si>
  <si>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</si>
  <si>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</si>
  <si>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</si>
  <si>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</si>
  <si>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</si>
  <si>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</si>
  <si>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</si>
  <si>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</si>
  <si>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</si>
  <si>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</si>
  <si>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</si>
  <si>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</si>
  <si>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</si>
  <si>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</si>
  <si>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</si>
  <si>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</si>
  <si>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</si>
  <si>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</si>
  <si>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</si>
  <si>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</si>
  <si>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</si>
  <si>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</si>
  <si>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</si>
  <si>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</si>
  <si>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</si>
  <si>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</si>
  <si>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</si>
  <si>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</si>
  <si>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</si>
  <si>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</si>
  <si>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</si>
  <si>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</si>
  <si>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</si>
  <si>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</si>
  <si>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</si>
  <si>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</si>
  <si>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</si>
  <si>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</si>
  <si>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</si>
  <si>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</si>
  <si>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</si>
  <si>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</si>
  <si>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</si>
  <si>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</si>
  <si>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</si>
  <si>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</si>
  <si>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</si>
  <si>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</si>
  <si>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</si>
  <si>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</si>
  <si>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</si>
  <si>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</si>
  <si>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</si>
  <si>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</si>
  <si>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</si>
  <si>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</si>
  <si>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</si>
  <si>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</si>
  <si>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</si>
  <si>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</si>
  <si>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</si>
  <si>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</si>
  <si>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</si>
  <si>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</si>
  <si>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</si>
  <si>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</si>
  <si>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</si>
  <si>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</si>
  <si>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</si>
  <si>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</si>
  <si>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</si>
  <si>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</si>
  <si>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</si>
  <si>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</si>
  <si>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</si>
  <si>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</si>
  <si>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</si>
  <si>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</si>
  <si>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</si>
  <si>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</si>
  <si>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</si>
  <si>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</si>
  <si>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</si>
  <si>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</si>
  <si>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</si>
  <si>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</si>
  <si>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</si>
  <si>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</si>
  <si>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</si>
  <si>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</si>
  <si>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</si>
  <si>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</si>
  <si>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</si>
  <si>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</si>
  <si>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</si>
  <si>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</si>
  <si>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</si>
  <si>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</si>
  <si>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</si>
  <si>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</si>
  <si>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</si>
  <si>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</si>
  <si>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</si>
  <si>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</si>
  <si>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</si>
  <si>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</si>
  <si>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</si>
  <si>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</si>
  <si>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</si>
  <si>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</si>
  <si>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</si>
  <si>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</si>
  <si>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</si>
  <si>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</si>
  <si>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</si>
  <si>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</si>
  <si>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</si>
  <si>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</si>
  <si>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</si>
  <si>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</si>
  <si>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</si>
  <si>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</si>
  <si>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</si>
  <si>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</si>
  <si>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</si>
  <si>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</si>
  <si>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</si>
  <si>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</si>
  <si>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</si>
  <si>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</si>
  <si>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</si>
  <si>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</si>
  <si>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</si>
  <si>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</si>
  <si>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</si>
  <si>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</si>
  <si>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</si>
  <si>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</si>
  <si>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</si>
  <si>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</si>
  <si>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</si>
  <si>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</si>
  <si>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</si>
  <si>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</si>
  <si>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</si>
  <si>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</si>
  <si>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</si>
  <si>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</si>
  <si>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</si>
  <si>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</si>
  <si>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</si>
  <si>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</si>
  <si>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</si>
  <si>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</si>
  <si>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</si>
  <si>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</si>
  <si>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</si>
  <si>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</si>
  <si>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</si>
  <si>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</si>
  <si>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</si>
  <si>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</si>
  <si>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</si>
  <si>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</si>
  <si>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</si>
  <si>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</si>
  <si>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</si>
  <si>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</si>
  <si>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</si>
  <si>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</si>
  <si>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</si>
  <si>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</si>
  <si>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</si>
  <si>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</si>
  <si>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</si>
  <si>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</si>
  <si>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</si>
  <si>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</si>
  <si>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</si>
  <si>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</si>
  <si>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</si>
  <si>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</si>
  <si>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</si>
  <si>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</si>
  <si>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</si>
  <si>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</si>
  <si>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</si>
  <si>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</si>
  <si>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</si>
  <si>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</si>
  <si>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</si>
  <si>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</si>
  <si>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</si>
  <si>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</si>
  <si>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</si>
  <si>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</si>
  <si>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</si>
  <si>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</si>
  <si>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</si>
  <si>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</si>
  <si>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</si>
  <si>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</si>
  <si>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</si>
  <si>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</si>
  <si>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</si>
  <si>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</si>
  <si>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</si>
  <si>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</si>
  <si>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</si>
  <si>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</si>
  <si>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</si>
  <si>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</si>
  <si>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</si>
  <si>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</si>
  <si>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</si>
  <si>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</si>
  <si>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</si>
  <si>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</si>
  <si>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</si>
  <si>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</si>
  <si>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</si>
  <si>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</si>
  <si>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</si>
  <si>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</si>
  <si>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</si>
  <si>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</si>
  <si>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</si>
  <si>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</si>
  <si>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</si>
  <si>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</si>
  <si>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</si>
  <si>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</si>
  <si>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</si>
  <si>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</si>
  <si>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</si>
  <si>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</si>
  <si>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</si>
  <si>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</si>
  <si>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</si>
  <si>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</si>
  <si>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</si>
  <si>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</si>
  <si>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</si>
  <si>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</si>
  <si>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</si>
  <si>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</si>
  <si>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</si>
  <si>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</si>
  <si>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</si>
  <si>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</si>
  <si>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</si>
  <si>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</si>
  <si>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</si>
  <si>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</si>
  <si>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</si>
  <si>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</si>
  <si>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</si>
  <si>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</si>
  <si>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</si>
  <si>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</si>
  <si>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</si>
  <si>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</si>
  <si>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</si>
  <si>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</si>
  <si>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</si>
  <si>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</si>
  <si>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</si>
  <si>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</si>
  <si>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</si>
  <si>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</si>
  <si>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</si>
  <si>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</si>
  <si>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</si>
  <si>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</si>
  <si>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</si>
  <si>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</si>
  <si>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</si>
  <si>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</si>
  <si>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</si>
  <si>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</si>
  <si>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</si>
  <si>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</si>
  <si>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</si>
  <si>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</si>
  <si>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</si>
  <si>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</si>
  <si>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</si>
  <si>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</si>
  <si>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</si>
  <si>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</si>
  <si>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</si>
  <si>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</si>
  <si>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</si>
  <si>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</si>
  <si>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</si>
  <si>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</si>
  <si>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</si>
  <si>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</si>
  <si>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</si>
  <si>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</si>
  <si>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</si>
  <si>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</si>
  <si>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</si>
  <si>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</si>
  <si>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</si>
  <si>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</si>
  <si>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</si>
  <si>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</si>
  <si>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</si>
  <si>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</si>
  <si>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</si>
  <si>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</si>
  <si>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</si>
  <si>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</si>
  <si>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</si>
  <si>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</si>
  <si>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</si>
  <si>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</si>
  <si>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</si>
  <si>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</si>
  <si>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</si>
  <si>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</si>
  <si>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</si>
  <si>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</si>
  <si>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</si>
  <si>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</si>
  <si>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</si>
  <si>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</si>
  <si>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</si>
  <si>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</si>
  <si>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</si>
  <si>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</si>
  <si>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</si>
  <si>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</si>
  <si>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</si>
  <si>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</si>
  <si>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</si>
  <si>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</si>
  <si>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</si>
  <si>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</si>
  <si>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</si>
  <si>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</si>
  <si>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</si>
  <si>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</si>
  <si>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</si>
  <si>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</si>
  <si>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</si>
  <si>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</si>
  <si>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</si>
  <si>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</si>
  <si>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</si>
  <si>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</si>
  <si>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</si>
  <si>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</si>
  <si>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</si>
  <si>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</si>
  <si>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</si>
  <si>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</si>
  <si>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</si>
  <si>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</si>
  <si>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</si>
  <si>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</si>
  <si>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</si>
  <si>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</si>
  <si>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</si>
  <si>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</si>
  <si>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</si>
  <si>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</si>
  <si>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</si>
  <si>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</si>
  <si>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</si>
  <si>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</si>
  <si>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</si>
  <si>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</si>
  <si>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</si>
  <si>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</si>
  <si>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</si>
  <si>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</si>
  <si>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</si>
  <si>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</si>
  <si>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</si>
  <si>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</si>
  <si>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</si>
  <si>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</si>
  <si>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</si>
  <si>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</si>
  <si>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</si>
  <si>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</si>
  <si>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</si>
  <si>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</si>
  <si>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</si>
  <si>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</si>
  <si>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</si>
  <si>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</si>
  <si>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</si>
  <si>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</si>
  <si>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</si>
  <si>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</si>
  <si>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</si>
  <si>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</si>
  <si>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</si>
  <si>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</si>
  <si>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</si>
  <si>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</si>
  <si>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</si>
  <si>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</si>
  <si>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</si>
  <si>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</si>
  <si>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</si>
  <si>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</si>
  <si>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</si>
  <si>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</si>
  <si>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</si>
  <si>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</si>
  <si>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</si>
  <si>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</si>
  <si>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</si>
  <si>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</si>
  <si>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</si>
  <si>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</si>
  <si>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</si>
  <si>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</si>
  <si>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</si>
  <si>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</si>
  <si>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</si>
  <si>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</si>
  <si>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</si>
  <si>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</si>
  <si>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</si>
  <si>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</si>
  <si>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</si>
  <si>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</si>
  <si>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</si>
  <si>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</si>
  <si>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</si>
  <si>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</si>
  <si>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</si>
  <si>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</si>
  <si>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</si>
  <si>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</si>
  <si>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</si>
  <si>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</si>
  <si>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</si>
  <si>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</si>
  <si>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</si>
  <si>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</si>
  <si>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</si>
  <si>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</si>
  <si>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</si>
  <si>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</si>
  <si>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</si>
  <si>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</si>
  <si>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</si>
  <si>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</si>
  <si>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</si>
  <si>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</si>
  <si>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</si>
  <si>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</si>
  <si>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</si>
  <si>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</si>
  <si>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</si>
  <si>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</si>
  <si>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</si>
  <si>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</si>
  <si>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</si>
  <si>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</si>
  <si>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</si>
  <si>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</si>
  <si>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</si>
  <si>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</si>
  <si>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</si>
  <si>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</si>
  <si>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</si>
  <si>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</si>
  <si>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</si>
  <si>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</si>
  <si>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</si>
  <si>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</si>
  <si>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</si>
  <si>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</si>
  <si>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</si>
  <si>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</si>
  <si>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</si>
  <si>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</si>
  <si>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</si>
  <si>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</si>
  <si>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</si>
  <si>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</si>
  <si>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</si>
  <si>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</si>
  <si>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</si>
  <si>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</si>
  <si>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</si>
  <si>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</si>
  <si>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</si>
  <si>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</si>
  <si>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</si>
  <si>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</si>
  <si>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</si>
  <si>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</si>
  <si>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</si>
  <si>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</si>
  <si>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</si>
  <si>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</si>
  <si>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</si>
  <si>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</si>
  <si>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</si>
  <si>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</si>
  <si>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</si>
  <si>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</si>
  <si>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</si>
  <si>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</si>
  <si>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</si>
  <si>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</si>
  <si>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</si>
  <si>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</si>
  <si>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</si>
  <si>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</si>
  <si>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</si>
  <si>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</si>
  <si>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</si>
  <si>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</si>
  <si>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</si>
  <si>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</si>
  <si>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</si>
  <si>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</si>
  <si>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</si>
  <si>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</si>
  <si>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</si>
  <si>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</si>
  <si>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</si>
  <si>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</si>
  <si>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</si>
  <si>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</si>
  <si>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</si>
  <si>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</si>
  <si>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</si>
  <si>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</si>
  <si>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</si>
  <si>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</si>
  <si>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</si>
  <si>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</si>
  <si>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</si>
  <si>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</si>
  <si>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</si>
  <si>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</si>
  <si>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</si>
  <si>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</si>
  <si>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</si>
  <si>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</si>
  <si>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</si>
  <si>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</si>
  <si>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</si>
  <si>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</si>
  <si>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</si>
  <si>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</si>
  <si>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</si>
  <si>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</si>
  <si>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</si>
  <si>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</si>
  <si>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</si>
  <si>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</si>
  <si>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</si>
  <si>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</si>
  <si>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</si>
  <si>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</si>
  <si>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</si>
  <si>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</si>
  <si>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</si>
  <si>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</si>
  <si>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</si>
  <si>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</si>
  <si>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</si>
  <si>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</si>
  <si>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</si>
  <si>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</si>
  <si>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</si>
  <si>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</si>
  <si>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</si>
  <si>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</si>
  <si>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</si>
  <si>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</si>
  <si>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</si>
  <si>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</si>
  <si>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</si>
  <si>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</si>
  <si>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</si>
  <si>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</si>
  <si>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</si>
  <si>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</si>
  <si>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</si>
  <si>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</si>
  <si>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</si>
  <si>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</si>
  <si>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</si>
  <si>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</si>
  <si>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</si>
  <si>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</si>
  <si>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</si>
  <si>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</si>
  <si>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</si>
  <si>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</si>
  <si>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</si>
  <si>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</si>
  <si>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</si>
  <si>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</si>
  <si>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</si>
  <si>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</si>
  <si>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</si>
  <si>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</si>
  <si>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</si>
  <si>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</si>
  <si>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</si>
  <si>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</si>
  <si>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</si>
  <si>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</si>
  <si>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</si>
  <si>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</si>
  <si>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</si>
  <si>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</si>
  <si>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</si>
  <si>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</si>
  <si>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</si>
  <si>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</si>
  <si>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</si>
  <si>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</si>
  <si>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</si>
  <si>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</si>
  <si>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</si>
  <si>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</si>
  <si>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</si>
  <si>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</si>
  <si>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</si>
  <si>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</si>
  <si>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</si>
  <si>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</si>
  <si>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</si>
  <si>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</si>
  <si>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</si>
  <si>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</si>
  <si>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</si>
  <si>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</si>
  <si>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</si>
  <si>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</si>
  <si>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</si>
  <si>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</si>
  <si>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</si>
  <si>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</si>
  <si>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</si>
  <si>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</si>
  <si>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</si>
  <si>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</si>
  <si>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</si>
  <si>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</si>
  <si>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</si>
  <si>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</si>
  <si>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</si>
  <si>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</si>
  <si>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</si>
  <si>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</si>
  <si>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</si>
  <si>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</si>
  <si>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</si>
  <si>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</si>
  <si>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</si>
  <si>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</si>
  <si>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</si>
  <si>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</si>
  <si>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</si>
  <si>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</si>
  <si>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</si>
  <si>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</si>
  <si>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</si>
  <si>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</si>
  <si>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</si>
  <si>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</si>
  <si>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</si>
  <si>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</si>
  <si>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</si>
  <si>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</si>
  <si>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</si>
  <si>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</si>
  <si>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</si>
  <si>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</si>
  <si>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</si>
  <si>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</si>
  <si>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</si>
  <si>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</si>
  <si>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</si>
  <si>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</si>
  <si>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</si>
  <si>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</si>
  <si>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</si>
  <si>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</si>
  <si>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</si>
  <si>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</si>
  <si>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</si>
  <si>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</si>
  <si>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</si>
  <si>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</si>
  <si>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</si>
  <si>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</si>
  <si>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</si>
  <si>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</si>
  <si>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</si>
  <si>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</si>
  <si>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</si>
  <si>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</si>
  <si>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</si>
  <si>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</si>
  <si>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</si>
  <si>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</si>
  <si>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</si>
  <si>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</si>
  <si>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</si>
  <si>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</si>
  <si>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</si>
  <si>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</si>
  <si>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</si>
  <si>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</si>
  <si>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</si>
  <si>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</si>
  <si>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</si>
  <si>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</si>
  <si>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</si>
  <si>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</si>
  <si>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</si>
  <si>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</si>
  <si>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</si>
  <si>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</si>
  <si>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</si>
  <si>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</si>
  <si>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</si>
  <si>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</si>
  <si>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</si>
  <si>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</si>
  <si>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</si>
  <si>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</si>
  <si>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</si>
  <si>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</si>
  <si>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</si>
  <si>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</si>
  <si>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</si>
  <si>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</si>
  <si>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</si>
  <si>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</si>
  <si>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</si>
  <si>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</si>
  <si>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</si>
  <si>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</si>
  <si>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</si>
  <si>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</si>
  <si>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</si>
  <si>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</si>
  <si>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</si>
  <si>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</si>
  <si>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</si>
  <si>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</si>
  <si>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</si>
  <si>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</si>
  <si>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</si>
  <si>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</si>
  <si>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</si>
  <si>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</si>
  <si>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</si>
  <si>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</si>
  <si>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</si>
  <si>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</si>
  <si>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</si>
  <si>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</si>
  <si>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</si>
  <si>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</si>
  <si>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</si>
  <si>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</si>
  <si>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</si>
  <si>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</si>
  <si>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</si>
  <si>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</si>
  <si>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</si>
  <si>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</si>
  <si>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</si>
  <si>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</si>
  <si>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</si>
  <si>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</si>
  <si>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</si>
  <si>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</si>
  <si>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</si>
  <si>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</si>
  <si>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</si>
  <si>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</si>
  <si>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</si>
  <si>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</si>
  <si>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</si>
  <si>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</si>
  <si>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</si>
  <si>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</si>
  <si>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</si>
  <si>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</si>
  <si>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</si>
  <si>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</si>
  <si>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</si>
  <si>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</si>
  <si>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</si>
  <si>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</si>
  <si>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</si>
  <si>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</si>
  <si>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</si>
  <si>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</si>
  <si>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</si>
  <si>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</si>
  <si>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</si>
  <si>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</si>
  <si>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</si>
  <si>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</si>
  <si>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</si>
  <si>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</si>
  <si>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</si>
  <si>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</si>
  <si>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</si>
  <si>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</si>
  <si>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</si>
  <si>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</si>
  <si>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</si>
  <si>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</si>
  <si>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</si>
  <si>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</si>
  <si>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</si>
  <si>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</si>
  <si>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</si>
  <si>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</si>
  <si>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</si>
  <si>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</si>
  <si>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</si>
  <si>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</si>
  <si>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</si>
  <si>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</si>
  <si>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</si>
  <si>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</si>
  <si>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</si>
  <si>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</si>
  <si>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</si>
  <si>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</si>
  <si>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</si>
  <si>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</si>
  <si>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</si>
  <si>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</si>
  <si>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</si>
  <si>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</si>
  <si>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</si>
  <si>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</si>
  <si>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</si>
  <si>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</si>
  <si>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</si>
  <si>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</si>
  <si>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</si>
  <si>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</si>
  <si>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</si>
  <si>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</si>
  <si>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</si>
  <si>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</si>
  <si>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</si>
  <si>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</si>
  <si>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</si>
  <si>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</si>
  <si>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</si>
  <si>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</si>
  <si>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</si>
  <si>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</si>
  <si>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</si>
  <si>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</si>
  <si>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</si>
  <si>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</si>
  <si>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</si>
  <si>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</si>
  <si>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</si>
  <si>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</si>
  <si>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</si>
  <si>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</si>
  <si>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</si>
  <si>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</si>
  <si>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</si>
  <si>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</si>
  <si>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</si>
  <si>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</si>
  <si>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</si>
  <si>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</si>
  <si>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</si>
  <si>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</si>
  <si>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</si>
  <si>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</si>
  <si>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</si>
  <si>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</si>
  <si>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</si>
  <si>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</si>
  <si>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</si>
  <si>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</si>
  <si>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</si>
  <si>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</si>
  <si>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</si>
  <si>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</si>
  <si>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</si>
  <si>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</si>
  <si>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</si>
  <si>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</si>
  <si>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</si>
  <si>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</si>
  <si>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</si>
  <si>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</si>
  <si>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</si>
  <si>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</si>
  <si>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</si>
  <si>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</si>
  <si>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</si>
  <si>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</si>
  <si>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</si>
  <si>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</si>
  <si>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</si>
  <si>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</si>
  <si>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</si>
  <si>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</si>
  <si>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</si>
  <si>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</si>
  <si>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</si>
  <si>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</si>
  <si>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</si>
  <si>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</si>
  <si>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</si>
  <si>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</si>
  <si>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</si>
  <si>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</si>
  <si>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</si>
  <si>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</si>
  <si>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</si>
  <si>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</si>
  <si>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</si>
  <si>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</si>
  <si>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</si>
  <si>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</si>
  <si>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</si>
  <si>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</si>
  <si>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</si>
  <si>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</si>
  <si>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</si>
  <si>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</si>
  <si>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</si>
  <si>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</si>
  <si>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</si>
  <si>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</si>
  <si>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</si>
  <si>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</si>
  <si>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</si>
  <si>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</si>
  <si>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</si>
  <si>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</si>
  <si>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</si>
  <si>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</si>
  <si>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</si>
  <si>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</si>
  <si>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</si>
  <si>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</si>
  <si>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</si>
  <si>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</si>
  <si>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</si>
  <si>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</si>
  <si>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</si>
  <si>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</si>
  <si>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</si>
  <si>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</si>
  <si>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</si>
  <si>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</si>
  <si>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</si>
  <si>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</si>
  <si>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</si>
  <si>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</si>
  <si>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</si>
  <si>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</si>
  <si>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</si>
  <si>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</si>
  <si>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</si>
  <si>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</si>
  <si>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</si>
  <si>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</si>
  <si>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</si>
  <si>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</si>
  <si>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</si>
  <si>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</si>
  <si>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</si>
  <si>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</si>
  <si>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</si>
  <si>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</si>
  <si>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</si>
  <si>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</si>
  <si>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</si>
  <si>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</si>
  <si>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</si>
  <si>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</si>
  <si>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</si>
  <si>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</si>
  <si>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</si>
  <si>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</si>
  <si>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</si>
  <si>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</si>
  <si>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</si>
  <si>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</si>
  <si>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</si>
  <si>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</si>
  <si>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</si>
  <si>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</si>
  <si>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</si>
  <si>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</si>
  <si>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</si>
  <si>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</si>
  <si>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</si>
  <si>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</si>
  <si>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</si>
  <si>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</si>
  <si>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</si>
  <si>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</si>
  <si>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</si>
  <si>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</si>
  <si>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</si>
  <si>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</si>
  <si>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</si>
  <si>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</si>
  <si>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</si>
  <si>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</si>
  <si>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</si>
  <si>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</si>
  <si>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</si>
  <si>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</si>
  <si>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</si>
  <si>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</si>
  <si>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</si>
  <si>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</si>
  <si>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</si>
  <si>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</si>
  <si>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</si>
  <si>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</si>
  <si>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</si>
  <si>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</si>
  <si>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</si>
  <si>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</si>
  <si>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</si>
  <si>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</si>
  <si>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</si>
  <si>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</si>
  <si>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</si>
  <si>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</si>
  <si>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</si>
  <si>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</si>
  <si>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</si>
  <si>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</si>
  <si>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</si>
  <si>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</si>
  <si>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</si>
  <si>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</si>
  <si>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</si>
  <si>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</si>
  <si>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</si>
  <si>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</si>
  <si>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</si>
  <si>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</si>
  <si>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</si>
  <si>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</si>
  <si>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</si>
  <si>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</si>
  <si>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</si>
  <si>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</si>
  <si>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</si>
  <si>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</si>
  <si>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</si>
  <si>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</si>
  <si>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</si>
  <si>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</si>
  <si>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</si>
  <si>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</si>
  <si>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</si>
  <si>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</si>
  <si>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</si>
  <si>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</si>
  <si>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</si>
  <si>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</si>
  <si>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</si>
  <si>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</si>
  <si>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</si>
  <si>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</si>
  <si>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</si>
  <si>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</si>
  <si>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</si>
  <si>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</si>
  <si>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</si>
  <si>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</si>
  <si>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</si>
  <si>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</si>
  <si>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</si>
  <si>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</si>
  <si>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</si>
  <si>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</si>
  <si>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</si>
  <si>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</si>
  <si>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</si>
  <si>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</si>
  <si>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</si>
  <si>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</si>
  <si>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</si>
  <si>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</si>
  <si>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</si>
  <si>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</si>
  <si>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</si>
  <si>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</si>
  <si>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</si>
  <si>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</si>
  <si>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</si>
  <si>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</si>
  <si>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</si>
  <si>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</si>
  <si>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</si>
  <si>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</si>
  <si>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</si>
  <si>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</si>
  <si>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</si>
  <si>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</si>
  <si>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</si>
  <si>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</si>
  <si>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</si>
  <si>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</si>
  <si>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</si>
  <si>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</si>
  <si>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</si>
  <si>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</si>
  <si>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</si>
  <si>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</si>
  <si>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</si>
  <si>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</si>
  <si>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</si>
  <si>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</si>
  <si>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</si>
  <si>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</si>
  <si>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</si>
  <si>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</si>
  <si>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</si>
  <si>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</si>
  <si>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</si>
  <si>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</si>
  <si>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</si>
  <si>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</si>
  <si>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</si>
  <si>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</si>
  <si>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</si>
  <si>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</si>
  <si>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</si>
  <si>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</si>
  <si>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</si>
  <si>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</si>
  <si>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</si>
  <si>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</si>
  <si>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</si>
  <si>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</si>
  <si>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</si>
  <si>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</si>
  <si>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</si>
  <si>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</si>
  <si>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</si>
  <si>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</si>
  <si>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</si>
  <si>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</si>
  <si>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</si>
  <si>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</si>
  <si>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</si>
  <si>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</si>
  <si>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</si>
  <si>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</si>
  <si>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</si>
  <si>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</si>
  <si>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</si>
  <si>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</si>
  <si>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</si>
  <si>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</si>
  <si>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</si>
  <si>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</si>
  <si>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</si>
  <si>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</si>
  <si>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</si>
  <si>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</si>
  <si>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</si>
  <si>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</si>
  <si>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</si>
  <si>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</si>
  <si>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</si>
  <si>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</si>
  <si>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</si>
  <si>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</si>
  <si>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</si>
  <si>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</si>
  <si>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</si>
  <si>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</si>
  <si>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</si>
  <si>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</si>
  <si>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</si>
  <si>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</si>
  <si>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</si>
  <si>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</si>
  <si>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</si>
  <si>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</si>
  <si>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</si>
  <si>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</si>
  <si>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</si>
  <si>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</si>
  <si>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</si>
  <si>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</si>
  <si>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</si>
  <si>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</si>
  <si>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</si>
  <si>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</si>
  <si>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</si>
  <si>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</si>
  <si>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</si>
  <si>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</si>
  <si>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</si>
  <si>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</si>
  <si>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</si>
  <si>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</si>
  <si>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</si>
  <si>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</si>
  <si>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</si>
  <si>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</si>
  <si>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</si>
  <si>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</si>
  <si>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</si>
  <si>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</si>
  <si>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</si>
  <si>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</si>
  <si>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</si>
  <si>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</si>
  <si>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</si>
  <si>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</si>
  <si>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</si>
  <si>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</si>
  <si>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</si>
  <si>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</si>
  <si>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</si>
  <si>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</si>
  <si>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</si>
  <si>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</si>
  <si>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</si>
  <si>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</si>
  <si>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</si>
  <si>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</si>
  <si>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</si>
  <si>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</si>
  <si>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</si>
  <si>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</si>
  <si>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</si>
  <si>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</si>
  <si>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</si>
  <si>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</si>
  <si>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</si>
  <si>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</si>
  <si>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</si>
  <si>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</si>
  <si>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</si>
  <si>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</si>
  <si>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</si>
  <si>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</si>
  <si>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</si>
  <si>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</si>
  <si>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</si>
  <si>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</si>
  <si>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</si>
  <si>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</si>
  <si>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</si>
  <si>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</si>
  <si>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</si>
  <si>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</si>
  <si>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</si>
  <si>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</si>
  <si>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</si>
  <si>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</si>
  <si>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</si>
  <si>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</si>
  <si>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</si>
  <si>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</si>
  <si>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</si>
  <si>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</si>
  <si>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</si>
  <si>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</si>
  <si>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</si>
  <si>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</si>
  <si>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</si>
  <si>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</si>
  <si>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</si>
  <si>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</si>
  <si>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</si>
  <si>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</si>
  <si>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</si>
  <si>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</si>
  <si>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</si>
  <si>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</si>
  <si>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</si>
  <si>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</si>
  <si>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</si>
  <si>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</si>
  <si>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</si>
  <si>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</si>
  <si>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</si>
  <si>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</si>
  <si>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</si>
  <si>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</si>
  <si>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</si>
  <si>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</si>
  <si>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</si>
  <si>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</si>
  <si>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</si>
  <si>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</si>
  <si>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</si>
  <si>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</si>
  <si>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</si>
  <si>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</si>
  <si>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</si>
  <si>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</si>
  <si>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</si>
  <si>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</si>
  <si>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</si>
  <si>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</si>
  <si>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</si>
  <si>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</si>
  <si>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</si>
  <si>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</si>
  <si>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</si>
  <si>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</si>
  <si>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</si>
  <si>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</si>
  <si>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</si>
  <si>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</si>
  <si>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</si>
  <si>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</si>
  <si>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</si>
  <si>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</si>
  <si>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</si>
  <si>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</si>
  <si>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</si>
  <si>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</si>
  <si>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</si>
  <si>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</si>
  <si>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</si>
  <si>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</si>
  <si>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</si>
  <si>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</si>
  <si>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</si>
  <si>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</si>
  <si>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</si>
  <si>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</si>
  <si>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</si>
  <si>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</si>
  <si>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</si>
  <si>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</si>
  <si>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</si>
  <si>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</si>
  <si>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</si>
  <si>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</si>
  <si>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</si>
  <si>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</si>
  <si>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</si>
  <si>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</si>
  <si>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</si>
  <si>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</si>
  <si>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</si>
  <si>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</si>
  <si>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</si>
  <si>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</si>
  <si>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</si>
  <si>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</si>
  <si>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</si>
  <si>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</si>
  <si>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</si>
  <si>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</si>
  <si>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</si>
  <si>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</si>
  <si>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</si>
  <si>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</si>
  <si>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</si>
  <si>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</si>
  <si>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</si>
  <si>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</si>
  <si>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</si>
  <si>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</si>
  <si>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</si>
  <si>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</si>
  <si>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</si>
  <si>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</si>
  <si>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</si>
  <si>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</si>
  <si>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</si>
  <si>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</si>
  <si>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</si>
  <si>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</si>
  <si>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</si>
  <si>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</si>
  <si>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</si>
  <si>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</si>
  <si>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</si>
  <si>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</si>
  <si>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</si>
  <si>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</si>
  <si>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</si>
  <si>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</si>
  <si>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</si>
  <si>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</si>
  <si>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</si>
  <si>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</si>
  <si>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</si>
  <si>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</si>
  <si>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</si>
  <si>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</si>
  <si>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</si>
  <si>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</si>
  <si>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</si>
  <si>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</si>
  <si>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</si>
  <si>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</si>
  <si>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</si>
  <si>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</si>
  <si>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</si>
  <si>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</si>
  <si>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</si>
  <si>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</si>
  <si>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</si>
  <si>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</si>
  <si>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</si>
  <si>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</si>
  <si>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</si>
  <si>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</si>
  <si>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</si>
  <si>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</si>
  <si>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</si>
  <si>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</si>
  <si>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</si>
  <si>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</si>
  <si>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</si>
  <si>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</si>
  <si>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</si>
  <si>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</si>
  <si>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</si>
  <si>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</si>
  <si>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</si>
  <si>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</si>
  <si>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</si>
  <si>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</si>
  <si>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</si>
  <si>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</si>
  <si>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</si>
  <si>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</si>
  <si>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</si>
  <si>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</si>
  <si>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</si>
  <si>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</si>
  <si>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</si>
  <si>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</si>
  <si>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</si>
  <si>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</si>
  <si>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</si>
  <si>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</si>
  <si>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</si>
  <si>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</si>
  <si>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</si>
  <si>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</si>
  <si>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</si>
  <si>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</si>
  <si>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</si>
  <si>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</si>
  <si>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</si>
  <si>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</si>
  <si>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</si>
  <si>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</si>
  <si>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</si>
  <si>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</si>
  <si>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</si>
  <si>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</si>
  <si>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</si>
  <si>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</si>
  <si>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</si>
  <si>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</si>
  <si>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</si>
  <si>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</si>
  <si>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</si>
  <si>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</si>
  <si>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</si>
  <si>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</si>
  <si>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</si>
  <si>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</si>
  <si>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</si>
  <si>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</si>
  <si>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</si>
  <si>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</si>
  <si>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</si>
  <si>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</si>
  <si>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</si>
  <si>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</si>
  <si>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</si>
  <si>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</si>
  <si>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</si>
  <si>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</si>
  <si>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</si>
  <si>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</si>
  <si>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</si>
  <si>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</si>
  <si>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</si>
  <si>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</si>
  <si>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</si>
  <si>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</si>
  <si>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</si>
  <si>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</si>
  <si>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</si>
  <si>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</si>
  <si>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</si>
  <si>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</si>
  <si>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</si>
  <si>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</si>
  <si>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</si>
  <si>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</si>
  <si>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</si>
  <si>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</si>
  <si>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</si>
  <si>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</si>
  <si>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</si>
  <si>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</si>
  <si>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</si>
  <si>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</si>
  <si>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</si>
  <si>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</si>
  <si>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</si>
  <si>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</si>
  <si>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</si>
  <si>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</si>
  <si>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</si>
  <si>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</si>
  <si>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</si>
  <si>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</si>
  <si>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</si>
  <si>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</si>
  <si>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</si>
  <si>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</si>
  <si>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</si>
  <si>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</si>
  <si>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</si>
  <si>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</si>
  <si>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</si>
  <si>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</si>
  <si>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</si>
  <si>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</si>
  <si>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</si>
  <si>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</si>
  <si>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</si>
  <si>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</si>
  <si>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</si>
  <si>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</si>
  <si>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</si>
  <si>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</si>
  <si>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</si>
  <si>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</si>
  <si>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</si>
  <si>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</si>
  <si>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</si>
  <si>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</si>
  <si>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</si>
  <si>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</si>
  <si>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</si>
  <si>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</si>
  <si>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</si>
  <si>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</si>
  <si>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</si>
  <si>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</si>
  <si>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</si>
  <si>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</si>
  <si>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</si>
  <si>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</si>
  <si>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</si>
  <si>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</si>
  <si>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</si>
  <si>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</si>
  <si>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</si>
  <si>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</si>
  <si>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</si>
  <si>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</si>
  <si>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</si>
  <si>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</si>
  <si>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</si>
  <si>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</si>
  <si>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</si>
  <si>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</si>
  <si>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</si>
  <si>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</si>
  <si>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</si>
  <si>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</si>
  <si>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</si>
  <si>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</si>
  <si>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</si>
  <si>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</si>
  <si>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</si>
  <si>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</si>
  <si>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</si>
  <si>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</si>
  <si>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</si>
  <si>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</si>
  <si>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</si>
  <si>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</si>
  <si>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</si>
  <si>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</si>
  <si>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</si>
  <si>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</si>
  <si>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</si>
  <si>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</si>
  <si>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</si>
  <si>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</si>
  <si>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</si>
  <si>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</si>
  <si>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</si>
  <si>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</si>
  <si>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</si>
  <si>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</si>
  <si>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</si>
  <si>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</si>
  <si>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</si>
  <si>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</si>
  <si>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</si>
  <si>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</si>
  <si>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</si>
  <si>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</si>
  <si>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</si>
  <si>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</si>
  <si>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</si>
  <si>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</si>
  <si>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</si>
  <si>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</si>
  <si>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</si>
  <si>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</si>
  <si>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</si>
  <si>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</si>
  <si>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</si>
  <si>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</si>
  <si>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</si>
  <si>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</si>
  <si>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</si>
  <si>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</si>
  <si>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</si>
  <si>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</si>
  <si>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</si>
  <si>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</si>
  <si>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</si>
  <si>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</si>
  <si>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</si>
  <si>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</si>
  <si>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</si>
  <si>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</si>
  <si>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</si>
  <si>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</si>
  <si>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</si>
  <si>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</si>
  <si>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</si>
  <si>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</si>
  <si>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</si>
  <si>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</si>
  <si>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</si>
  <si>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</si>
  <si>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</si>
  <si>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</si>
  <si>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</si>
  <si>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</si>
  <si>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</si>
  <si>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</si>
  <si>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</si>
  <si>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</si>
  <si>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</si>
  <si>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</si>
  <si>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</si>
  <si>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</si>
  <si>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</si>
  <si>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</si>
  <si>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</si>
  <si>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</si>
  <si>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</si>
  <si>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</si>
  <si>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</si>
  <si>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</si>
  <si>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</si>
  <si>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</si>
  <si>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</si>
  <si>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</si>
  <si>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</si>
  <si>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</si>
  <si>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</si>
  <si>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</si>
  <si>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</si>
  <si>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</si>
  <si>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</si>
  <si>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</si>
  <si>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</si>
  <si>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</si>
  <si>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</si>
  <si>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</si>
  <si>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</si>
  <si>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</si>
  <si>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</si>
  <si>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</si>
  <si>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</si>
  <si>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</si>
  <si>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</si>
  <si>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</si>
  <si>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</si>
  <si>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</si>
  <si>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</si>
  <si>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</si>
  <si>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</si>
  <si>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</si>
  <si>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</si>
  <si>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</si>
  <si>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</si>
  <si>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</si>
  <si>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</si>
  <si>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</si>
  <si>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</si>
  <si>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</si>
  <si>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</si>
  <si>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</si>
  <si>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</si>
  <si>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</si>
  <si>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</si>
  <si>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</si>
  <si>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</si>
  <si>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</si>
  <si>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</si>
  <si>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</si>
  <si>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</si>
  <si>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</si>
  <si>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</si>
  <si>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</si>
  <si>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</si>
  <si>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</si>
  <si>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</si>
  <si>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</si>
  <si>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</si>
  <si>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</si>
  <si>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</si>
  <si>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</si>
  <si>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</si>
  <si>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</si>
  <si>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</si>
  <si>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</si>
  <si>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</si>
  <si>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</si>
  <si>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</si>
  <si>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</si>
  <si>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</si>
  <si>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</si>
  <si>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</si>
  <si>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</si>
  <si>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</si>
  <si>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</si>
  <si>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</si>
  <si>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</si>
  <si>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</si>
  <si>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</si>
  <si>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</si>
  <si>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</si>
  <si>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</si>
  <si>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</si>
  <si>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</si>
  <si>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</si>
  <si>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</si>
  <si>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</si>
  <si>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</si>
  <si>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</si>
  <si>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</si>
  <si>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</si>
  <si>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</si>
  <si>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</si>
  <si>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</si>
  <si>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</si>
  <si>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</si>
  <si>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</si>
  <si>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</si>
  <si>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</si>
  <si>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</si>
  <si>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</si>
  <si>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</si>
  <si>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</si>
  <si>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</si>
  <si>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</si>
  <si>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</si>
  <si>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</si>
  <si>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</si>
  <si>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</si>
  <si>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</si>
  <si>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</si>
  <si>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</si>
  <si>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</si>
  <si>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</si>
  <si>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</si>
  <si>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</si>
  <si>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</si>
  <si>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</si>
  <si>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</si>
  <si>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</si>
  <si>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</si>
  <si>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</si>
  <si>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</si>
  <si>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</si>
  <si>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</si>
  <si>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</si>
  <si>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</si>
  <si>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</si>
  <si>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</si>
  <si>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</si>
  <si>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</si>
  <si>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</si>
  <si>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</si>
  <si>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</si>
  <si>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</si>
  <si>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</si>
  <si>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</si>
  <si>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</si>
  <si>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</si>
  <si>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</si>
  <si>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</si>
  <si>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</si>
  <si>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</si>
  <si>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</si>
  <si>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</si>
  <si>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</si>
  <si>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</si>
  <si>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</si>
  <si>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</si>
  <si>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</si>
  <si>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</si>
  <si>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</si>
  <si>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</si>
  <si>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</si>
  <si>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</si>
  <si>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</si>
  <si>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</si>
  <si>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</si>
  <si>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</si>
  <si>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</si>
  <si>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</si>
  <si>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</si>
  <si>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</si>
  <si>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</si>
  <si>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</si>
  <si>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</si>
  <si>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</si>
  <si>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</si>
  <si>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</si>
  <si>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</si>
  <si>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</si>
  <si>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</si>
  <si>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</si>
  <si>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</si>
  <si>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</si>
  <si>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</si>
  <si>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</si>
  <si>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</si>
  <si>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</si>
  <si>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</si>
  <si>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</si>
  <si>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</si>
  <si>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</si>
  <si>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</si>
  <si>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</si>
  <si>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</si>
  <si>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</si>
  <si>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</si>
  <si>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</si>
  <si>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</si>
  <si>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</si>
  <si>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</si>
  <si>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</si>
  <si>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</si>
  <si>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</si>
  <si>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</si>
  <si>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</si>
  <si>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</si>
  <si>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</si>
  <si>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</si>
  <si>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</si>
  <si>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</si>
  <si>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</si>
  <si>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</si>
  <si>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</si>
  <si>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</si>
  <si>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</si>
  <si>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</si>
  <si>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</si>
  <si>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</si>
  <si>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</si>
  <si>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</si>
  <si>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</si>
  <si>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</si>
  <si>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</si>
  <si>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</si>
  <si>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</si>
  <si>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</si>
  <si>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</si>
  <si>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</si>
  <si>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</si>
  <si>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</si>
  <si>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</si>
  <si>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</si>
  <si>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</si>
  <si>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</si>
  <si>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</si>
  <si>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</si>
  <si>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</si>
  <si>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</si>
  <si>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</si>
  <si>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</si>
  <si>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</si>
  <si>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</si>
  <si>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</si>
  <si>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</si>
  <si>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</si>
  <si>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</si>
  <si>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</si>
  <si>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</si>
  <si>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</si>
  <si>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</si>
  <si>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</si>
  <si>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</si>
  <si>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</si>
  <si>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</si>
  <si>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</si>
  <si>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</si>
  <si>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</si>
  <si>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</si>
  <si>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</si>
  <si>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</si>
  <si>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</si>
  <si>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</si>
  <si>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</si>
  <si>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</si>
  <si>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</si>
  <si>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</si>
  <si>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</si>
  <si>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</si>
  <si>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</si>
  <si>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</si>
  <si>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</si>
  <si>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</si>
  <si>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</si>
  <si>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</si>
  <si>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</si>
  <si>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</si>
  <si>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</si>
  <si>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</si>
  <si>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</si>
  <si>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</si>
  <si>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</si>
  <si>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</si>
  <si>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</si>
  <si>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</si>
  <si>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</si>
  <si>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</si>
  <si>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</si>
  <si>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</si>
  <si>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</si>
  <si>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</si>
  <si>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</si>
  <si>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</si>
  <si>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</si>
  <si>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</si>
  <si>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</si>
  <si>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</si>
  <si>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</si>
  <si>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</si>
  <si>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</si>
  <si>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</si>
  <si>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</si>
  <si>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</si>
  <si>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Sub-Category</t>
  </si>
  <si>
    <t>Row Labels</t>
  </si>
  <si>
    <t>Grand Total</t>
  </si>
  <si>
    <t>(All)</t>
  </si>
  <si>
    <t>Column Labels</t>
  </si>
  <si>
    <t>St. Count</t>
  </si>
  <si>
    <t>Sum of St. Count</t>
  </si>
  <si>
    <t>Parent Category</t>
  </si>
  <si>
    <t>All</t>
  </si>
  <si>
    <t>End_Date</t>
  </si>
  <si>
    <t>End_Time</t>
  </si>
  <si>
    <t>End_Unix</t>
  </si>
  <si>
    <t>End_Excel</t>
  </si>
  <si>
    <t>Launch_Date</t>
  </si>
  <si>
    <t>Launch_Time</t>
  </si>
  <si>
    <t>Launch_Unix</t>
  </si>
  <si>
    <t>Launch_ExcelDate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</si>
  <si>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</si>
  <si>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</si>
  <si>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</si>
  <si>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</si>
  <si>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</si>
  <si>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</si>
  <si>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</si>
  <si>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</si>
  <si>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</si>
  <si>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</si>
  <si>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</si>
  <si>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</si>
  <si>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Launch_Date (Year)</t>
  </si>
  <si>
    <t>Count of state</t>
  </si>
  <si>
    <t>Goal</t>
  </si>
  <si>
    <t>Number Successsful</t>
  </si>
  <si>
    <t>Number Failed</t>
  </si>
  <si>
    <t>Number Cancelled</t>
  </si>
  <si>
    <t>Total Projects</t>
  </si>
  <si>
    <t>Percentage Successful</t>
  </si>
  <si>
    <t xml:space="preserve">Percentage Failed 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</si>
  <si>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</si>
  <si>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</si>
  <si>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</si>
  <si>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</si>
  <si>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</si>
  <si>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</si>
  <si>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</si>
  <si>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</si>
  <si>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</si>
  <si>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</si>
  <si>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</si>
  <si>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</si>
  <si>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</si>
  <si>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SmA</t>
  </si>
  <si>
    <t>SmB</t>
  </si>
  <si>
    <t>SmC</t>
  </si>
  <si>
    <t>SmD</t>
  </si>
  <si>
    <t>MedA</t>
  </si>
  <si>
    <t>MedB</t>
  </si>
  <si>
    <t>MedC</t>
  </si>
  <si>
    <t>MedD</t>
  </si>
  <si>
    <t>LgA</t>
  </si>
  <si>
    <t>LgB</t>
  </si>
  <si>
    <t>LgC</t>
  </si>
  <si>
    <t>LgD</t>
  </si>
  <si>
    <t>ck</t>
  </si>
  <si>
    <t>Goal_Size</t>
  </si>
  <si>
    <t>ck_a</t>
  </si>
  <si>
    <t>quick_a</t>
  </si>
  <si>
    <t>"SmA"</t>
  </si>
  <si>
    <t>ck_c</t>
  </si>
  <si>
    <t>ck_b</t>
  </si>
  <si>
    <t>Total Compl. Projects</t>
  </si>
  <si>
    <t>Mean</t>
  </si>
  <si>
    <t>Median</t>
  </si>
  <si>
    <t>Backers_Success</t>
  </si>
  <si>
    <t>Backers_Failed</t>
  </si>
  <si>
    <t>Variance</t>
  </si>
  <si>
    <t>Successful</t>
  </si>
  <si>
    <t>Failed</t>
  </si>
  <si>
    <t>Minmum</t>
  </si>
  <si>
    <t>Maximum</t>
  </si>
  <si>
    <t>Standard Deviation</t>
  </si>
  <si>
    <t>Descriptive Statistics</t>
  </si>
  <si>
    <t>Campaign</t>
  </si>
  <si>
    <t>Live</t>
  </si>
  <si>
    <t>Theater</t>
  </si>
  <si>
    <t>Music</t>
  </si>
  <si>
    <t>Technology</t>
  </si>
  <si>
    <t>Film &amp; Video</t>
  </si>
  <si>
    <t>Publishing</t>
  </si>
  <si>
    <t>Games</t>
  </si>
  <si>
    <t>Photography</t>
  </si>
  <si>
    <t>Food</t>
  </si>
  <si>
    <t>Journalism</t>
  </si>
  <si>
    <t>Success Rate</t>
  </si>
  <si>
    <t>% Total</t>
  </si>
  <si>
    <t xml:space="preserve"> </t>
  </si>
  <si>
    <t>Month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</si>
</sst>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&quot;$&quot;#,##0.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6" fontId="0" fillId="0" borderId="0" xfId="0" applyNumberFormat="1"/>
    <xf numFmtId="3" fontId="0" fillId="0" borderId="0" xfId="0" applyNumberFormat="1"/>
    <xf numFmtId="9" fontId="0" fillId="0" borderId="0" xfId="0" applyNumberFormat="1"/>
    <xf numFmtId="0" fontId="2" fillId="0" borderId="0" xfId="0" applyFont="1"/>
    <xf numFmtId="0" fontId="0" fillId="0" borderId="1" xfId="0" applyBorder="1"/>
    <xf numFmtId="9" fontId="0" fillId="0" borderId="1" xfId="0" applyNumberForma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" fontId="0" fillId="0" borderId="1" xfId="0" applyNumberForma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14" fontId="1" fillId="3" borderId="1" xfId="0" applyNumberFormat="1" applyFont="1" applyFill="1" applyBorder="1" applyAlignment="1">
      <alignment horizontal="left"/>
    </xf>
    <xf numFmtId="166" fontId="1" fillId="3" borderId="1" xfId="0" applyNumberFormat="1" applyFont="1" applyFill="1" applyBorder="1" applyAlignment="1">
      <alignment horizontal="left"/>
    </xf>
    <xf numFmtId="0" fontId="0" fillId="2" borderId="1" xfId="0" applyFill="1" applyBorder="1"/>
    <xf numFmtId="164" fontId="0" fillId="2" borderId="1" xfId="0" applyNumberFormat="1" applyFill="1" applyBorder="1"/>
  </cellXfs>
  <cellStyles count="1">
    <cellStyle name="Normal" xfId="0" builtinId="0"/>
  </cellStyles>
  <dxfs count="11"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[200902 Rodgers Excel Challenge Book 2.0.xlsx]Table I!PivotTable2</c:name>
    <c:fmtId val="0"/>
  </c:pivotSource>
  <c:chart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I'!$B$3:$B$4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I'!$B$5:$B$14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8-4A07-845C-1C9938DFB0C0}"/>
            </c:ext>
          </c:extLst>
        </c:ser>
        <c:ser>
          <c:idx val="1"/>
          <c:order val="1"/>
          <c:tx>
            <c:strRef>
              <c:f>'Table I'!$C$3:$C$4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'Table I'!$A$5:$A$14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I'!$C$5:$C$14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8-4A07-845C-1C9938DFB0C0}"/>
            </c:ext>
          </c:extLst>
        </c:ser>
        <c:ser>
          <c:idx val="2"/>
          <c:order val="2"/>
          <c:tx>
            <c:strRef>
              <c:f>'Table I'!$D$3:$D$4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'Table I'!$A$5:$A$14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I'!$D$5:$D$14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8-4A07-845C-1C9938DFB0C0}"/>
            </c:ext>
          </c:extLst>
        </c:ser>
        <c:ser>
          <c:idx val="3"/>
          <c:order val="3"/>
          <c:tx>
            <c:strRef>
              <c:f>'Table I'!$E$3:$E$4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'Table I'!$A$5:$A$14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I'!$E$5:$E$14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8-4A07-845C-1C9938DFB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6394255"/>
        <c:axId val="1597046143"/>
      </c:barChart>
      <c:catAx>
        <c:axId val="14163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46143"/>
        <c:crosses val="autoZero"/>
        <c:auto val="1"/>
        <c:lblAlgn val="ctr"/>
        <c:lblOffset val="100"/>
        <c:noMultiLvlLbl val="0"/>
      </c:catAx>
      <c:valAx>
        <c:axId val="159704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[200902 Rodgers Excel Challenge Book 2.0.xlsx]Table II!PivotTable3</c:name>
    <c:fmtId val="0"/>
  </c:pivotSource>
  <c:chart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II'!$B$4:$B$5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'Table II'!$B$6:$B$47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5-4C32-A2C7-9557A92C342C}"/>
            </c:ext>
          </c:extLst>
        </c:ser>
        <c:ser>
          <c:idx val="1"/>
          <c:order val="1"/>
          <c:tx>
            <c:strRef>
              <c:f>'Table II'!$C$4:$C$5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'Table II'!$A$6:$A$47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'Table II'!$C$6:$C$47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5-4C32-A2C7-9557A92C342C}"/>
            </c:ext>
          </c:extLst>
        </c:ser>
        <c:ser>
          <c:idx val="2"/>
          <c:order val="2"/>
          <c:tx>
            <c:strRef>
              <c:f>'Table II'!$D$4:$D$5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'Table II'!$A$6:$A$47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'Table II'!$D$6:$D$47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F5-4C32-A2C7-9557A92C342C}"/>
            </c:ext>
          </c:extLst>
        </c:ser>
        <c:ser>
          <c:idx val="3"/>
          <c:order val="3"/>
          <c:tx>
            <c:strRef>
              <c:f>'Table II'!$E$4:$E$5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'Table II'!$A$6:$A$47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'Table II'!$E$6:$E$47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F5-4C32-A2C7-9557A92C3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67375"/>
        <c:axId val="48461167"/>
      </c:barChart>
      <c:catAx>
        <c:axId val="6046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1167"/>
        <c:crosses val="autoZero"/>
        <c:auto val="1"/>
        <c:lblAlgn val="ctr"/>
        <c:lblOffset val="100"/>
        <c:noMultiLvlLbl val="0"/>
      </c:catAx>
      <c:valAx>
        <c:axId val="4846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[200902 Rodgers Excel Challenge Book 2.0.xlsx]Table III!PivotTable4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 III'!$B$4:$B$5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III'!$A$6:$A$18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III'!$B$6:$B$18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8-47C8-80E3-064840A24DC4}"/>
            </c:ext>
          </c:extLst>
        </c:ser>
        <c:ser>
          <c:idx val="1"/>
          <c:order val="1"/>
          <c:tx>
            <c:strRef>
              <c:f>'Table III'!$C$4:$C$5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'Table III'!$A$6:$A$18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III'!$C$6:$C$18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8-47C8-80E3-064840A24DC4}"/>
            </c:ext>
          </c:extLst>
        </c:ser>
        <c:ser>
          <c:idx val="2"/>
          <c:order val="2"/>
          <c:tx>
            <c:strRef>
              <c:f>'Table III'!$D$4:$D$5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'Table III'!$A$6:$A$18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III'!$D$6:$D$18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8-47C8-80E3-064840A24DC4}"/>
            </c:ext>
          </c:extLst>
        </c:ser>
        <c:ser>
          <c:idx val="3"/>
          <c:order val="3"/>
          <c:tx>
            <c:strRef>
              <c:f>'Table III'!$E$4:$E$5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'Table III'!$A$6:$A$18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III'!$E$6:$E$18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78-47C8-80E3-064840A24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528335"/>
        <c:axId val="1551601759"/>
      </c:lineChart>
      <c:catAx>
        <c:axId val="130552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01759"/>
        <c:crosses val="autoZero"/>
        <c:auto val="1"/>
        <c:lblAlgn val="ctr"/>
        <c:lblOffset val="100"/>
        <c:noMultiLvlLbl val="0"/>
      </c:catAx>
      <c:valAx>
        <c:axId val="155160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2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Funding</a:t>
            </a:r>
            <a:r>
              <a:rPr lang="en-US" baseline="0"/>
              <a:t> </a:t>
            </a:r>
            <a:r>
              <a:rPr lang="en-US"/>
              <a:t>Outcome</a:t>
            </a:r>
            <a:r>
              <a:rPr lang="en-US" baseline="0"/>
              <a:t> Relative to Goal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I'!$G$2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'Bonus I'!$B$3:$B$14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I'!$G$3:$G$14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A-426A-9F51-8FAAA675D6FC}"/>
            </c:ext>
          </c:extLst>
        </c:ser>
        <c:ser>
          <c:idx val="1"/>
          <c:order val="1"/>
          <c:tx>
            <c:strRef>
              <c:f>'Bonus I'!$H$2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'Bonus I'!$B$3:$B$14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I'!$H$3:$H$14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A-426A-9F51-8FAAA675D6FC}"/>
            </c:ext>
          </c:extLst>
        </c:ser>
        <c:ser>
          <c:idx val="2"/>
          <c:order val="2"/>
          <c:tx>
            <c:strRef>
              <c:f>'Bonus I'!$I$2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I'!$B$3:$B$14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I'!$I$3:$I$14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A-426A-9F51-8FAAA675D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364655"/>
        <c:axId val="2123806511"/>
      </c:lineChart>
      <c:catAx>
        <c:axId val="136236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6511"/>
        <c:crosses val="autoZero"/>
        <c:auto val="1"/>
        <c:lblAlgn val="ctr"/>
        <c:lblOffset val="100"/>
        <c:noMultiLvlLbl val="0"/>
      </c:catAx>
      <c:valAx>
        <c:axId val="21238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6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2</xdr:row>
      <xdr:rowOff>45720</xdr:rowOff>
    </xdr:from>
    <xdr:to>
      <xdr:col>15</xdr:col>
      <xdr:colOff>274320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27A91-4F1E-47A0-A21E-22C557F95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7</xdr:row>
      <xdr:rowOff>175260</xdr:rowOff>
    </xdr:from>
    <xdr:to>
      <xdr:col>20</xdr:col>
      <xdr:colOff>106680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7B95D-91EB-4C01-A5D5-BD5FAA427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3</xdr:row>
      <xdr:rowOff>45720</xdr:rowOff>
    </xdr:from>
    <xdr:to>
      <xdr:col>11</xdr:col>
      <xdr:colOff>236220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65CC7-491B-4FFD-AFBD-D7897C0F9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16</xdr:row>
      <xdr:rowOff>60960</xdr:rowOff>
    </xdr:from>
    <xdr:to>
      <xdr:col>8</xdr:col>
      <xdr:colOff>1303020</xdr:colOff>
      <xdr:row>31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488B4-60ED-446F-95AA-519DFF0A4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t Rodgers" refreshedDate="44076.552939236113" createdVersion="6" refreshedVersion="6" minRefreshableVersion="3" recordCount="4114" xr:uid="{B5B3BF53-4C69-46A2-842E-AC94060A24E0}">
  <cacheSource type="worksheet">
    <worksheetSource ref="A1:AC4115" sheet="Base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64">
      <sharedItems containsSemiMixedTypes="0" containsString="0" containsNumber="1" minValue="0" maxValue="22603"/>
    </cacheField>
    <cacheField name="Average Donation" numFmtId="165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St. Count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nt Rodgers" refreshedDate="44078.347055787039" backgroundQuery="1" createdVersion="6" refreshedVersion="6" minRefreshableVersion="3" recordCount="0" supportSubquery="1" supportAdvancedDrill="1" xr:uid="{EC3ECB9F-3064-490E-AFC0-009B6F0EA81D}">
  <cacheSource type="external" connectionId="1"/>
  <cacheFields count="5">
    <cacheField name="[Range].[Launch_Date (Month)].[Launch_Date (Month)]" caption="Launch_Date (Month)" numFmtId="0" hierarchy="2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Launch_Date (Year)].[Launch_Date (Year)]" caption="Launch_Date (Year)" numFmtId="0" hierarchy="25" level="1">
      <sharedItems containsSemiMixedTypes="0" containsNonDate="0" containsString="0"/>
    </cacheField>
    <cacheField name="[Range].[Parent Category].[Parent Category]" caption="Parent Category" numFmtId="0" hierarchy="22" level="1">
      <sharedItems containsSemiMixedTypes="0" containsNonDate="0" containsString="0"/>
    </cacheField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Measures].[Count of state]" caption="Count of state" numFmtId="0" hierarchy="30" level="32767"/>
  </cacheFields>
  <cacheHierarchies count="3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End_Unix]" caption="End_Unix" attribute="1" defaultMemberUniqueName="[Range].[End_Unix].[All]" allUniqueName="[Range].[End_Unix].[All]" dimensionUniqueName="[Range]" displayFolder="" count="0" memberValueDatatype="20" unbalanced="0"/>
    <cacheHierarchy uniqueName="[Range].[End_Excel]" caption="End_Excel" attribute="1" time="1" defaultMemberUniqueName="[Range].[End_Excel].[All]" allUniqueName="[Range].[End_Excel].[All]" dimensionUniqueName="[Range]" displayFolder="" count="0" memberValueDatatype="7" unbalanced="0"/>
    <cacheHierarchy uniqueName="[Range].[End_Date]" caption="End_Date" attribute="1" time="1" defaultMemberUniqueName="[Range].[End_Date].[All]" allUniqueName="[Range].[End_Date].[All]" dimensionUniqueName="[Range]" displayFolder="" count="0" memberValueDatatype="7" unbalanced="0"/>
    <cacheHierarchy uniqueName="[Range].[End_Time]" caption="End_Time" attribute="1" time="1" defaultMemberUniqueName="[Range].[End_Time].[All]" allUniqueName="[Range].[End_Time].[All]" dimensionUniqueName="[Range]" displayFolder="" count="0" memberValueDatatype="7" unbalanced="0"/>
    <cacheHierarchy uniqueName="[Range].[Launch_Unix]" caption="Launch_Unix" attribute="1" defaultMemberUniqueName="[Range].[Launch_Unix].[All]" allUniqueName="[Range].[Launch_Unix].[All]" dimensionUniqueName="[Range]" displayFolder="" count="0" memberValueDatatype="20" unbalanced="0"/>
    <cacheHierarchy uniqueName="[Range].[Launch_ExcelDate]" caption="Launch_ExcelDate" attribute="1" time="1" defaultMemberUniqueName="[Range].[Launch_ExcelDate].[All]" allUniqueName="[Range].[Launch_ExcelDate].[All]" dimensionUniqueName="[Range]" displayFolder="" count="0" memberValueDatatype="7" unbalanced="0"/>
    <cacheHierarchy uniqueName="[Range].[Launch_Date]" caption="Launch_Date" attribute="1" time="1" defaultMemberUniqueName="[Range].[Launch_Date].[All]" allUniqueName="[Range].[Launch_Date].[All]" dimensionUniqueName="[Range]" displayFolder="" count="2" memberValueDatatype="7" unbalanced="0"/>
    <cacheHierarchy uniqueName="[Range].[Launch_Time]" caption="Launch_Time" attribute="1" time="1" defaultMemberUniqueName="[Range].[Launch_Time].[All]" allUniqueName="[Range].[Launch_Time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St. Count]" caption="St. Count" attribute="1" defaultMemberUniqueName="[Range].[St. Count].[All]" allUniqueName="[Range].[St. Count].[All]" dimensionUniqueName="[Range]" displayFolder="" count="0" memberValueDatatype="20" unbalanced="0"/>
    <cacheHierarchy uniqueName="[Range].[Launch_Date (Year)]" caption="Launch_Date (Year)" attribute="1" defaultMemberUniqueName="[Range].[Launch_Date (Year)].[All]" allUniqueName="[Range].[Launch_Date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Launch_Date (Month)]" caption="Launch_Date (Month)" attribute="1" defaultMemberUniqueName="[Range].[Launch_Date (Month)].[All]" allUniqueName="[Range].[Launch_Date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Launch_Date (Month Index)]" caption="Launch_Date (Month Index)" attribute="1" defaultMemberUniqueName="[Range].[Launch_Date (Month Index)].[All]" allUniqueName="[Range].[Launch_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x v="0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x v="0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x v="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x v="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x v="0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x v="0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x v="0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x v="0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x v="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x v="0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x v="0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x v="0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x v="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x v="0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x v="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x v="0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x v="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x v="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x v="0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x v="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x v="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x v="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x v="0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x v="0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x v="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x v="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s v=" "/>
    <x v="0"/>
    <x v="2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s v=" "/>
    <x v="0"/>
    <x v="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s v=" "/>
    <x v="0"/>
    <x v="2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s v=" "/>
    <x v="0"/>
    <x v="2"/>
    <x v="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s v=" "/>
    <x v="0"/>
    <x v="2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x v="0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s v=" "/>
    <x v="0"/>
    <x v="2"/>
    <x v="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s v=" "/>
    <x v="0"/>
    <x v="2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s v=" "/>
    <x v="0"/>
    <x v="2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s v=" "/>
    <x v="0"/>
    <x v="2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s v=" "/>
    <x v="0"/>
    <x v="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s v=" "/>
    <x v="0"/>
    <x v="2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x v="0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s v=" "/>
    <x v="0"/>
    <x v="2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x v="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x v="0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s v=" "/>
    <x v="0"/>
    <x v="2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s v=" "/>
    <x v="0"/>
    <x v="3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x v="0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s v=" "/>
    <x v="0"/>
    <x v="3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x v="0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s v=" "/>
    <x v="0"/>
    <x v="3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x v="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x v="0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s v=" "/>
    <x v="0"/>
    <x v="3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s v=" "/>
    <x v="0"/>
    <x v="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s v=" "/>
    <x v="0"/>
    <x v="3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x v="0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s v=" "/>
    <x v="0"/>
    <x v="3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s v=" "/>
    <x v="0"/>
    <x v="3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s v=" "/>
    <x v="0"/>
    <x v="3"/>
    <x v="0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x v="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x v="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s v=" "/>
    <x v="0"/>
    <x v="3"/>
    <x v="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s v=" "/>
    <x v="0"/>
    <x v="3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x v="0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x v="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s v=" "/>
    <x v="0"/>
    <x v="3"/>
    <x v="0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s v=" "/>
    <x v="0"/>
    <x v="3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x v="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s v=" "/>
    <x v="0"/>
    <x v="3"/>
    <x v="0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x v="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x v="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s v=" "/>
    <x v="0"/>
    <x v="3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s v=" "/>
    <x v="0"/>
    <x v="3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x v="0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s v=" "/>
    <x v="0"/>
    <x v="3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s v=" "/>
    <x v="0"/>
    <x v="3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x v="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x v="0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x v="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x v="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s v=" "/>
    <x v="0"/>
    <x v="3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s v=" "/>
    <x v="0"/>
    <x v="3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s v=" "/>
    <x v="0"/>
    <x v="3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s v=" "/>
    <x v="0"/>
    <x v="3"/>
    <x v="0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s v=" "/>
    <x v="0"/>
    <x v="3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s v=" "/>
    <x v="0"/>
    <x v="3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s v=" "/>
    <x v="0"/>
    <x v="3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s v=" "/>
    <x v="0"/>
    <x v="3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s v=" "/>
    <x v="0"/>
    <x v="3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s v=" "/>
    <x v="0"/>
    <x v="3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s v=" "/>
    <x v="0"/>
    <x v="3"/>
    <x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s v=" "/>
    <x v="0"/>
    <x v="3"/>
    <x v="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x v="0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x v="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x v="0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x v="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x v="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x v="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x v="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x v="0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x v="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x v="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x v="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x v="0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x v="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x v="0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x v="0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x v="0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x v="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x v="0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x v="0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x v="0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x v="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x v="0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x v="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x v="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x v="0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x v="0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x v="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x v="0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x v="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x v="0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x v="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x v="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x v="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x v="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x v="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x v="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x v="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s v=" "/>
    <x v="0"/>
    <x v="5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s v=" "/>
    <x v="0"/>
    <x v="5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s v=" "/>
    <x v="0"/>
    <x v="5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x v="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s v=" "/>
    <x v="0"/>
    <x v="5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s v=" "/>
    <x v="0"/>
    <x v="5"/>
    <x v="0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s v=" "/>
    <x v="0"/>
    <x v="5"/>
    <x v="0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s v=" "/>
    <x v="0"/>
    <x v="5"/>
    <x v="0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x v="0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x v="0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x v="0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s v=" "/>
    <x v="0"/>
    <x v="5"/>
    <x v="0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s v=" "/>
    <x v="0"/>
    <x v="5"/>
    <x v="0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x v="0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s v=" "/>
    <x v="0"/>
    <x v="5"/>
    <x v="0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s v=" "/>
    <x v="0"/>
    <x v="5"/>
    <x v="0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x v="0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x v="0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s v=" "/>
    <x v="0"/>
    <x v="5"/>
    <x v="0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s v=" "/>
    <x v="0"/>
    <x v="5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x v="0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s v=" "/>
    <x v="0"/>
    <x v="5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x v="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s v=" "/>
    <x v="0"/>
    <x v="5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s v=" "/>
    <x v="0"/>
    <x v="5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x v="0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x v="0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x v="0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s v=" "/>
    <x v="0"/>
    <x v="5"/>
    <x v="0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s v=" "/>
    <x v="0"/>
    <x v="5"/>
    <x v="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x v="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s v=" "/>
    <x v="0"/>
    <x v="5"/>
    <x v="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s v=" "/>
    <x v="0"/>
    <x v="5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s v=" "/>
    <x v="0"/>
    <x v="5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s v=" "/>
    <x v="0"/>
    <x v="5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x v="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s v=" "/>
    <x v="0"/>
    <x v="5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x v="0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x v="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s v=" "/>
    <x v="0"/>
    <x v="5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x v="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s v=" "/>
    <x v="0"/>
    <x v="5"/>
    <x v="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x v="0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x v="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x v="0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x v="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s v=" "/>
    <x v="0"/>
    <x v="5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s v=" "/>
    <x v="0"/>
    <x v="5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x v="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x v="0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x v="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x v="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s v=" "/>
    <x v="2"/>
    <x v="7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s v=" "/>
    <x v="2"/>
    <x v="7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s v=" "/>
    <x v="2"/>
    <x v="7"/>
    <x v="0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s v=" "/>
    <x v="2"/>
    <x v="7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s v=" "/>
    <x v="2"/>
    <x v="7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x v="0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s v=" "/>
    <x v="2"/>
    <x v="7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s v=" "/>
    <x v="2"/>
    <x v="7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x v="0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s v=" "/>
    <x v="2"/>
    <x v="7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x v="0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s v=" "/>
    <x v="2"/>
    <x v="7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s v=" "/>
    <x v="2"/>
    <x v="7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x v="0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s v=" "/>
    <x v="2"/>
    <x v="7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x v="0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x v="0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x v="0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x v="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x v="0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s v=" "/>
    <x v="2"/>
    <x v="7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s v=" "/>
    <x v="2"/>
    <x v="7"/>
    <x v="0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s v=" "/>
    <x v="2"/>
    <x v="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s v=" "/>
    <x v="2"/>
    <x v="7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s v=" "/>
    <x v="2"/>
    <x v="7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s v=" "/>
    <x v="2"/>
    <x v="7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s v=" "/>
    <x v="2"/>
    <x v="7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s v=" "/>
    <x v="2"/>
    <x v="7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s v=" "/>
    <x v="2"/>
    <x v="7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s v=" "/>
    <x v="2"/>
    <x v="7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s v=" "/>
    <x v="2"/>
    <x v="7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s v=" "/>
    <x v="2"/>
    <x v="7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s v=" "/>
    <x v="2"/>
    <x v="7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s v=" "/>
    <x v="2"/>
    <x v="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x v="0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s v=" "/>
    <x v="2"/>
    <x v="7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x v="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s v=" "/>
    <x v="2"/>
    <x v="7"/>
    <x v="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x v="0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x v="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x v="0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x v="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x v="0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x v="0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x v="0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x v="0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x v="0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x v="0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s v=" "/>
    <x v="2"/>
    <x v="8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x v="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x v="0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x v="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x v="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x v="0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s v=" "/>
    <x v="2"/>
    <x v="8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x v="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x v="0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s v=" "/>
    <x v="2"/>
    <x v="8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x v="0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x v="0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x v="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x v="0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x v="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x v="0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x v="0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x v="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x v="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x v="0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x v="0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x v="0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x v="0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s v=" "/>
    <x v="3"/>
    <x v="10"/>
    <x v="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s v=" "/>
    <x v="3"/>
    <x v="1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x v="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s v=" "/>
    <x v="3"/>
    <x v="1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s v=" "/>
    <x v="3"/>
    <x v="10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s v=" "/>
    <x v="3"/>
    <x v="1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s v=" "/>
    <x v="3"/>
    <x v="10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x v="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x v="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x v="0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x v="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x v="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x v="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x v="0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x v="0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x v="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x v="0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x v="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x v="0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x v="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x v="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x v="0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x v="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x v="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x v="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x v="0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x v="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x v="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x v="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x v="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x v="0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x v="0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x v="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x v="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x v="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x v="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x v="0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x v="0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x v="0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s v=" "/>
    <x v="4"/>
    <x v="13"/>
    <x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s v=" "/>
    <x v="4"/>
    <x v="14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s v=" "/>
    <x v="4"/>
    <x v="14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x v="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x v="0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s v=" "/>
    <x v="4"/>
    <x v="13"/>
    <x v="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x v="0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s v=" "/>
    <x v="4"/>
    <x v="13"/>
    <x v="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s v=" "/>
    <x v="4"/>
    <x v="13"/>
    <x v="0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s v=" "/>
    <x v="4"/>
    <x v="13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s v=" "/>
    <x v="4"/>
    <x v="13"/>
    <x v="0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x v="0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s v=" "/>
    <x v="4"/>
    <x v="13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s v=" "/>
    <x v="4"/>
    <x v="13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x v="0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s v=" "/>
    <x v="4"/>
    <x v="13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s v=" "/>
    <x v="4"/>
    <x v="13"/>
    <x v="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s v=" "/>
    <x v="4"/>
    <x v="13"/>
    <x v="0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s v=" "/>
    <x v="4"/>
    <x v="13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x v="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s v=" "/>
    <x v="4"/>
    <x v="13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x v="0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x v="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x v="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x v="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s v=" "/>
    <x v="2"/>
    <x v="8"/>
    <x v="0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x v="0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x v="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x v="0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x v="0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x v="0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x v="0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x v="0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s v=" "/>
    <x v="2"/>
    <x v="8"/>
    <x v="0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x v="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x v="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x v="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x v="0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x v="0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x v="0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x v="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x v="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x v="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s v=" "/>
    <x v="5"/>
    <x v="16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s v=" "/>
    <x v="5"/>
    <x v="16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x v="0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s v=" "/>
    <x v="5"/>
    <x v="16"/>
    <x v="0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s v=" "/>
    <x v="5"/>
    <x v="16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s v=" "/>
    <x v="5"/>
    <x v="16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s v=" "/>
    <x v="5"/>
    <x v="16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s v=" "/>
    <x v="5"/>
    <x v="16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s v=" "/>
    <x v="5"/>
    <x v="16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s v=" "/>
    <x v="5"/>
    <x v="16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s v=" "/>
    <x v="5"/>
    <x v="16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s v=" "/>
    <x v="5"/>
    <x v="16"/>
    <x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s v=" "/>
    <x v="5"/>
    <x v="1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s v=" "/>
    <x v="5"/>
    <x v="16"/>
    <x v="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s v=" "/>
    <x v="5"/>
    <x v="16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x v="0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x v="0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x v="0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s v=" "/>
    <x v="6"/>
    <x v="17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x v="0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x v="0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x v="0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x v="0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x v="0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x v="0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s v=" "/>
    <x v="6"/>
    <x v="17"/>
    <x v="0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x v="0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x v="0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s v=" "/>
    <x v="6"/>
    <x v="17"/>
    <x v="0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x v="0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x v="0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x v="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x v="0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x v="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x v="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x v="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x v="0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s v=" "/>
    <x v="6"/>
    <x v="17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x v="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x v="0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x v="0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x v="0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s v=" "/>
    <x v="6"/>
    <x v="17"/>
    <x v="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s v=" "/>
    <x v="6"/>
    <x v="17"/>
    <x v="0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s v=" "/>
    <x v="6"/>
    <x v="18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x v="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x v="0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s v=" "/>
    <x v="6"/>
    <x v="18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x v="0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x v="0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x v="0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x v="0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s v=" "/>
    <x v="6"/>
    <x v="18"/>
    <x v="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s v=" "/>
    <x v="6"/>
    <x v="18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s v=" "/>
    <x v="6"/>
    <x v="18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s v=" "/>
    <x v="7"/>
    <x v="19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x v="0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s v=" "/>
    <x v="7"/>
    <x v="19"/>
    <x v="0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x v="0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x v="0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s v=" "/>
    <x v="7"/>
    <x v="19"/>
    <x v="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x v="0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s v=" "/>
    <x v="7"/>
    <x v="19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x v="0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s v=" "/>
    <x v="7"/>
    <x v="1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s v=" "/>
    <x v="7"/>
    <x v="1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s v=" "/>
    <x v="7"/>
    <x v="19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s v=" "/>
    <x v="7"/>
    <x v="19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x v="0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x v="0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s v=" "/>
    <x v="7"/>
    <x v="19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s v=" "/>
    <x v="7"/>
    <x v="19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x v="0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x v="0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x v="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x v="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x v="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x v="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x v="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x v="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x v="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x v="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x v="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x v="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s v=" "/>
    <x v="4"/>
    <x v="21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s v=" "/>
    <x v="4"/>
    <x v="21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s v=" "/>
    <x v="4"/>
    <x v="2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s v=" "/>
    <x v="4"/>
    <x v="21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x v="0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s v=" "/>
    <x v="4"/>
    <x v="21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s v=" "/>
    <x v="4"/>
    <x v="21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x v="0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s v=" "/>
    <x v="4"/>
    <x v="21"/>
    <x v="0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x v="0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x v="0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x v="0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x v="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x v="0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x v="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x v="0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x v="0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x v="0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x v="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x v="0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x v="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x v="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x v="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x v="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x v="0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x v="0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x v="0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x v="0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x v="0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x v="0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x v="0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x v="0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x v="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s v=" "/>
    <x v="2"/>
    <x v="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s v=" "/>
    <x v="2"/>
    <x v="8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x v="0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x v="0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s v=" "/>
    <x v="2"/>
    <x v="8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x v="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x v="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x v="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x v="0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x v="0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x v="0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x v="0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x v="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x v="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x v="0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x v="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x v="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x v="0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x v="0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x v="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x v="0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s v=" "/>
    <x v="3"/>
    <x v="22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s v=" "/>
    <x v="3"/>
    <x v="22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x v="0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s v=" "/>
    <x v="3"/>
    <x v="22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s v=" "/>
    <x v="3"/>
    <x v="22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x v="0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s v=" "/>
    <x v="3"/>
    <x v="22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s v=" "/>
    <x v="3"/>
    <x v="2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s v=" "/>
    <x v="3"/>
    <x v="22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s v=" "/>
    <x v="3"/>
    <x v="22"/>
    <x v="0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s v=" "/>
    <x v="3"/>
    <x v="2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s v=" "/>
    <x v="3"/>
    <x v="22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s v=" "/>
    <x v="3"/>
    <x v="22"/>
    <x v="0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s v=" "/>
    <x v="3"/>
    <x v="22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s v=" "/>
    <x v="3"/>
    <x v="22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x v="0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x v="0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s v=" "/>
    <x v="3"/>
    <x v="22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s v=" "/>
    <x v="3"/>
    <x v="22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x v="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x v="0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s v=" "/>
    <x v="3"/>
    <x v="22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s v=" "/>
    <x v="3"/>
    <x v="22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s v=" "/>
    <x v="3"/>
    <x v="22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s v=" "/>
    <x v="3"/>
    <x v="22"/>
    <x v="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x v="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x v="0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x v="0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x v="0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x v="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x v="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s v=" "/>
    <x v="3"/>
    <x v="1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s v=" "/>
    <x v="3"/>
    <x v="10"/>
    <x v="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s v=" "/>
    <x v="3"/>
    <x v="10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x v="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x v="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s v=" "/>
    <x v="3"/>
    <x v="10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s v=" "/>
    <x v="3"/>
    <x v="10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s v=" "/>
    <x v="3"/>
    <x v="10"/>
    <x v="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x v="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x v="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x v="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x v="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x v="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x v="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x v="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x v="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x v="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x v="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x v="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x v="0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s v=" "/>
    <x v="8"/>
    <x v="24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x v="0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s v=" "/>
    <x v="8"/>
    <x v="24"/>
    <x v="0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s v=" "/>
    <x v="8"/>
    <x v="24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s v=" "/>
    <x v="8"/>
    <x v="24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s v=" "/>
    <x v="8"/>
    <x v="24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s v=" "/>
    <x v="8"/>
    <x v="24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x v="0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x v="0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s v=" "/>
    <x v="3"/>
    <x v="25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x v="0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s v=" "/>
    <x v="3"/>
    <x v="25"/>
    <x v="0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x v="0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s v=" "/>
    <x v="3"/>
    <x v="25"/>
    <x v="0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x v="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s v=" "/>
    <x v="8"/>
    <x v="26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x v="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s v=" "/>
    <x v="8"/>
    <x v="2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x v="0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s v=" "/>
    <x v="8"/>
    <x v="26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s v=" "/>
    <x v="8"/>
    <x v="26"/>
    <x v="0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x v="0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s v=" "/>
    <x v="8"/>
    <x v="26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x v="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x v="0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s v=" "/>
    <x v="8"/>
    <x v="26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s v=" "/>
    <x v="8"/>
    <x v="26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x v="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x v="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x v="0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x v="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x v="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x v="0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x v="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x v="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x v="0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x v="0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x v="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x v="0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x v="0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x v="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x v="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x v="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x v="0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x v="0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x v="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x v="0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x v="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x v="0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x v="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x v="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x v="0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s v=" "/>
    <x v="4"/>
    <x v="28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x v="0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x v="0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x v="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s v=" "/>
    <x v="4"/>
    <x v="28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s v=" "/>
    <x v="4"/>
    <x v="28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x v="0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s v=" "/>
    <x v="4"/>
    <x v="28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s v=" "/>
    <x v="4"/>
    <x v="28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s v=" "/>
    <x v="4"/>
    <x v="28"/>
    <x v="0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x v="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s v=" "/>
    <x v="4"/>
    <x v="28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x v="0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x v="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s v=" "/>
    <x v="4"/>
    <x v="28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x v="0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s v=" "/>
    <x v="4"/>
    <x v="28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s v=" "/>
    <x v="4"/>
    <x v="28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s v=" "/>
    <x v="4"/>
    <x v="28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s v=" "/>
    <x v="4"/>
    <x v="28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s v=" "/>
    <x v="4"/>
    <x v="28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x v="0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s v=" "/>
    <x v="4"/>
    <x v="28"/>
    <x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x v="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x v="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x v="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x v="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x v="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s v=" "/>
    <x v="8"/>
    <x v="20"/>
    <x v="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x v="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x v="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x v="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x v="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x v="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x v="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x v="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x v="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x v="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s v=" "/>
    <x v="8"/>
    <x v="20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s v=" "/>
    <x v="8"/>
    <x v="20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x v="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x v="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s v=" "/>
    <x v="8"/>
    <x v="2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x v="0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x v="0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x v="0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x v="0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x v="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x v="0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x v="0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x v="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x v="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x v="0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x v="0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s v=" "/>
    <x v="6"/>
    <x v="18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x v="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s v=" "/>
    <x v="6"/>
    <x v="18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x v="0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x v="0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s v=" "/>
    <x v="6"/>
    <x v="18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s v=" "/>
    <x v="6"/>
    <x v="18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s v=" "/>
    <x v="6"/>
    <x v="18"/>
    <x v="0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x v="0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x v="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x v="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x v="0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x v="0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x v="0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x v="0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x v="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x v="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x v="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x v="0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x v="0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x v="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x v="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x v="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x v="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x v="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x v="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x v="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x v="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x v="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x v="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s v=" "/>
    <x v="8"/>
    <x v="31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x v="0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x v="0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x v="0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x v="0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s v=" "/>
    <x v="8"/>
    <x v="31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s v=" "/>
    <x v="8"/>
    <x v="31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s v=" "/>
    <x v="8"/>
    <x v="3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s v=" "/>
    <x v="8"/>
    <x v="31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x v="0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x v="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x v="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x v="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x v="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x v="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x v="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x v="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x v="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x v="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x v="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x v="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x v="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x v="0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x v="0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x v="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x v="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x v="0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x v="0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x v="0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x v="0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x v="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x v="0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x v="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x v="0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x v="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x v="0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x v="0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x v="0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s v=" "/>
    <x v="6"/>
    <x v="17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x v="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x v="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x v="0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s v=" "/>
    <x v="6"/>
    <x v="17"/>
    <x v="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x v="0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x v="0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x v="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x v="0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x v="0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x v="0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x v="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x v="0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x v="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x v="0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x v="0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x v="0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x v="0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x v="0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x v="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x v="0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x v="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x v="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x v="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x v="0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x v="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x v="0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x v="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x v="0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x v="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x v="0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x v="0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x v="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x v="0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x v="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x v="0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x v="0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x v="0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x v="0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x v="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x v="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x v="0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x v="0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x v="0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x v="0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x v="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x v="0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x v="0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x v="0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x v="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x v="0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x v="0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x v="0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x v="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x v="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x v="0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x v="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x v="0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x v="0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s v=" "/>
    <x v="2"/>
    <x v="7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s v=" "/>
    <x v="2"/>
    <x v="7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s v=" "/>
    <x v="2"/>
    <x v="7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s v=" "/>
    <x v="2"/>
    <x v="7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s v=" "/>
    <x v="2"/>
    <x v="7"/>
    <x v="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s v=" "/>
    <x v="2"/>
    <x v="7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s v=" "/>
    <x v="2"/>
    <x v="7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s v=" "/>
    <x v="2"/>
    <x v="7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s v=" "/>
    <x v="2"/>
    <x v="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s v=" "/>
    <x v="2"/>
    <x v="7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s v=" "/>
    <x v="2"/>
    <x v="7"/>
    <x v="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s v=" "/>
    <x v="2"/>
    <x v="7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s v=" "/>
    <x v="2"/>
    <x v="7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s v=" "/>
    <x v="2"/>
    <x v="7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s v=" "/>
    <x v="2"/>
    <x v="7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s v=" "/>
    <x v="2"/>
    <x v="7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s v=" "/>
    <x v="2"/>
    <x v="7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s v=" "/>
    <x v="2"/>
    <x v="7"/>
    <x v="0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s v=" "/>
    <x v="2"/>
    <x v="7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s v=" "/>
    <x v="2"/>
    <x v="7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s v=" "/>
    <x v="2"/>
    <x v="7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s v=" "/>
    <x v="2"/>
    <x v="7"/>
    <x v="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s v=" "/>
    <x v="2"/>
    <x v="7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s v=" "/>
    <x v="2"/>
    <x v="7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s v=" "/>
    <x v="2"/>
    <x v="7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s v=" "/>
    <x v="2"/>
    <x v="7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s v=" "/>
    <x v="2"/>
    <x v="7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s v=" "/>
    <x v="2"/>
    <x v="7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x v="0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s v=" "/>
    <x v="7"/>
    <x v="19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s v=" "/>
    <x v="7"/>
    <x v="19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s v=" "/>
    <x v="7"/>
    <x v="19"/>
    <x v="0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s v=" "/>
    <x v="7"/>
    <x v="19"/>
    <x v="0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s v=" "/>
    <x v="7"/>
    <x v="1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x v="0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x v="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s v=" "/>
    <x v="7"/>
    <x v="19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x v="0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x v="0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x v="0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s v=" "/>
    <x v="7"/>
    <x v="19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s v=" "/>
    <x v="7"/>
    <x v="19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s v=" "/>
    <x v="7"/>
    <x v="19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x v="0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x v="0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x v="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x v="0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x v="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x v="0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x v="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x v="0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x v="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x v="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x v="0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x v="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x v="0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s v=" "/>
    <x v="7"/>
    <x v="34"/>
    <x v="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s v=" "/>
    <x v="7"/>
    <x v="34"/>
    <x v="0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s v=" "/>
    <x v="7"/>
    <x v="34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x v="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s v=" "/>
    <x v="7"/>
    <x v="3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s v=" "/>
    <x v="7"/>
    <x v="34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s v=" "/>
    <x v="7"/>
    <x v="34"/>
    <x v="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s v=" "/>
    <x v="7"/>
    <x v="34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s v=" "/>
    <x v="7"/>
    <x v="34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s v=" "/>
    <x v="7"/>
    <x v="34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s v=" "/>
    <x v="7"/>
    <x v="34"/>
    <x v="0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s v=" "/>
    <x v="7"/>
    <x v="34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x v="0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x v="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x v="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x v="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x v="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x v="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x v="0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x v="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x v="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x v="0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x v="0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s v=" "/>
    <x v="7"/>
    <x v="1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x v="0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s v=" "/>
    <x v="7"/>
    <x v="19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s v=" "/>
    <x v="7"/>
    <x v="19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s v=" "/>
    <x v="7"/>
    <x v="19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x v="0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s v=" "/>
    <x v="7"/>
    <x v="19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s v=" "/>
    <x v="7"/>
    <x v="1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s v=" "/>
    <x v="7"/>
    <x v="19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s v=" "/>
    <x v="7"/>
    <x v="19"/>
    <x v="0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s v=" "/>
    <x v="7"/>
    <x v="19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s v=" "/>
    <x v="7"/>
    <x v="19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s v=" "/>
    <x v="7"/>
    <x v="19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x v="0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x v="0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s v=" "/>
    <x v="7"/>
    <x v="1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x v="0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s v=" "/>
    <x v="7"/>
    <x v="19"/>
    <x v="0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s v=" "/>
    <x v="7"/>
    <x v="19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x v="0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x v="0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x v="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x v="0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x v="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x v="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x v="0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x v="0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x v="0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x v="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x v="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x v="0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x v="0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s v=" "/>
    <x v="2"/>
    <x v="36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x v="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x v="0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x v="0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x v="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x v="0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x v="0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x v="0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x v="0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x v="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x v="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s v=" "/>
    <x v="7"/>
    <x v="19"/>
    <x v="0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s v=" "/>
    <x v="7"/>
    <x v="19"/>
    <x v="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x v="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x v="0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x v="0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s v=" "/>
    <x v="7"/>
    <x v="19"/>
    <x v="0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x v="0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x v="0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x v="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x v="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x v="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x v="0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x v="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x v="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x v="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x v="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x v="0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s v=" "/>
    <x v="3"/>
    <x v="39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x v="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x v="0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s v=" "/>
    <x v="3"/>
    <x v="39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s v=" "/>
    <x v="3"/>
    <x v="39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s v=" "/>
    <x v="3"/>
    <x v="39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x v="0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s v=" "/>
    <x v="3"/>
    <x v="39"/>
    <x v="0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x v="0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x v="0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s v=" "/>
    <x v="3"/>
    <x v="39"/>
    <x v="0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x v="0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x v="0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s v=" "/>
    <x v="3"/>
    <x v="39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s v=" "/>
    <x v="3"/>
    <x v="39"/>
    <x v="0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s v=" "/>
    <x v="3"/>
    <x v="39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x v="0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x v="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x v="0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x v="0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x v="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x v="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x v="0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x v="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x v="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x v="0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x v="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x v="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s v=" "/>
    <x v="1"/>
    <x v="6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s v=" "/>
    <x v="1"/>
    <x v="6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s v=" "/>
    <x v="1"/>
    <x v="6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s v=" "/>
    <x v="1"/>
    <x v="6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s v=" "/>
    <x v="1"/>
    <x v="6"/>
    <x v="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s v=" "/>
    <x v="1"/>
    <x v="6"/>
    <x v="0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x v="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s v=" "/>
    <x v="1"/>
    <x v="6"/>
    <x v="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x v="0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x v="0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x v="0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s v=" "/>
    <x v="1"/>
    <x v="6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x v="0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s v=" "/>
    <x v="1"/>
    <x v="6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x v="0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s v=" "/>
    <x v="1"/>
    <x v="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s v=" "/>
    <x v="1"/>
    <x v="6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x v="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x v="0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s v=" "/>
    <x v="1"/>
    <x v="6"/>
    <x v="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x v="0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x v="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x v="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s v=" "/>
    <x v="1"/>
    <x v="6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x v="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s v=" "/>
    <x v="1"/>
    <x v="6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x v="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x v="0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x v="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x v="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x v="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x v="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s v=" "/>
    <x v="1"/>
    <x v="38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s v=" "/>
    <x v="1"/>
    <x v="38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s v=" "/>
    <x v="1"/>
    <x v="38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s v=" "/>
    <x v="1"/>
    <x v="38"/>
    <x v="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s v=" "/>
    <x v="1"/>
    <x v="38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s v=" "/>
    <x v="1"/>
    <x v="38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s v=" "/>
    <x v="1"/>
    <x v="38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x v="0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x v="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x v="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x v="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x v="0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x v="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x v="0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x v="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x v="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x v="0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x v="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x v="0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x v="0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x v="0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x v="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x v="0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x v="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x v="0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x v="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x v="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x v="0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s v=" "/>
    <x v="1"/>
    <x v="38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s v=" "/>
    <x v="1"/>
    <x v="38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s v=" "/>
    <x v="1"/>
    <x v="38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x v="0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x v="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s v=" "/>
    <x v="1"/>
    <x v="38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x v="0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x v="0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x v="0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x v="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s v=" "/>
    <x v="1"/>
    <x v="38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x v="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x v="0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x v="0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x v="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x v="0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s v=" "/>
    <x v="1"/>
    <x v="38"/>
    <x v="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x v="0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x v="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x v="0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x v="0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x v="0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x v="0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s v=" "/>
    <x v="1"/>
    <x v="38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s v=" "/>
    <x v="1"/>
    <x v="38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x v="0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x v="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x v="0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x v="0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s v=" "/>
    <x v="1"/>
    <x v="6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s v=" "/>
    <x v="1"/>
    <x v="6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x v="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s v=" "/>
    <x v="1"/>
    <x v="6"/>
    <x v="0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x v="0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x v="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x v="0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x v="0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x v="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x v="0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x v="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x v="0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x v="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x v="0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x v="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x v="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x v="0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x v="0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x v="0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x v="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x v="0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x v="0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s v=" "/>
    <x v="1"/>
    <x v="40"/>
    <x v="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x v="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s v=" "/>
    <x v="1"/>
    <x v="4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s v=" "/>
    <x v="1"/>
    <x v="4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s v=" "/>
    <x v="1"/>
    <x v="4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x v="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x v="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x v="0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x v="0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x v="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x v="0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x v="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x v="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x v="0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x v="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x v="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x v="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x v="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x v="0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x v="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x v="0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x v="0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x v="0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x v="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x v="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x v="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x v="0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x v="0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x v="0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x v="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x v="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x v="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x v="0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x v="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x v="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x v="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x v="0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x v="0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x v="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x v="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x v="0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x v="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x v="0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x v="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x v="0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x v="0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x v="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x v="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x v="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x v="0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x v="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x v="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x v="0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x v="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x v="0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x v="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x v="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x v="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x v="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x v="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x v="0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x v="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x v="0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x v="0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x v="0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x v="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x v="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x v="0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x v="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x v="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x v="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x v="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x v="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x v="0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x v="0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x v="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x v="0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x v="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x v="0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x v="0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x v="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x v="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x v="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x v="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x v="0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x v="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x v="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x v="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x v="0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x v="0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x v="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x v="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s v=" "/>
    <x v="1"/>
    <x v="40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x v="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x v="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x v="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s v=" "/>
    <x v="1"/>
    <x v="4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x v="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s v=" "/>
    <x v="1"/>
    <x v="4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s v=" "/>
    <x v="1"/>
    <x v="4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x v="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x v="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x v="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x v="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x v="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x v="0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x v="0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x v="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x v="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x v="0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x v="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x v="0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x v="0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x v="0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x v="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x v="0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x v="0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x v="0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x v="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x v="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x v="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x v="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s v=" "/>
    <x v="1"/>
    <x v="6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x v="0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s v=" "/>
    <x v="1"/>
    <x v="6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x v="0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s v=" "/>
    <x v="1"/>
    <x v="6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s v=" "/>
    <x v="1"/>
    <x v="6"/>
    <x v="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x v="0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x v="0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x v="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x v="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x v="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x v="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x v="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x v="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s v=" "/>
    <x v="1"/>
    <x v="40"/>
    <x v="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s v=" "/>
    <x v="1"/>
    <x v="40"/>
    <x v="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x v="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s v=" "/>
    <x v="1"/>
    <x v="40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s v=" "/>
    <x v="1"/>
    <x v="4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x v="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x v="0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x v="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x v="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x v="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x v="0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x v="0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x v="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x v="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x v="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s v=" "/>
    <x v="1"/>
    <x v="6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x v="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x v="0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x v="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x v="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s v=" "/>
    <x v="1"/>
    <x v="4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s v=" "/>
    <x v="1"/>
    <x v="40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s v=" "/>
    <x v="1"/>
    <x v="4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s v=" "/>
    <x v="1"/>
    <x v="4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s v=" "/>
    <x v="1"/>
    <x v="4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x v="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s v=" "/>
    <x v="1"/>
    <x v="4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s v=" "/>
    <x v="1"/>
    <x v="40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s v=" "/>
    <x v="1"/>
    <x v="40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s v=" "/>
    <x v="1"/>
    <x v="40"/>
    <x v="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s v=" "/>
    <x v="1"/>
    <x v="40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s v=" "/>
    <x v="1"/>
    <x v="6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x v="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x v="0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s v=" "/>
    <x v="1"/>
    <x v="6"/>
    <x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x v="0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x v="0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x v="0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s v=" "/>
    <x v="1"/>
    <x v="6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x v="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s v=" "/>
    <x v="1"/>
    <x v="6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x v="0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x v="0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s v=" "/>
    <x v="1"/>
    <x v="6"/>
    <x v="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s v=" "/>
    <x v="1"/>
    <x v="6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s v=" "/>
    <x v="1"/>
    <x v="6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x v="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x v="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s v=" "/>
    <x v="1"/>
    <x v="6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s v=" "/>
    <x v="1"/>
    <x v="6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s v=" "/>
    <x v="1"/>
    <x v="6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s v=" "/>
    <x v="1"/>
    <x v="6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s v=" "/>
    <x v="1"/>
    <x v="6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s v=" "/>
    <x v="1"/>
    <x v="6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s v=" "/>
    <x v="1"/>
    <x v="6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x v="0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x v="0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s v=" "/>
    <x v="1"/>
    <x v="6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x v="0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x v="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x v="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s v=" "/>
    <x v="1"/>
    <x v="6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x v="0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s v=" "/>
    <x v="1"/>
    <x v="6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x v="0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x v="0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x v="0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x v="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s v=" "/>
    <x v="1"/>
    <x v="6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s v=" "/>
    <x v="1"/>
    <x v="6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x v="0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x v="0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x v="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s v=" "/>
    <x v="1"/>
    <x v="6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s v=" "/>
    <x v="1"/>
    <x v="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x v="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s v=" "/>
    <x v="1"/>
    <x v="6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s v=" "/>
    <x v="1"/>
    <x v="6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x v="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x v="0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x v="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s v=" "/>
    <x v="1"/>
    <x v="6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x v="0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s v=" "/>
    <x v="1"/>
    <x v="6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s v=" "/>
    <x v="1"/>
    <x v="6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x v="0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x v="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x v="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s v=" "/>
    <x v="1"/>
    <x v="6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x v="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s v=" "/>
    <x v="1"/>
    <x v="6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s v=" "/>
    <x v="1"/>
    <x v="6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x v="0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s v=" "/>
    <x v="1"/>
    <x v="6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s v=" "/>
    <x v="1"/>
    <x v="6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x v="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s v=" "/>
    <x v="1"/>
    <x v="6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x v="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s v=" "/>
    <x v="1"/>
    <x v="6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s v=" "/>
    <x v="1"/>
    <x v="6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x v="0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s v=" "/>
    <x v="1"/>
    <x v="6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s v=" "/>
    <x v="1"/>
    <x v="6"/>
    <x v="0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x v="0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x v="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s v=" "/>
    <x v="1"/>
    <x v="6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x v="0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14BDD-8751-4D32-8CAB-D68A7880AF0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dataField="1" showAll="0">
      <items count="2">
        <item x="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Sum of St. Count" fld="18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44701-F363-49BF-8B3C-A123D46DAF2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F47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dataField="1" showAll="0"/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Sum of St. Count" fld="18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73875-3805-4C7E-A7C2-BBC254097EA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18" firstHeaderRow="1" firstDataRow="2" firstDataCol="1" rowPageCount="2" colPageCount="1"/>
  <pivotFields count="5"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2" hier="22" name="[Range].[Parent Category].[All]" cap="All"/>
    <pageField fld="1" hier="25" name="[Range].[Launch_Date (Year)].[All]" cap="All"/>
  </pageFields>
  <dataFields count="1">
    <dataField name="Count of state" fld="4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!$A$1:$Y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115"/>
  <sheetViews>
    <sheetView tabSelected="1" zoomScale="75" zoomScaleNormal="75" workbookViewId="0">
      <selection activeCell="A3" sqref="A3"/>
    </sheetView>
  </sheetViews>
  <sheetFormatPr defaultRowHeight="14.4" x14ac:dyDescent="0.3"/>
  <cols>
    <col min="1" max="1" width="4.88671875" customWidth="1"/>
    <col min="2" max="2" width="38.44140625" style="1" customWidth="1"/>
    <col min="3" max="3" width="40.33203125" style="1" customWidth="1"/>
    <col min="7" max="7" width="16.44140625" customWidth="1"/>
    <col min="8" max="8" width="10.5546875" customWidth="1"/>
    <col min="9" max="9" width="12.5546875" customWidth="1"/>
    <col min="10" max="10" width="11.5546875" customWidth="1"/>
    <col min="11" max="11" width="11.77734375" customWidth="1"/>
    <col min="12" max="13" width="11.77734375" style="8" customWidth="1"/>
    <col min="14" max="14" width="11.77734375" style="9" customWidth="1"/>
    <col min="15" max="15" width="11.77734375" customWidth="1"/>
    <col min="16" max="17" width="11.77734375" style="8" customWidth="1"/>
    <col min="18" max="18" width="11.77734375" style="9" customWidth="1"/>
    <col min="19" max="19" width="15.44140625" customWidth="1"/>
    <col min="20" max="22" width="11.77734375" customWidth="1"/>
    <col min="23" max="23" width="36.44140625" customWidth="1"/>
    <col min="24" max="24" width="27.21875" customWidth="1"/>
    <col min="25" max="25" width="19.44140625" customWidth="1"/>
    <col min="26" max="26" width="20" customWidth="1"/>
    <col min="27" max="27" width="27.21875" customWidth="1"/>
    <col min="28" max="28" width="19.44140625" customWidth="1"/>
  </cols>
  <sheetData>
    <row r="1" spans="1:29" s="6" customFormat="1" x14ac:dyDescent="0.3">
      <c r="A1" s="27" t="s">
        <v>0</v>
      </c>
      <c r="B1" s="28" t="s">
        <v>1</v>
      </c>
      <c r="C1" s="28" t="s">
        <v>4110</v>
      </c>
      <c r="D1" s="27" t="s">
        <v>8216</v>
      </c>
      <c r="E1" s="27" t="s">
        <v>8420</v>
      </c>
      <c r="F1" s="27" t="s">
        <v>8421</v>
      </c>
      <c r="G1" s="27" t="s">
        <v>8217</v>
      </c>
      <c r="H1" s="27" t="s">
        <v>8218</v>
      </c>
      <c r="I1" s="27" t="s">
        <v>8223</v>
      </c>
      <c r="J1" s="27" t="s">
        <v>8245</v>
      </c>
      <c r="K1" s="27" t="s">
        <v>8368</v>
      </c>
      <c r="L1" s="29" t="s">
        <v>8369</v>
      </c>
      <c r="M1" s="29" t="s">
        <v>8366</v>
      </c>
      <c r="N1" s="30" t="s">
        <v>8367</v>
      </c>
      <c r="O1" s="27" t="s">
        <v>8372</v>
      </c>
      <c r="P1" s="29" t="s">
        <v>8373</v>
      </c>
      <c r="Q1" s="29" t="s">
        <v>8370</v>
      </c>
      <c r="R1" s="30" t="s">
        <v>8371</v>
      </c>
      <c r="S1" s="27" t="s">
        <v>8259</v>
      </c>
      <c r="T1" s="27" t="s">
        <v>8260</v>
      </c>
      <c r="U1" s="27" t="s">
        <v>8430</v>
      </c>
      <c r="V1" s="27" t="s">
        <v>8431</v>
      </c>
      <c r="W1" s="27" t="s">
        <v>8261</v>
      </c>
      <c r="X1" s="27" t="s">
        <v>8262</v>
      </c>
      <c r="Y1" s="27" t="s">
        <v>8304</v>
      </c>
      <c r="Z1" s="27" t="s">
        <v>8305</v>
      </c>
      <c r="AA1" s="27" t="s">
        <v>8364</v>
      </c>
      <c r="AB1" s="27" t="s">
        <v>8357</v>
      </c>
      <c r="AC1" s="27" t="s">
        <v>8362</v>
      </c>
    </row>
    <row r="2" spans="1:29" ht="43.2" x14ac:dyDescent="0.3">
      <c r="A2">
        <v>0</v>
      </c>
      <c r="B2" s="1" t="s">
        <v>2</v>
      </c>
      <c r="C2" s="1" t="s">
        <v>4111</v>
      </c>
      <c r="D2">
        <v>8500</v>
      </c>
      <c r="E2">
        <f>VLOOKUP($D2,LU_A!$C$2:$D$13,1,TRUE)</f>
        <v>5000</v>
      </c>
      <c r="F2" t="str">
        <f>VLOOKUP($D2,LU_A!$C$2:$D$13,2,TRUE)</f>
        <v>SmC</v>
      </c>
      <c r="G2">
        <v>11633</v>
      </c>
      <c r="H2" t="s">
        <v>8219</v>
      </c>
      <c r="I2" t="s">
        <v>8224</v>
      </c>
      <c r="J2" t="s">
        <v>8246</v>
      </c>
      <c r="K2">
        <v>1437620400</v>
      </c>
      <c r="L2" s="8">
        <f t="shared" ref="L2:L65" si="0">(((K2/60)/60)/24)+DATE(1970,1,1)</f>
        <v>42208.125</v>
      </c>
      <c r="M2" s="8">
        <f>INT(L2)</f>
        <v>42208</v>
      </c>
      <c r="N2" s="9">
        <f>L2-M2</f>
        <v>0.125</v>
      </c>
      <c r="O2">
        <v>1434931811</v>
      </c>
      <c r="P2" s="8">
        <f t="shared" ref="P2:P65" si="1">(((O2/60)/60)/24)+DATE(1970,1,1)</f>
        <v>42177.007071759261</v>
      </c>
      <c r="Q2" s="8">
        <f>INT(P2)</f>
        <v>42177</v>
      </c>
      <c r="R2" s="9">
        <f>P2-Q2</f>
        <v>7.07175926072523E-3</v>
      </c>
      <c r="S2" t="b">
        <v>0</v>
      </c>
      <c r="T2">
        <v>182</v>
      </c>
      <c r="U2">
        <f>IF(H2="successful",T2,"")</f>
        <v>182</v>
      </c>
      <c r="V2" t="str">
        <f>IF(H2="failed",T2,"")</f>
        <v/>
      </c>
      <c r="W2" t="b">
        <v>1</v>
      </c>
      <c r="X2" t="s">
        <v>8263</v>
      </c>
      <c r="Y2" s="3">
        <f>G2/D2</f>
        <v>1.3685882352941177</v>
      </c>
      <c r="Z2" s="4">
        <f t="shared" ref="Z2:Z65" si="2">IFERROR(G2/T2," ")</f>
        <v>63.917582417582416</v>
      </c>
      <c r="AA2" t="s">
        <v>8306</v>
      </c>
      <c r="AB2" t="s">
        <v>8307</v>
      </c>
      <c r="AC2">
        <f>1</f>
        <v>1</v>
      </c>
    </row>
    <row r="3" spans="1:29" ht="28.8" x14ac:dyDescent="0.3">
      <c r="A3">
        <v>1</v>
      </c>
      <c r="B3" s="1" t="s">
        <v>3</v>
      </c>
      <c r="C3" s="1" t="s">
        <v>4112</v>
      </c>
      <c r="D3">
        <v>10275</v>
      </c>
      <c r="E3">
        <f>VLOOKUP(D3,LU_A!$C$2:$D$13,1,TRUE)</f>
        <v>10000</v>
      </c>
      <c r="F3" t="str">
        <f>VLOOKUP($D3,LU_A!$C$2:$D$13,2,TRUE)</f>
        <v>SmD</v>
      </c>
      <c r="G3">
        <v>14653</v>
      </c>
      <c r="H3" t="s">
        <v>8219</v>
      </c>
      <c r="I3" t="s">
        <v>8224</v>
      </c>
      <c r="J3" t="s">
        <v>8246</v>
      </c>
      <c r="K3">
        <v>1488464683</v>
      </c>
      <c r="L3" s="8">
        <f t="shared" si="0"/>
        <v>42796.600497685184</v>
      </c>
      <c r="M3" s="8">
        <f t="shared" ref="M3:M66" si="3">INT(L3)</f>
        <v>42796</v>
      </c>
      <c r="N3" s="9">
        <f t="shared" ref="N3:N66" si="4">L3-M3</f>
        <v>0.60049768518365454</v>
      </c>
      <c r="O3">
        <v>1485872683</v>
      </c>
      <c r="P3" s="8">
        <f t="shared" si="1"/>
        <v>42766.600497685184</v>
      </c>
      <c r="Q3" s="8">
        <f t="shared" ref="Q3:Q66" si="5">INT(P3)</f>
        <v>42766</v>
      </c>
      <c r="R3" s="9">
        <f t="shared" ref="R3:R66" si="6">P3-Q3</f>
        <v>0.60049768518365454</v>
      </c>
      <c r="S3" t="b">
        <v>0</v>
      </c>
      <c r="T3">
        <v>79</v>
      </c>
      <c r="U3">
        <f t="shared" ref="U3:U66" si="7">IF(H3="successful",T3,"")</f>
        <v>79</v>
      </c>
      <c r="V3" t="str">
        <f t="shared" ref="V3:V66" si="8">IF(H3="failed",T3,"")</f>
        <v/>
      </c>
      <c r="W3" t="b">
        <v>1</v>
      </c>
      <c r="X3" t="s">
        <v>8263</v>
      </c>
      <c r="Y3" s="3">
        <f t="shared" ref="Y3:Y66" si="9">G3/D3</f>
        <v>1.4260827250608272</v>
      </c>
      <c r="Z3" s="4">
        <f t="shared" si="2"/>
        <v>185.48101265822785</v>
      </c>
      <c r="AA3" t="s">
        <v>8306</v>
      </c>
      <c r="AB3" t="s">
        <v>8307</v>
      </c>
      <c r="AC3">
        <f>1</f>
        <v>1</v>
      </c>
    </row>
    <row r="4" spans="1:29" ht="43.2" x14ac:dyDescent="0.3">
      <c r="A4">
        <v>2</v>
      </c>
      <c r="B4" s="1" t="s">
        <v>4</v>
      </c>
      <c r="C4" s="1" t="s">
        <v>4113</v>
      </c>
      <c r="D4">
        <v>500</v>
      </c>
      <c r="E4">
        <f>VLOOKUP(D4,LU_A!$C$2:$D$13,1,TRUE)</f>
        <v>0</v>
      </c>
      <c r="F4" t="str">
        <f>VLOOKUP($D4,LU_A!$C$2:$D$13,2,TRUE)</f>
        <v>SmA</v>
      </c>
      <c r="G4">
        <v>525</v>
      </c>
      <c r="H4" t="s">
        <v>8219</v>
      </c>
      <c r="I4" t="s">
        <v>8225</v>
      </c>
      <c r="J4" t="s">
        <v>8247</v>
      </c>
      <c r="K4">
        <v>1455555083</v>
      </c>
      <c r="L4" s="8">
        <f t="shared" si="0"/>
        <v>42415.702349537038</v>
      </c>
      <c r="M4" s="8">
        <f t="shared" si="3"/>
        <v>42415</v>
      </c>
      <c r="N4" s="9">
        <f t="shared" si="4"/>
        <v>0.70234953703766223</v>
      </c>
      <c r="O4">
        <v>1454691083</v>
      </c>
      <c r="P4" s="8">
        <f t="shared" si="1"/>
        <v>42405.702349537038</v>
      </c>
      <c r="Q4" s="8">
        <f t="shared" si="5"/>
        <v>42405</v>
      </c>
      <c r="R4" s="9">
        <f t="shared" si="6"/>
        <v>0.70234953703766223</v>
      </c>
      <c r="S4" t="b">
        <v>0</v>
      </c>
      <c r="T4">
        <v>35</v>
      </c>
      <c r="U4">
        <f t="shared" si="7"/>
        <v>35</v>
      </c>
      <c r="V4" t="str">
        <f t="shared" si="8"/>
        <v/>
      </c>
      <c r="W4" t="b">
        <v>1</v>
      </c>
      <c r="X4" t="s">
        <v>8263</v>
      </c>
      <c r="Y4" s="3">
        <f t="shared" si="9"/>
        <v>1.05</v>
      </c>
      <c r="Z4" s="4">
        <f t="shared" si="2"/>
        <v>15</v>
      </c>
      <c r="AA4" t="s">
        <v>8306</v>
      </c>
      <c r="AB4" t="s">
        <v>8307</v>
      </c>
      <c r="AC4">
        <f>1</f>
        <v>1</v>
      </c>
    </row>
    <row r="5" spans="1:29" ht="28.8" x14ac:dyDescent="0.3">
      <c r="A5">
        <v>3</v>
      </c>
      <c r="B5" s="1" t="s">
        <v>5</v>
      </c>
      <c r="C5" s="1" t="s">
        <v>4114</v>
      </c>
      <c r="D5">
        <v>10000</v>
      </c>
      <c r="E5">
        <f>VLOOKUP(D5,LU_A!$C$2:$D$13,1,TRUE)</f>
        <v>10000</v>
      </c>
      <c r="F5" t="str">
        <f>VLOOKUP($D5,LU_A!$C$2:$D$13,2,TRUE)</f>
        <v>SmD</v>
      </c>
      <c r="G5">
        <v>10390</v>
      </c>
      <c r="H5" t="s">
        <v>8219</v>
      </c>
      <c r="I5" t="s">
        <v>8224</v>
      </c>
      <c r="J5" t="s">
        <v>8246</v>
      </c>
      <c r="K5">
        <v>1407414107</v>
      </c>
      <c r="L5" s="8">
        <f t="shared" si="0"/>
        <v>41858.515127314815</v>
      </c>
      <c r="M5" s="8">
        <f t="shared" si="3"/>
        <v>41858</v>
      </c>
      <c r="N5" s="9">
        <f t="shared" si="4"/>
        <v>0.51512731481489027</v>
      </c>
      <c r="O5">
        <v>1404822107</v>
      </c>
      <c r="P5" s="8">
        <f t="shared" si="1"/>
        <v>41828.515127314815</v>
      </c>
      <c r="Q5" s="8">
        <f t="shared" si="5"/>
        <v>41828</v>
      </c>
      <c r="R5" s="9">
        <f t="shared" si="6"/>
        <v>0.51512731481489027</v>
      </c>
      <c r="S5" t="b">
        <v>0</v>
      </c>
      <c r="T5">
        <v>150</v>
      </c>
      <c r="U5">
        <f t="shared" si="7"/>
        <v>150</v>
      </c>
      <c r="V5" t="str">
        <f t="shared" si="8"/>
        <v/>
      </c>
      <c r="W5" t="b">
        <v>1</v>
      </c>
      <c r="X5" t="s">
        <v>8263</v>
      </c>
      <c r="Y5" s="3">
        <f t="shared" si="9"/>
        <v>1.0389999999999999</v>
      </c>
      <c r="Z5" s="4">
        <f t="shared" si="2"/>
        <v>69.266666666666666</v>
      </c>
      <c r="AA5" t="s">
        <v>8306</v>
      </c>
      <c r="AB5" t="s">
        <v>8307</v>
      </c>
      <c r="AC5">
        <f>1</f>
        <v>1</v>
      </c>
    </row>
    <row r="6" spans="1:29" ht="57.6" x14ac:dyDescent="0.3">
      <c r="A6">
        <v>4</v>
      </c>
      <c r="B6" s="1" t="s">
        <v>6</v>
      </c>
      <c r="C6" s="1" t="s">
        <v>4115</v>
      </c>
      <c r="D6">
        <v>44000</v>
      </c>
      <c r="E6">
        <f>VLOOKUP(D6,LU_A!$C$2:$D$13,1,TRUE)</f>
        <v>40000</v>
      </c>
      <c r="F6" t="str">
        <f>VLOOKUP($D6,LU_A!$C$2:$D$13,2,TRUE)</f>
        <v>LgB</v>
      </c>
      <c r="G6">
        <v>54116.28</v>
      </c>
      <c r="H6" t="s">
        <v>8219</v>
      </c>
      <c r="I6" t="s">
        <v>8224</v>
      </c>
      <c r="J6" t="s">
        <v>8246</v>
      </c>
      <c r="K6">
        <v>1450555279</v>
      </c>
      <c r="L6" s="8">
        <f t="shared" si="0"/>
        <v>42357.834247685183</v>
      </c>
      <c r="M6" s="8">
        <f t="shared" si="3"/>
        <v>42357</v>
      </c>
      <c r="N6" s="9">
        <f t="shared" si="4"/>
        <v>0.83424768518307246</v>
      </c>
      <c r="O6">
        <v>1447963279</v>
      </c>
      <c r="P6" s="8">
        <f t="shared" si="1"/>
        <v>42327.834247685183</v>
      </c>
      <c r="Q6" s="8">
        <f t="shared" si="5"/>
        <v>42327</v>
      </c>
      <c r="R6" s="9">
        <f t="shared" si="6"/>
        <v>0.83424768518307246</v>
      </c>
      <c r="S6" t="b">
        <v>0</v>
      </c>
      <c r="T6">
        <v>284</v>
      </c>
      <c r="U6">
        <f t="shared" si="7"/>
        <v>284</v>
      </c>
      <c r="V6" t="str">
        <f t="shared" si="8"/>
        <v/>
      </c>
      <c r="W6" t="b">
        <v>1</v>
      </c>
      <c r="X6" t="s">
        <v>8263</v>
      </c>
      <c r="Y6" s="3">
        <f t="shared" si="9"/>
        <v>1.2299154545454545</v>
      </c>
      <c r="Z6" s="4">
        <f t="shared" si="2"/>
        <v>190.55028169014085</v>
      </c>
      <c r="AA6" t="s">
        <v>8306</v>
      </c>
      <c r="AB6" t="s">
        <v>8307</v>
      </c>
      <c r="AC6">
        <f>1</f>
        <v>1</v>
      </c>
    </row>
    <row r="7" spans="1:29" ht="43.2" x14ac:dyDescent="0.3">
      <c r="A7">
        <v>5</v>
      </c>
      <c r="B7" s="1" t="s">
        <v>7</v>
      </c>
      <c r="C7" s="1" t="s">
        <v>4116</v>
      </c>
      <c r="D7">
        <v>3999</v>
      </c>
      <c r="E7">
        <f>VLOOKUP(D7,LU_A!$C$2:$D$13,1,TRUE)</f>
        <v>1000</v>
      </c>
      <c r="F7" t="str">
        <f>VLOOKUP($D7,LU_A!$C$2:$D$13,2,TRUE)</f>
        <v>SmB</v>
      </c>
      <c r="G7">
        <v>4390</v>
      </c>
      <c r="H7" t="s">
        <v>8219</v>
      </c>
      <c r="I7" t="s">
        <v>8224</v>
      </c>
      <c r="J7" t="s">
        <v>8246</v>
      </c>
      <c r="K7">
        <v>1469770500</v>
      </c>
      <c r="L7" s="8">
        <f t="shared" si="0"/>
        <v>42580.232638888891</v>
      </c>
      <c r="M7" s="8">
        <f t="shared" si="3"/>
        <v>42580</v>
      </c>
      <c r="N7" s="9">
        <f t="shared" si="4"/>
        <v>0.23263888889050577</v>
      </c>
      <c r="O7">
        <v>1468362207</v>
      </c>
      <c r="P7" s="8">
        <f t="shared" si="1"/>
        <v>42563.932951388888</v>
      </c>
      <c r="Q7" s="8">
        <f t="shared" si="5"/>
        <v>42563</v>
      </c>
      <c r="R7" s="9">
        <f t="shared" si="6"/>
        <v>0.93295138888788642</v>
      </c>
      <c r="S7" t="b">
        <v>0</v>
      </c>
      <c r="T7">
        <v>47</v>
      </c>
      <c r="U7">
        <f t="shared" si="7"/>
        <v>47</v>
      </c>
      <c r="V7" t="str">
        <f t="shared" si="8"/>
        <v/>
      </c>
      <c r="W7" t="b">
        <v>1</v>
      </c>
      <c r="X7" t="s">
        <v>8263</v>
      </c>
      <c r="Y7" s="3">
        <f t="shared" si="9"/>
        <v>1.0977744436109027</v>
      </c>
      <c r="Z7" s="4">
        <f t="shared" si="2"/>
        <v>93.40425531914893</v>
      </c>
      <c r="AA7" t="s">
        <v>8306</v>
      </c>
      <c r="AB7" t="s">
        <v>8307</v>
      </c>
      <c r="AC7">
        <f>1</f>
        <v>1</v>
      </c>
    </row>
    <row r="8" spans="1:29" ht="43.2" x14ac:dyDescent="0.3">
      <c r="A8">
        <v>6</v>
      </c>
      <c r="B8" s="1" t="s">
        <v>8</v>
      </c>
      <c r="C8" s="1" t="s">
        <v>4117</v>
      </c>
      <c r="D8">
        <v>8000</v>
      </c>
      <c r="E8">
        <f>VLOOKUP(D8,LU_A!$C$2:$D$13,1,TRUE)</f>
        <v>5000</v>
      </c>
      <c r="F8" t="str">
        <f>VLOOKUP($D8,LU_A!$C$2:$D$13,2,TRUE)</f>
        <v>SmC</v>
      </c>
      <c r="G8">
        <v>8519</v>
      </c>
      <c r="H8" t="s">
        <v>8219</v>
      </c>
      <c r="I8" t="s">
        <v>8224</v>
      </c>
      <c r="J8" t="s">
        <v>8246</v>
      </c>
      <c r="K8">
        <v>1402710250</v>
      </c>
      <c r="L8" s="8">
        <f t="shared" si="0"/>
        <v>41804.072337962964</v>
      </c>
      <c r="M8" s="8">
        <f t="shared" si="3"/>
        <v>41804</v>
      </c>
      <c r="N8" s="9">
        <f t="shared" si="4"/>
        <v>7.2337962963501923E-2</v>
      </c>
      <c r="O8">
        <v>1401846250</v>
      </c>
      <c r="P8" s="8">
        <f t="shared" si="1"/>
        <v>41794.072337962964</v>
      </c>
      <c r="Q8" s="8">
        <f t="shared" si="5"/>
        <v>41794</v>
      </c>
      <c r="R8" s="9">
        <f t="shared" si="6"/>
        <v>7.2337962963501923E-2</v>
      </c>
      <c r="S8" t="b">
        <v>0</v>
      </c>
      <c r="T8">
        <v>58</v>
      </c>
      <c r="U8">
        <f t="shared" si="7"/>
        <v>58</v>
      </c>
      <c r="V8" t="str">
        <f t="shared" si="8"/>
        <v/>
      </c>
      <c r="W8" t="b">
        <v>1</v>
      </c>
      <c r="X8" t="s">
        <v>8263</v>
      </c>
      <c r="Y8" s="3">
        <f t="shared" si="9"/>
        <v>1.064875</v>
      </c>
      <c r="Z8" s="4">
        <f t="shared" si="2"/>
        <v>146.87931034482759</v>
      </c>
      <c r="AA8" t="s">
        <v>8306</v>
      </c>
      <c r="AB8" t="s">
        <v>8307</v>
      </c>
      <c r="AC8">
        <f>1</f>
        <v>1</v>
      </c>
    </row>
    <row r="9" spans="1:29" ht="57.6" x14ac:dyDescent="0.3">
      <c r="A9">
        <v>7</v>
      </c>
      <c r="B9" s="1" t="s">
        <v>9</v>
      </c>
      <c r="C9" s="1" t="s">
        <v>4118</v>
      </c>
      <c r="D9">
        <v>9000</v>
      </c>
      <c r="E9">
        <f>VLOOKUP(D9,LU_A!$C$2:$D$13,1,TRUE)</f>
        <v>5000</v>
      </c>
      <c r="F9" t="str">
        <f>VLOOKUP($D9,LU_A!$C$2:$D$13,2,TRUE)</f>
        <v>SmC</v>
      </c>
      <c r="G9">
        <v>9110</v>
      </c>
      <c r="H9" t="s">
        <v>8219</v>
      </c>
      <c r="I9" t="s">
        <v>8224</v>
      </c>
      <c r="J9" t="s">
        <v>8246</v>
      </c>
      <c r="K9">
        <v>1467680867</v>
      </c>
      <c r="L9" s="8">
        <f t="shared" si="0"/>
        <v>42556.047071759262</v>
      </c>
      <c r="M9" s="8">
        <f t="shared" si="3"/>
        <v>42556</v>
      </c>
      <c r="N9" s="9">
        <f t="shared" si="4"/>
        <v>4.7071759261598345E-2</v>
      </c>
      <c r="O9">
        <v>1464224867</v>
      </c>
      <c r="P9" s="8">
        <f t="shared" si="1"/>
        <v>42516.047071759262</v>
      </c>
      <c r="Q9" s="8">
        <f t="shared" si="5"/>
        <v>42516</v>
      </c>
      <c r="R9" s="9">
        <f t="shared" si="6"/>
        <v>4.7071759261598345E-2</v>
      </c>
      <c r="S9" t="b">
        <v>0</v>
      </c>
      <c r="T9">
        <v>57</v>
      </c>
      <c r="U9">
        <f t="shared" si="7"/>
        <v>57</v>
      </c>
      <c r="V9" t="str">
        <f t="shared" si="8"/>
        <v/>
      </c>
      <c r="W9" t="b">
        <v>1</v>
      </c>
      <c r="X9" t="s">
        <v>8263</v>
      </c>
      <c r="Y9" s="3">
        <f t="shared" si="9"/>
        <v>1.0122222222222221</v>
      </c>
      <c r="Z9" s="4">
        <f t="shared" si="2"/>
        <v>159.82456140350877</v>
      </c>
      <c r="AA9" t="s">
        <v>8306</v>
      </c>
      <c r="AB9" t="s">
        <v>8307</v>
      </c>
      <c r="AC9">
        <f>1</f>
        <v>1</v>
      </c>
    </row>
    <row r="10" spans="1:29" ht="28.8" x14ac:dyDescent="0.3">
      <c r="A10">
        <v>8</v>
      </c>
      <c r="B10" s="1" t="s">
        <v>10</v>
      </c>
      <c r="C10" s="1" t="s">
        <v>4119</v>
      </c>
      <c r="D10">
        <v>3500</v>
      </c>
      <c r="E10">
        <f>VLOOKUP(D10,LU_A!$C$2:$D$13,1,TRUE)</f>
        <v>1000</v>
      </c>
      <c r="F10" t="str">
        <f>VLOOKUP($D10,LU_A!$C$2:$D$13,2,TRUE)</f>
        <v>SmB</v>
      </c>
      <c r="G10">
        <v>3501.52</v>
      </c>
      <c r="H10" t="s">
        <v>8219</v>
      </c>
      <c r="I10" t="s">
        <v>8224</v>
      </c>
      <c r="J10" t="s">
        <v>8246</v>
      </c>
      <c r="K10">
        <v>1460754000</v>
      </c>
      <c r="L10" s="8">
        <f t="shared" si="0"/>
        <v>42475.875</v>
      </c>
      <c r="M10" s="8">
        <f t="shared" si="3"/>
        <v>42475</v>
      </c>
      <c r="N10" s="9">
        <f t="shared" si="4"/>
        <v>0.875</v>
      </c>
      <c r="O10">
        <v>1460155212</v>
      </c>
      <c r="P10" s="8">
        <f t="shared" si="1"/>
        <v>42468.94458333333</v>
      </c>
      <c r="Q10" s="8">
        <f t="shared" si="5"/>
        <v>42468</v>
      </c>
      <c r="R10" s="9">
        <f t="shared" si="6"/>
        <v>0.94458333333022892</v>
      </c>
      <c r="S10" t="b">
        <v>0</v>
      </c>
      <c r="T10">
        <v>12</v>
      </c>
      <c r="U10">
        <f t="shared" si="7"/>
        <v>12</v>
      </c>
      <c r="V10" t="str">
        <f t="shared" si="8"/>
        <v/>
      </c>
      <c r="W10" t="b">
        <v>1</v>
      </c>
      <c r="X10" t="s">
        <v>8263</v>
      </c>
      <c r="Y10" s="3">
        <f t="shared" si="9"/>
        <v>1.0004342857142856</v>
      </c>
      <c r="Z10" s="4">
        <f t="shared" si="2"/>
        <v>291.79333333333335</v>
      </c>
      <c r="AA10" t="s">
        <v>8306</v>
      </c>
      <c r="AB10" t="s">
        <v>8307</v>
      </c>
      <c r="AC10">
        <f>1</f>
        <v>1</v>
      </c>
    </row>
    <row r="11" spans="1:29" ht="43.2" x14ac:dyDescent="0.3">
      <c r="A11">
        <v>9</v>
      </c>
      <c r="B11" s="1" t="s">
        <v>11</v>
      </c>
      <c r="C11" s="1" t="s">
        <v>4120</v>
      </c>
      <c r="D11">
        <v>500</v>
      </c>
      <c r="E11">
        <f>VLOOKUP(D11,LU_A!$C$2:$D$13,1,TRUE)</f>
        <v>0</v>
      </c>
      <c r="F11" t="str">
        <f>VLOOKUP($D11,LU_A!$C$2:$D$13,2,TRUE)</f>
        <v>SmA</v>
      </c>
      <c r="G11">
        <v>629.99</v>
      </c>
      <c r="H11" t="s">
        <v>8219</v>
      </c>
      <c r="I11" t="s">
        <v>8224</v>
      </c>
      <c r="J11" t="s">
        <v>8246</v>
      </c>
      <c r="K11">
        <v>1460860144</v>
      </c>
      <c r="L11" s="8">
        <f t="shared" si="0"/>
        <v>42477.103518518517</v>
      </c>
      <c r="M11" s="8">
        <f t="shared" si="3"/>
        <v>42477</v>
      </c>
      <c r="N11" s="9">
        <f t="shared" si="4"/>
        <v>0.10351851851737592</v>
      </c>
      <c r="O11">
        <v>1458268144</v>
      </c>
      <c r="P11" s="8">
        <f t="shared" si="1"/>
        <v>42447.103518518517</v>
      </c>
      <c r="Q11" s="8">
        <f t="shared" si="5"/>
        <v>42447</v>
      </c>
      <c r="R11" s="9">
        <f t="shared" si="6"/>
        <v>0.10351851851737592</v>
      </c>
      <c r="S11" t="b">
        <v>0</v>
      </c>
      <c r="T11">
        <v>20</v>
      </c>
      <c r="U11">
        <f t="shared" si="7"/>
        <v>20</v>
      </c>
      <c r="V11" t="str">
        <f t="shared" si="8"/>
        <v/>
      </c>
      <c r="W11" t="b">
        <v>1</v>
      </c>
      <c r="X11" t="s">
        <v>8263</v>
      </c>
      <c r="Y11" s="3">
        <f t="shared" si="9"/>
        <v>1.2599800000000001</v>
      </c>
      <c r="Z11" s="4">
        <f t="shared" si="2"/>
        <v>31.499500000000001</v>
      </c>
      <c r="AA11" t="s">
        <v>8306</v>
      </c>
      <c r="AB11" t="s">
        <v>8307</v>
      </c>
      <c r="AC11">
        <f>1</f>
        <v>1</v>
      </c>
    </row>
    <row r="12" spans="1:29" ht="43.2" x14ac:dyDescent="0.3">
      <c r="A12">
        <v>10</v>
      </c>
      <c r="B12" s="1" t="s">
        <v>12</v>
      </c>
      <c r="C12" s="1" t="s">
        <v>4121</v>
      </c>
      <c r="D12">
        <v>3000</v>
      </c>
      <c r="E12">
        <f>VLOOKUP(D12,LU_A!$C$2:$D$13,1,TRUE)</f>
        <v>1000</v>
      </c>
      <c r="F12" t="str">
        <f>VLOOKUP($D12,LU_A!$C$2:$D$13,2,TRUE)</f>
        <v>SmB</v>
      </c>
      <c r="G12">
        <v>3015</v>
      </c>
      <c r="H12" t="s">
        <v>8219</v>
      </c>
      <c r="I12" t="s">
        <v>8224</v>
      </c>
      <c r="J12" t="s">
        <v>8246</v>
      </c>
      <c r="K12">
        <v>1403660279</v>
      </c>
      <c r="L12" s="8">
        <f t="shared" si="0"/>
        <v>41815.068043981482</v>
      </c>
      <c r="M12" s="8">
        <f t="shared" si="3"/>
        <v>41815</v>
      </c>
      <c r="N12" s="9">
        <f t="shared" si="4"/>
        <v>6.8043981482333038E-2</v>
      </c>
      <c r="O12">
        <v>1400636279</v>
      </c>
      <c r="P12" s="8">
        <f t="shared" si="1"/>
        <v>41780.068043981482</v>
      </c>
      <c r="Q12" s="8">
        <f t="shared" si="5"/>
        <v>41780</v>
      </c>
      <c r="R12" s="9">
        <f t="shared" si="6"/>
        <v>6.8043981482333038E-2</v>
      </c>
      <c r="S12" t="b">
        <v>0</v>
      </c>
      <c r="T12">
        <v>19</v>
      </c>
      <c r="U12">
        <f t="shared" si="7"/>
        <v>19</v>
      </c>
      <c r="V12" t="str">
        <f t="shared" si="8"/>
        <v/>
      </c>
      <c r="W12" t="b">
        <v>1</v>
      </c>
      <c r="X12" t="s">
        <v>8263</v>
      </c>
      <c r="Y12" s="3">
        <f t="shared" si="9"/>
        <v>1.0049999999999999</v>
      </c>
      <c r="Z12" s="4">
        <f t="shared" si="2"/>
        <v>158.68421052631578</v>
      </c>
      <c r="AA12" t="s">
        <v>8306</v>
      </c>
      <c r="AB12" t="s">
        <v>8307</v>
      </c>
      <c r="AC12">
        <f>1</f>
        <v>1</v>
      </c>
    </row>
    <row r="13" spans="1:29" ht="57.6" x14ac:dyDescent="0.3">
      <c r="A13">
        <v>11</v>
      </c>
      <c r="B13" s="1" t="s">
        <v>13</v>
      </c>
      <c r="C13" s="1" t="s">
        <v>4122</v>
      </c>
      <c r="D13">
        <v>5000</v>
      </c>
      <c r="E13">
        <f>VLOOKUP(D13,LU_A!$C$2:$D$13,1,TRUE)</f>
        <v>5000</v>
      </c>
      <c r="F13" t="str">
        <f>VLOOKUP($D13,LU_A!$C$2:$D$13,2,TRUE)</f>
        <v>SmC</v>
      </c>
      <c r="G13">
        <v>6025</v>
      </c>
      <c r="H13" t="s">
        <v>8219</v>
      </c>
      <c r="I13" t="s">
        <v>8224</v>
      </c>
      <c r="J13" t="s">
        <v>8246</v>
      </c>
      <c r="K13">
        <v>1471834800</v>
      </c>
      <c r="L13" s="8">
        <f t="shared" si="0"/>
        <v>42604.125</v>
      </c>
      <c r="M13" s="8">
        <f t="shared" si="3"/>
        <v>42604</v>
      </c>
      <c r="N13" s="9">
        <f t="shared" si="4"/>
        <v>0.125</v>
      </c>
      <c r="O13">
        <v>1469126462</v>
      </c>
      <c r="P13" s="8">
        <f t="shared" si="1"/>
        <v>42572.778495370367</v>
      </c>
      <c r="Q13" s="8">
        <f t="shared" si="5"/>
        <v>42572</v>
      </c>
      <c r="R13" s="9">
        <f t="shared" si="6"/>
        <v>0.778495370366727</v>
      </c>
      <c r="S13" t="b">
        <v>0</v>
      </c>
      <c r="T13">
        <v>75</v>
      </c>
      <c r="U13">
        <f t="shared" si="7"/>
        <v>75</v>
      </c>
      <c r="V13" t="str">
        <f t="shared" si="8"/>
        <v/>
      </c>
      <c r="W13" t="b">
        <v>1</v>
      </c>
      <c r="X13" t="s">
        <v>8263</v>
      </c>
      <c r="Y13" s="3">
        <f t="shared" si="9"/>
        <v>1.2050000000000001</v>
      </c>
      <c r="Z13" s="4">
        <f t="shared" si="2"/>
        <v>80.333333333333329</v>
      </c>
      <c r="AA13" t="s">
        <v>8306</v>
      </c>
      <c r="AB13" t="s">
        <v>8307</v>
      </c>
      <c r="AC13">
        <f>1</f>
        <v>1</v>
      </c>
    </row>
    <row r="14" spans="1:29" ht="57.6" x14ac:dyDescent="0.3">
      <c r="A14">
        <v>12</v>
      </c>
      <c r="B14" s="1" t="s">
        <v>14</v>
      </c>
      <c r="C14" s="1" t="s">
        <v>4123</v>
      </c>
      <c r="D14">
        <v>30000</v>
      </c>
      <c r="E14">
        <f>VLOOKUP(D14,LU_A!$C$2:$D$13,1,TRUE)</f>
        <v>30000</v>
      </c>
      <c r="F14" t="str">
        <f>VLOOKUP($D14,LU_A!$C$2:$D$13,2,TRUE)</f>
        <v>MedD</v>
      </c>
      <c r="G14">
        <v>49588</v>
      </c>
      <c r="H14" t="s">
        <v>8219</v>
      </c>
      <c r="I14" t="s">
        <v>8224</v>
      </c>
      <c r="J14" t="s">
        <v>8246</v>
      </c>
      <c r="K14">
        <v>1405479600</v>
      </c>
      <c r="L14" s="8">
        <f t="shared" si="0"/>
        <v>41836.125</v>
      </c>
      <c r="M14" s="8">
        <f t="shared" si="3"/>
        <v>41836</v>
      </c>
      <c r="N14" s="9">
        <f t="shared" si="4"/>
        <v>0.125</v>
      </c>
      <c r="O14">
        <v>1401642425</v>
      </c>
      <c r="P14" s="8">
        <f t="shared" si="1"/>
        <v>41791.713252314818</v>
      </c>
      <c r="Q14" s="8">
        <f t="shared" si="5"/>
        <v>41791</v>
      </c>
      <c r="R14" s="9">
        <f t="shared" si="6"/>
        <v>0.71325231481750961</v>
      </c>
      <c r="S14" t="b">
        <v>0</v>
      </c>
      <c r="T14">
        <v>827</v>
      </c>
      <c r="U14">
        <f t="shared" si="7"/>
        <v>827</v>
      </c>
      <c r="V14" t="str">
        <f t="shared" si="8"/>
        <v/>
      </c>
      <c r="W14" t="b">
        <v>1</v>
      </c>
      <c r="X14" t="s">
        <v>8263</v>
      </c>
      <c r="Y14" s="3">
        <f t="shared" si="9"/>
        <v>1.6529333333333334</v>
      </c>
      <c r="Z14" s="4">
        <f t="shared" si="2"/>
        <v>59.961305925030231</v>
      </c>
      <c r="AA14" t="s">
        <v>8306</v>
      </c>
      <c r="AB14" t="s">
        <v>8307</v>
      </c>
      <c r="AC14">
        <f>1</f>
        <v>1</v>
      </c>
    </row>
    <row r="15" spans="1:29" ht="43.2" x14ac:dyDescent="0.3">
      <c r="A15">
        <v>13</v>
      </c>
      <c r="B15" s="1" t="s">
        <v>15</v>
      </c>
      <c r="C15" s="1" t="s">
        <v>4124</v>
      </c>
      <c r="D15">
        <v>3500</v>
      </c>
      <c r="E15">
        <f>VLOOKUP(D15,LU_A!$C$2:$D$13,1,TRUE)</f>
        <v>1000</v>
      </c>
      <c r="F15" t="str">
        <f>VLOOKUP($D15,LU_A!$C$2:$D$13,2,TRUE)</f>
        <v>SmB</v>
      </c>
      <c r="G15">
        <v>5599</v>
      </c>
      <c r="H15" t="s">
        <v>8219</v>
      </c>
      <c r="I15" t="s">
        <v>8224</v>
      </c>
      <c r="J15" t="s">
        <v>8246</v>
      </c>
      <c r="K15">
        <v>1466713620</v>
      </c>
      <c r="L15" s="8">
        <f t="shared" si="0"/>
        <v>42544.852083333331</v>
      </c>
      <c r="M15" s="8">
        <f t="shared" si="3"/>
        <v>42544</v>
      </c>
      <c r="N15" s="9">
        <f t="shared" si="4"/>
        <v>0.85208333333139308</v>
      </c>
      <c r="O15">
        <v>1463588109</v>
      </c>
      <c r="P15" s="8">
        <f t="shared" si="1"/>
        <v>42508.677187499998</v>
      </c>
      <c r="Q15" s="8">
        <f t="shared" si="5"/>
        <v>42508</v>
      </c>
      <c r="R15" s="9">
        <f t="shared" si="6"/>
        <v>0.67718749999767169</v>
      </c>
      <c r="S15" t="b">
        <v>0</v>
      </c>
      <c r="T15">
        <v>51</v>
      </c>
      <c r="U15">
        <f t="shared" si="7"/>
        <v>51</v>
      </c>
      <c r="V15" t="str">
        <f t="shared" si="8"/>
        <v/>
      </c>
      <c r="W15" t="b">
        <v>1</v>
      </c>
      <c r="X15" t="s">
        <v>8263</v>
      </c>
      <c r="Y15" s="3">
        <f t="shared" si="9"/>
        <v>1.5997142857142856</v>
      </c>
      <c r="Z15" s="4">
        <f t="shared" si="2"/>
        <v>109.78431372549019</v>
      </c>
      <c r="AA15" t="s">
        <v>8306</v>
      </c>
      <c r="AB15" t="s">
        <v>8307</v>
      </c>
      <c r="AC15">
        <f>1</f>
        <v>1</v>
      </c>
    </row>
    <row r="16" spans="1:29" ht="28.8" x14ac:dyDescent="0.3">
      <c r="A16">
        <v>14</v>
      </c>
      <c r="B16" s="1" t="s">
        <v>16</v>
      </c>
      <c r="C16" s="1" t="s">
        <v>4125</v>
      </c>
      <c r="D16">
        <v>6000</v>
      </c>
      <c r="E16">
        <f>VLOOKUP(D16,LU_A!$C$2:$D$13,1,TRUE)</f>
        <v>5000</v>
      </c>
      <c r="F16" t="str">
        <f>VLOOKUP($D16,LU_A!$C$2:$D$13,2,TRUE)</f>
        <v>SmC</v>
      </c>
      <c r="G16">
        <v>6056</v>
      </c>
      <c r="H16" t="s">
        <v>8219</v>
      </c>
      <c r="I16" t="s">
        <v>8226</v>
      </c>
      <c r="J16" t="s">
        <v>8248</v>
      </c>
      <c r="K16">
        <v>1405259940</v>
      </c>
      <c r="L16" s="8">
        <f t="shared" si="0"/>
        <v>41833.582638888889</v>
      </c>
      <c r="M16" s="8">
        <f t="shared" si="3"/>
        <v>41833</v>
      </c>
      <c r="N16" s="9">
        <f t="shared" si="4"/>
        <v>0.58263888888905058</v>
      </c>
      <c r="O16">
        <v>1403051888</v>
      </c>
      <c r="P16" s="8">
        <f t="shared" si="1"/>
        <v>41808.02648148148</v>
      </c>
      <c r="Q16" s="8">
        <f t="shared" si="5"/>
        <v>41808</v>
      </c>
      <c r="R16" s="9">
        <f t="shared" si="6"/>
        <v>2.6481481480004732E-2</v>
      </c>
      <c r="S16" t="b">
        <v>0</v>
      </c>
      <c r="T16">
        <v>41</v>
      </c>
      <c r="U16">
        <f t="shared" si="7"/>
        <v>41</v>
      </c>
      <c r="V16" t="str">
        <f t="shared" si="8"/>
        <v/>
      </c>
      <c r="W16" t="b">
        <v>1</v>
      </c>
      <c r="X16" t="s">
        <v>8263</v>
      </c>
      <c r="Y16" s="3">
        <f t="shared" si="9"/>
        <v>1.0093333333333334</v>
      </c>
      <c r="Z16" s="4">
        <f t="shared" si="2"/>
        <v>147.70731707317074</v>
      </c>
      <c r="AA16" t="s">
        <v>8306</v>
      </c>
      <c r="AB16" t="s">
        <v>8307</v>
      </c>
      <c r="AC16">
        <f>1</f>
        <v>1</v>
      </c>
    </row>
    <row r="17" spans="1:29" ht="43.2" x14ac:dyDescent="0.3">
      <c r="A17">
        <v>15</v>
      </c>
      <c r="B17" s="1" t="s">
        <v>17</v>
      </c>
      <c r="C17" s="1" t="s">
        <v>4126</v>
      </c>
      <c r="D17">
        <v>2000</v>
      </c>
      <c r="E17">
        <f>VLOOKUP(D17,LU_A!$C$2:$D$13,1,TRUE)</f>
        <v>1000</v>
      </c>
      <c r="F17" t="str">
        <f>VLOOKUP($D17,LU_A!$C$2:$D$13,2,TRUE)</f>
        <v>SmB</v>
      </c>
      <c r="G17">
        <v>2132</v>
      </c>
      <c r="H17" t="s">
        <v>8219</v>
      </c>
      <c r="I17" t="s">
        <v>8227</v>
      </c>
      <c r="J17" t="s">
        <v>8249</v>
      </c>
      <c r="K17">
        <v>1443384840</v>
      </c>
      <c r="L17" s="8">
        <f t="shared" si="0"/>
        <v>42274.843055555553</v>
      </c>
      <c r="M17" s="8">
        <f t="shared" si="3"/>
        <v>42274</v>
      </c>
      <c r="N17" s="9">
        <f t="shared" si="4"/>
        <v>0.84305555555329192</v>
      </c>
      <c r="O17">
        <v>1441790658</v>
      </c>
      <c r="P17" s="8">
        <f t="shared" si="1"/>
        <v>42256.391875000001</v>
      </c>
      <c r="Q17" s="8">
        <f t="shared" si="5"/>
        <v>42256</v>
      </c>
      <c r="R17" s="9">
        <f t="shared" si="6"/>
        <v>0.39187500000116415</v>
      </c>
      <c r="S17" t="b">
        <v>0</v>
      </c>
      <c r="T17">
        <v>98</v>
      </c>
      <c r="U17">
        <f t="shared" si="7"/>
        <v>98</v>
      </c>
      <c r="V17" t="str">
        <f t="shared" si="8"/>
        <v/>
      </c>
      <c r="W17" t="b">
        <v>1</v>
      </c>
      <c r="X17" t="s">
        <v>8263</v>
      </c>
      <c r="Y17" s="3">
        <f t="shared" si="9"/>
        <v>1.0660000000000001</v>
      </c>
      <c r="Z17" s="4">
        <f t="shared" si="2"/>
        <v>21.755102040816325</v>
      </c>
      <c r="AA17" t="s">
        <v>8306</v>
      </c>
      <c r="AB17" t="s">
        <v>8307</v>
      </c>
      <c r="AC17">
        <f>1</f>
        <v>1</v>
      </c>
    </row>
    <row r="18" spans="1:29" ht="43.2" x14ac:dyDescent="0.3">
      <c r="A18">
        <v>16</v>
      </c>
      <c r="B18" s="1" t="s">
        <v>18</v>
      </c>
      <c r="C18" s="1" t="s">
        <v>4127</v>
      </c>
      <c r="D18">
        <v>12000</v>
      </c>
      <c r="E18">
        <f>VLOOKUP(D18,LU_A!$C$2:$D$13,1,TRUE)</f>
        <v>10000</v>
      </c>
      <c r="F18" t="str">
        <f>VLOOKUP($D18,LU_A!$C$2:$D$13,2,TRUE)</f>
        <v>SmD</v>
      </c>
      <c r="G18">
        <v>12029</v>
      </c>
      <c r="H18" t="s">
        <v>8219</v>
      </c>
      <c r="I18" t="s">
        <v>8224</v>
      </c>
      <c r="J18" t="s">
        <v>8246</v>
      </c>
      <c r="K18">
        <v>1402896600</v>
      </c>
      <c r="L18" s="8">
        <f t="shared" si="0"/>
        <v>41806.229166666664</v>
      </c>
      <c r="M18" s="8">
        <f t="shared" si="3"/>
        <v>41806</v>
      </c>
      <c r="N18" s="9">
        <f t="shared" si="4"/>
        <v>0.22916666666424135</v>
      </c>
      <c r="O18">
        <v>1398971211</v>
      </c>
      <c r="P18" s="8">
        <f t="shared" si="1"/>
        <v>41760.796423611115</v>
      </c>
      <c r="Q18" s="8">
        <f t="shared" si="5"/>
        <v>41760</v>
      </c>
      <c r="R18" s="9">
        <f t="shared" si="6"/>
        <v>0.79642361111473292</v>
      </c>
      <c r="S18" t="b">
        <v>0</v>
      </c>
      <c r="T18">
        <v>70</v>
      </c>
      <c r="U18">
        <f t="shared" si="7"/>
        <v>70</v>
      </c>
      <c r="V18" t="str">
        <f t="shared" si="8"/>
        <v/>
      </c>
      <c r="W18" t="b">
        <v>1</v>
      </c>
      <c r="X18" t="s">
        <v>8263</v>
      </c>
      <c r="Y18" s="3">
        <f t="shared" si="9"/>
        <v>1.0024166666666667</v>
      </c>
      <c r="Z18" s="4">
        <f t="shared" si="2"/>
        <v>171.84285714285716</v>
      </c>
      <c r="AA18" t="s">
        <v>8306</v>
      </c>
      <c r="AB18" t="s">
        <v>8307</v>
      </c>
      <c r="AC18">
        <f>1</f>
        <v>1</v>
      </c>
    </row>
    <row r="19" spans="1:29" ht="43.2" x14ac:dyDescent="0.3">
      <c r="A19">
        <v>17</v>
      </c>
      <c r="B19" s="1" t="s">
        <v>19</v>
      </c>
      <c r="C19" s="1" t="s">
        <v>4128</v>
      </c>
      <c r="D19">
        <v>1500</v>
      </c>
      <c r="E19">
        <f>VLOOKUP(D19,LU_A!$C$2:$D$13,1,TRUE)</f>
        <v>1000</v>
      </c>
      <c r="F19" t="str">
        <f>VLOOKUP($D19,LU_A!$C$2:$D$13,2,TRUE)</f>
        <v>SmB</v>
      </c>
      <c r="G19">
        <v>1510</v>
      </c>
      <c r="H19" t="s">
        <v>8219</v>
      </c>
      <c r="I19" t="s">
        <v>8225</v>
      </c>
      <c r="J19" t="s">
        <v>8247</v>
      </c>
      <c r="K19">
        <v>1415126022</v>
      </c>
      <c r="L19" s="8">
        <f t="shared" si="0"/>
        <v>41947.773402777777</v>
      </c>
      <c r="M19" s="8">
        <f t="shared" si="3"/>
        <v>41947</v>
      </c>
      <c r="N19" s="9">
        <f t="shared" si="4"/>
        <v>0.773402777776937</v>
      </c>
      <c r="O19">
        <v>1412530422</v>
      </c>
      <c r="P19" s="8">
        <f t="shared" si="1"/>
        <v>41917.731736111113</v>
      </c>
      <c r="Q19" s="8">
        <f t="shared" si="5"/>
        <v>41917</v>
      </c>
      <c r="R19" s="9">
        <f t="shared" si="6"/>
        <v>0.73173611111269565</v>
      </c>
      <c r="S19" t="b">
        <v>0</v>
      </c>
      <c r="T19">
        <v>36</v>
      </c>
      <c r="U19">
        <f t="shared" si="7"/>
        <v>36</v>
      </c>
      <c r="V19" t="str">
        <f t="shared" si="8"/>
        <v/>
      </c>
      <c r="W19" t="b">
        <v>1</v>
      </c>
      <c r="X19" t="s">
        <v>8263</v>
      </c>
      <c r="Y19" s="3">
        <f t="shared" si="9"/>
        <v>1.0066666666666666</v>
      </c>
      <c r="Z19" s="4">
        <f t="shared" si="2"/>
        <v>41.944444444444443</v>
      </c>
      <c r="AA19" t="s">
        <v>8306</v>
      </c>
      <c r="AB19" t="s">
        <v>8307</v>
      </c>
      <c r="AC19">
        <f>1</f>
        <v>1</v>
      </c>
    </row>
    <row r="20" spans="1:29" ht="43.2" x14ac:dyDescent="0.3">
      <c r="A20">
        <v>18</v>
      </c>
      <c r="B20" s="1" t="s">
        <v>20</v>
      </c>
      <c r="C20" s="1" t="s">
        <v>4129</v>
      </c>
      <c r="D20">
        <v>30000</v>
      </c>
      <c r="E20">
        <f>VLOOKUP(D20,LU_A!$C$2:$D$13,1,TRUE)</f>
        <v>30000</v>
      </c>
      <c r="F20" t="str">
        <f>VLOOKUP($D20,LU_A!$C$2:$D$13,2,TRUE)</f>
        <v>MedD</v>
      </c>
      <c r="G20">
        <v>31896.33</v>
      </c>
      <c r="H20" t="s">
        <v>8219</v>
      </c>
      <c r="I20" t="s">
        <v>8224</v>
      </c>
      <c r="J20" t="s">
        <v>8246</v>
      </c>
      <c r="K20">
        <v>1410958856</v>
      </c>
      <c r="L20" s="8">
        <f t="shared" si="0"/>
        <v>41899.542314814818</v>
      </c>
      <c r="M20" s="8">
        <f t="shared" si="3"/>
        <v>41899</v>
      </c>
      <c r="N20" s="9">
        <f t="shared" si="4"/>
        <v>0.54231481481838273</v>
      </c>
      <c r="O20">
        <v>1408366856</v>
      </c>
      <c r="P20" s="8">
        <f t="shared" si="1"/>
        <v>41869.542314814818</v>
      </c>
      <c r="Q20" s="8">
        <f t="shared" si="5"/>
        <v>41869</v>
      </c>
      <c r="R20" s="9">
        <f t="shared" si="6"/>
        <v>0.54231481481838273</v>
      </c>
      <c r="S20" t="b">
        <v>0</v>
      </c>
      <c r="T20">
        <v>342</v>
      </c>
      <c r="U20">
        <f t="shared" si="7"/>
        <v>342</v>
      </c>
      <c r="V20" t="str">
        <f t="shared" si="8"/>
        <v/>
      </c>
      <c r="W20" t="b">
        <v>1</v>
      </c>
      <c r="X20" t="s">
        <v>8263</v>
      </c>
      <c r="Y20" s="3">
        <f t="shared" si="9"/>
        <v>1.0632110000000001</v>
      </c>
      <c r="Z20" s="4">
        <f t="shared" si="2"/>
        <v>93.264122807017543</v>
      </c>
      <c r="AA20" t="s">
        <v>8306</v>
      </c>
      <c r="AB20" t="s">
        <v>8307</v>
      </c>
      <c r="AC20">
        <f>1</f>
        <v>1</v>
      </c>
    </row>
    <row r="21" spans="1:29" ht="43.2" x14ac:dyDescent="0.3">
      <c r="A21">
        <v>19</v>
      </c>
      <c r="B21" s="1" t="s">
        <v>21</v>
      </c>
      <c r="C21" s="1" t="s">
        <v>4130</v>
      </c>
      <c r="D21">
        <v>850</v>
      </c>
      <c r="E21">
        <f>VLOOKUP(D21,LU_A!$C$2:$D$13,1,TRUE)</f>
        <v>0</v>
      </c>
      <c r="F21" t="str">
        <f>VLOOKUP($D21,LU_A!$C$2:$D$13,2,TRUE)</f>
        <v>SmA</v>
      </c>
      <c r="G21">
        <v>1235</v>
      </c>
      <c r="H21" t="s">
        <v>8219</v>
      </c>
      <c r="I21" t="s">
        <v>8224</v>
      </c>
      <c r="J21" t="s">
        <v>8246</v>
      </c>
      <c r="K21">
        <v>1437420934</v>
      </c>
      <c r="L21" s="8">
        <f t="shared" si="0"/>
        <v>42205.816365740742</v>
      </c>
      <c r="M21" s="8">
        <f t="shared" si="3"/>
        <v>42205</v>
      </c>
      <c r="N21" s="9">
        <f t="shared" si="4"/>
        <v>0.81636574074218515</v>
      </c>
      <c r="O21">
        <v>1434828934</v>
      </c>
      <c r="P21" s="8">
        <f t="shared" si="1"/>
        <v>42175.816365740742</v>
      </c>
      <c r="Q21" s="8">
        <f t="shared" si="5"/>
        <v>42175</v>
      </c>
      <c r="R21" s="9">
        <f t="shared" si="6"/>
        <v>0.81636574074218515</v>
      </c>
      <c r="S21" t="b">
        <v>0</v>
      </c>
      <c r="T21">
        <v>22</v>
      </c>
      <c r="U21">
        <f t="shared" si="7"/>
        <v>22</v>
      </c>
      <c r="V21" t="str">
        <f t="shared" si="8"/>
        <v/>
      </c>
      <c r="W21" t="b">
        <v>1</v>
      </c>
      <c r="X21" t="s">
        <v>8263</v>
      </c>
      <c r="Y21" s="3">
        <f t="shared" si="9"/>
        <v>1.4529411764705882</v>
      </c>
      <c r="Z21" s="4">
        <f t="shared" si="2"/>
        <v>56.136363636363633</v>
      </c>
      <c r="AA21" t="s">
        <v>8306</v>
      </c>
      <c r="AB21" t="s">
        <v>8307</v>
      </c>
      <c r="AC21">
        <f>1</f>
        <v>1</v>
      </c>
    </row>
    <row r="22" spans="1:29" ht="43.2" x14ac:dyDescent="0.3">
      <c r="A22">
        <v>20</v>
      </c>
      <c r="B22" s="1" t="s">
        <v>22</v>
      </c>
      <c r="C22" s="1" t="s">
        <v>4131</v>
      </c>
      <c r="D22">
        <v>2000</v>
      </c>
      <c r="E22">
        <f>VLOOKUP(D22,LU_A!$C$2:$D$13,1,TRUE)</f>
        <v>1000</v>
      </c>
      <c r="F22" t="str">
        <f>VLOOKUP($D22,LU_A!$C$2:$D$13,2,TRUE)</f>
        <v>SmB</v>
      </c>
      <c r="G22">
        <v>2004</v>
      </c>
      <c r="H22" t="s">
        <v>8219</v>
      </c>
      <c r="I22" t="s">
        <v>8224</v>
      </c>
      <c r="J22" t="s">
        <v>8246</v>
      </c>
      <c r="K22">
        <v>1442167912</v>
      </c>
      <c r="L22" s="8">
        <f t="shared" si="0"/>
        <v>42260.758240740746</v>
      </c>
      <c r="M22" s="8">
        <f t="shared" si="3"/>
        <v>42260</v>
      </c>
      <c r="N22" s="9">
        <f t="shared" si="4"/>
        <v>0.75824074074625969</v>
      </c>
      <c r="O22">
        <v>1436983912</v>
      </c>
      <c r="P22" s="8">
        <f t="shared" si="1"/>
        <v>42200.758240740746</v>
      </c>
      <c r="Q22" s="8">
        <f t="shared" si="5"/>
        <v>42200</v>
      </c>
      <c r="R22" s="9">
        <f t="shared" si="6"/>
        <v>0.75824074074625969</v>
      </c>
      <c r="S22" t="b">
        <v>0</v>
      </c>
      <c r="T22">
        <v>25</v>
      </c>
      <c r="U22">
        <f t="shared" si="7"/>
        <v>25</v>
      </c>
      <c r="V22" t="str">
        <f t="shared" si="8"/>
        <v/>
      </c>
      <c r="W22" t="b">
        <v>1</v>
      </c>
      <c r="X22" t="s">
        <v>8263</v>
      </c>
      <c r="Y22" s="3">
        <f t="shared" si="9"/>
        <v>1.002</v>
      </c>
      <c r="Z22" s="4">
        <f t="shared" si="2"/>
        <v>80.16</v>
      </c>
      <c r="AA22" t="s">
        <v>8306</v>
      </c>
      <c r="AB22" t="s">
        <v>8307</v>
      </c>
      <c r="AC22">
        <f>1</f>
        <v>1</v>
      </c>
    </row>
    <row r="23" spans="1:29" ht="43.2" x14ac:dyDescent="0.3">
      <c r="A23">
        <v>21</v>
      </c>
      <c r="B23" s="1" t="s">
        <v>23</v>
      </c>
      <c r="C23" s="1" t="s">
        <v>4132</v>
      </c>
      <c r="D23">
        <v>18500</v>
      </c>
      <c r="E23">
        <f>VLOOKUP(D23,LU_A!$C$2:$D$13,1,TRUE)</f>
        <v>15000</v>
      </c>
      <c r="F23" t="str">
        <f>VLOOKUP($D23,LU_A!$C$2:$D$13,2,TRUE)</f>
        <v>MedA</v>
      </c>
      <c r="G23">
        <v>20190</v>
      </c>
      <c r="H23" t="s">
        <v>8219</v>
      </c>
      <c r="I23" t="s">
        <v>8224</v>
      </c>
      <c r="J23" t="s">
        <v>8246</v>
      </c>
      <c r="K23">
        <v>1411743789</v>
      </c>
      <c r="L23" s="8">
        <f t="shared" si="0"/>
        <v>41908.627187500002</v>
      </c>
      <c r="M23" s="8">
        <f t="shared" si="3"/>
        <v>41908</v>
      </c>
      <c r="N23" s="9">
        <f t="shared" si="4"/>
        <v>0.62718750000203727</v>
      </c>
      <c r="O23">
        <v>1409151789</v>
      </c>
      <c r="P23" s="8">
        <f t="shared" si="1"/>
        <v>41878.627187500002</v>
      </c>
      <c r="Q23" s="8">
        <f t="shared" si="5"/>
        <v>41878</v>
      </c>
      <c r="R23" s="9">
        <f t="shared" si="6"/>
        <v>0.62718750000203727</v>
      </c>
      <c r="S23" t="b">
        <v>0</v>
      </c>
      <c r="T23">
        <v>101</v>
      </c>
      <c r="U23">
        <f t="shared" si="7"/>
        <v>101</v>
      </c>
      <c r="V23" t="str">
        <f t="shared" si="8"/>
        <v/>
      </c>
      <c r="W23" t="b">
        <v>1</v>
      </c>
      <c r="X23" t="s">
        <v>8263</v>
      </c>
      <c r="Y23" s="3">
        <f t="shared" si="9"/>
        <v>1.0913513513513513</v>
      </c>
      <c r="Z23" s="4">
        <f t="shared" si="2"/>
        <v>199.9009900990099</v>
      </c>
      <c r="AA23" t="s">
        <v>8306</v>
      </c>
      <c r="AB23" t="s">
        <v>8307</v>
      </c>
      <c r="AC23">
        <f>1</f>
        <v>1</v>
      </c>
    </row>
    <row r="24" spans="1:29" ht="28.8" x14ac:dyDescent="0.3">
      <c r="A24">
        <v>22</v>
      </c>
      <c r="B24" s="1" t="s">
        <v>24</v>
      </c>
      <c r="C24" s="1" t="s">
        <v>4133</v>
      </c>
      <c r="D24">
        <v>350</v>
      </c>
      <c r="E24">
        <f>VLOOKUP(D24,LU_A!$C$2:$D$13,1,TRUE)</f>
        <v>0</v>
      </c>
      <c r="F24" t="str">
        <f>VLOOKUP($D24,LU_A!$C$2:$D$13,2,TRUE)</f>
        <v>SmA</v>
      </c>
      <c r="G24">
        <v>410</v>
      </c>
      <c r="H24" t="s">
        <v>8219</v>
      </c>
      <c r="I24" t="s">
        <v>8224</v>
      </c>
      <c r="J24" t="s">
        <v>8246</v>
      </c>
      <c r="K24">
        <v>1420099140</v>
      </c>
      <c r="L24" s="8">
        <f t="shared" si="0"/>
        <v>42005.332638888889</v>
      </c>
      <c r="M24" s="8">
        <f t="shared" si="3"/>
        <v>42005</v>
      </c>
      <c r="N24" s="9">
        <f t="shared" si="4"/>
        <v>0.33263888888905058</v>
      </c>
      <c r="O24">
        <v>1418766740</v>
      </c>
      <c r="P24" s="8">
        <f t="shared" si="1"/>
        <v>41989.91134259259</v>
      </c>
      <c r="Q24" s="8">
        <f t="shared" si="5"/>
        <v>41989</v>
      </c>
      <c r="R24" s="9">
        <f t="shared" si="6"/>
        <v>0.91134259258979</v>
      </c>
      <c r="S24" t="b">
        <v>0</v>
      </c>
      <c r="T24">
        <v>8</v>
      </c>
      <c r="U24">
        <f t="shared" si="7"/>
        <v>8</v>
      </c>
      <c r="V24" t="str">
        <f t="shared" si="8"/>
        <v/>
      </c>
      <c r="W24" t="b">
        <v>1</v>
      </c>
      <c r="X24" t="s">
        <v>8263</v>
      </c>
      <c r="Y24" s="3">
        <f t="shared" si="9"/>
        <v>1.1714285714285715</v>
      </c>
      <c r="Z24" s="4">
        <f t="shared" si="2"/>
        <v>51.25</v>
      </c>
      <c r="AA24" t="s">
        <v>8306</v>
      </c>
      <c r="AB24" t="s">
        <v>8307</v>
      </c>
      <c r="AC24">
        <f>1</f>
        <v>1</v>
      </c>
    </row>
    <row r="25" spans="1:29" ht="43.2" x14ac:dyDescent="0.3">
      <c r="A25">
        <v>23</v>
      </c>
      <c r="B25" s="1" t="s">
        <v>25</v>
      </c>
      <c r="C25" s="1" t="s">
        <v>4134</v>
      </c>
      <c r="D25">
        <v>2000</v>
      </c>
      <c r="E25">
        <f>VLOOKUP(D25,LU_A!$C$2:$D$13,1,TRUE)</f>
        <v>1000</v>
      </c>
      <c r="F25" t="str">
        <f>VLOOKUP($D25,LU_A!$C$2:$D$13,2,TRUE)</f>
        <v>SmB</v>
      </c>
      <c r="G25">
        <v>2370</v>
      </c>
      <c r="H25" t="s">
        <v>8219</v>
      </c>
      <c r="I25" t="s">
        <v>8224</v>
      </c>
      <c r="J25" t="s">
        <v>8246</v>
      </c>
      <c r="K25">
        <v>1430407200</v>
      </c>
      <c r="L25" s="8">
        <f t="shared" si="0"/>
        <v>42124.638888888891</v>
      </c>
      <c r="M25" s="8">
        <f t="shared" si="3"/>
        <v>42124</v>
      </c>
      <c r="N25" s="9">
        <f t="shared" si="4"/>
        <v>0.63888888889050577</v>
      </c>
      <c r="O25">
        <v>1428086501</v>
      </c>
      <c r="P25" s="8">
        <f t="shared" si="1"/>
        <v>42097.778946759259</v>
      </c>
      <c r="Q25" s="8">
        <f t="shared" si="5"/>
        <v>42097</v>
      </c>
      <c r="R25" s="9">
        <f t="shared" si="6"/>
        <v>0.77894675925927004</v>
      </c>
      <c r="S25" t="b">
        <v>0</v>
      </c>
      <c r="T25">
        <v>23</v>
      </c>
      <c r="U25">
        <f t="shared" si="7"/>
        <v>23</v>
      </c>
      <c r="V25" t="str">
        <f t="shared" si="8"/>
        <v/>
      </c>
      <c r="W25" t="b">
        <v>1</v>
      </c>
      <c r="X25" t="s">
        <v>8263</v>
      </c>
      <c r="Y25" s="3">
        <f t="shared" si="9"/>
        <v>1.1850000000000001</v>
      </c>
      <c r="Z25" s="4">
        <f t="shared" si="2"/>
        <v>103.04347826086956</v>
      </c>
      <c r="AA25" t="s">
        <v>8306</v>
      </c>
      <c r="AB25" t="s">
        <v>8307</v>
      </c>
      <c r="AC25">
        <f>1</f>
        <v>1</v>
      </c>
    </row>
    <row r="26" spans="1:29" ht="28.8" x14ac:dyDescent="0.3">
      <c r="A26">
        <v>24</v>
      </c>
      <c r="B26" s="1" t="s">
        <v>26</v>
      </c>
      <c r="C26" s="1" t="s">
        <v>4135</v>
      </c>
      <c r="D26">
        <v>35000</v>
      </c>
      <c r="E26">
        <f>VLOOKUP(D26,LU_A!$C$2:$D$13,1,TRUE)</f>
        <v>35000</v>
      </c>
      <c r="F26" t="str">
        <f>VLOOKUP($D26,LU_A!$C$2:$D$13,2,TRUE)</f>
        <v>LgA</v>
      </c>
      <c r="G26">
        <v>38082.69</v>
      </c>
      <c r="H26" t="s">
        <v>8219</v>
      </c>
      <c r="I26" t="s">
        <v>8224</v>
      </c>
      <c r="J26" t="s">
        <v>8246</v>
      </c>
      <c r="K26">
        <v>1442345940</v>
      </c>
      <c r="L26" s="8">
        <f t="shared" si="0"/>
        <v>42262.818750000006</v>
      </c>
      <c r="M26" s="8">
        <f t="shared" si="3"/>
        <v>42262</v>
      </c>
      <c r="N26" s="9">
        <f t="shared" si="4"/>
        <v>0.81875000000582077</v>
      </c>
      <c r="O26">
        <v>1439494863</v>
      </c>
      <c r="P26" s="8">
        <f t="shared" si="1"/>
        <v>42229.820173611108</v>
      </c>
      <c r="Q26" s="8">
        <f t="shared" si="5"/>
        <v>42229</v>
      </c>
      <c r="R26" s="9">
        <f t="shared" si="6"/>
        <v>0.820173611107748</v>
      </c>
      <c r="S26" t="b">
        <v>0</v>
      </c>
      <c r="T26">
        <v>574</v>
      </c>
      <c r="U26">
        <f t="shared" si="7"/>
        <v>574</v>
      </c>
      <c r="V26" t="str">
        <f t="shared" si="8"/>
        <v/>
      </c>
      <c r="W26" t="b">
        <v>1</v>
      </c>
      <c r="X26" t="s">
        <v>8263</v>
      </c>
      <c r="Y26" s="3">
        <f t="shared" si="9"/>
        <v>1.0880768571428572</v>
      </c>
      <c r="Z26" s="4">
        <f t="shared" si="2"/>
        <v>66.346149825783982</v>
      </c>
      <c r="AA26" t="s">
        <v>8306</v>
      </c>
      <c r="AB26" t="s">
        <v>8307</v>
      </c>
      <c r="AC26">
        <f>1</f>
        <v>1</v>
      </c>
    </row>
    <row r="27" spans="1:29" ht="43.2" x14ac:dyDescent="0.3">
      <c r="A27">
        <v>25</v>
      </c>
      <c r="B27" s="1" t="s">
        <v>27</v>
      </c>
      <c r="C27" s="1" t="s">
        <v>4136</v>
      </c>
      <c r="D27">
        <v>600</v>
      </c>
      <c r="E27">
        <f>VLOOKUP(D27,LU_A!$C$2:$D$13,1,TRUE)</f>
        <v>0</v>
      </c>
      <c r="F27" t="str">
        <f>VLOOKUP($D27,LU_A!$C$2:$D$13,2,TRUE)</f>
        <v>SmA</v>
      </c>
      <c r="G27">
        <v>800</v>
      </c>
      <c r="H27" t="s">
        <v>8219</v>
      </c>
      <c r="I27" t="s">
        <v>8224</v>
      </c>
      <c r="J27" t="s">
        <v>8246</v>
      </c>
      <c r="K27">
        <v>1452299761</v>
      </c>
      <c r="L27" s="8">
        <f t="shared" si="0"/>
        <v>42378.025011574078</v>
      </c>
      <c r="M27" s="8">
        <f t="shared" si="3"/>
        <v>42378</v>
      </c>
      <c r="N27" s="9">
        <f t="shared" si="4"/>
        <v>2.5011574078234844E-2</v>
      </c>
      <c r="O27">
        <v>1447115761</v>
      </c>
      <c r="P27" s="8">
        <f t="shared" si="1"/>
        <v>42318.025011574078</v>
      </c>
      <c r="Q27" s="8">
        <f t="shared" si="5"/>
        <v>42318</v>
      </c>
      <c r="R27" s="9">
        <f t="shared" si="6"/>
        <v>2.5011574078234844E-2</v>
      </c>
      <c r="S27" t="b">
        <v>0</v>
      </c>
      <c r="T27">
        <v>14</v>
      </c>
      <c r="U27">
        <f t="shared" si="7"/>
        <v>14</v>
      </c>
      <c r="V27" t="str">
        <f t="shared" si="8"/>
        <v/>
      </c>
      <c r="W27" t="b">
        <v>1</v>
      </c>
      <c r="X27" t="s">
        <v>8263</v>
      </c>
      <c r="Y27" s="3">
        <f t="shared" si="9"/>
        <v>1.3333333333333333</v>
      </c>
      <c r="Z27" s="4">
        <f t="shared" si="2"/>
        <v>57.142857142857146</v>
      </c>
      <c r="AA27" t="s">
        <v>8306</v>
      </c>
      <c r="AB27" t="s">
        <v>8307</v>
      </c>
      <c r="AC27">
        <f>1</f>
        <v>1</v>
      </c>
    </row>
    <row r="28" spans="1:29" ht="43.2" x14ac:dyDescent="0.3">
      <c r="A28">
        <v>26</v>
      </c>
      <c r="B28" s="1" t="s">
        <v>28</v>
      </c>
      <c r="C28" s="1" t="s">
        <v>4137</v>
      </c>
      <c r="D28">
        <v>1250</v>
      </c>
      <c r="E28">
        <f>VLOOKUP(D28,LU_A!$C$2:$D$13,1,TRUE)</f>
        <v>1000</v>
      </c>
      <c r="F28" t="str">
        <f>VLOOKUP($D28,LU_A!$C$2:$D$13,2,TRUE)</f>
        <v>SmB</v>
      </c>
      <c r="G28">
        <v>1940</v>
      </c>
      <c r="H28" t="s">
        <v>8219</v>
      </c>
      <c r="I28" t="s">
        <v>8224</v>
      </c>
      <c r="J28" t="s">
        <v>8246</v>
      </c>
      <c r="K28">
        <v>1408278144</v>
      </c>
      <c r="L28" s="8">
        <f t="shared" si="0"/>
        <v>41868.515555555554</v>
      </c>
      <c r="M28" s="8">
        <f t="shared" si="3"/>
        <v>41868</v>
      </c>
      <c r="N28" s="9">
        <f t="shared" si="4"/>
        <v>0.515555555553874</v>
      </c>
      <c r="O28">
        <v>1404822144</v>
      </c>
      <c r="P28" s="8">
        <f t="shared" si="1"/>
        <v>41828.515555555554</v>
      </c>
      <c r="Q28" s="8">
        <f t="shared" si="5"/>
        <v>41828</v>
      </c>
      <c r="R28" s="9">
        <f t="shared" si="6"/>
        <v>0.515555555553874</v>
      </c>
      <c r="S28" t="b">
        <v>0</v>
      </c>
      <c r="T28">
        <v>19</v>
      </c>
      <c r="U28">
        <f t="shared" si="7"/>
        <v>19</v>
      </c>
      <c r="V28" t="str">
        <f t="shared" si="8"/>
        <v/>
      </c>
      <c r="W28" t="b">
        <v>1</v>
      </c>
      <c r="X28" t="s">
        <v>8263</v>
      </c>
      <c r="Y28" s="3">
        <f t="shared" si="9"/>
        <v>1.552</v>
      </c>
      <c r="Z28" s="4">
        <f t="shared" si="2"/>
        <v>102.10526315789474</v>
      </c>
      <c r="AA28" t="s">
        <v>8306</v>
      </c>
      <c r="AB28" t="s">
        <v>8307</v>
      </c>
      <c r="AC28">
        <f>1</f>
        <v>1</v>
      </c>
    </row>
    <row r="29" spans="1:29" ht="43.2" x14ac:dyDescent="0.3">
      <c r="A29">
        <v>27</v>
      </c>
      <c r="B29" s="1" t="s">
        <v>29</v>
      </c>
      <c r="C29" s="1" t="s">
        <v>4138</v>
      </c>
      <c r="D29">
        <v>20000</v>
      </c>
      <c r="E29">
        <f>VLOOKUP(D29,LU_A!$C$2:$D$13,1,TRUE)</f>
        <v>20000</v>
      </c>
      <c r="F29" t="str">
        <f>VLOOKUP($D29,LU_A!$C$2:$D$13,2,TRUE)</f>
        <v>MedB</v>
      </c>
      <c r="G29">
        <v>22345</v>
      </c>
      <c r="H29" t="s">
        <v>8219</v>
      </c>
      <c r="I29" t="s">
        <v>8228</v>
      </c>
      <c r="J29" t="s">
        <v>8250</v>
      </c>
      <c r="K29">
        <v>1416113833</v>
      </c>
      <c r="L29" s="8">
        <f t="shared" si="0"/>
        <v>41959.206400462965</v>
      </c>
      <c r="M29" s="8">
        <f t="shared" si="3"/>
        <v>41959</v>
      </c>
      <c r="N29" s="9">
        <f t="shared" si="4"/>
        <v>0.20640046296466608</v>
      </c>
      <c r="O29">
        <v>1413518233</v>
      </c>
      <c r="P29" s="8">
        <f t="shared" si="1"/>
        <v>41929.164733796293</v>
      </c>
      <c r="Q29" s="8">
        <f t="shared" si="5"/>
        <v>41929</v>
      </c>
      <c r="R29" s="9">
        <f t="shared" si="6"/>
        <v>0.16473379629314877</v>
      </c>
      <c r="S29" t="b">
        <v>0</v>
      </c>
      <c r="T29">
        <v>150</v>
      </c>
      <c r="U29">
        <f t="shared" si="7"/>
        <v>150</v>
      </c>
      <c r="V29" t="str">
        <f t="shared" si="8"/>
        <v/>
      </c>
      <c r="W29" t="b">
        <v>1</v>
      </c>
      <c r="X29" t="s">
        <v>8263</v>
      </c>
      <c r="Y29" s="3">
        <f t="shared" si="9"/>
        <v>1.1172500000000001</v>
      </c>
      <c r="Z29" s="4">
        <f t="shared" si="2"/>
        <v>148.96666666666667</v>
      </c>
      <c r="AA29" t="s">
        <v>8306</v>
      </c>
      <c r="AB29" t="s">
        <v>8307</v>
      </c>
      <c r="AC29">
        <f>1</f>
        <v>1</v>
      </c>
    </row>
    <row r="30" spans="1:29" ht="28.8" x14ac:dyDescent="0.3">
      <c r="A30">
        <v>28</v>
      </c>
      <c r="B30" s="1" t="s">
        <v>30</v>
      </c>
      <c r="C30" s="1" t="s">
        <v>4139</v>
      </c>
      <c r="D30">
        <v>12000</v>
      </c>
      <c r="E30">
        <f>VLOOKUP(D30,LU_A!$C$2:$D$13,1,TRUE)</f>
        <v>10000</v>
      </c>
      <c r="F30" t="str">
        <f>VLOOKUP($D30,LU_A!$C$2:$D$13,2,TRUE)</f>
        <v>SmD</v>
      </c>
      <c r="G30">
        <v>12042</v>
      </c>
      <c r="H30" t="s">
        <v>8219</v>
      </c>
      <c r="I30" t="s">
        <v>8224</v>
      </c>
      <c r="J30" t="s">
        <v>8246</v>
      </c>
      <c r="K30">
        <v>1450307284</v>
      </c>
      <c r="L30" s="8">
        <f t="shared" si="0"/>
        <v>42354.96393518518</v>
      </c>
      <c r="M30" s="8">
        <f t="shared" si="3"/>
        <v>42354</v>
      </c>
      <c r="N30" s="9">
        <f t="shared" si="4"/>
        <v>0.96393518518016208</v>
      </c>
      <c r="O30">
        <v>1447715284</v>
      </c>
      <c r="P30" s="8">
        <f t="shared" si="1"/>
        <v>42324.96393518518</v>
      </c>
      <c r="Q30" s="8">
        <f t="shared" si="5"/>
        <v>42324</v>
      </c>
      <c r="R30" s="9">
        <f t="shared" si="6"/>
        <v>0.96393518518016208</v>
      </c>
      <c r="S30" t="b">
        <v>0</v>
      </c>
      <c r="T30">
        <v>71</v>
      </c>
      <c r="U30">
        <f t="shared" si="7"/>
        <v>71</v>
      </c>
      <c r="V30" t="str">
        <f t="shared" si="8"/>
        <v/>
      </c>
      <c r="W30" t="b">
        <v>1</v>
      </c>
      <c r="X30" t="s">
        <v>8263</v>
      </c>
      <c r="Y30" s="3">
        <f t="shared" si="9"/>
        <v>1.0035000000000001</v>
      </c>
      <c r="Z30" s="4">
        <f t="shared" si="2"/>
        <v>169.6056338028169</v>
      </c>
      <c r="AA30" t="s">
        <v>8306</v>
      </c>
      <c r="AB30" t="s">
        <v>8307</v>
      </c>
      <c r="AC30">
        <f>1</f>
        <v>1</v>
      </c>
    </row>
    <row r="31" spans="1:29" ht="43.2" x14ac:dyDescent="0.3">
      <c r="A31">
        <v>29</v>
      </c>
      <c r="B31" s="1" t="s">
        <v>31</v>
      </c>
      <c r="C31" s="1" t="s">
        <v>4140</v>
      </c>
      <c r="D31">
        <v>3000</v>
      </c>
      <c r="E31">
        <f>VLOOKUP(D31,LU_A!$C$2:$D$13,1,TRUE)</f>
        <v>1000</v>
      </c>
      <c r="F31" t="str">
        <f>VLOOKUP($D31,LU_A!$C$2:$D$13,2,TRUE)</f>
        <v>SmB</v>
      </c>
      <c r="G31">
        <v>3700</v>
      </c>
      <c r="H31" t="s">
        <v>8219</v>
      </c>
      <c r="I31" t="s">
        <v>8225</v>
      </c>
      <c r="J31" t="s">
        <v>8247</v>
      </c>
      <c r="K31">
        <v>1406045368</v>
      </c>
      <c r="L31" s="8">
        <f t="shared" si="0"/>
        <v>41842.67324074074</v>
      </c>
      <c r="M31" s="8">
        <f t="shared" si="3"/>
        <v>41842</v>
      </c>
      <c r="N31" s="9">
        <f t="shared" si="4"/>
        <v>0.67324074073985685</v>
      </c>
      <c r="O31">
        <v>1403453368</v>
      </c>
      <c r="P31" s="8">
        <f t="shared" si="1"/>
        <v>41812.67324074074</v>
      </c>
      <c r="Q31" s="8">
        <f t="shared" si="5"/>
        <v>41812</v>
      </c>
      <c r="R31" s="9">
        <f t="shared" si="6"/>
        <v>0.67324074073985685</v>
      </c>
      <c r="S31" t="b">
        <v>0</v>
      </c>
      <c r="T31">
        <v>117</v>
      </c>
      <c r="U31">
        <f t="shared" si="7"/>
        <v>117</v>
      </c>
      <c r="V31" t="str">
        <f t="shared" si="8"/>
        <v/>
      </c>
      <c r="W31" t="b">
        <v>1</v>
      </c>
      <c r="X31" t="s">
        <v>8263</v>
      </c>
      <c r="Y31" s="3">
        <f t="shared" si="9"/>
        <v>1.2333333333333334</v>
      </c>
      <c r="Z31" s="4">
        <f t="shared" si="2"/>
        <v>31.623931623931625</v>
      </c>
      <c r="AA31" t="s">
        <v>8306</v>
      </c>
      <c r="AB31" t="s">
        <v>8307</v>
      </c>
      <c r="AC31">
        <f>1</f>
        <v>1</v>
      </c>
    </row>
    <row r="32" spans="1:29" ht="43.2" x14ac:dyDescent="0.3">
      <c r="A32">
        <v>30</v>
      </c>
      <c r="B32" s="1" t="s">
        <v>32</v>
      </c>
      <c r="C32" s="1" t="s">
        <v>4141</v>
      </c>
      <c r="D32">
        <v>4000</v>
      </c>
      <c r="E32">
        <f>VLOOKUP(D32,LU_A!$C$2:$D$13,1,TRUE)</f>
        <v>1000</v>
      </c>
      <c r="F32" t="str">
        <f>VLOOKUP($D32,LU_A!$C$2:$D$13,2,TRUE)</f>
        <v>SmB</v>
      </c>
      <c r="G32">
        <v>4051.99</v>
      </c>
      <c r="H32" t="s">
        <v>8219</v>
      </c>
      <c r="I32" t="s">
        <v>8224</v>
      </c>
      <c r="J32" t="s">
        <v>8246</v>
      </c>
      <c r="K32">
        <v>1408604515</v>
      </c>
      <c r="L32" s="8">
        <f t="shared" si="0"/>
        <v>41872.292997685188</v>
      </c>
      <c r="M32" s="8">
        <f t="shared" si="3"/>
        <v>41872</v>
      </c>
      <c r="N32" s="9">
        <f t="shared" si="4"/>
        <v>0.29299768518831115</v>
      </c>
      <c r="O32">
        <v>1406012515</v>
      </c>
      <c r="P32" s="8">
        <f t="shared" si="1"/>
        <v>41842.292997685188</v>
      </c>
      <c r="Q32" s="8">
        <f t="shared" si="5"/>
        <v>41842</v>
      </c>
      <c r="R32" s="9">
        <f t="shared" si="6"/>
        <v>0.29299768518831115</v>
      </c>
      <c r="S32" t="b">
        <v>0</v>
      </c>
      <c r="T32">
        <v>53</v>
      </c>
      <c r="U32">
        <f t="shared" si="7"/>
        <v>53</v>
      </c>
      <c r="V32" t="str">
        <f t="shared" si="8"/>
        <v/>
      </c>
      <c r="W32" t="b">
        <v>1</v>
      </c>
      <c r="X32" t="s">
        <v>8263</v>
      </c>
      <c r="Y32" s="3">
        <f t="shared" si="9"/>
        <v>1.0129975</v>
      </c>
      <c r="Z32" s="4">
        <f t="shared" si="2"/>
        <v>76.45264150943396</v>
      </c>
      <c r="AA32" t="s">
        <v>8306</v>
      </c>
      <c r="AB32" t="s">
        <v>8307</v>
      </c>
      <c r="AC32">
        <f>1</f>
        <v>1</v>
      </c>
    </row>
    <row r="33" spans="1:29" ht="43.2" x14ac:dyDescent="0.3">
      <c r="A33">
        <v>31</v>
      </c>
      <c r="B33" s="1" t="s">
        <v>33</v>
      </c>
      <c r="C33" s="1" t="s">
        <v>4142</v>
      </c>
      <c r="D33">
        <v>13</v>
      </c>
      <c r="E33">
        <f>VLOOKUP(D33,LU_A!$C$2:$D$13,1,TRUE)</f>
        <v>0</v>
      </c>
      <c r="F33" t="str">
        <f>VLOOKUP($D33,LU_A!$C$2:$D$13,2,TRUE)</f>
        <v>SmA</v>
      </c>
      <c r="G33">
        <v>13</v>
      </c>
      <c r="H33" t="s">
        <v>8219</v>
      </c>
      <c r="I33" t="s">
        <v>8224</v>
      </c>
      <c r="J33" t="s">
        <v>8246</v>
      </c>
      <c r="K33">
        <v>1453748434</v>
      </c>
      <c r="L33" s="8">
        <f t="shared" si="0"/>
        <v>42394.79206018518</v>
      </c>
      <c r="M33" s="8">
        <f t="shared" si="3"/>
        <v>42394</v>
      </c>
      <c r="N33" s="9">
        <f t="shared" si="4"/>
        <v>0.79206018518016208</v>
      </c>
      <c r="O33">
        <v>1452193234</v>
      </c>
      <c r="P33" s="8">
        <f t="shared" si="1"/>
        <v>42376.79206018518</v>
      </c>
      <c r="Q33" s="8">
        <f t="shared" si="5"/>
        <v>42376</v>
      </c>
      <c r="R33" s="9">
        <f t="shared" si="6"/>
        <v>0.79206018518016208</v>
      </c>
      <c r="S33" t="b">
        <v>0</v>
      </c>
      <c r="T33">
        <v>1</v>
      </c>
      <c r="U33">
        <f t="shared" si="7"/>
        <v>1</v>
      </c>
      <c r="V33" t="str">
        <f t="shared" si="8"/>
        <v/>
      </c>
      <c r="W33" t="b">
        <v>1</v>
      </c>
      <c r="X33" t="s">
        <v>8263</v>
      </c>
      <c r="Y33" s="3">
        <f t="shared" si="9"/>
        <v>1</v>
      </c>
      <c r="Z33" s="4">
        <f t="shared" si="2"/>
        <v>13</v>
      </c>
      <c r="AA33" t="s">
        <v>8306</v>
      </c>
      <c r="AB33" t="s">
        <v>8307</v>
      </c>
      <c r="AC33">
        <f>1</f>
        <v>1</v>
      </c>
    </row>
    <row r="34" spans="1:29" ht="57.6" x14ac:dyDescent="0.3">
      <c r="A34">
        <v>32</v>
      </c>
      <c r="B34" s="1" t="s">
        <v>34</v>
      </c>
      <c r="C34" s="1" t="s">
        <v>4143</v>
      </c>
      <c r="D34">
        <v>28450</v>
      </c>
      <c r="E34">
        <f>VLOOKUP(D34,LU_A!$C$2:$D$13,1,TRUE)</f>
        <v>25000</v>
      </c>
      <c r="F34" t="str">
        <f>VLOOKUP($D34,LU_A!$C$2:$D$13,2,TRUE)</f>
        <v>MedC</v>
      </c>
      <c r="G34">
        <v>28520</v>
      </c>
      <c r="H34" t="s">
        <v>8219</v>
      </c>
      <c r="I34" t="s">
        <v>8224</v>
      </c>
      <c r="J34" t="s">
        <v>8246</v>
      </c>
      <c r="K34">
        <v>1463111940</v>
      </c>
      <c r="L34" s="8">
        <f t="shared" si="0"/>
        <v>42503.165972222225</v>
      </c>
      <c r="M34" s="8">
        <f t="shared" si="3"/>
        <v>42503</v>
      </c>
      <c r="N34" s="9">
        <f t="shared" si="4"/>
        <v>0.16597222222480923</v>
      </c>
      <c r="O34">
        <v>1459523017</v>
      </c>
      <c r="P34" s="8">
        <f t="shared" si="1"/>
        <v>42461.627511574072</v>
      </c>
      <c r="Q34" s="8">
        <f t="shared" si="5"/>
        <v>42461</v>
      </c>
      <c r="R34" s="9">
        <f t="shared" si="6"/>
        <v>0.627511574071832</v>
      </c>
      <c r="S34" t="b">
        <v>0</v>
      </c>
      <c r="T34">
        <v>89</v>
      </c>
      <c r="U34">
        <f t="shared" si="7"/>
        <v>89</v>
      </c>
      <c r="V34" t="str">
        <f t="shared" si="8"/>
        <v/>
      </c>
      <c r="W34" t="b">
        <v>1</v>
      </c>
      <c r="X34" t="s">
        <v>8263</v>
      </c>
      <c r="Y34" s="3">
        <f t="shared" si="9"/>
        <v>1.0024604569420035</v>
      </c>
      <c r="Z34" s="4">
        <f t="shared" si="2"/>
        <v>320.44943820224717</v>
      </c>
      <c r="AA34" t="s">
        <v>8306</v>
      </c>
      <c r="AB34" t="s">
        <v>8307</v>
      </c>
      <c r="AC34">
        <f>1</f>
        <v>1</v>
      </c>
    </row>
    <row r="35" spans="1:29" ht="43.2" x14ac:dyDescent="0.3">
      <c r="A35">
        <v>33</v>
      </c>
      <c r="B35" s="1" t="s">
        <v>35</v>
      </c>
      <c r="C35" s="1" t="s">
        <v>4144</v>
      </c>
      <c r="D35">
        <v>5250</v>
      </c>
      <c r="E35">
        <f>VLOOKUP(D35,LU_A!$C$2:$D$13,1,TRUE)</f>
        <v>5000</v>
      </c>
      <c r="F35" t="str">
        <f>VLOOKUP($D35,LU_A!$C$2:$D$13,2,TRUE)</f>
        <v>SmC</v>
      </c>
      <c r="G35">
        <v>5360</v>
      </c>
      <c r="H35" t="s">
        <v>8219</v>
      </c>
      <c r="I35" t="s">
        <v>8224</v>
      </c>
      <c r="J35" t="s">
        <v>8246</v>
      </c>
      <c r="K35">
        <v>1447001501</v>
      </c>
      <c r="L35" s="8">
        <f t="shared" si="0"/>
        <v>42316.702557870376</v>
      </c>
      <c r="M35" s="8">
        <f t="shared" si="3"/>
        <v>42316</v>
      </c>
      <c r="N35" s="9">
        <f t="shared" si="4"/>
        <v>0.70255787037604023</v>
      </c>
      <c r="O35">
        <v>1444405901</v>
      </c>
      <c r="P35" s="8">
        <f t="shared" si="1"/>
        <v>42286.660891203705</v>
      </c>
      <c r="Q35" s="8">
        <f t="shared" si="5"/>
        <v>42286</v>
      </c>
      <c r="R35" s="9">
        <f t="shared" si="6"/>
        <v>0.66089120370452292</v>
      </c>
      <c r="S35" t="b">
        <v>0</v>
      </c>
      <c r="T35">
        <v>64</v>
      </c>
      <c r="U35">
        <f t="shared" si="7"/>
        <v>64</v>
      </c>
      <c r="V35" t="str">
        <f t="shared" si="8"/>
        <v/>
      </c>
      <c r="W35" t="b">
        <v>1</v>
      </c>
      <c r="X35" t="s">
        <v>8263</v>
      </c>
      <c r="Y35" s="3">
        <f t="shared" si="9"/>
        <v>1.0209523809523811</v>
      </c>
      <c r="Z35" s="4">
        <f t="shared" si="2"/>
        <v>83.75</v>
      </c>
      <c r="AA35" t="s">
        <v>8306</v>
      </c>
      <c r="AB35" t="s">
        <v>8307</v>
      </c>
      <c r="AC35">
        <f>1</f>
        <v>1</v>
      </c>
    </row>
    <row r="36" spans="1:29" ht="43.2" x14ac:dyDescent="0.3">
      <c r="A36">
        <v>34</v>
      </c>
      <c r="B36" s="1" t="s">
        <v>36</v>
      </c>
      <c r="C36" s="1" t="s">
        <v>4145</v>
      </c>
      <c r="D36">
        <v>2600</v>
      </c>
      <c r="E36">
        <f>VLOOKUP(D36,LU_A!$C$2:$D$13,1,TRUE)</f>
        <v>1000</v>
      </c>
      <c r="F36" t="str">
        <f>VLOOKUP($D36,LU_A!$C$2:$D$13,2,TRUE)</f>
        <v>SmB</v>
      </c>
      <c r="G36">
        <v>3392</v>
      </c>
      <c r="H36" t="s">
        <v>8219</v>
      </c>
      <c r="I36" t="s">
        <v>8224</v>
      </c>
      <c r="J36" t="s">
        <v>8246</v>
      </c>
      <c r="K36">
        <v>1407224601</v>
      </c>
      <c r="L36" s="8">
        <f t="shared" si="0"/>
        <v>41856.321770833332</v>
      </c>
      <c r="M36" s="8">
        <f t="shared" si="3"/>
        <v>41856</v>
      </c>
      <c r="N36" s="9">
        <f t="shared" si="4"/>
        <v>0.32177083333226619</v>
      </c>
      <c r="O36">
        <v>1405928601</v>
      </c>
      <c r="P36" s="8">
        <f t="shared" si="1"/>
        <v>41841.321770833332</v>
      </c>
      <c r="Q36" s="8">
        <f t="shared" si="5"/>
        <v>41841</v>
      </c>
      <c r="R36" s="9">
        <f t="shared" si="6"/>
        <v>0.32177083333226619</v>
      </c>
      <c r="S36" t="b">
        <v>0</v>
      </c>
      <c r="T36">
        <v>68</v>
      </c>
      <c r="U36">
        <f t="shared" si="7"/>
        <v>68</v>
      </c>
      <c r="V36" t="str">
        <f t="shared" si="8"/>
        <v/>
      </c>
      <c r="W36" t="b">
        <v>1</v>
      </c>
      <c r="X36" t="s">
        <v>8263</v>
      </c>
      <c r="Y36" s="3">
        <f t="shared" si="9"/>
        <v>1.3046153846153845</v>
      </c>
      <c r="Z36" s="4">
        <f t="shared" si="2"/>
        <v>49.882352941176471</v>
      </c>
      <c r="AA36" t="s">
        <v>8306</v>
      </c>
      <c r="AB36" t="s">
        <v>8307</v>
      </c>
      <c r="AC36">
        <f>1</f>
        <v>1</v>
      </c>
    </row>
    <row r="37" spans="1:29" ht="43.2" x14ac:dyDescent="0.3">
      <c r="A37">
        <v>35</v>
      </c>
      <c r="B37" s="1" t="s">
        <v>37</v>
      </c>
      <c r="C37" s="1" t="s">
        <v>4146</v>
      </c>
      <c r="D37">
        <v>1000</v>
      </c>
      <c r="E37">
        <f>VLOOKUP(D37,LU_A!$C$2:$D$13,1,TRUE)</f>
        <v>1000</v>
      </c>
      <c r="F37" t="str">
        <f>VLOOKUP($D37,LU_A!$C$2:$D$13,2,TRUE)</f>
        <v>SmB</v>
      </c>
      <c r="G37">
        <v>1665</v>
      </c>
      <c r="H37" t="s">
        <v>8219</v>
      </c>
      <c r="I37" t="s">
        <v>8224</v>
      </c>
      <c r="J37" t="s">
        <v>8246</v>
      </c>
      <c r="K37">
        <v>1430179200</v>
      </c>
      <c r="L37" s="8">
        <f t="shared" si="0"/>
        <v>42122</v>
      </c>
      <c r="M37" s="8">
        <f t="shared" si="3"/>
        <v>42122</v>
      </c>
      <c r="N37" s="9">
        <f t="shared" si="4"/>
        <v>0</v>
      </c>
      <c r="O37">
        <v>1428130814</v>
      </c>
      <c r="P37" s="8">
        <f t="shared" si="1"/>
        <v>42098.291828703703</v>
      </c>
      <c r="Q37" s="8">
        <f t="shared" si="5"/>
        <v>42098</v>
      </c>
      <c r="R37" s="9">
        <f t="shared" si="6"/>
        <v>0.29182870370277669</v>
      </c>
      <c r="S37" t="b">
        <v>0</v>
      </c>
      <c r="T37">
        <v>28</v>
      </c>
      <c r="U37">
        <f t="shared" si="7"/>
        <v>28</v>
      </c>
      <c r="V37" t="str">
        <f t="shared" si="8"/>
        <v/>
      </c>
      <c r="W37" t="b">
        <v>1</v>
      </c>
      <c r="X37" t="s">
        <v>8263</v>
      </c>
      <c r="Y37" s="3">
        <f t="shared" si="9"/>
        <v>1.665</v>
      </c>
      <c r="Z37" s="4">
        <f t="shared" si="2"/>
        <v>59.464285714285715</v>
      </c>
      <c r="AA37" t="s">
        <v>8306</v>
      </c>
      <c r="AB37" t="s">
        <v>8307</v>
      </c>
      <c r="AC37">
        <f>1</f>
        <v>1</v>
      </c>
    </row>
    <row r="38" spans="1:29" ht="28.8" x14ac:dyDescent="0.3">
      <c r="A38">
        <v>36</v>
      </c>
      <c r="B38" s="1" t="s">
        <v>38</v>
      </c>
      <c r="C38" s="1" t="s">
        <v>4147</v>
      </c>
      <c r="D38">
        <v>6000</v>
      </c>
      <c r="E38">
        <f>VLOOKUP(D38,LU_A!$C$2:$D$13,1,TRUE)</f>
        <v>5000</v>
      </c>
      <c r="F38" t="str">
        <f>VLOOKUP($D38,LU_A!$C$2:$D$13,2,TRUE)</f>
        <v>SmC</v>
      </c>
      <c r="G38">
        <v>8529</v>
      </c>
      <c r="H38" t="s">
        <v>8219</v>
      </c>
      <c r="I38" t="s">
        <v>8224</v>
      </c>
      <c r="J38" t="s">
        <v>8246</v>
      </c>
      <c r="K38">
        <v>1428128525</v>
      </c>
      <c r="L38" s="8">
        <f t="shared" si="0"/>
        <v>42098.265335648146</v>
      </c>
      <c r="M38" s="8">
        <f t="shared" si="3"/>
        <v>42098</v>
      </c>
      <c r="N38" s="9">
        <f t="shared" si="4"/>
        <v>0.26533564814599231</v>
      </c>
      <c r="O38">
        <v>1425540125</v>
      </c>
      <c r="P38" s="8">
        <f t="shared" si="1"/>
        <v>42068.307002314818</v>
      </c>
      <c r="Q38" s="8">
        <f t="shared" si="5"/>
        <v>42068</v>
      </c>
      <c r="R38" s="9">
        <f t="shared" si="6"/>
        <v>0.30700231481750961</v>
      </c>
      <c r="S38" t="b">
        <v>0</v>
      </c>
      <c r="T38">
        <v>44</v>
      </c>
      <c r="U38">
        <f t="shared" si="7"/>
        <v>44</v>
      </c>
      <c r="V38" t="str">
        <f t="shared" si="8"/>
        <v/>
      </c>
      <c r="W38" t="b">
        <v>1</v>
      </c>
      <c r="X38" t="s">
        <v>8263</v>
      </c>
      <c r="Y38" s="3">
        <f t="shared" si="9"/>
        <v>1.4215</v>
      </c>
      <c r="Z38" s="4">
        <f t="shared" si="2"/>
        <v>193.84090909090909</v>
      </c>
      <c r="AA38" t="s">
        <v>8306</v>
      </c>
      <c r="AB38" t="s">
        <v>8307</v>
      </c>
      <c r="AC38">
        <f>1</f>
        <v>1</v>
      </c>
    </row>
    <row r="39" spans="1:29" ht="43.2" x14ac:dyDescent="0.3">
      <c r="A39">
        <v>37</v>
      </c>
      <c r="B39" s="1" t="s">
        <v>39</v>
      </c>
      <c r="C39" s="1" t="s">
        <v>4148</v>
      </c>
      <c r="D39">
        <v>22000</v>
      </c>
      <c r="E39">
        <f>VLOOKUP(D39,LU_A!$C$2:$D$13,1,TRUE)</f>
        <v>20000</v>
      </c>
      <c r="F39" t="str">
        <f>VLOOKUP($D39,LU_A!$C$2:$D$13,2,TRUE)</f>
        <v>MedB</v>
      </c>
      <c r="G39">
        <v>40357</v>
      </c>
      <c r="H39" t="s">
        <v>8219</v>
      </c>
      <c r="I39" t="s">
        <v>8224</v>
      </c>
      <c r="J39" t="s">
        <v>8246</v>
      </c>
      <c r="K39">
        <v>1425055079</v>
      </c>
      <c r="L39" s="8">
        <f t="shared" si="0"/>
        <v>42062.693043981482</v>
      </c>
      <c r="M39" s="8">
        <f t="shared" si="3"/>
        <v>42062</v>
      </c>
      <c r="N39" s="9">
        <f t="shared" si="4"/>
        <v>0.69304398148233304</v>
      </c>
      <c r="O39">
        <v>1422463079</v>
      </c>
      <c r="P39" s="8">
        <f t="shared" si="1"/>
        <v>42032.693043981482</v>
      </c>
      <c r="Q39" s="8">
        <f t="shared" si="5"/>
        <v>42032</v>
      </c>
      <c r="R39" s="9">
        <f t="shared" si="6"/>
        <v>0.69304398148233304</v>
      </c>
      <c r="S39" t="b">
        <v>0</v>
      </c>
      <c r="T39">
        <v>253</v>
      </c>
      <c r="U39">
        <f t="shared" si="7"/>
        <v>253</v>
      </c>
      <c r="V39" t="str">
        <f t="shared" si="8"/>
        <v/>
      </c>
      <c r="W39" t="b">
        <v>1</v>
      </c>
      <c r="X39" t="s">
        <v>8263</v>
      </c>
      <c r="Y39" s="3">
        <f t="shared" si="9"/>
        <v>1.8344090909090909</v>
      </c>
      <c r="Z39" s="4">
        <f t="shared" si="2"/>
        <v>159.51383399209487</v>
      </c>
      <c r="AA39" t="s">
        <v>8306</v>
      </c>
      <c r="AB39" t="s">
        <v>8307</v>
      </c>
      <c r="AC39">
        <f>1</f>
        <v>1</v>
      </c>
    </row>
    <row r="40" spans="1:29" ht="43.2" x14ac:dyDescent="0.3">
      <c r="A40">
        <v>38</v>
      </c>
      <c r="B40" s="1" t="s">
        <v>40</v>
      </c>
      <c r="C40" s="1" t="s">
        <v>4149</v>
      </c>
      <c r="D40">
        <v>2500</v>
      </c>
      <c r="E40">
        <f>VLOOKUP(D40,LU_A!$C$2:$D$13,1,TRUE)</f>
        <v>1000</v>
      </c>
      <c r="F40" t="str">
        <f>VLOOKUP($D40,LU_A!$C$2:$D$13,2,TRUE)</f>
        <v>SmB</v>
      </c>
      <c r="G40">
        <v>2751</v>
      </c>
      <c r="H40" t="s">
        <v>8219</v>
      </c>
      <c r="I40" t="s">
        <v>8224</v>
      </c>
      <c r="J40" t="s">
        <v>8246</v>
      </c>
      <c r="K40">
        <v>1368235344</v>
      </c>
      <c r="L40" s="8">
        <f t="shared" si="0"/>
        <v>41405.057222222218</v>
      </c>
      <c r="M40" s="8">
        <f t="shared" si="3"/>
        <v>41405</v>
      </c>
      <c r="N40" s="9">
        <f t="shared" si="4"/>
        <v>5.7222222218115348E-2</v>
      </c>
      <c r="O40">
        <v>1365643344</v>
      </c>
      <c r="P40" s="8">
        <f t="shared" si="1"/>
        <v>41375.057222222218</v>
      </c>
      <c r="Q40" s="8">
        <f t="shared" si="5"/>
        <v>41375</v>
      </c>
      <c r="R40" s="9">
        <f t="shared" si="6"/>
        <v>5.7222222218115348E-2</v>
      </c>
      <c r="S40" t="b">
        <v>0</v>
      </c>
      <c r="T40">
        <v>66</v>
      </c>
      <c r="U40">
        <f t="shared" si="7"/>
        <v>66</v>
      </c>
      <c r="V40" t="str">
        <f t="shared" si="8"/>
        <v/>
      </c>
      <c r="W40" t="b">
        <v>1</v>
      </c>
      <c r="X40" t="s">
        <v>8263</v>
      </c>
      <c r="Y40" s="3">
        <f t="shared" si="9"/>
        <v>1.1004</v>
      </c>
      <c r="Z40" s="4">
        <f t="shared" si="2"/>
        <v>41.68181818181818</v>
      </c>
      <c r="AA40" t="s">
        <v>8306</v>
      </c>
      <c r="AB40" t="s">
        <v>8307</v>
      </c>
      <c r="AC40">
        <f>1</f>
        <v>1</v>
      </c>
    </row>
    <row r="41" spans="1:29" ht="57.6" x14ac:dyDescent="0.3">
      <c r="A41">
        <v>39</v>
      </c>
      <c r="B41" s="1" t="s">
        <v>41</v>
      </c>
      <c r="C41" s="1" t="s">
        <v>4150</v>
      </c>
      <c r="D41">
        <v>25000</v>
      </c>
      <c r="E41">
        <f>VLOOKUP(D41,LU_A!$C$2:$D$13,1,TRUE)</f>
        <v>25000</v>
      </c>
      <c r="F41" t="str">
        <f>VLOOKUP($D41,LU_A!$C$2:$D$13,2,TRUE)</f>
        <v>MedC</v>
      </c>
      <c r="G41">
        <v>32745</v>
      </c>
      <c r="H41" t="s">
        <v>8219</v>
      </c>
      <c r="I41" t="s">
        <v>8225</v>
      </c>
      <c r="J41" t="s">
        <v>8247</v>
      </c>
      <c r="K41">
        <v>1401058740</v>
      </c>
      <c r="L41" s="8">
        <f t="shared" si="0"/>
        <v>41784.957638888889</v>
      </c>
      <c r="M41" s="8">
        <f t="shared" si="3"/>
        <v>41784</v>
      </c>
      <c r="N41" s="9">
        <f t="shared" si="4"/>
        <v>0.95763888888905058</v>
      </c>
      <c r="O41">
        <v>1398388068</v>
      </c>
      <c r="P41" s="8">
        <f t="shared" si="1"/>
        <v>41754.047083333331</v>
      </c>
      <c r="Q41" s="8">
        <f t="shared" si="5"/>
        <v>41754</v>
      </c>
      <c r="R41" s="9">
        <f t="shared" si="6"/>
        <v>4.708333333110204E-2</v>
      </c>
      <c r="S41" t="b">
        <v>0</v>
      </c>
      <c r="T41">
        <v>217</v>
      </c>
      <c r="U41">
        <f t="shared" si="7"/>
        <v>217</v>
      </c>
      <c r="V41" t="str">
        <f t="shared" si="8"/>
        <v/>
      </c>
      <c r="W41" t="b">
        <v>1</v>
      </c>
      <c r="X41" t="s">
        <v>8263</v>
      </c>
      <c r="Y41" s="3">
        <f t="shared" si="9"/>
        <v>1.3098000000000001</v>
      </c>
      <c r="Z41" s="4">
        <f t="shared" si="2"/>
        <v>150.89861751152074</v>
      </c>
      <c r="AA41" t="s">
        <v>8306</v>
      </c>
      <c r="AB41" t="s">
        <v>8307</v>
      </c>
      <c r="AC41">
        <f>1</f>
        <v>1</v>
      </c>
    </row>
    <row r="42" spans="1:29" ht="43.2" x14ac:dyDescent="0.3">
      <c r="A42">
        <v>40</v>
      </c>
      <c r="B42" s="1" t="s">
        <v>42</v>
      </c>
      <c r="C42" s="1" t="s">
        <v>4151</v>
      </c>
      <c r="D42">
        <v>2000</v>
      </c>
      <c r="E42">
        <f>VLOOKUP(D42,LU_A!$C$2:$D$13,1,TRUE)</f>
        <v>1000</v>
      </c>
      <c r="F42" t="str">
        <f>VLOOKUP($D42,LU_A!$C$2:$D$13,2,TRUE)</f>
        <v>SmB</v>
      </c>
      <c r="G42">
        <v>2027</v>
      </c>
      <c r="H42" t="s">
        <v>8219</v>
      </c>
      <c r="I42" t="s">
        <v>8224</v>
      </c>
      <c r="J42" t="s">
        <v>8246</v>
      </c>
      <c r="K42">
        <v>1403150400</v>
      </c>
      <c r="L42" s="8">
        <f t="shared" si="0"/>
        <v>41809.166666666664</v>
      </c>
      <c r="M42" s="8">
        <f t="shared" si="3"/>
        <v>41809</v>
      </c>
      <c r="N42" s="9">
        <f t="shared" si="4"/>
        <v>0.16666666666424135</v>
      </c>
      <c r="O42">
        <v>1401426488</v>
      </c>
      <c r="P42" s="8">
        <f t="shared" si="1"/>
        <v>41789.21398148148</v>
      </c>
      <c r="Q42" s="8">
        <f t="shared" si="5"/>
        <v>41789</v>
      </c>
      <c r="R42" s="9">
        <f t="shared" si="6"/>
        <v>0.21398148148000473</v>
      </c>
      <c r="S42" t="b">
        <v>0</v>
      </c>
      <c r="T42">
        <v>16</v>
      </c>
      <c r="U42">
        <f t="shared" si="7"/>
        <v>16</v>
      </c>
      <c r="V42" t="str">
        <f t="shared" si="8"/>
        <v/>
      </c>
      <c r="W42" t="b">
        <v>1</v>
      </c>
      <c r="X42" t="s">
        <v>8263</v>
      </c>
      <c r="Y42" s="3">
        <f t="shared" si="9"/>
        <v>1.0135000000000001</v>
      </c>
      <c r="Z42" s="4">
        <f t="shared" si="2"/>
        <v>126.6875</v>
      </c>
      <c r="AA42" t="s">
        <v>8306</v>
      </c>
      <c r="AB42" t="s">
        <v>8307</v>
      </c>
      <c r="AC42">
        <f>1</f>
        <v>1</v>
      </c>
    </row>
    <row r="43" spans="1:29" ht="43.2" x14ac:dyDescent="0.3">
      <c r="A43">
        <v>41</v>
      </c>
      <c r="B43" s="1" t="s">
        <v>43</v>
      </c>
      <c r="C43" s="1" t="s">
        <v>4152</v>
      </c>
      <c r="D43">
        <v>2000</v>
      </c>
      <c r="E43">
        <f>VLOOKUP(D43,LU_A!$C$2:$D$13,1,TRUE)</f>
        <v>1000</v>
      </c>
      <c r="F43" t="str">
        <f>VLOOKUP($D43,LU_A!$C$2:$D$13,2,TRUE)</f>
        <v>SmB</v>
      </c>
      <c r="G43">
        <v>2000</v>
      </c>
      <c r="H43" t="s">
        <v>8219</v>
      </c>
      <c r="I43" t="s">
        <v>8224</v>
      </c>
      <c r="J43" t="s">
        <v>8246</v>
      </c>
      <c r="K43">
        <v>1412516354</v>
      </c>
      <c r="L43" s="8">
        <f t="shared" si="0"/>
        <v>41917.568912037037</v>
      </c>
      <c r="M43" s="8">
        <f t="shared" si="3"/>
        <v>41917</v>
      </c>
      <c r="N43" s="9">
        <f t="shared" si="4"/>
        <v>0.56891203703708015</v>
      </c>
      <c r="O43">
        <v>1409924354</v>
      </c>
      <c r="P43" s="8">
        <f t="shared" si="1"/>
        <v>41887.568912037037</v>
      </c>
      <c r="Q43" s="8">
        <f t="shared" si="5"/>
        <v>41887</v>
      </c>
      <c r="R43" s="9">
        <f t="shared" si="6"/>
        <v>0.56891203703708015</v>
      </c>
      <c r="S43" t="b">
        <v>0</v>
      </c>
      <c r="T43">
        <v>19</v>
      </c>
      <c r="U43">
        <f t="shared" si="7"/>
        <v>19</v>
      </c>
      <c r="V43" t="str">
        <f t="shared" si="8"/>
        <v/>
      </c>
      <c r="W43" t="b">
        <v>1</v>
      </c>
      <c r="X43" t="s">
        <v>8263</v>
      </c>
      <c r="Y43" s="3">
        <f t="shared" si="9"/>
        <v>1</v>
      </c>
      <c r="Z43" s="4">
        <f t="shared" si="2"/>
        <v>105.26315789473684</v>
      </c>
      <c r="AA43" t="s">
        <v>8306</v>
      </c>
      <c r="AB43" t="s">
        <v>8307</v>
      </c>
      <c r="AC43">
        <f>1</f>
        <v>1</v>
      </c>
    </row>
    <row r="44" spans="1:29" ht="43.2" x14ac:dyDescent="0.3">
      <c r="A44">
        <v>42</v>
      </c>
      <c r="B44" s="1" t="s">
        <v>44</v>
      </c>
      <c r="C44" s="1" t="s">
        <v>4153</v>
      </c>
      <c r="D44">
        <v>14000</v>
      </c>
      <c r="E44">
        <f>VLOOKUP(D44,LU_A!$C$2:$D$13,1,TRUE)</f>
        <v>10000</v>
      </c>
      <c r="F44" t="str">
        <f>VLOOKUP($D44,LU_A!$C$2:$D$13,2,TRUE)</f>
        <v>SmD</v>
      </c>
      <c r="G44">
        <v>19860</v>
      </c>
      <c r="H44" t="s">
        <v>8219</v>
      </c>
      <c r="I44" t="s">
        <v>8224</v>
      </c>
      <c r="J44" t="s">
        <v>8246</v>
      </c>
      <c r="K44">
        <v>1419780026</v>
      </c>
      <c r="L44" s="8">
        <f t="shared" si="0"/>
        <v>42001.639189814814</v>
      </c>
      <c r="M44" s="8">
        <f t="shared" si="3"/>
        <v>42001</v>
      </c>
      <c r="N44" s="9">
        <f t="shared" si="4"/>
        <v>0.63918981481401715</v>
      </c>
      <c r="O44">
        <v>1417188026</v>
      </c>
      <c r="P44" s="8">
        <f t="shared" si="1"/>
        <v>41971.639189814814</v>
      </c>
      <c r="Q44" s="8">
        <f t="shared" si="5"/>
        <v>41971</v>
      </c>
      <c r="R44" s="9">
        <f t="shared" si="6"/>
        <v>0.63918981481401715</v>
      </c>
      <c r="S44" t="b">
        <v>0</v>
      </c>
      <c r="T44">
        <v>169</v>
      </c>
      <c r="U44">
        <f t="shared" si="7"/>
        <v>169</v>
      </c>
      <c r="V44" t="str">
        <f t="shared" si="8"/>
        <v/>
      </c>
      <c r="W44" t="b">
        <v>1</v>
      </c>
      <c r="X44" t="s">
        <v>8263</v>
      </c>
      <c r="Y44" s="3">
        <f t="shared" si="9"/>
        <v>1.4185714285714286</v>
      </c>
      <c r="Z44" s="4">
        <f t="shared" si="2"/>
        <v>117.51479289940828</v>
      </c>
      <c r="AA44" t="s">
        <v>8306</v>
      </c>
      <c r="AB44" t="s">
        <v>8307</v>
      </c>
      <c r="AC44">
        <f>1</f>
        <v>1</v>
      </c>
    </row>
    <row r="45" spans="1:29" ht="43.2" x14ac:dyDescent="0.3">
      <c r="A45">
        <v>43</v>
      </c>
      <c r="B45" s="1" t="s">
        <v>45</v>
      </c>
      <c r="C45" s="1" t="s">
        <v>4154</v>
      </c>
      <c r="D45">
        <v>10000</v>
      </c>
      <c r="E45">
        <f>VLOOKUP(D45,LU_A!$C$2:$D$13,1,TRUE)</f>
        <v>10000</v>
      </c>
      <c r="F45" t="str">
        <f>VLOOKUP($D45,LU_A!$C$2:$D$13,2,TRUE)</f>
        <v>SmD</v>
      </c>
      <c r="G45">
        <v>30866</v>
      </c>
      <c r="H45" t="s">
        <v>8219</v>
      </c>
      <c r="I45" t="s">
        <v>8224</v>
      </c>
      <c r="J45" t="s">
        <v>8246</v>
      </c>
      <c r="K45">
        <v>1405209600</v>
      </c>
      <c r="L45" s="8">
        <f t="shared" si="0"/>
        <v>41833</v>
      </c>
      <c r="M45" s="8">
        <f t="shared" si="3"/>
        <v>41833</v>
      </c>
      <c r="N45" s="9">
        <f t="shared" si="4"/>
        <v>0</v>
      </c>
      <c r="O45">
        <v>1402599486</v>
      </c>
      <c r="P45" s="8">
        <f t="shared" si="1"/>
        <v>41802.790347222224</v>
      </c>
      <c r="Q45" s="8">
        <f t="shared" si="5"/>
        <v>41802</v>
      </c>
      <c r="R45" s="9">
        <f t="shared" si="6"/>
        <v>0.79034722222422715</v>
      </c>
      <c r="S45" t="b">
        <v>0</v>
      </c>
      <c r="T45">
        <v>263</v>
      </c>
      <c r="U45">
        <f t="shared" si="7"/>
        <v>263</v>
      </c>
      <c r="V45" t="str">
        <f t="shared" si="8"/>
        <v/>
      </c>
      <c r="W45" t="b">
        <v>1</v>
      </c>
      <c r="X45" t="s">
        <v>8263</v>
      </c>
      <c r="Y45" s="3">
        <f t="shared" si="9"/>
        <v>3.0865999999999998</v>
      </c>
      <c r="Z45" s="4">
        <f t="shared" si="2"/>
        <v>117.36121673003802</v>
      </c>
      <c r="AA45" t="s">
        <v>8306</v>
      </c>
      <c r="AB45" t="s">
        <v>8307</v>
      </c>
      <c r="AC45">
        <f>1</f>
        <v>1</v>
      </c>
    </row>
    <row r="46" spans="1:29" ht="57.6" x14ac:dyDescent="0.3">
      <c r="A46">
        <v>44</v>
      </c>
      <c r="B46" s="1" t="s">
        <v>46</v>
      </c>
      <c r="C46" s="1" t="s">
        <v>4155</v>
      </c>
      <c r="D46">
        <v>2000</v>
      </c>
      <c r="E46">
        <f>VLOOKUP(D46,LU_A!$C$2:$D$13,1,TRUE)</f>
        <v>1000</v>
      </c>
      <c r="F46" t="str">
        <f>VLOOKUP($D46,LU_A!$C$2:$D$13,2,TRUE)</f>
        <v>SmB</v>
      </c>
      <c r="G46">
        <v>2000</v>
      </c>
      <c r="H46" t="s">
        <v>8219</v>
      </c>
      <c r="I46" t="s">
        <v>8224</v>
      </c>
      <c r="J46" t="s">
        <v>8246</v>
      </c>
      <c r="K46">
        <v>1412648537</v>
      </c>
      <c r="L46" s="8">
        <f t="shared" si="0"/>
        <v>41919.098807870374</v>
      </c>
      <c r="M46" s="8">
        <f t="shared" si="3"/>
        <v>41919</v>
      </c>
      <c r="N46" s="9">
        <f t="shared" si="4"/>
        <v>9.880787037400296E-2</v>
      </c>
      <c r="O46">
        <v>1408760537</v>
      </c>
      <c r="P46" s="8">
        <f t="shared" si="1"/>
        <v>41874.098807870374</v>
      </c>
      <c r="Q46" s="8">
        <f t="shared" si="5"/>
        <v>41874</v>
      </c>
      <c r="R46" s="9">
        <f t="shared" si="6"/>
        <v>9.880787037400296E-2</v>
      </c>
      <c r="S46" t="b">
        <v>0</v>
      </c>
      <c r="T46">
        <v>15</v>
      </c>
      <c r="U46">
        <f t="shared" si="7"/>
        <v>15</v>
      </c>
      <c r="V46" t="str">
        <f t="shared" si="8"/>
        <v/>
      </c>
      <c r="W46" t="b">
        <v>1</v>
      </c>
      <c r="X46" t="s">
        <v>8263</v>
      </c>
      <c r="Y46" s="3">
        <f t="shared" si="9"/>
        <v>1</v>
      </c>
      <c r="Z46" s="4">
        <f t="shared" si="2"/>
        <v>133.33333333333334</v>
      </c>
      <c r="AA46" t="s">
        <v>8306</v>
      </c>
      <c r="AB46" t="s">
        <v>8307</v>
      </c>
      <c r="AC46">
        <f>1</f>
        <v>1</v>
      </c>
    </row>
    <row r="47" spans="1:29" ht="43.2" x14ac:dyDescent="0.3">
      <c r="A47">
        <v>45</v>
      </c>
      <c r="B47" s="1" t="s">
        <v>47</v>
      </c>
      <c r="C47" s="1" t="s">
        <v>4156</v>
      </c>
      <c r="D47">
        <v>5000</v>
      </c>
      <c r="E47">
        <f>VLOOKUP(D47,LU_A!$C$2:$D$13,1,TRUE)</f>
        <v>5000</v>
      </c>
      <c r="F47" t="str">
        <f>VLOOKUP($D47,LU_A!$C$2:$D$13,2,TRUE)</f>
        <v>SmC</v>
      </c>
      <c r="G47">
        <v>6000</v>
      </c>
      <c r="H47" t="s">
        <v>8219</v>
      </c>
      <c r="I47" t="s">
        <v>8224</v>
      </c>
      <c r="J47" t="s">
        <v>8246</v>
      </c>
      <c r="K47">
        <v>1461769107</v>
      </c>
      <c r="L47" s="8">
        <f t="shared" si="0"/>
        <v>42487.623923611114</v>
      </c>
      <c r="M47" s="8">
        <f t="shared" si="3"/>
        <v>42487</v>
      </c>
      <c r="N47" s="9">
        <f t="shared" si="4"/>
        <v>0.62392361111415084</v>
      </c>
      <c r="O47">
        <v>1459177107</v>
      </c>
      <c r="P47" s="8">
        <f t="shared" si="1"/>
        <v>42457.623923611114</v>
      </c>
      <c r="Q47" s="8">
        <f t="shared" si="5"/>
        <v>42457</v>
      </c>
      <c r="R47" s="9">
        <f t="shared" si="6"/>
        <v>0.62392361111415084</v>
      </c>
      <c r="S47" t="b">
        <v>0</v>
      </c>
      <c r="T47">
        <v>61</v>
      </c>
      <c r="U47">
        <f t="shared" si="7"/>
        <v>61</v>
      </c>
      <c r="V47" t="str">
        <f t="shared" si="8"/>
        <v/>
      </c>
      <c r="W47" t="b">
        <v>1</v>
      </c>
      <c r="X47" t="s">
        <v>8263</v>
      </c>
      <c r="Y47" s="3">
        <f t="shared" si="9"/>
        <v>1.2</v>
      </c>
      <c r="Z47" s="4">
        <f t="shared" si="2"/>
        <v>98.360655737704917</v>
      </c>
      <c r="AA47" t="s">
        <v>8306</v>
      </c>
      <c r="AB47" t="s">
        <v>8307</v>
      </c>
      <c r="AC47">
        <f>1</f>
        <v>1</v>
      </c>
    </row>
    <row r="48" spans="1:29" ht="43.2" x14ac:dyDescent="0.3">
      <c r="A48">
        <v>46</v>
      </c>
      <c r="B48" s="1" t="s">
        <v>48</v>
      </c>
      <c r="C48" s="1" t="s">
        <v>4157</v>
      </c>
      <c r="D48">
        <v>8400</v>
      </c>
      <c r="E48">
        <f>VLOOKUP(D48,LU_A!$C$2:$D$13,1,TRUE)</f>
        <v>5000</v>
      </c>
      <c r="F48" t="str">
        <f>VLOOKUP($D48,LU_A!$C$2:$D$13,2,TRUE)</f>
        <v>SmC</v>
      </c>
      <c r="G48">
        <v>8750</v>
      </c>
      <c r="H48" t="s">
        <v>8219</v>
      </c>
      <c r="I48" t="s">
        <v>8226</v>
      </c>
      <c r="J48" t="s">
        <v>8248</v>
      </c>
      <c r="K48">
        <v>1450220974</v>
      </c>
      <c r="L48" s="8">
        <f t="shared" si="0"/>
        <v>42353.964976851858</v>
      </c>
      <c r="M48" s="8">
        <f t="shared" si="3"/>
        <v>42353</v>
      </c>
      <c r="N48" s="9">
        <f t="shared" si="4"/>
        <v>0.96497685185750015</v>
      </c>
      <c r="O48">
        <v>1447628974</v>
      </c>
      <c r="P48" s="8">
        <f t="shared" si="1"/>
        <v>42323.964976851858</v>
      </c>
      <c r="Q48" s="8">
        <f t="shared" si="5"/>
        <v>42323</v>
      </c>
      <c r="R48" s="9">
        <f t="shared" si="6"/>
        <v>0.96497685185750015</v>
      </c>
      <c r="S48" t="b">
        <v>0</v>
      </c>
      <c r="T48">
        <v>45</v>
      </c>
      <c r="U48">
        <f t="shared" si="7"/>
        <v>45</v>
      </c>
      <c r="V48" t="str">
        <f t="shared" si="8"/>
        <v/>
      </c>
      <c r="W48" t="b">
        <v>1</v>
      </c>
      <c r="X48" t="s">
        <v>8263</v>
      </c>
      <c r="Y48" s="3">
        <f t="shared" si="9"/>
        <v>1.0416666666666667</v>
      </c>
      <c r="Z48" s="4">
        <f t="shared" si="2"/>
        <v>194.44444444444446</v>
      </c>
      <c r="AA48" t="s">
        <v>8306</v>
      </c>
      <c r="AB48" t="s">
        <v>8307</v>
      </c>
      <c r="AC48">
        <f>1</f>
        <v>1</v>
      </c>
    </row>
    <row r="49" spans="1:29" ht="57.6" x14ac:dyDescent="0.3">
      <c r="A49">
        <v>47</v>
      </c>
      <c r="B49" s="1" t="s">
        <v>49</v>
      </c>
      <c r="C49" s="1" t="s">
        <v>4158</v>
      </c>
      <c r="D49">
        <v>5000</v>
      </c>
      <c r="E49">
        <f>VLOOKUP(D49,LU_A!$C$2:$D$13,1,TRUE)</f>
        <v>5000</v>
      </c>
      <c r="F49" t="str">
        <f>VLOOKUP($D49,LU_A!$C$2:$D$13,2,TRUE)</f>
        <v>SmC</v>
      </c>
      <c r="G49">
        <v>5380.55</v>
      </c>
      <c r="H49" t="s">
        <v>8219</v>
      </c>
      <c r="I49" t="s">
        <v>8224</v>
      </c>
      <c r="J49" t="s">
        <v>8246</v>
      </c>
      <c r="K49">
        <v>1419021607</v>
      </c>
      <c r="L49" s="8">
        <f t="shared" si="0"/>
        <v>41992.861192129625</v>
      </c>
      <c r="M49" s="8">
        <f t="shared" si="3"/>
        <v>41992</v>
      </c>
      <c r="N49" s="9">
        <f t="shared" si="4"/>
        <v>0.86119212962512393</v>
      </c>
      <c r="O49">
        <v>1413834007</v>
      </c>
      <c r="P49" s="8">
        <f t="shared" si="1"/>
        <v>41932.819525462961</v>
      </c>
      <c r="Q49" s="8">
        <f t="shared" si="5"/>
        <v>41932</v>
      </c>
      <c r="R49" s="9">
        <f t="shared" si="6"/>
        <v>0.81952546296088258</v>
      </c>
      <c r="S49" t="b">
        <v>0</v>
      </c>
      <c r="T49">
        <v>70</v>
      </c>
      <c r="U49">
        <f t="shared" si="7"/>
        <v>70</v>
      </c>
      <c r="V49" t="str">
        <f t="shared" si="8"/>
        <v/>
      </c>
      <c r="W49" t="b">
        <v>1</v>
      </c>
      <c r="X49" t="s">
        <v>8263</v>
      </c>
      <c r="Y49" s="3">
        <f t="shared" si="9"/>
        <v>1.0761100000000001</v>
      </c>
      <c r="Z49" s="4">
        <f t="shared" si="2"/>
        <v>76.865000000000009</v>
      </c>
      <c r="AA49" t="s">
        <v>8306</v>
      </c>
      <c r="AB49" t="s">
        <v>8307</v>
      </c>
      <c r="AC49">
        <f>1</f>
        <v>1</v>
      </c>
    </row>
    <row r="50" spans="1:29" ht="43.2" x14ac:dyDescent="0.3">
      <c r="A50">
        <v>48</v>
      </c>
      <c r="B50" s="1" t="s">
        <v>50</v>
      </c>
      <c r="C50" s="1" t="s">
        <v>4159</v>
      </c>
      <c r="D50">
        <v>2000</v>
      </c>
      <c r="E50">
        <f>VLOOKUP(D50,LU_A!$C$2:$D$13,1,TRUE)</f>
        <v>1000</v>
      </c>
      <c r="F50" t="str">
        <f>VLOOKUP($D50,LU_A!$C$2:$D$13,2,TRUE)</f>
        <v>SmB</v>
      </c>
      <c r="G50">
        <v>2159</v>
      </c>
      <c r="H50" t="s">
        <v>8219</v>
      </c>
      <c r="I50" t="s">
        <v>8225</v>
      </c>
      <c r="J50" t="s">
        <v>8247</v>
      </c>
      <c r="K50">
        <v>1425211200</v>
      </c>
      <c r="L50" s="8">
        <f t="shared" si="0"/>
        <v>42064.5</v>
      </c>
      <c r="M50" s="8">
        <f t="shared" si="3"/>
        <v>42064</v>
      </c>
      <c r="N50" s="9">
        <f t="shared" si="4"/>
        <v>0.5</v>
      </c>
      <c r="O50">
        <v>1422534260</v>
      </c>
      <c r="P50" s="8">
        <f t="shared" si="1"/>
        <v>42033.516898148147</v>
      </c>
      <c r="Q50" s="8">
        <f t="shared" si="5"/>
        <v>42033</v>
      </c>
      <c r="R50" s="9">
        <f t="shared" si="6"/>
        <v>0.5168981481474475</v>
      </c>
      <c r="S50" t="b">
        <v>0</v>
      </c>
      <c r="T50">
        <v>38</v>
      </c>
      <c r="U50">
        <f t="shared" si="7"/>
        <v>38</v>
      </c>
      <c r="V50" t="str">
        <f t="shared" si="8"/>
        <v/>
      </c>
      <c r="W50" t="b">
        <v>1</v>
      </c>
      <c r="X50" t="s">
        <v>8263</v>
      </c>
      <c r="Y50" s="3">
        <f t="shared" si="9"/>
        <v>1.0794999999999999</v>
      </c>
      <c r="Z50" s="4">
        <f t="shared" si="2"/>
        <v>56.815789473684212</v>
      </c>
      <c r="AA50" t="s">
        <v>8306</v>
      </c>
      <c r="AB50" t="s">
        <v>8307</v>
      </c>
      <c r="AC50">
        <f>1</f>
        <v>1</v>
      </c>
    </row>
    <row r="51" spans="1:29" x14ac:dyDescent="0.3">
      <c r="A51">
        <v>49</v>
      </c>
      <c r="B51" s="1" t="s">
        <v>51</v>
      </c>
      <c r="C51" s="1" t="s">
        <v>4160</v>
      </c>
      <c r="D51">
        <v>12000</v>
      </c>
      <c r="E51">
        <f>VLOOKUP(D51,LU_A!$C$2:$D$13,1,TRUE)</f>
        <v>10000</v>
      </c>
      <c r="F51" t="str">
        <f>VLOOKUP($D51,LU_A!$C$2:$D$13,2,TRUE)</f>
        <v>SmD</v>
      </c>
      <c r="G51">
        <v>12000</v>
      </c>
      <c r="H51" t="s">
        <v>8219</v>
      </c>
      <c r="I51" t="s">
        <v>8224</v>
      </c>
      <c r="J51" t="s">
        <v>8246</v>
      </c>
      <c r="K51">
        <v>1445660045</v>
      </c>
      <c r="L51" s="8">
        <f t="shared" si="0"/>
        <v>42301.176446759258</v>
      </c>
      <c r="M51" s="8">
        <f t="shared" si="3"/>
        <v>42301</v>
      </c>
      <c r="N51" s="9">
        <f t="shared" si="4"/>
        <v>0.17644675925839692</v>
      </c>
      <c r="O51">
        <v>1443068045</v>
      </c>
      <c r="P51" s="8">
        <f t="shared" si="1"/>
        <v>42271.176446759258</v>
      </c>
      <c r="Q51" s="8">
        <f t="shared" si="5"/>
        <v>42271</v>
      </c>
      <c r="R51" s="9">
        <f t="shared" si="6"/>
        <v>0.17644675925839692</v>
      </c>
      <c r="S51" t="b">
        <v>0</v>
      </c>
      <c r="T51">
        <v>87</v>
      </c>
      <c r="U51">
        <f t="shared" si="7"/>
        <v>87</v>
      </c>
      <c r="V51" t="str">
        <f t="shared" si="8"/>
        <v/>
      </c>
      <c r="W51" t="b">
        <v>1</v>
      </c>
      <c r="X51" t="s">
        <v>8263</v>
      </c>
      <c r="Y51" s="3">
        <f t="shared" si="9"/>
        <v>1</v>
      </c>
      <c r="Z51" s="4">
        <f t="shared" si="2"/>
        <v>137.93103448275863</v>
      </c>
      <c r="AA51" t="s">
        <v>8306</v>
      </c>
      <c r="AB51" t="s">
        <v>8307</v>
      </c>
      <c r="AC51">
        <f>1</f>
        <v>1</v>
      </c>
    </row>
    <row r="52" spans="1:29" ht="43.2" x14ac:dyDescent="0.3">
      <c r="A52">
        <v>50</v>
      </c>
      <c r="B52" s="1" t="s">
        <v>52</v>
      </c>
      <c r="C52" s="1" t="s">
        <v>4161</v>
      </c>
      <c r="D52">
        <v>600</v>
      </c>
      <c r="E52">
        <f>VLOOKUP(D52,LU_A!$C$2:$D$13,1,TRUE)</f>
        <v>0</v>
      </c>
      <c r="F52" t="str">
        <f>VLOOKUP($D52,LU_A!$C$2:$D$13,2,TRUE)</f>
        <v>SmA</v>
      </c>
      <c r="G52">
        <v>600</v>
      </c>
      <c r="H52" t="s">
        <v>8219</v>
      </c>
      <c r="I52" t="s">
        <v>8225</v>
      </c>
      <c r="J52" t="s">
        <v>8247</v>
      </c>
      <c r="K52">
        <v>1422637200</v>
      </c>
      <c r="L52" s="8">
        <f t="shared" si="0"/>
        <v>42034.708333333328</v>
      </c>
      <c r="M52" s="8">
        <f t="shared" si="3"/>
        <v>42034</v>
      </c>
      <c r="N52" s="9">
        <f t="shared" si="4"/>
        <v>0.70833333332848269</v>
      </c>
      <c r="O52">
        <v>1419271458</v>
      </c>
      <c r="P52" s="8">
        <f t="shared" si="1"/>
        <v>41995.752986111111</v>
      </c>
      <c r="Q52" s="8">
        <f t="shared" si="5"/>
        <v>41995</v>
      </c>
      <c r="R52" s="9">
        <f t="shared" si="6"/>
        <v>0.75298611111065838</v>
      </c>
      <c r="S52" t="b">
        <v>0</v>
      </c>
      <c r="T52">
        <v>22</v>
      </c>
      <c r="U52">
        <f t="shared" si="7"/>
        <v>22</v>
      </c>
      <c r="V52" t="str">
        <f t="shared" si="8"/>
        <v/>
      </c>
      <c r="W52" t="b">
        <v>1</v>
      </c>
      <c r="X52" t="s">
        <v>8263</v>
      </c>
      <c r="Y52" s="3">
        <f t="shared" si="9"/>
        <v>1</v>
      </c>
      <c r="Z52" s="4">
        <f t="shared" si="2"/>
        <v>27.272727272727273</v>
      </c>
      <c r="AA52" t="s">
        <v>8306</v>
      </c>
      <c r="AB52" t="s">
        <v>8307</v>
      </c>
      <c r="AC52">
        <f>1</f>
        <v>1</v>
      </c>
    </row>
    <row r="53" spans="1:29" ht="43.2" x14ac:dyDescent="0.3">
      <c r="A53">
        <v>51</v>
      </c>
      <c r="B53" s="1" t="s">
        <v>53</v>
      </c>
      <c r="C53" s="1" t="s">
        <v>4162</v>
      </c>
      <c r="D53">
        <v>11000</v>
      </c>
      <c r="E53">
        <f>VLOOKUP(D53,LU_A!$C$2:$D$13,1,TRUE)</f>
        <v>10000</v>
      </c>
      <c r="F53" t="str">
        <f>VLOOKUP($D53,LU_A!$C$2:$D$13,2,TRUE)</f>
        <v>SmD</v>
      </c>
      <c r="G53">
        <v>14082</v>
      </c>
      <c r="H53" t="s">
        <v>8219</v>
      </c>
      <c r="I53" t="s">
        <v>8224</v>
      </c>
      <c r="J53" t="s">
        <v>8246</v>
      </c>
      <c r="K53">
        <v>1439245037</v>
      </c>
      <c r="L53" s="8">
        <f t="shared" si="0"/>
        <v>42226.928668981483</v>
      </c>
      <c r="M53" s="8">
        <f t="shared" si="3"/>
        <v>42226</v>
      </c>
      <c r="N53" s="9">
        <f t="shared" si="4"/>
        <v>0.92866898148349719</v>
      </c>
      <c r="O53">
        <v>1436653037</v>
      </c>
      <c r="P53" s="8">
        <f t="shared" si="1"/>
        <v>42196.928668981483</v>
      </c>
      <c r="Q53" s="8">
        <f t="shared" si="5"/>
        <v>42196</v>
      </c>
      <c r="R53" s="9">
        <f t="shared" si="6"/>
        <v>0.92866898148349719</v>
      </c>
      <c r="S53" t="b">
        <v>0</v>
      </c>
      <c r="T53">
        <v>119</v>
      </c>
      <c r="U53">
        <f t="shared" si="7"/>
        <v>119</v>
      </c>
      <c r="V53" t="str">
        <f t="shared" si="8"/>
        <v/>
      </c>
      <c r="W53" t="b">
        <v>1</v>
      </c>
      <c r="X53" t="s">
        <v>8263</v>
      </c>
      <c r="Y53" s="3">
        <f t="shared" si="9"/>
        <v>1.2801818181818181</v>
      </c>
      <c r="Z53" s="4">
        <f t="shared" si="2"/>
        <v>118.33613445378151</v>
      </c>
      <c r="AA53" t="s">
        <v>8306</v>
      </c>
      <c r="AB53" t="s">
        <v>8307</v>
      </c>
      <c r="AC53">
        <f>1</f>
        <v>1</v>
      </c>
    </row>
    <row r="54" spans="1:29" ht="43.2" x14ac:dyDescent="0.3">
      <c r="A54">
        <v>52</v>
      </c>
      <c r="B54" s="1" t="s">
        <v>54</v>
      </c>
      <c r="C54" s="1" t="s">
        <v>4163</v>
      </c>
      <c r="D54">
        <v>10000</v>
      </c>
      <c r="E54">
        <f>VLOOKUP(D54,LU_A!$C$2:$D$13,1,TRUE)</f>
        <v>10000</v>
      </c>
      <c r="F54" t="str">
        <f>VLOOKUP($D54,LU_A!$C$2:$D$13,2,TRUE)</f>
        <v>SmD</v>
      </c>
      <c r="G54">
        <v>11621</v>
      </c>
      <c r="H54" t="s">
        <v>8219</v>
      </c>
      <c r="I54" t="s">
        <v>8224</v>
      </c>
      <c r="J54" t="s">
        <v>8246</v>
      </c>
      <c r="K54">
        <v>1405615846</v>
      </c>
      <c r="L54" s="8">
        <f t="shared" si="0"/>
        <v>41837.701921296299</v>
      </c>
      <c r="M54" s="8">
        <f t="shared" si="3"/>
        <v>41837</v>
      </c>
      <c r="N54" s="9">
        <f t="shared" si="4"/>
        <v>0.7019212962986785</v>
      </c>
      <c r="O54">
        <v>1403023846</v>
      </c>
      <c r="P54" s="8">
        <f t="shared" si="1"/>
        <v>41807.701921296299</v>
      </c>
      <c r="Q54" s="8">
        <f t="shared" si="5"/>
        <v>41807</v>
      </c>
      <c r="R54" s="9">
        <f t="shared" si="6"/>
        <v>0.7019212962986785</v>
      </c>
      <c r="S54" t="b">
        <v>0</v>
      </c>
      <c r="T54">
        <v>52</v>
      </c>
      <c r="U54">
        <f t="shared" si="7"/>
        <v>52</v>
      </c>
      <c r="V54" t="str">
        <f t="shared" si="8"/>
        <v/>
      </c>
      <c r="W54" t="b">
        <v>1</v>
      </c>
      <c r="X54" t="s">
        <v>8263</v>
      </c>
      <c r="Y54" s="3">
        <f t="shared" si="9"/>
        <v>1.1620999999999999</v>
      </c>
      <c r="Z54" s="4">
        <f t="shared" si="2"/>
        <v>223.48076923076923</v>
      </c>
      <c r="AA54" t="s">
        <v>8306</v>
      </c>
      <c r="AB54" t="s">
        <v>8307</v>
      </c>
      <c r="AC54">
        <f>1</f>
        <v>1</v>
      </c>
    </row>
    <row r="55" spans="1:29" ht="28.8" x14ac:dyDescent="0.3">
      <c r="A55">
        <v>53</v>
      </c>
      <c r="B55" s="1" t="s">
        <v>55</v>
      </c>
      <c r="C55" s="1" t="s">
        <v>4164</v>
      </c>
      <c r="D55">
        <v>3000</v>
      </c>
      <c r="E55">
        <f>VLOOKUP(D55,LU_A!$C$2:$D$13,1,TRUE)</f>
        <v>1000</v>
      </c>
      <c r="F55" t="str">
        <f>VLOOKUP($D55,LU_A!$C$2:$D$13,2,TRUE)</f>
        <v>SmB</v>
      </c>
      <c r="G55">
        <v>3289</v>
      </c>
      <c r="H55" t="s">
        <v>8219</v>
      </c>
      <c r="I55" t="s">
        <v>8224</v>
      </c>
      <c r="J55" t="s">
        <v>8246</v>
      </c>
      <c r="K55">
        <v>1396648800</v>
      </c>
      <c r="L55" s="8">
        <f t="shared" si="0"/>
        <v>41733.916666666664</v>
      </c>
      <c r="M55" s="8">
        <f t="shared" si="3"/>
        <v>41733</v>
      </c>
      <c r="N55" s="9">
        <f t="shared" si="4"/>
        <v>0.91666666666424135</v>
      </c>
      <c r="O55">
        <v>1395407445</v>
      </c>
      <c r="P55" s="8">
        <f t="shared" si="1"/>
        <v>41719.549131944441</v>
      </c>
      <c r="Q55" s="8">
        <f t="shared" si="5"/>
        <v>41719</v>
      </c>
      <c r="R55" s="9">
        <f t="shared" si="6"/>
        <v>0.54913194444088731</v>
      </c>
      <c r="S55" t="b">
        <v>0</v>
      </c>
      <c r="T55">
        <v>117</v>
      </c>
      <c r="U55">
        <f t="shared" si="7"/>
        <v>117</v>
      </c>
      <c r="V55" t="str">
        <f t="shared" si="8"/>
        <v/>
      </c>
      <c r="W55" t="b">
        <v>1</v>
      </c>
      <c r="X55" t="s">
        <v>8263</v>
      </c>
      <c r="Y55" s="3">
        <f t="shared" si="9"/>
        <v>1.0963333333333334</v>
      </c>
      <c r="Z55" s="4">
        <f t="shared" si="2"/>
        <v>28.111111111111111</v>
      </c>
      <c r="AA55" t="s">
        <v>8306</v>
      </c>
      <c r="AB55" t="s">
        <v>8307</v>
      </c>
      <c r="AC55">
        <f>1</f>
        <v>1</v>
      </c>
    </row>
    <row r="56" spans="1:29" ht="57.6" x14ac:dyDescent="0.3">
      <c r="A56">
        <v>54</v>
      </c>
      <c r="B56" s="1" t="s">
        <v>56</v>
      </c>
      <c r="C56" s="1" t="s">
        <v>4165</v>
      </c>
      <c r="D56">
        <v>10000</v>
      </c>
      <c r="E56">
        <f>VLOOKUP(D56,LU_A!$C$2:$D$13,1,TRUE)</f>
        <v>10000</v>
      </c>
      <c r="F56" t="str">
        <f>VLOOKUP($D56,LU_A!$C$2:$D$13,2,TRUE)</f>
        <v>SmD</v>
      </c>
      <c r="G56">
        <v>10100</v>
      </c>
      <c r="H56" t="s">
        <v>8219</v>
      </c>
      <c r="I56" t="s">
        <v>8224</v>
      </c>
      <c r="J56" t="s">
        <v>8246</v>
      </c>
      <c r="K56">
        <v>1451063221</v>
      </c>
      <c r="L56" s="8">
        <f t="shared" si="0"/>
        <v>42363.713206018518</v>
      </c>
      <c r="M56" s="8">
        <f t="shared" si="3"/>
        <v>42363</v>
      </c>
      <c r="N56" s="9">
        <f t="shared" si="4"/>
        <v>0.71320601851766696</v>
      </c>
      <c r="O56">
        <v>1448471221</v>
      </c>
      <c r="P56" s="8">
        <f t="shared" si="1"/>
        <v>42333.713206018518</v>
      </c>
      <c r="Q56" s="8">
        <f t="shared" si="5"/>
        <v>42333</v>
      </c>
      <c r="R56" s="9">
        <f t="shared" si="6"/>
        <v>0.71320601851766696</v>
      </c>
      <c r="S56" t="b">
        <v>0</v>
      </c>
      <c r="T56">
        <v>52</v>
      </c>
      <c r="U56">
        <f t="shared" si="7"/>
        <v>52</v>
      </c>
      <c r="V56" t="str">
        <f t="shared" si="8"/>
        <v/>
      </c>
      <c r="W56" t="b">
        <v>1</v>
      </c>
      <c r="X56" t="s">
        <v>8263</v>
      </c>
      <c r="Y56" s="3">
        <f t="shared" si="9"/>
        <v>1.01</v>
      </c>
      <c r="Z56" s="4">
        <f t="shared" si="2"/>
        <v>194.23076923076923</v>
      </c>
      <c r="AA56" t="s">
        <v>8306</v>
      </c>
      <c r="AB56" t="s">
        <v>8307</v>
      </c>
      <c r="AC56">
        <f>1</f>
        <v>1</v>
      </c>
    </row>
    <row r="57" spans="1:29" ht="43.2" x14ac:dyDescent="0.3">
      <c r="A57">
        <v>55</v>
      </c>
      <c r="B57" s="1" t="s">
        <v>57</v>
      </c>
      <c r="C57" s="1" t="s">
        <v>4166</v>
      </c>
      <c r="D57">
        <v>8600</v>
      </c>
      <c r="E57">
        <f>VLOOKUP(D57,LU_A!$C$2:$D$13,1,TRUE)</f>
        <v>5000</v>
      </c>
      <c r="F57" t="str">
        <f>VLOOKUP($D57,LU_A!$C$2:$D$13,2,TRUE)</f>
        <v>SmC</v>
      </c>
      <c r="G57">
        <v>11090</v>
      </c>
      <c r="H57" t="s">
        <v>8219</v>
      </c>
      <c r="I57" t="s">
        <v>8224</v>
      </c>
      <c r="J57" t="s">
        <v>8246</v>
      </c>
      <c r="K57">
        <v>1464390916</v>
      </c>
      <c r="L57" s="8">
        <f t="shared" si="0"/>
        <v>42517.968935185185</v>
      </c>
      <c r="M57" s="8">
        <f t="shared" si="3"/>
        <v>42517</v>
      </c>
      <c r="N57" s="9">
        <f t="shared" si="4"/>
        <v>0.96893518518481869</v>
      </c>
      <c r="O57">
        <v>1462576516</v>
      </c>
      <c r="P57" s="8">
        <f t="shared" si="1"/>
        <v>42496.968935185185</v>
      </c>
      <c r="Q57" s="8">
        <f t="shared" si="5"/>
        <v>42496</v>
      </c>
      <c r="R57" s="9">
        <f t="shared" si="6"/>
        <v>0.96893518518481869</v>
      </c>
      <c r="S57" t="b">
        <v>0</v>
      </c>
      <c r="T57">
        <v>86</v>
      </c>
      <c r="U57">
        <f t="shared" si="7"/>
        <v>86</v>
      </c>
      <c r="V57" t="str">
        <f t="shared" si="8"/>
        <v/>
      </c>
      <c r="W57" t="b">
        <v>1</v>
      </c>
      <c r="X57" t="s">
        <v>8263</v>
      </c>
      <c r="Y57" s="3">
        <f t="shared" si="9"/>
        <v>1.2895348837209302</v>
      </c>
      <c r="Z57" s="4">
        <f t="shared" si="2"/>
        <v>128.95348837209303</v>
      </c>
      <c r="AA57" t="s">
        <v>8306</v>
      </c>
      <c r="AB57" t="s">
        <v>8307</v>
      </c>
      <c r="AC57">
        <f>1</f>
        <v>1</v>
      </c>
    </row>
    <row r="58" spans="1:29" ht="28.8" x14ac:dyDescent="0.3">
      <c r="A58">
        <v>56</v>
      </c>
      <c r="B58" s="1" t="s">
        <v>58</v>
      </c>
      <c r="C58" s="1" t="s">
        <v>4167</v>
      </c>
      <c r="D58">
        <v>8000</v>
      </c>
      <c r="E58">
        <f>VLOOKUP(D58,LU_A!$C$2:$D$13,1,TRUE)</f>
        <v>5000</v>
      </c>
      <c r="F58" t="str">
        <f>VLOOKUP($D58,LU_A!$C$2:$D$13,2,TRUE)</f>
        <v>SmC</v>
      </c>
      <c r="G58">
        <v>8581</v>
      </c>
      <c r="H58" t="s">
        <v>8219</v>
      </c>
      <c r="I58" t="s">
        <v>8225</v>
      </c>
      <c r="J58" t="s">
        <v>8247</v>
      </c>
      <c r="K58">
        <v>1433779200</v>
      </c>
      <c r="L58" s="8">
        <f t="shared" si="0"/>
        <v>42163.666666666672</v>
      </c>
      <c r="M58" s="8">
        <f t="shared" si="3"/>
        <v>42163</v>
      </c>
      <c r="N58" s="9">
        <f t="shared" si="4"/>
        <v>0.66666666667151731</v>
      </c>
      <c r="O58">
        <v>1432559424</v>
      </c>
      <c r="P58" s="8">
        <f t="shared" si="1"/>
        <v>42149.548888888887</v>
      </c>
      <c r="Q58" s="8">
        <f t="shared" si="5"/>
        <v>42149</v>
      </c>
      <c r="R58" s="9">
        <f t="shared" si="6"/>
        <v>0.54888888888672227</v>
      </c>
      <c r="S58" t="b">
        <v>0</v>
      </c>
      <c r="T58">
        <v>174</v>
      </c>
      <c r="U58">
        <f t="shared" si="7"/>
        <v>174</v>
      </c>
      <c r="V58" t="str">
        <f t="shared" si="8"/>
        <v/>
      </c>
      <c r="W58" t="b">
        <v>1</v>
      </c>
      <c r="X58" t="s">
        <v>8263</v>
      </c>
      <c r="Y58" s="3">
        <f t="shared" si="9"/>
        <v>1.0726249999999999</v>
      </c>
      <c r="Z58" s="4">
        <f t="shared" si="2"/>
        <v>49.316091954022987</v>
      </c>
      <c r="AA58" t="s">
        <v>8306</v>
      </c>
      <c r="AB58" t="s">
        <v>8307</v>
      </c>
      <c r="AC58">
        <f>1</f>
        <v>1</v>
      </c>
    </row>
    <row r="59" spans="1:29" ht="43.2" x14ac:dyDescent="0.3">
      <c r="A59">
        <v>57</v>
      </c>
      <c r="B59" s="1" t="s">
        <v>59</v>
      </c>
      <c r="C59" s="1" t="s">
        <v>4168</v>
      </c>
      <c r="D59">
        <v>15000</v>
      </c>
      <c r="E59">
        <f>VLOOKUP(D59,LU_A!$C$2:$D$13,1,TRUE)</f>
        <v>15000</v>
      </c>
      <c r="F59" t="str">
        <f>VLOOKUP($D59,LU_A!$C$2:$D$13,2,TRUE)</f>
        <v>MedA</v>
      </c>
      <c r="G59">
        <v>15285</v>
      </c>
      <c r="H59" t="s">
        <v>8219</v>
      </c>
      <c r="I59" t="s">
        <v>8224</v>
      </c>
      <c r="J59" t="s">
        <v>8246</v>
      </c>
      <c r="K59">
        <v>1429991962</v>
      </c>
      <c r="L59" s="8">
        <f t="shared" si="0"/>
        <v>42119.83289351852</v>
      </c>
      <c r="M59" s="8">
        <f t="shared" si="3"/>
        <v>42119</v>
      </c>
      <c r="N59" s="9">
        <f t="shared" si="4"/>
        <v>0.83289351851999527</v>
      </c>
      <c r="O59">
        <v>1427399962</v>
      </c>
      <c r="P59" s="8">
        <f t="shared" si="1"/>
        <v>42089.83289351852</v>
      </c>
      <c r="Q59" s="8">
        <f t="shared" si="5"/>
        <v>42089</v>
      </c>
      <c r="R59" s="9">
        <f t="shared" si="6"/>
        <v>0.83289351851999527</v>
      </c>
      <c r="S59" t="b">
        <v>0</v>
      </c>
      <c r="T59">
        <v>69</v>
      </c>
      <c r="U59">
        <f t="shared" si="7"/>
        <v>69</v>
      </c>
      <c r="V59" t="str">
        <f t="shared" si="8"/>
        <v/>
      </c>
      <c r="W59" t="b">
        <v>1</v>
      </c>
      <c r="X59" t="s">
        <v>8263</v>
      </c>
      <c r="Y59" s="3">
        <f t="shared" si="9"/>
        <v>1.0189999999999999</v>
      </c>
      <c r="Z59" s="4">
        <f t="shared" si="2"/>
        <v>221.52173913043478</v>
      </c>
      <c r="AA59" t="s">
        <v>8306</v>
      </c>
      <c r="AB59" t="s">
        <v>8307</v>
      </c>
      <c r="AC59">
        <f>1</f>
        <v>1</v>
      </c>
    </row>
    <row r="60" spans="1:29" ht="43.2" x14ac:dyDescent="0.3">
      <c r="A60">
        <v>58</v>
      </c>
      <c r="B60" s="1" t="s">
        <v>60</v>
      </c>
      <c r="C60" s="1" t="s">
        <v>4169</v>
      </c>
      <c r="D60">
        <v>10000</v>
      </c>
      <c r="E60">
        <f>VLOOKUP(D60,LU_A!$C$2:$D$13,1,TRUE)</f>
        <v>10000</v>
      </c>
      <c r="F60" t="str">
        <f>VLOOKUP($D60,LU_A!$C$2:$D$13,2,TRUE)</f>
        <v>SmD</v>
      </c>
      <c r="G60">
        <v>10291</v>
      </c>
      <c r="H60" t="s">
        <v>8219</v>
      </c>
      <c r="I60" t="s">
        <v>8224</v>
      </c>
      <c r="J60" t="s">
        <v>8246</v>
      </c>
      <c r="K60">
        <v>1416423172</v>
      </c>
      <c r="L60" s="8">
        <f t="shared" si="0"/>
        <v>41962.786712962959</v>
      </c>
      <c r="M60" s="8">
        <f t="shared" si="3"/>
        <v>41962</v>
      </c>
      <c r="N60" s="9">
        <f t="shared" si="4"/>
        <v>0.78671296295942739</v>
      </c>
      <c r="O60">
        <v>1413827572</v>
      </c>
      <c r="P60" s="8">
        <f t="shared" si="1"/>
        <v>41932.745046296295</v>
      </c>
      <c r="Q60" s="8">
        <f t="shared" si="5"/>
        <v>41932</v>
      </c>
      <c r="R60" s="9">
        <f t="shared" si="6"/>
        <v>0.74504629629518604</v>
      </c>
      <c r="S60" t="b">
        <v>0</v>
      </c>
      <c r="T60">
        <v>75</v>
      </c>
      <c r="U60">
        <f t="shared" si="7"/>
        <v>75</v>
      </c>
      <c r="V60" t="str">
        <f t="shared" si="8"/>
        <v/>
      </c>
      <c r="W60" t="b">
        <v>1</v>
      </c>
      <c r="X60" t="s">
        <v>8263</v>
      </c>
      <c r="Y60" s="3">
        <f t="shared" si="9"/>
        <v>1.0290999999999999</v>
      </c>
      <c r="Z60" s="4">
        <f t="shared" si="2"/>
        <v>137.21333333333334</v>
      </c>
      <c r="AA60" t="s">
        <v>8306</v>
      </c>
      <c r="AB60" t="s">
        <v>8307</v>
      </c>
      <c r="AC60">
        <f>1</f>
        <v>1</v>
      </c>
    </row>
    <row r="61" spans="1:29" ht="43.2" x14ac:dyDescent="0.3">
      <c r="A61">
        <v>59</v>
      </c>
      <c r="B61" s="1" t="s">
        <v>61</v>
      </c>
      <c r="C61" s="1" t="s">
        <v>4170</v>
      </c>
      <c r="D61">
        <v>20000</v>
      </c>
      <c r="E61">
        <f>VLOOKUP(D61,LU_A!$C$2:$D$13,1,TRUE)</f>
        <v>20000</v>
      </c>
      <c r="F61" t="str">
        <f>VLOOKUP($D61,LU_A!$C$2:$D$13,2,TRUE)</f>
        <v>MedB</v>
      </c>
      <c r="G61">
        <v>20025.14</v>
      </c>
      <c r="H61" t="s">
        <v>8219</v>
      </c>
      <c r="I61" t="s">
        <v>8224</v>
      </c>
      <c r="J61" t="s">
        <v>8246</v>
      </c>
      <c r="K61">
        <v>1442264400</v>
      </c>
      <c r="L61" s="8">
        <f t="shared" si="0"/>
        <v>42261.875</v>
      </c>
      <c r="M61" s="8">
        <f t="shared" si="3"/>
        <v>42261</v>
      </c>
      <c r="N61" s="9">
        <f t="shared" si="4"/>
        <v>0.875</v>
      </c>
      <c r="O61">
        <v>1439530776</v>
      </c>
      <c r="P61" s="8">
        <f t="shared" si="1"/>
        <v>42230.23583333334</v>
      </c>
      <c r="Q61" s="8">
        <f t="shared" si="5"/>
        <v>42230</v>
      </c>
      <c r="R61" s="9">
        <f t="shared" si="6"/>
        <v>0.23583333333954215</v>
      </c>
      <c r="S61" t="b">
        <v>0</v>
      </c>
      <c r="T61">
        <v>33</v>
      </c>
      <c r="U61">
        <f t="shared" si="7"/>
        <v>33</v>
      </c>
      <c r="V61" t="str">
        <f t="shared" si="8"/>
        <v/>
      </c>
      <c r="W61" t="b">
        <v>1</v>
      </c>
      <c r="X61" t="s">
        <v>8263</v>
      </c>
      <c r="Y61" s="3">
        <f t="shared" si="9"/>
        <v>1.0012570000000001</v>
      </c>
      <c r="Z61" s="4">
        <f t="shared" si="2"/>
        <v>606.82242424242418</v>
      </c>
      <c r="AA61" t="s">
        <v>8306</v>
      </c>
      <c r="AB61" t="s">
        <v>8307</v>
      </c>
      <c r="AC61">
        <f>1</f>
        <v>1</v>
      </c>
    </row>
    <row r="62" spans="1:29" ht="43.2" x14ac:dyDescent="0.3">
      <c r="A62">
        <v>60</v>
      </c>
      <c r="B62" s="1" t="s">
        <v>62</v>
      </c>
      <c r="C62" s="1" t="s">
        <v>4171</v>
      </c>
      <c r="D62">
        <v>4500</v>
      </c>
      <c r="E62">
        <f>VLOOKUP(D62,LU_A!$C$2:$D$13,1,TRUE)</f>
        <v>1000</v>
      </c>
      <c r="F62" t="str">
        <f>VLOOKUP($D62,LU_A!$C$2:$D$13,2,TRUE)</f>
        <v>SmB</v>
      </c>
      <c r="G62">
        <v>4648.33</v>
      </c>
      <c r="H62" t="s">
        <v>8219</v>
      </c>
      <c r="I62" t="s">
        <v>8225</v>
      </c>
      <c r="J62" t="s">
        <v>8247</v>
      </c>
      <c r="K62">
        <v>1395532800</v>
      </c>
      <c r="L62" s="8">
        <f t="shared" si="0"/>
        <v>41721</v>
      </c>
      <c r="M62" s="8">
        <f t="shared" si="3"/>
        <v>41721</v>
      </c>
      <c r="N62" s="9">
        <f t="shared" si="4"/>
        <v>0</v>
      </c>
      <c r="O62">
        <v>1393882717</v>
      </c>
      <c r="P62" s="8">
        <f t="shared" si="1"/>
        <v>41701.901817129627</v>
      </c>
      <c r="Q62" s="8">
        <f t="shared" si="5"/>
        <v>41701</v>
      </c>
      <c r="R62" s="9">
        <f t="shared" si="6"/>
        <v>0.90181712962657912</v>
      </c>
      <c r="S62" t="b">
        <v>0</v>
      </c>
      <c r="T62">
        <v>108</v>
      </c>
      <c r="U62">
        <f t="shared" si="7"/>
        <v>108</v>
      </c>
      <c r="V62" t="str">
        <f t="shared" si="8"/>
        <v/>
      </c>
      <c r="W62" t="b">
        <v>1</v>
      </c>
      <c r="X62" t="s">
        <v>8264</v>
      </c>
      <c r="Y62" s="3">
        <f t="shared" si="9"/>
        <v>1.0329622222222221</v>
      </c>
      <c r="Z62" s="4">
        <f t="shared" si="2"/>
        <v>43.040092592592593</v>
      </c>
      <c r="AA62" t="s">
        <v>8306</v>
      </c>
      <c r="AB62" t="s">
        <v>8308</v>
      </c>
      <c r="AC62">
        <f>1</f>
        <v>1</v>
      </c>
    </row>
    <row r="63" spans="1:29" ht="43.2" x14ac:dyDescent="0.3">
      <c r="A63">
        <v>61</v>
      </c>
      <c r="B63" s="1" t="s">
        <v>63</v>
      </c>
      <c r="C63" s="1" t="s">
        <v>4172</v>
      </c>
      <c r="D63">
        <v>5000</v>
      </c>
      <c r="E63">
        <f>VLOOKUP(D63,LU_A!$C$2:$D$13,1,TRUE)</f>
        <v>5000</v>
      </c>
      <c r="F63" t="str">
        <f>VLOOKUP($D63,LU_A!$C$2:$D$13,2,TRUE)</f>
        <v>SmC</v>
      </c>
      <c r="G63">
        <v>7415</v>
      </c>
      <c r="H63" t="s">
        <v>8219</v>
      </c>
      <c r="I63" t="s">
        <v>8224</v>
      </c>
      <c r="J63" t="s">
        <v>8246</v>
      </c>
      <c r="K63">
        <v>1370547157</v>
      </c>
      <c r="L63" s="8">
        <f t="shared" si="0"/>
        <v>41431.814317129632</v>
      </c>
      <c r="M63" s="8">
        <f t="shared" si="3"/>
        <v>41431</v>
      </c>
      <c r="N63" s="9">
        <f t="shared" si="4"/>
        <v>0.81431712963239988</v>
      </c>
      <c r="O63">
        <v>1368646357</v>
      </c>
      <c r="P63" s="8">
        <f t="shared" si="1"/>
        <v>41409.814317129632</v>
      </c>
      <c r="Q63" s="8">
        <f t="shared" si="5"/>
        <v>41409</v>
      </c>
      <c r="R63" s="9">
        <f t="shared" si="6"/>
        <v>0.81431712963239988</v>
      </c>
      <c r="S63" t="b">
        <v>0</v>
      </c>
      <c r="T63">
        <v>23</v>
      </c>
      <c r="U63">
        <f t="shared" si="7"/>
        <v>23</v>
      </c>
      <c r="V63" t="str">
        <f t="shared" si="8"/>
        <v/>
      </c>
      <c r="W63" t="b">
        <v>1</v>
      </c>
      <c r="X63" t="s">
        <v>8264</v>
      </c>
      <c r="Y63" s="3">
        <f t="shared" si="9"/>
        <v>1.4830000000000001</v>
      </c>
      <c r="Z63" s="4">
        <f t="shared" si="2"/>
        <v>322.39130434782606</v>
      </c>
      <c r="AA63" t="s">
        <v>8306</v>
      </c>
      <c r="AB63" t="s">
        <v>8308</v>
      </c>
      <c r="AC63">
        <f>1</f>
        <v>1</v>
      </c>
    </row>
    <row r="64" spans="1:29" ht="43.2" x14ac:dyDescent="0.3">
      <c r="A64">
        <v>62</v>
      </c>
      <c r="B64" s="1" t="s">
        <v>64</v>
      </c>
      <c r="C64" s="1" t="s">
        <v>4173</v>
      </c>
      <c r="D64">
        <v>3000</v>
      </c>
      <c r="E64">
        <f>VLOOKUP(D64,LU_A!$C$2:$D$13,1,TRUE)</f>
        <v>1000</v>
      </c>
      <c r="F64" t="str">
        <f>VLOOKUP($D64,LU_A!$C$2:$D$13,2,TRUE)</f>
        <v>SmB</v>
      </c>
      <c r="G64">
        <v>4642</v>
      </c>
      <c r="H64" t="s">
        <v>8219</v>
      </c>
      <c r="I64" t="s">
        <v>8224</v>
      </c>
      <c r="J64" t="s">
        <v>8246</v>
      </c>
      <c r="K64">
        <v>1362337878</v>
      </c>
      <c r="L64" s="8">
        <f t="shared" si="0"/>
        <v>41336.799513888887</v>
      </c>
      <c r="M64" s="8">
        <f t="shared" si="3"/>
        <v>41336</v>
      </c>
      <c r="N64" s="9">
        <f t="shared" si="4"/>
        <v>0.79951388888730435</v>
      </c>
      <c r="O64">
        <v>1360177878</v>
      </c>
      <c r="P64" s="8">
        <f t="shared" si="1"/>
        <v>41311.799513888887</v>
      </c>
      <c r="Q64" s="8">
        <f t="shared" si="5"/>
        <v>41311</v>
      </c>
      <c r="R64" s="9">
        <f t="shared" si="6"/>
        <v>0.79951388888730435</v>
      </c>
      <c r="S64" t="b">
        <v>0</v>
      </c>
      <c r="T64">
        <v>48</v>
      </c>
      <c r="U64">
        <f t="shared" si="7"/>
        <v>48</v>
      </c>
      <c r="V64" t="str">
        <f t="shared" si="8"/>
        <v/>
      </c>
      <c r="W64" t="b">
        <v>1</v>
      </c>
      <c r="X64" t="s">
        <v>8264</v>
      </c>
      <c r="Y64" s="3">
        <f t="shared" si="9"/>
        <v>1.5473333333333332</v>
      </c>
      <c r="Z64" s="4">
        <f t="shared" si="2"/>
        <v>96.708333333333329</v>
      </c>
      <c r="AA64" t="s">
        <v>8306</v>
      </c>
      <c r="AB64" t="s">
        <v>8308</v>
      </c>
      <c r="AC64">
        <f>1</f>
        <v>1</v>
      </c>
    </row>
    <row r="65" spans="1:29" ht="43.2" x14ac:dyDescent="0.3">
      <c r="A65">
        <v>63</v>
      </c>
      <c r="B65" s="1" t="s">
        <v>65</v>
      </c>
      <c r="C65" s="1" t="s">
        <v>4174</v>
      </c>
      <c r="D65">
        <v>2000</v>
      </c>
      <c r="E65">
        <f>VLOOKUP(D65,LU_A!$C$2:$D$13,1,TRUE)</f>
        <v>1000</v>
      </c>
      <c r="F65" t="str">
        <f>VLOOKUP($D65,LU_A!$C$2:$D$13,2,TRUE)</f>
        <v>SmB</v>
      </c>
      <c r="G65">
        <v>2270.37</v>
      </c>
      <c r="H65" t="s">
        <v>8219</v>
      </c>
      <c r="I65" t="s">
        <v>8224</v>
      </c>
      <c r="J65" t="s">
        <v>8246</v>
      </c>
      <c r="K65">
        <v>1388206740</v>
      </c>
      <c r="L65" s="8">
        <f t="shared" si="0"/>
        <v>41636.207638888889</v>
      </c>
      <c r="M65" s="8">
        <f t="shared" si="3"/>
        <v>41636</v>
      </c>
      <c r="N65" s="9">
        <f t="shared" si="4"/>
        <v>0.20763888888905058</v>
      </c>
      <c r="O65">
        <v>1386194013</v>
      </c>
      <c r="P65" s="8">
        <f t="shared" si="1"/>
        <v>41612.912187499998</v>
      </c>
      <c r="Q65" s="8">
        <f t="shared" si="5"/>
        <v>41612</v>
      </c>
      <c r="R65" s="9">
        <f t="shared" si="6"/>
        <v>0.91218749999825377</v>
      </c>
      <c r="S65" t="b">
        <v>0</v>
      </c>
      <c r="T65">
        <v>64</v>
      </c>
      <c r="U65">
        <f t="shared" si="7"/>
        <v>64</v>
      </c>
      <c r="V65" t="str">
        <f t="shared" si="8"/>
        <v/>
      </c>
      <c r="W65" t="b">
        <v>1</v>
      </c>
      <c r="X65" t="s">
        <v>8264</v>
      </c>
      <c r="Y65" s="3">
        <f t="shared" si="9"/>
        <v>1.1351849999999999</v>
      </c>
      <c r="Z65" s="4">
        <f t="shared" si="2"/>
        <v>35.474531249999998</v>
      </c>
      <c r="AA65" t="s">
        <v>8306</v>
      </c>
      <c r="AB65" t="s">
        <v>8308</v>
      </c>
      <c r="AC65">
        <f>1</f>
        <v>1</v>
      </c>
    </row>
    <row r="66" spans="1:29" ht="43.2" x14ac:dyDescent="0.3">
      <c r="A66">
        <v>64</v>
      </c>
      <c r="B66" s="1" t="s">
        <v>66</v>
      </c>
      <c r="C66" s="1" t="s">
        <v>4175</v>
      </c>
      <c r="D66">
        <v>1200</v>
      </c>
      <c r="E66">
        <f>VLOOKUP(D66,LU_A!$C$2:$D$13,1,TRUE)</f>
        <v>1000</v>
      </c>
      <c r="F66" t="str">
        <f>VLOOKUP($D66,LU_A!$C$2:$D$13,2,TRUE)</f>
        <v>SmB</v>
      </c>
      <c r="G66">
        <v>2080</v>
      </c>
      <c r="H66" t="s">
        <v>8219</v>
      </c>
      <c r="I66" t="s">
        <v>8224</v>
      </c>
      <c r="J66" t="s">
        <v>8246</v>
      </c>
      <c r="K66">
        <v>1373243181</v>
      </c>
      <c r="L66" s="8">
        <f t="shared" ref="L66:L129" si="10">(((K66/60)/60)/24)+DATE(1970,1,1)</f>
        <v>41463.01829861111</v>
      </c>
      <c r="M66" s="8">
        <f t="shared" si="3"/>
        <v>41463</v>
      </c>
      <c r="N66" s="9">
        <f t="shared" si="4"/>
        <v>1.8298611110367347E-2</v>
      </c>
      <c r="O66">
        <v>1370651181</v>
      </c>
      <c r="P66" s="8">
        <f t="shared" ref="P66:P129" si="11">(((O66/60)/60)/24)+DATE(1970,1,1)</f>
        <v>41433.01829861111</v>
      </c>
      <c r="Q66" s="8">
        <f t="shared" si="5"/>
        <v>41433</v>
      </c>
      <c r="R66" s="9">
        <f t="shared" si="6"/>
        <v>1.8298611110367347E-2</v>
      </c>
      <c r="S66" t="b">
        <v>0</v>
      </c>
      <c r="T66">
        <v>24</v>
      </c>
      <c r="U66">
        <f t="shared" si="7"/>
        <v>24</v>
      </c>
      <c r="V66" t="str">
        <f t="shared" si="8"/>
        <v/>
      </c>
      <c r="W66" t="b">
        <v>1</v>
      </c>
      <c r="X66" t="s">
        <v>8264</v>
      </c>
      <c r="Y66" s="3">
        <f t="shared" si="9"/>
        <v>1.7333333333333334</v>
      </c>
      <c r="Z66" s="4">
        <f t="shared" ref="Z66:Z129" si="12">IFERROR(G66/T66," ")</f>
        <v>86.666666666666671</v>
      </c>
      <c r="AA66" t="s">
        <v>8306</v>
      </c>
      <c r="AB66" t="s">
        <v>8308</v>
      </c>
      <c r="AC66">
        <f>1</f>
        <v>1</v>
      </c>
    </row>
    <row r="67" spans="1:29" ht="43.2" x14ac:dyDescent="0.3">
      <c r="A67">
        <v>65</v>
      </c>
      <c r="B67" s="1" t="s">
        <v>67</v>
      </c>
      <c r="C67" s="1" t="s">
        <v>4176</v>
      </c>
      <c r="D67">
        <v>7000</v>
      </c>
      <c r="E67">
        <f>VLOOKUP(D67,LU_A!$C$2:$D$13,1,TRUE)</f>
        <v>5000</v>
      </c>
      <c r="F67" t="str">
        <f>VLOOKUP($D67,LU_A!$C$2:$D$13,2,TRUE)</f>
        <v>SmC</v>
      </c>
      <c r="G67">
        <v>7527</v>
      </c>
      <c r="H67" t="s">
        <v>8219</v>
      </c>
      <c r="I67" t="s">
        <v>8229</v>
      </c>
      <c r="J67" t="s">
        <v>8251</v>
      </c>
      <c r="K67">
        <v>1407736740</v>
      </c>
      <c r="L67" s="8">
        <f t="shared" si="10"/>
        <v>41862.249305555553</v>
      </c>
      <c r="M67" s="8">
        <f t="shared" ref="M67:M130" si="13">INT(L67)</f>
        <v>41862</v>
      </c>
      <c r="N67" s="9">
        <f t="shared" ref="N67:N130" si="14">L67-M67</f>
        <v>0.24930555555329192</v>
      </c>
      <c r="O67">
        <v>1405453354</v>
      </c>
      <c r="P67" s="8">
        <f t="shared" si="11"/>
        <v>41835.821226851855</v>
      </c>
      <c r="Q67" s="8">
        <f t="shared" ref="Q67:Q130" si="15">INT(P67)</f>
        <v>41835</v>
      </c>
      <c r="R67" s="9">
        <f t="shared" ref="R67:R130" si="16">P67-Q67</f>
        <v>0.82122685185458977</v>
      </c>
      <c r="S67" t="b">
        <v>0</v>
      </c>
      <c r="T67">
        <v>57</v>
      </c>
      <c r="U67">
        <f t="shared" ref="U67:U130" si="17">IF(H67="successful",T67,"")</f>
        <v>57</v>
      </c>
      <c r="V67" t="str">
        <f t="shared" ref="V67:V130" si="18">IF(H67="failed",T67,"")</f>
        <v/>
      </c>
      <c r="W67" t="b">
        <v>1</v>
      </c>
      <c r="X67" t="s">
        <v>8264</v>
      </c>
      <c r="Y67" s="3">
        <f t="shared" ref="Y67:Y130" si="19">G67/D67</f>
        <v>1.0752857142857142</v>
      </c>
      <c r="Z67" s="4">
        <f t="shared" si="12"/>
        <v>132.05263157894737</v>
      </c>
      <c r="AA67" t="s">
        <v>8306</v>
      </c>
      <c r="AB67" t="s">
        <v>8308</v>
      </c>
      <c r="AC67">
        <f>1</f>
        <v>1</v>
      </c>
    </row>
    <row r="68" spans="1:29" ht="28.8" x14ac:dyDescent="0.3">
      <c r="A68">
        <v>66</v>
      </c>
      <c r="B68" s="1" t="s">
        <v>68</v>
      </c>
      <c r="C68" s="1" t="s">
        <v>4177</v>
      </c>
      <c r="D68">
        <v>2000</v>
      </c>
      <c r="E68">
        <f>VLOOKUP(D68,LU_A!$C$2:$D$13,1,TRUE)</f>
        <v>1000</v>
      </c>
      <c r="F68" t="str">
        <f>VLOOKUP($D68,LU_A!$C$2:$D$13,2,TRUE)</f>
        <v>SmB</v>
      </c>
      <c r="G68">
        <v>2372</v>
      </c>
      <c r="H68" t="s">
        <v>8219</v>
      </c>
      <c r="I68" t="s">
        <v>8224</v>
      </c>
      <c r="J68" t="s">
        <v>8246</v>
      </c>
      <c r="K68">
        <v>1468873420</v>
      </c>
      <c r="L68" s="8">
        <f t="shared" si="10"/>
        <v>42569.849768518514</v>
      </c>
      <c r="M68" s="8">
        <f t="shared" si="13"/>
        <v>42569</v>
      </c>
      <c r="N68" s="9">
        <f t="shared" si="14"/>
        <v>0.84976851851388346</v>
      </c>
      <c r="O68">
        <v>1466281420</v>
      </c>
      <c r="P68" s="8">
        <f t="shared" si="11"/>
        <v>42539.849768518514</v>
      </c>
      <c r="Q68" s="8">
        <f t="shared" si="15"/>
        <v>42539</v>
      </c>
      <c r="R68" s="9">
        <f t="shared" si="16"/>
        <v>0.84976851851388346</v>
      </c>
      <c r="S68" t="b">
        <v>0</v>
      </c>
      <c r="T68">
        <v>26</v>
      </c>
      <c r="U68">
        <f t="shared" si="17"/>
        <v>26</v>
      </c>
      <c r="V68" t="str">
        <f t="shared" si="18"/>
        <v/>
      </c>
      <c r="W68" t="b">
        <v>1</v>
      </c>
      <c r="X68" t="s">
        <v>8264</v>
      </c>
      <c r="Y68" s="3">
        <f t="shared" si="19"/>
        <v>1.1859999999999999</v>
      </c>
      <c r="Z68" s="4">
        <f t="shared" si="12"/>
        <v>91.230769230769226</v>
      </c>
      <c r="AA68" t="s">
        <v>8306</v>
      </c>
      <c r="AB68" t="s">
        <v>8308</v>
      </c>
      <c r="AC68">
        <f>1</f>
        <v>1</v>
      </c>
    </row>
    <row r="69" spans="1:29" ht="43.2" x14ac:dyDescent="0.3">
      <c r="A69">
        <v>67</v>
      </c>
      <c r="B69" s="1" t="s">
        <v>69</v>
      </c>
      <c r="C69" s="1" t="s">
        <v>4178</v>
      </c>
      <c r="D69">
        <v>2000</v>
      </c>
      <c r="E69">
        <f>VLOOKUP(D69,LU_A!$C$2:$D$13,1,TRUE)</f>
        <v>1000</v>
      </c>
      <c r="F69" t="str">
        <f>VLOOKUP($D69,LU_A!$C$2:$D$13,2,TRUE)</f>
        <v>SmB</v>
      </c>
      <c r="G69">
        <v>2325</v>
      </c>
      <c r="H69" t="s">
        <v>8219</v>
      </c>
      <c r="I69" t="s">
        <v>8224</v>
      </c>
      <c r="J69" t="s">
        <v>8246</v>
      </c>
      <c r="K69">
        <v>1342360804</v>
      </c>
      <c r="L69" s="8">
        <f t="shared" si="10"/>
        <v>41105.583379629628</v>
      </c>
      <c r="M69" s="8">
        <f t="shared" si="13"/>
        <v>41105</v>
      </c>
      <c r="N69" s="9">
        <f t="shared" si="14"/>
        <v>0.58337962962832535</v>
      </c>
      <c r="O69">
        <v>1339768804</v>
      </c>
      <c r="P69" s="8">
        <f t="shared" si="11"/>
        <v>41075.583379629628</v>
      </c>
      <c r="Q69" s="8">
        <f t="shared" si="15"/>
        <v>41075</v>
      </c>
      <c r="R69" s="9">
        <f t="shared" si="16"/>
        <v>0.58337962962832535</v>
      </c>
      <c r="S69" t="b">
        <v>0</v>
      </c>
      <c r="T69">
        <v>20</v>
      </c>
      <c r="U69">
        <f t="shared" si="17"/>
        <v>20</v>
      </c>
      <c r="V69" t="str">
        <f t="shared" si="18"/>
        <v/>
      </c>
      <c r="W69" t="b">
        <v>1</v>
      </c>
      <c r="X69" t="s">
        <v>8264</v>
      </c>
      <c r="Y69" s="3">
        <f t="shared" si="19"/>
        <v>1.1625000000000001</v>
      </c>
      <c r="Z69" s="4">
        <f t="shared" si="12"/>
        <v>116.25</v>
      </c>
      <c r="AA69" t="s">
        <v>8306</v>
      </c>
      <c r="AB69" t="s">
        <v>8308</v>
      </c>
      <c r="AC69">
        <f>1</f>
        <v>1</v>
      </c>
    </row>
    <row r="70" spans="1:29" ht="57.6" x14ac:dyDescent="0.3">
      <c r="A70">
        <v>68</v>
      </c>
      <c r="B70" s="1" t="s">
        <v>70</v>
      </c>
      <c r="C70" s="1" t="s">
        <v>4179</v>
      </c>
      <c r="D70">
        <v>600</v>
      </c>
      <c r="E70">
        <f>VLOOKUP(D70,LU_A!$C$2:$D$13,1,TRUE)</f>
        <v>0</v>
      </c>
      <c r="F70" t="str">
        <f>VLOOKUP($D70,LU_A!$C$2:$D$13,2,TRUE)</f>
        <v>SmA</v>
      </c>
      <c r="G70">
        <v>763</v>
      </c>
      <c r="H70" t="s">
        <v>8219</v>
      </c>
      <c r="I70" t="s">
        <v>8225</v>
      </c>
      <c r="J70" t="s">
        <v>8247</v>
      </c>
      <c r="K70">
        <v>1393162791</v>
      </c>
      <c r="L70" s="8">
        <f t="shared" si="10"/>
        <v>41693.569340277776</v>
      </c>
      <c r="M70" s="8">
        <f t="shared" si="13"/>
        <v>41693</v>
      </c>
      <c r="N70" s="9">
        <f t="shared" si="14"/>
        <v>0.56934027777606389</v>
      </c>
      <c r="O70">
        <v>1390570791</v>
      </c>
      <c r="P70" s="8">
        <f t="shared" si="11"/>
        <v>41663.569340277776</v>
      </c>
      <c r="Q70" s="8">
        <f t="shared" si="15"/>
        <v>41663</v>
      </c>
      <c r="R70" s="9">
        <f t="shared" si="16"/>
        <v>0.56934027777606389</v>
      </c>
      <c r="S70" t="b">
        <v>0</v>
      </c>
      <c r="T70">
        <v>36</v>
      </c>
      <c r="U70">
        <f t="shared" si="17"/>
        <v>36</v>
      </c>
      <c r="V70" t="str">
        <f t="shared" si="18"/>
        <v/>
      </c>
      <c r="W70" t="b">
        <v>1</v>
      </c>
      <c r="X70" t="s">
        <v>8264</v>
      </c>
      <c r="Y70" s="3">
        <f t="shared" si="19"/>
        <v>1.2716666666666667</v>
      </c>
      <c r="Z70" s="4">
        <f t="shared" si="12"/>
        <v>21.194444444444443</v>
      </c>
      <c r="AA70" t="s">
        <v>8306</v>
      </c>
      <c r="AB70" t="s">
        <v>8308</v>
      </c>
      <c r="AC70">
        <f>1</f>
        <v>1</v>
      </c>
    </row>
    <row r="71" spans="1:29" ht="43.2" x14ac:dyDescent="0.3">
      <c r="A71">
        <v>69</v>
      </c>
      <c r="B71" s="1" t="s">
        <v>71</v>
      </c>
      <c r="C71" s="1" t="s">
        <v>4180</v>
      </c>
      <c r="D71">
        <v>10000</v>
      </c>
      <c r="E71">
        <f>VLOOKUP(D71,LU_A!$C$2:$D$13,1,TRUE)</f>
        <v>10000</v>
      </c>
      <c r="F71" t="str">
        <f>VLOOKUP($D71,LU_A!$C$2:$D$13,2,TRUE)</f>
        <v>SmD</v>
      </c>
      <c r="G71">
        <v>11094.23</v>
      </c>
      <c r="H71" t="s">
        <v>8219</v>
      </c>
      <c r="I71" t="s">
        <v>8224</v>
      </c>
      <c r="J71" t="s">
        <v>8246</v>
      </c>
      <c r="K71">
        <v>1317538740</v>
      </c>
      <c r="L71" s="8">
        <f t="shared" si="10"/>
        <v>40818.290972222225</v>
      </c>
      <c r="M71" s="8">
        <f t="shared" si="13"/>
        <v>40818</v>
      </c>
      <c r="N71" s="9">
        <f t="shared" si="14"/>
        <v>0.29097222222480923</v>
      </c>
      <c r="O71">
        <v>1314765025</v>
      </c>
      <c r="P71" s="8">
        <f t="shared" si="11"/>
        <v>40786.187789351854</v>
      </c>
      <c r="Q71" s="8">
        <f t="shared" si="15"/>
        <v>40786</v>
      </c>
      <c r="R71" s="9">
        <f t="shared" si="16"/>
        <v>0.18778935185400769</v>
      </c>
      <c r="S71" t="b">
        <v>0</v>
      </c>
      <c r="T71">
        <v>178</v>
      </c>
      <c r="U71">
        <f t="shared" si="17"/>
        <v>178</v>
      </c>
      <c r="V71" t="str">
        <f t="shared" si="18"/>
        <v/>
      </c>
      <c r="W71" t="b">
        <v>1</v>
      </c>
      <c r="X71" t="s">
        <v>8264</v>
      </c>
      <c r="Y71" s="3">
        <f t="shared" si="19"/>
        <v>1.109423</v>
      </c>
      <c r="Z71" s="4">
        <f t="shared" si="12"/>
        <v>62.327134831460668</v>
      </c>
      <c r="AA71" t="s">
        <v>8306</v>
      </c>
      <c r="AB71" t="s">
        <v>8308</v>
      </c>
      <c r="AC71">
        <f>1</f>
        <v>1</v>
      </c>
    </row>
    <row r="72" spans="1:29" ht="43.2" x14ac:dyDescent="0.3">
      <c r="A72">
        <v>70</v>
      </c>
      <c r="B72" s="1" t="s">
        <v>72</v>
      </c>
      <c r="C72" s="1" t="s">
        <v>4181</v>
      </c>
      <c r="D72">
        <v>500</v>
      </c>
      <c r="E72">
        <f>VLOOKUP(D72,LU_A!$C$2:$D$13,1,TRUE)</f>
        <v>0</v>
      </c>
      <c r="F72" t="str">
        <f>VLOOKUP($D72,LU_A!$C$2:$D$13,2,TRUE)</f>
        <v>SmA</v>
      </c>
      <c r="G72">
        <v>636</v>
      </c>
      <c r="H72" t="s">
        <v>8219</v>
      </c>
      <c r="I72" t="s">
        <v>8224</v>
      </c>
      <c r="J72" t="s">
        <v>8246</v>
      </c>
      <c r="K72">
        <v>1315171845</v>
      </c>
      <c r="L72" s="8">
        <f t="shared" si="10"/>
        <v>40790.896354166667</v>
      </c>
      <c r="M72" s="8">
        <f t="shared" si="13"/>
        <v>40790</v>
      </c>
      <c r="N72" s="9">
        <f t="shared" si="14"/>
        <v>0.89635416666715173</v>
      </c>
      <c r="O72">
        <v>1309987845</v>
      </c>
      <c r="P72" s="8">
        <f t="shared" si="11"/>
        <v>40730.896354166667</v>
      </c>
      <c r="Q72" s="8">
        <f t="shared" si="15"/>
        <v>40730</v>
      </c>
      <c r="R72" s="9">
        <f t="shared" si="16"/>
        <v>0.89635416666715173</v>
      </c>
      <c r="S72" t="b">
        <v>0</v>
      </c>
      <c r="T72">
        <v>17</v>
      </c>
      <c r="U72">
        <f t="shared" si="17"/>
        <v>17</v>
      </c>
      <c r="V72" t="str">
        <f t="shared" si="18"/>
        <v/>
      </c>
      <c r="W72" t="b">
        <v>1</v>
      </c>
      <c r="X72" t="s">
        <v>8264</v>
      </c>
      <c r="Y72" s="3">
        <f t="shared" si="19"/>
        <v>1.272</v>
      </c>
      <c r="Z72" s="4">
        <f t="shared" si="12"/>
        <v>37.411764705882355</v>
      </c>
      <c r="AA72" t="s">
        <v>8306</v>
      </c>
      <c r="AB72" t="s">
        <v>8308</v>
      </c>
      <c r="AC72">
        <f>1</f>
        <v>1</v>
      </c>
    </row>
    <row r="73" spans="1:29" ht="43.2" x14ac:dyDescent="0.3">
      <c r="A73">
        <v>71</v>
      </c>
      <c r="B73" s="1" t="s">
        <v>73</v>
      </c>
      <c r="C73" s="1" t="s">
        <v>4182</v>
      </c>
      <c r="D73">
        <v>1800</v>
      </c>
      <c r="E73">
        <f>VLOOKUP(D73,LU_A!$C$2:$D$13,1,TRUE)</f>
        <v>1000</v>
      </c>
      <c r="F73" t="str">
        <f>VLOOKUP($D73,LU_A!$C$2:$D$13,2,TRUE)</f>
        <v>SmB</v>
      </c>
      <c r="G73">
        <v>2231</v>
      </c>
      <c r="H73" t="s">
        <v>8219</v>
      </c>
      <c r="I73" t="s">
        <v>8224</v>
      </c>
      <c r="J73" t="s">
        <v>8246</v>
      </c>
      <c r="K73">
        <v>1338186657</v>
      </c>
      <c r="L73" s="8">
        <f t="shared" si="10"/>
        <v>41057.271493055552</v>
      </c>
      <c r="M73" s="8">
        <f t="shared" si="13"/>
        <v>41057</v>
      </c>
      <c r="N73" s="9">
        <f t="shared" si="14"/>
        <v>0.27149305555212777</v>
      </c>
      <c r="O73">
        <v>1333002657</v>
      </c>
      <c r="P73" s="8">
        <f t="shared" si="11"/>
        <v>40997.271493055552</v>
      </c>
      <c r="Q73" s="8">
        <f t="shared" si="15"/>
        <v>40997</v>
      </c>
      <c r="R73" s="9">
        <f t="shared" si="16"/>
        <v>0.27149305555212777</v>
      </c>
      <c r="S73" t="b">
        <v>0</v>
      </c>
      <c r="T73">
        <v>32</v>
      </c>
      <c r="U73">
        <f t="shared" si="17"/>
        <v>32</v>
      </c>
      <c r="V73" t="str">
        <f t="shared" si="18"/>
        <v/>
      </c>
      <c r="W73" t="b">
        <v>1</v>
      </c>
      <c r="X73" t="s">
        <v>8264</v>
      </c>
      <c r="Y73" s="3">
        <f t="shared" si="19"/>
        <v>1.2394444444444443</v>
      </c>
      <c r="Z73" s="4">
        <f t="shared" si="12"/>
        <v>69.71875</v>
      </c>
      <c r="AA73" t="s">
        <v>8306</v>
      </c>
      <c r="AB73" t="s">
        <v>8308</v>
      </c>
      <c r="AC73">
        <f>1</f>
        <v>1</v>
      </c>
    </row>
    <row r="74" spans="1:29" ht="43.2" x14ac:dyDescent="0.3">
      <c r="A74">
        <v>72</v>
      </c>
      <c r="B74" s="1" t="s">
        <v>74</v>
      </c>
      <c r="C74" s="1" t="s">
        <v>4183</v>
      </c>
      <c r="D74">
        <v>2200</v>
      </c>
      <c r="E74">
        <f>VLOOKUP(D74,LU_A!$C$2:$D$13,1,TRUE)</f>
        <v>1000</v>
      </c>
      <c r="F74" t="str">
        <f>VLOOKUP($D74,LU_A!$C$2:$D$13,2,TRUE)</f>
        <v>SmB</v>
      </c>
      <c r="G74">
        <v>2385</v>
      </c>
      <c r="H74" t="s">
        <v>8219</v>
      </c>
      <c r="I74" t="s">
        <v>8224</v>
      </c>
      <c r="J74" t="s">
        <v>8246</v>
      </c>
      <c r="K74">
        <v>1352937600</v>
      </c>
      <c r="L74" s="8">
        <f t="shared" si="10"/>
        <v>41228</v>
      </c>
      <c r="M74" s="8">
        <f t="shared" si="13"/>
        <v>41228</v>
      </c>
      <c r="N74" s="9">
        <f t="shared" si="14"/>
        <v>0</v>
      </c>
      <c r="O74">
        <v>1351210481</v>
      </c>
      <c r="P74" s="8">
        <f t="shared" si="11"/>
        <v>41208.010196759256</v>
      </c>
      <c r="Q74" s="8">
        <f t="shared" si="15"/>
        <v>41208</v>
      </c>
      <c r="R74" s="9">
        <f t="shared" si="16"/>
        <v>1.0196759256359655E-2</v>
      </c>
      <c r="S74" t="b">
        <v>0</v>
      </c>
      <c r="T74">
        <v>41</v>
      </c>
      <c r="U74">
        <f t="shared" si="17"/>
        <v>41</v>
      </c>
      <c r="V74" t="str">
        <f t="shared" si="18"/>
        <v/>
      </c>
      <c r="W74" t="b">
        <v>1</v>
      </c>
      <c r="X74" t="s">
        <v>8264</v>
      </c>
      <c r="Y74" s="3">
        <f t="shared" si="19"/>
        <v>1.084090909090909</v>
      </c>
      <c r="Z74" s="4">
        <f t="shared" si="12"/>
        <v>58.170731707317074</v>
      </c>
      <c r="AA74" t="s">
        <v>8306</v>
      </c>
      <c r="AB74" t="s">
        <v>8308</v>
      </c>
      <c r="AC74">
        <f>1</f>
        <v>1</v>
      </c>
    </row>
    <row r="75" spans="1:29" ht="43.2" x14ac:dyDescent="0.3">
      <c r="A75">
        <v>73</v>
      </c>
      <c r="B75" s="1" t="s">
        <v>75</v>
      </c>
      <c r="C75" s="1" t="s">
        <v>4184</v>
      </c>
      <c r="D75">
        <v>900</v>
      </c>
      <c r="E75">
        <f>VLOOKUP(D75,LU_A!$C$2:$D$13,1,TRUE)</f>
        <v>0</v>
      </c>
      <c r="F75" t="str">
        <f>VLOOKUP($D75,LU_A!$C$2:$D$13,2,TRUE)</f>
        <v>SmA</v>
      </c>
      <c r="G75">
        <v>900</v>
      </c>
      <c r="H75" t="s">
        <v>8219</v>
      </c>
      <c r="I75" t="s">
        <v>8224</v>
      </c>
      <c r="J75" t="s">
        <v>8246</v>
      </c>
      <c r="K75">
        <v>1304395140</v>
      </c>
      <c r="L75" s="8">
        <f t="shared" si="10"/>
        <v>40666.165972222225</v>
      </c>
      <c r="M75" s="8">
        <f t="shared" si="13"/>
        <v>40666</v>
      </c>
      <c r="N75" s="9">
        <f t="shared" si="14"/>
        <v>0.16597222222480923</v>
      </c>
      <c r="O75">
        <v>1297620584</v>
      </c>
      <c r="P75" s="8">
        <f t="shared" si="11"/>
        <v>40587.75675925926</v>
      </c>
      <c r="Q75" s="8">
        <f t="shared" si="15"/>
        <v>40587</v>
      </c>
      <c r="R75" s="9">
        <f t="shared" si="16"/>
        <v>0.75675925926043419</v>
      </c>
      <c r="S75" t="b">
        <v>0</v>
      </c>
      <c r="T75">
        <v>18</v>
      </c>
      <c r="U75">
        <f t="shared" si="17"/>
        <v>18</v>
      </c>
      <c r="V75" t="str">
        <f t="shared" si="18"/>
        <v/>
      </c>
      <c r="W75" t="b">
        <v>1</v>
      </c>
      <c r="X75" t="s">
        <v>8264</v>
      </c>
      <c r="Y75" s="3">
        <f t="shared" si="19"/>
        <v>1</v>
      </c>
      <c r="Z75" s="4">
        <f t="shared" si="12"/>
        <v>50</v>
      </c>
      <c r="AA75" t="s">
        <v>8306</v>
      </c>
      <c r="AB75" t="s">
        <v>8308</v>
      </c>
      <c r="AC75">
        <f>1</f>
        <v>1</v>
      </c>
    </row>
    <row r="76" spans="1:29" ht="43.2" x14ac:dyDescent="0.3">
      <c r="A76">
        <v>74</v>
      </c>
      <c r="B76" s="1" t="s">
        <v>76</v>
      </c>
      <c r="C76" s="1" t="s">
        <v>4185</v>
      </c>
      <c r="D76">
        <v>500</v>
      </c>
      <c r="E76">
        <f>VLOOKUP(D76,LU_A!$C$2:$D$13,1,TRUE)</f>
        <v>0</v>
      </c>
      <c r="F76" t="str">
        <f>VLOOKUP($D76,LU_A!$C$2:$D$13,2,TRUE)</f>
        <v>SmA</v>
      </c>
      <c r="G76">
        <v>564.66</v>
      </c>
      <c r="H76" t="s">
        <v>8219</v>
      </c>
      <c r="I76" t="s">
        <v>8230</v>
      </c>
      <c r="J76" t="s">
        <v>8249</v>
      </c>
      <c r="K76">
        <v>1453376495</v>
      </c>
      <c r="L76" s="8">
        <f t="shared" si="10"/>
        <v>42390.487210648149</v>
      </c>
      <c r="M76" s="8">
        <f t="shared" si="13"/>
        <v>42390</v>
      </c>
      <c r="N76" s="9">
        <f t="shared" si="14"/>
        <v>0.48721064814890269</v>
      </c>
      <c r="O76">
        <v>1450784495</v>
      </c>
      <c r="P76" s="8">
        <f t="shared" si="11"/>
        <v>42360.487210648149</v>
      </c>
      <c r="Q76" s="8">
        <f t="shared" si="15"/>
        <v>42360</v>
      </c>
      <c r="R76" s="9">
        <f t="shared" si="16"/>
        <v>0.48721064814890269</v>
      </c>
      <c r="S76" t="b">
        <v>0</v>
      </c>
      <c r="T76">
        <v>29</v>
      </c>
      <c r="U76">
        <f t="shared" si="17"/>
        <v>29</v>
      </c>
      <c r="V76" t="str">
        <f t="shared" si="18"/>
        <v/>
      </c>
      <c r="W76" t="b">
        <v>1</v>
      </c>
      <c r="X76" t="s">
        <v>8264</v>
      </c>
      <c r="Y76" s="3">
        <f t="shared" si="19"/>
        <v>1.1293199999999999</v>
      </c>
      <c r="Z76" s="4">
        <f t="shared" si="12"/>
        <v>19.471034482758618</v>
      </c>
      <c r="AA76" t="s">
        <v>8306</v>
      </c>
      <c r="AB76" t="s">
        <v>8308</v>
      </c>
      <c r="AC76">
        <f>1</f>
        <v>1</v>
      </c>
    </row>
    <row r="77" spans="1:29" ht="43.2" x14ac:dyDescent="0.3">
      <c r="A77">
        <v>75</v>
      </c>
      <c r="B77" s="1" t="s">
        <v>77</v>
      </c>
      <c r="C77" s="1" t="s">
        <v>4186</v>
      </c>
      <c r="D77">
        <v>3500</v>
      </c>
      <c r="E77">
        <f>VLOOKUP(D77,LU_A!$C$2:$D$13,1,TRUE)</f>
        <v>1000</v>
      </c>
      <c r="F77" t="str">
        <f>VLOOKUP($D77,LU_A!$C$2:$D$13,2,TRUE)</f>
        <v>SmB</v>
      </c>
      <c r="G77">
        <v>4040</v>
      </c>
      <c r="H77" t="s">
        <v>8219</v>
      </c>
      <c r="I77" t="s">
        <v>8224</v>
      </c>
      <c r="J77" t="s">
        <v>8246</v>
      </c>
      <c r="K77">
        <v>1366693272</v>
      </c>
      <c r="L77" s="8">
        <f t="shared" si="10"/>
        <v>41387.209166666667</v>
      </c>
      <c r="M77" s="8">
        <f t="shared" si="13"/>
        <v>41387</v>
      </c>
      <c r="N77" s="9">
        <f t="shared" si="14"/>
        <v>0.20916666666744277</v>
      </c>
      <c r="O77">
        <v>1364101272</v>
      </c>
      <c r="P77" s="8">
        <f t="shared" si="11"/>
        <v>41357.209166666667</v>
      </c>
      <c r="Q77" s="8">
        <f t="shared" si="15"/>
        <v>41357</v>
      </c>
      <c r="R77" s="9">
        <f t="shared" si="16"/>
        <v>0.20916666666744277</v>
      </c>
      <c r="S77" t="b">
        <v>0</v>
      </c>
      <c r="T77">
        <v>47</v>
      </c>
      <c r="U77">
        <f t="shared" si="17"/>
        <v>47</v>
      </c>
      <c r="V77" t="str">
        <f t="shared" si="18"/>
        <v/>
      </c>
      <c r="W77" t="b">
        <v>1</v>
      </c>
      <c r="X77" t="s">
        <v>8264</v>
      </c>
      <c r="Y77" s="3">
        <f t="shared" si="19"/>
        <v>1.1542857142857144</v>
      </c>
      <c r="Z77" s="4">
        <f t="shared" si="12"/>
        <v>85.957446808510639</v>
      </c>
      <c r="AA77" t="s">
        <v>8306</v>
      </c>
      <c r="AB77" t="s">
        <v>8308</v>
      </c>
      <c r="AC77">
        <f>1</f>
        <v>1</v>
      </c>
    </row>
    <row r="78" spans="1:29" ht="43.2" x14ac:dyDescent="0.3">
      <c r="A78">
        <v>76</v>
      </c>
      <c r="B78" s="1" t="s">
        <v>78</v>
      </c>
      <c r="C78" s="1" t="s">
        <v>4187</v>
      </c>
      <c r="D78">
        <v>300</v>
      </c>
      <c r="E78">
        <f>VLOOKUP(D78,LU_A!$C$2:$D$13,1,TRUE)</f>
        <v>0</v>
      </c>
      <c r="F78" t="str">
        <f>VLOOKUP($D78,LU_A!$C$2:$D$13,2,TRUE)</f>
        <v>SmA</v>
      </c>
      <c r="G78">
        <v>460</v>
      </c>
      <c r="H78" t="s">
        <v>8219</v>
      </c>
      <c r="I78" t="s">
        <v>8224</v>
      </c>
      <c r="J78" t="s">
        <v>8246</v>
      </c>
      <c r="K78">
        <v>1325007358</v>
      </c>
      <c r="L78" s="8">
        <f t="shared" si="10"/>
        <v>40904.733310185184</v>
      </c>
      <c r="M78" s="8">
        <f t="shared" si="13"/>
        <v>40904</v>
      </c>
      <c r="N78" s="9">
        <f t="shared" si="14"/>
        <v>0.73331018518365454</v>
      </c>
      <c r="O78">
        <v>1319819758</v>
      </c>
      <c r="P78" s="8">
        <f t="shared" si="11"/>
        <v>40844.691643518519</v>
      </c>
      <c r="Q78" s="8">
        <f t="shared" si="15"/>
        <v>40844</v>
      </c>
      <c r="R78" s="9">
        <f t="shared" si="16"/>
        <v>0.69164351851941319</v>
      </c>
      <c r="S78" t="b">
        <v>0</v>
      </c>
      <c r="T78">
        <v>15</v>
      </c>
      <c r="U78">
        <f t="shared" si="17"/>
        <v>15</v>
      </c>
      <c r="V78" t="str">
        <f t="shared" si="18"/>
        <v/>
      </c>
      <c r="W78" t="b">
        <v>1</v>
      </c>
      <c r="X78" t="s">
        <v>8264</v>
      </c>
      <c r="Y78" s="3">
        <f t="shared" si="19"/>
        <v>1.5333333333333334</v>
      </c>
      <c r="Z78" s="4">
        <f t="shared" si="12"/>
        <v>30.666666666666668</v>
      </c>
      <c r="AA78" t="s">
        <v>8306</v>
      </c>
      <c r="AB78" t="s">
        <v>8308</v>
      </c>
      <c r="AC78">
        <f>1</f>
        <v>1</v>
      </c>
    </row>
    <row r="79" spans="1:29" ht="43.2" x14ac:dyDescent="0.3">
      <c r="A79">
        <v>77</v>
      </c>
      <c r="B79" s="1" t="s">
        <v>79</v>
      </c>
      <c r="C79" s="1" t="s">
        <v>4188</v>
      </c>
      <c r="D79">
        <v>400</v>
      </c>
      <c r="E79">
        <f>VLOOKUP(D79,LU_A!$C$2:$D$13,1,TRUE)</f>
        <v>0</v>
      </c>
      <c r="F79" t="str">
        <f>VLOOKUP($D79,LU_A!$C$2:$D$13,2,TRUE)</f>
        <v>SmA</v>
      </c>
      <c r="G79">
        <v>1570</v>
      </c>
      <c r="H79" t="s">
        <v>8219</v>
      </c>
      <c r="I79" t="s">
        <v>8224</v>
      </c>
      <c r="J79" t="s">
        <v>8246</v>
      </c>
      <c r="K79">
        <v>1337569140</v>
      </c>
      <c r="L79" s="8">
        <f t="shared" si="10"/>
        <v>41050.124305555553</v>
      </c>
      <c r="M79" s="8">
        <f t="shared" si="13"/>
        <v>41050</v>
      </c>
      <c r="N79" s="9">
        <f t="shared" si="14"/>
        <v>0.12430555555329192</v>
      </c>
      <c r="O79">
        <v>1332991717</v>
      </c>
      <c r="P79" s="8">
        <f t="shared" si="11"/>
        <v>40997.144872685189</v>
      </c>
      <c r="Q79" s="8">
        <f t="shared" si="15"/>
        <v>40997</v>
      </c>
      <c r="R79" s="9">
        <f t="shared" si="16"/>
        <v>0.14487268518860219</v>
      </c>
      <c r="S79" t="b">
        <v>0</v>
      </c>
      <c r="T79">
        <v>26</v>
      </c>
      <c r="U79">
        <f t="shared" si="17"/>
        <v>26</v>
      </c>
      <c r="V79" t="str">
        <f t="shared" si="18"/>
        <v/>
      </c>
      <c r="W79" t="b">
        <v>1</v>
      </c>
      <c r="X79" t="s">
        <v>8264</v>
      </c>
      <c r="Y79" s="3">
        <f t="shared" si="19"/>
        <v>3.9249999999999998</v>
      </c>
      <c r="Z79" s="4">
        <f t="shared" si="12"/>
        <v>60.384615384615387</v>
      </c>
      <c r="AA79" t="s">
        <v>8306</v>
      </c>
      <c r="AB79" t="s">
        <v>8308</v>
      </c>
      <c r="AC79">
        <f>1</f>
        <v>1</v>
      </c>
    </row>
    <row r="80" spans="1:29" ht="86.4" x14ac:dyDescent="0.3">
      <c r="A80">
        <v>78</v>
      </c>
      <c r="B80" s="1" t="s">
        <v>80</v>
      </c>
      <c r="C80" s="1" t="s">
        <v>4189</v>
      </c>
      <c r="D80">
        <v>50</v>
      </c>
      <c r="E80">
        <f>VLOOKUP(D80,LU_A!$C$2:$D$13,1,TRUE)</f>
        <v>0</v>
      </c>
      <c r="F80" t="str">
        <f>VLOOKUP($D80,LU_A!$C$2:$D$13,2,TRUE)</f>
        <v>SmA</v>
      </c>
      <c r="G80">
        <v>1351</v>
      </c>
      <c r="H80" t="s">
        <v>8219</v>
      </c>
      <c r="I80" t="s">
        <v>8230</v>
      </c>
      <c r="J80" t="s">
        <v>8249</v>
      </c>
      <c r="K80">
        <v>1472751121</v>
      </c>
      <c r="L80" s="8">
        <f t="shared" si="10"/>
        <v>42614.730567129634</v>
      </c>
      <c r="M80" s="8">
        <f t="shared" si="13"/>
        <v>42614</v>
      </c>
      <c r="N80" s="9">
        <f t="shared" si="14"/>
        <v>0.73056712963443715</v>
      </c>
      <c r="O80">
        <v>1471887121</v>
      </c>
      <c r="P80" s="8">
        <f t="shared" si="11"/>
        <v>42604.730567129634</v>
      </c>
      <c r="Q80" s="8">
        <f t="shared" si="15"/>
        <v>42604</v>
      </c>
      <c r="R80" s="9">
        <f t="shared" si="16"/>
        <v>0.73056712963443715</v>
      </c>
      <c r="S80" t="b">
        <v>0</v>
      </c>
      <c r="T80">
        <v>35</v>
      </c>
      <c r="U80">
        <f t="shared" si="17"/>
        <v>35</v>
      </c>
      <c r="V80" t="str">
        <f t="shared" si="18"/>
        <v/>
      </c>
      <c r="W80" t="b">
        <v>1</v>
      </c>
      <c r="X80" t="s">
        <v>8264</v>
      </c>
      <c r="Y80" s="3">
        <f t="shared" si="19"/>
        <v>27.02</v>
      </c>
      <c r="Z80" s="4">
        <f t="shared" si="12"/>
        <v>38.6</v>
      </c>
      <c r="AA80" t="s">
        <v>8306</v>
      </c>
      <c r="AB80" t="s">
        <v>8308</v>
      </c>
      <c r="AC80">
        <f>1</f>
        <v>1</v>
      </c>
    </row>
    <row r="81" spans="1:29" ht="43.2" x14ac:dyDescent="0.3">
      <c r="A81">
        <v>79</v>
      </c>
      <c r="B81" s="1" t="s">
        <v>81</v>
      </c>
      <c r="C81" s="1" t="s">
        <v>4190</v>
      </c>
      <c r="D81">
        <v>1300</v>
      </c>
      <c r="E81">
        <f>VLOOKUP(D81,LU_A!$C$2:$D$13,1,TRUE)</f>
        <v>1000</v>
      </c>
      <c r="F81" t="str">
        <f>VLOOKUP($D81,LU_A!$C$2:$D$13,2,TRUE)</f>
        <v>SmB</v>
      </c>
      <c r="G81">
        <v>1651</v>
      </c>
      <c r="H81" t="s">
        <v>8219</v>
      </c>
      <c r="I81" t="s">
        <v>8225</v>
      </c>
      <c r="J81" t="s">
        <v>8247</v>
      </c>
      <c r="K81">
        <v>1398451093</v>
      </c>
      <c r="L81" s="8">
        <f t="shared" si="10"/>
        <v>41754.776539351849</v>
      </c>
      <c r="M81" s="8">
        <f t="shared" si="13"/>
        <v>41754</v>
      </c>
      <c r="N81" s="9">
        <f t="shared" si="14"/>
        <v>0.77653935184935108</v>
      </c>
      <c r="O81">
        <v>1395859093</v>
      </c>
      <c r="P81" s="8">
        <f t="shared" si="11"/>
        <v>41724.776539351849</v>
      </c>
      <c r="Q81" s="8">
        <f t="shared" si="15"/>
        <v>41724</v>
      </c>
      <c r="R81" s="9">
        <f t="shared" si="16"/>
        <v>0.77653935184935108</v>
      </c>
      <c r="S81" t="b">
        <v>0</v>
      </c>
      <c r="T81">
        <v>41</v>
      </c>
      <c r="U81">
        <f t="shared" si="17"/>
        <v>41</v>
      </c>
      <c r="V81" t="str">
        <f t="shared" si="18"/>
        <v/>
      </c>
      <c r="W81" t="b">
        <v>1</v>
      </c>
      <c r="X81" t="s">
        <v>8264</v>
      </c>
      <c r="Y81" s="3">
        <f t="shared" si="19"/>
        <v>1.27</v>
      </c>
      <c r="Z81" s="4">
        <f t="shared" si="12"/>
        <v>40.268292682926827</v>
      </c>
      <c r="AA81" t="s">
        <v>8306</v>
      </c>
      <c r="AB81" t="s">
        <v>8308</v>
      </c>
      <c r="AC81">
        <f>1</f>
        <v>1</v>
      </c>
    </row>
    <row r="82" spans="1:29" ht="43.2" x14ac:dyDescent="0.3">
      <c r="A82">
        <v>80</v>
      </c>
      <c r="B82" s="1" t="s">
        <v>82</v>
      </c>
      <c r="C82" s="1" t="s">
        <v>4191</v>
      </c>
      <c r="D82">
        <v>12000</v>
      </c>
      <c r="E82">
        <f>VLOOKUP(D82,LU_A!$C$2:$D$13,1,TRUE)</f>
        <v>10000</v>
      </c>
      <c r="F82" t="str">
        <f>VLOOKUP($D82,LU_A!$C$2:$D$13,2,TRUE)</f>
        <v>SmD</v>
      </c>
      <c r="G82">
        <v>12870</v>
      </c>
      <c r="H82" t="s">
        <v>8219</v>
      </c>
      <c r="I82" t="s">
        <v>8224</v>
      </c>
      <c r="J82" t="s">
        <v>8246</v>
      </c>
      <c r="K82">
        <v>1386640856</v>
      </c>
      <c r="L82" s="8">
        <f t="shared" si="10"/>
        <v>41618.083981481483</v>
      </c>
      <c r="M82" s="8">
        <f t="shared" si="13"/>
        <v>41618</v>
      </c>
      <c r="N82" s="9">
        <f t="shared" si="14"/>
        <v>8.3981481482624076E-2</v>
      </c>
      <c r="O82">
        <v>1383616856</v>
      </c>
      <c r="P82" s="8">
        <f t="shared" si="11"/>
        <v>41583.083981481483</v>
      </c>
      <c r="Q82" s="8">
        <f t="shared" si="15"/>
        <v>41583</v>
      </c>
      <c r="R82" s="9">
        <f t="shared" si="16"/>
        <v>8.3981481482624076E-2</v>
      </c>
      <c r="S82" t="b">
        <v>0</v>
      </c>
      <c r="T82">
        <v>47</v>
      </c>
      <c r="U82">
        <f t="shared" si="17"/>
        <v>47</v>
      </c>
      <c r="V82" t="str">
        <f t="shared" si="18"/>
        <v/>
      </c>
      <c r="W82" t="b">
        <v>1</v>
      </c>
      <c r="X82" t="s">
        <v>8264</v>
      </c>
      <c r="Y82" s="3">
        <f t="shared" si="19"/>
        <v>1.0725</v>
      </c>
      <c r="Z82" s="4">
        <f t="shared" si="12"/>
        <v>273.82978723404256</v>
      </c>
      <c r="AA82" t="s">
        <v>8306</v>
      </c>
      <c r="AB82" t="s">
        <v>8308</v>
      </c>
      <c r="AC82">
        <f>1</f>
        <v>1</v>
      </c>
    </row>
    <row r="83" spans="1:29" ht="43.2" x14ac:dyDescent="0.3">
      <c r="A83">
        <v>81</v>
      </c>
      <c r="B83" s="1" t="s">
        <v>83</v>
      </c>
      <c r="C83" s="1" t="s">
        <v>4192</v>
      </c>
      <c r="D83">
        <v>750</v>
      </c>
      <c r="E83">
        <f>VLOOKUP(D83,LU_A!$C$2:$D$13,1,TRUE)</f>
        <v>0</v>
      </c>
      <c r="F83" t="str">
        <f>VLOOKUP($D83,LU_A!$C$2:$D$13,2,TRUE)</f>
        <v>SmA</v>
      </c>
      <c r="G83">
        <v>1485</v>
      </c>
      <c r="H83" t="s">
        <v>8219</v>
      </c>
      <c r="I83" t="s">
        <v>8224</v>
      </c>
      <c r="J83" t="s">
        <v>8246</v>
      </c>
      <c r="K83">
        <v>1342234920</v>
      </c>
      <c r="L83" s="8">
        <f t="shared" si="10"/>
        <v>41104.126388888886</v>
      </c>
      <c r="M83" s="8">
        <f t="shared" si="13"/>
        <v>41104</v>
      </c>
      <c r="N83" s="9">
        <f t="shared" si="14"/>
        <v>0.12638888888614019</v>
      </c>
      <c r="O83">
        <v>1341892127</v>
      </c>
      <c r="P83" s="8">
        <f t="shared" si="11"/>
        <v>41100.158877314818</v>
      </c>
      <c r="Q83" s="8">
        <f t="shared" si="15"/>
        <v>41100</v>
      </c>
      <c r="R83" s="9">
        <f t="shared" si="16"/>
        <v>0.15887731481780065</v>
      </c>
      <c r="S83" t="b">
        <v>0</v>
      </c>
      <c r="T83">
        <v>28</v>
      </c>
      <c r="U83">
        <f t="shared" si="17"/>
        <v>28</v>
      </c>
      <c r="V83" t="str">
        <f t="shared" si="18"/>
        <v/>
      </c>
      <c r="W83" t="b">
        <v>1</v>
      </c>
      <c r="X83" t="s">
        <v>8264</v>
      </c>
      <c r="Y83" s="3">
        <f t="shared" si="19"/>
        <v>1.98</v>
      </c>
      <c r="Z83" s="4">
        <f t="shared" si="12"/>
        <v>53.035714285714285</v>
      </c>
      <c r="AA83" t="s">
        <v>8306</v>
      </c>
      <c r="AB83" t="s">
        <v>8308</v>
      </c>
      <c r="AC83">
        <f>1</f>
        <v>1</v>
      </c>
    </row>
    <row r="84" spans="1:29" ht="43.2" x14ac:dyDescent="0.3">
      <c r="A84">
        <v>82</v>
      </c>
      <c r="B84" s="1" t="s">
        <v>84</v>
      </c>
      <c r="C84" s="1" t="s">
        <v>4193</v>
      </c>
      <c r="D84">
        <v>4000</v>
      </c>
      <c r="E84">
        <f>VLOOKUP(D84,LU_A!$C$2:$D$13,1,TRUE)</f>
        <v>1000</v>
      </c>
      <c r="F84" t="str">
        <f>VLOOKUP($D84,LU_A!$C$2:$D$13,2,TRUE)</f>
        <v>SmB</v>
      </c>
      <c r="G84">
        <v>4000.5</v>
      </c>
      <c r="H84" t="s">
        <v>8219</v>
      </c>
      <c r="I84" t="s">
        <v>8224</v>
      </c>
      <c r="J84" t="s">
        <v>8246</v>
      </c>
      <c r="K84">
        <v>1318189261</v>
      </c>
      <c r="L84" s="8">
        <f t="shared" si="10"/>
        <v>40825.820150462961</v>
      </c>
      <c r="M84" s="8">
        <f t="shared" si="13"/>
        <v>40825</v>
      </c>
      <c r="N84" s="9">
        <f t="shared" si="14"/>
        <v>0.82015046296146465</v>
      </c>
      <c r="O84">
        <v>1315597261</v>
      </c>
      <c r="P84" s="8">
        <f t="shared" si="11"/>
        <v>40795.820150462961</v>
      </c>
      <c r="Q84" s="8">
        <f t="shared" si="15"/>
        <v>40795</v>
      </c>
      <c r="R84" s="9">
        <f t="shared" si="16"/>
        <v>0.82015046296146465</v>
      </c>
      <c r="S84" t="b">
        <v>0</v>
      </c>
      <c r="T84">
        <v>100</v>
      </c>
      <c r="U84">
        <f t="shared" si="17"/>
        <v>100</v>
      </c>
      <c r="V84" t="str">
        <f t="shared" si="18"/>
        <v/>
      </c>
      <c r="W84" t="b">
        <v>1</v>
      </c>
      <c r="X84" t="s">
        <v>8264</v>
      </c>
      <c r="Y84" s="3">
        <f t="shared" si="19"/>
        <v>1.0001249999999999</v>
      </c>
      <c r="Z84" s="4">
        <f t="shared" si="12"/>
        <v>40.005000000000003</v>
      </c>
      <c r="AA84" t="s">
        <v>8306</v>
      </c>
      <c r="AB84" t="s">
        <v>8308</v>
      </c>
      <c r="AC84">
        <f>1</f>
        <v>1</v>
      </c>
    </row>
    <row r="85" spans="1:29" ht="43.2" x14ac:dyDescent="0.3">
      <c r="A85">
        <v>83</v>
      </c>
      <c r="B85" s="1" t="s">
        <v>85</v>
      </c>
      <c r="C85" s="1" t="s">
        <v>4194</v>
      </c>
      <c r="D85">
        <v>200</v>
      </c>
      <c r="E85">
        <f>VLOOKUP(D85,LU_A!$C$2:$D$13,1,TRUE)</f>
        <v>0</v>
      </c>
      <c r="F85" t="str">
        <f>VLOOKUP($D85,LU_A!$C$2:$D$13,2,TRUE)</f>
        <v>SmA</v>
      </c>
      <c r="G85">
        <v>205</v>
      </c>
      <c r="H85" t="s">
        <v>8219</v>
      </c>
      <c r="I85" t="s">
        <v>8225</v>
      </c>
      <c r="J85" t="s">
        <v>8247</v>
      </c>
      <c r="K85">
        <v>1424604600</v>
      </c>
      <c r="L85" s="8">
        <f t="shared" si="10"/>
        <v>42057.479166666672</v>
      </c>
      <c r="M85" s="8">
        <f t="shared" si="13"/>
        <v>42057</v>
      </c>
      <c r="N85" s="9">
        <f t="shared" si="14"/>
        <v>0.47916666667151731</v>
      </c>
      <c r="O85">
        <v>1423320389</v>
      </c>
      <c r="P85" s="8">
        <f t="shared" si="11"/>
        <v>42042.615613425922</v>
      </c>
      <c r="Q85" s="8">
        <f t="shared" si="15"/>
        <v>42042</v>
      </c>
      <c r="R85" s="9">
        <f t="shared" si="16"/>
        <v>0.61561342592176516</v>
      </c>
      <c r="S85" t="b">
        <v>0</v>
      </c>
      <c r="T85">
        <v>13</v>
      </c>
      <c r="U85">
        <f t="shared" si="17"/>
        <v>13</v>
      </c>
      <c r="V85" t="str">
        <f t="shared" si="18"/>
        <v/>
      </c>
      <c r="W85" t="b">
        <v>1</v>
      </c>
      <c r="X85" t="s">
        <v>8264</v>
      </c>
      <c r="Y85" s="3">
        <f t="shared" si="19"/>
        <v>1.0249999999999999</v>
      </c>
      <c r="Z85" s="4">
        <f t="shared" si="12"/>
        <v>15.76923076923077</v>
      </c>
      <c r="AA85" t="s">
        <v>8306</v>
      </c>
      <c r="AB85" t="s">
        <v>8308</v>
      </c>
      <c r="AC85">
        <f>1</f>
        <v>1</v>
      </c>
    </row>
    <row r="86" spans="1:29" ht="43.2" x14ac:dyDescent="0.3">
      <c r="A86">
        <v>84</v>
      </c>
      <c r="B86" s="1" t="s">
        <v>86</v>
      </c>
      <c r="C86" s="1" t="s">
        <v>4195</v>
      </c>
      <c r="D86">
        <v>500</v>
      </c>
      <c r="E86">
        <f>VLOOKUP(D86,LU_A!$C$2:$D$13,1,TRUE)</f>
        <v>0</v>
      </c>
      <c r="F86" t="str">
        <f>VLOOKUP($D86,LU_A!$C$2:$D$13,2,TRUE)</f>
        <v>SmA</v>
      </c>
      <c r="G86">
        <v>500</v>
      </c>
      <c r="H86" t="s">
        <v>8219</v>
      </c>
      <c r="I86" t="s">
        <v>8224</v>
      </c>
      <c r="J86" t="s">
        <v>8246</v>
      </c>
      <c r="K86">
        <v>1305483086</v>
      </c>
      <c r="L86" s="8">
        <f t="shared" si="10"/>
        <v>40678.757939814815</v>
      </c>
      <c r="M86" s="8">
        <f t="shared" si="13"/>
        <v>40678</v>
      </c>
      <c r="N86" s="9">
        <f t="shared" si="14"/>
        <v>0.75793981481547235</v>
      </c>
      <c r="O86">
        <v>1302891086</v>
      </c>
      <c r="P86" s="8">
        <f t="shared" si="11"/>
        <v>40648.757939814815</v>
      </c>
      <c r="Q86" s="8">
        <f t="shared" si="15"/>
        <v>40648</v>
      </c>
      <c r="R86" s="9">
        <f t="shared" si="16"/>
        <v>0.75793981481547235</v>
      </c>
      <c r="S86" t="b">
        <v>0</v>
      </c>
      <c r="T86">
        <v>7</v>
      </c>
      <c r="U86">
        <f t="shared" si="17"/>
        <v>7</v>
      </c>
      <c r="V86" t="str">
        <f t="shared" si="18"/>
        <v/>
      </c>
      <c r="W86" t="b">
        <v>1</v>
      </c>
      <c r="X86" t="s">
        <v>8264</v>
      </c>
      <c r="Y86" s="3">
        <f t="shared" si="19"/>
        <v>1</v>
      </c>
      <c r="Z86" s="4">
        <f t="shared" si="12"/>
        <v>71.428571428571431</v>
      </c>
      <c r="AA86" t="s">
        <v>8306</v>
      </c>
      <c r="AB86" t="s">
        <v>8308</v>
      </c>
      <c r="AC86">
        <f>1</f>
        <v>1</v>
      </c>
    </row>
    <row r="87" spans="1:29" ht="43.2" x14ac:dyDescent="0.3">
      <c r="A87">
        <v>85</v>
      </c>
      <c r="B87" s="1" t="s">
        <v>87</v>
      </c>
      <c r="C87" s="1" t="s">
        <v>4196</v>
      </c>
      <c r="D87">
        <v>1200</v>
      </c>
      <c r="E87">
        <f>VLOOKUP(D87,LU_A!$C$2:$D$13,1,TRUE)</f>
        <v>1000</v>
      </c>
      <c r="F87" t="str">
        <f>VLOOKUP($D87,LU_A!$C$2:$D$13,2,TRUE)</f>
        <v>SmB</v>
      </c>
      <c r="G87">
        <v>1506</v>
      </c>
      <c r="H87" t="s">
        <v>8219</v>
      </c>
      <c r="I87" t="s">
        <v>8224</v>
      </c>
      <c r="J87" t="s">
        <v>8246</v>
      </c>
      <c r="K87">
        <v>1316746837</v>
      </c>
      <c r="L87" s="8">
        <f t="shared" si="10"/>
        <v>40809.125428240739</v>
      </c>
      <c r="M87" s="8">
        <f t="shared" si="13"/>
        <v>40809</v>
      </c>
      <c r="N87" s="9">
        <f t="shared" si="14"/>
        <v>0.12542824073898373</v>
      </c>
      <c r="O87">
        <v>1314154837</v>
      </c>
      <c r="P87" s="8">
        <f t="shared" si="11"/>
        <v>40779.125428240739</v>
      </c>
      <c r="Q87" s="8">
        <f t="shared" si="15"/>
        <v>40779</v>
      </c>
      <c r="R87" s="9">
        <f t="shared" si="16"/>
        <v>0.12542824073898373</v>
      </c>
      <c r="S87" t="b">
        <v>0</v>
      </c>
      <c r="T87">
        <v>21</v>
      </c>
      <c r="U87">
        <f t="shared" si="17"/>
        <v>21</v>
      </c>
      <c r="V87" t="str">
        <f t="shared" si="18"/>
        <v/>
      </c>
      <c r="W87" t="b">
        <v>1</v>
      </c>
      <c r="X87" t="s">
        <v>8264</v>
      </c>
      <c r="Y87" s="3">
        <f t="shared" si="19"/>
        <v>1.2549999999999999</v>
      </c>
      <c r="Z87" s="4">
        <f t="shared" si="12"/>
        <v>71.714285714285708</v>
      </c>
      <c r="AA87" t="s">
        <v>8306</v>
      </c>
      <c r="AB87" t="s">
        <v>8308</v>
      </c>
      <c r="AC87">
        <f>1</f>
        <v>1</v>
      </c>
    </row>
    <row r="88" spans="1:29" ht="57.6" x14ac:dyDescent="0.3">
      <c r="A88">
        <v>86</v>
      </c>
      <c r="B88" s="1" t="s">
        <v>88</v>
      </c>
      <c r="C88" s="1" t="s">
        <v>4197</v>
      </c>
      <c r="D88">
        <v>6000</v>
      </c>
      <c r="E88">
        <f>VLOOKUP(D88,LU_A!$C$2:$D$13,1,TRUE)</f>
        <v>5000</v>
      </c>
      <c r="F88" t="str">
        <f>VLOOKUP($D88,LU_A!$C$2:$D$13,2,TRUE)</f>
        <v>SmC</v>
      </c>
      <c r="G88">
        <v>6388</v>
      </c>
      <c r="H88" t="s">
        <v>8219</v>
      </c>
      <c r="I88" t="s">
        <v>8230</v>
      </c>
      <c r="J88" t="s">
        <v>8249</v>
      </c>
      <c r="K88">
        <v>1451226045</v>
      </c>
      <c r="L88" s="8">
        <f t="shared" si="10"/>
        <v>42365.59774305555</v>
      </c>
      <c r="M88" s="8">
        <f t="shared" si="13"/>
        <v>42365</v>
      </c>
      <c r="N88" s="9">
        <f t="shared" si="14"/>
        <v>0.59774305555038154</v>
      </c>
      <c r="O88">
        <v>1444828845</v>
      </c>
      <c r="P88" s="8">
        <f t="shared" si="11"/>
        <v>42291.556076388893</v>
      </c>
      <c r="Q88" s="8">
        <f t="shared" si="15"/>
        <v>42291</v>
      </c>
      <c r="R88" s="9">
        <f t="shared" si="16"/>
        <v>0.55607638889341615</v>
      </c>
      <c r="S88" t="b">
        <v>0</v>
      </c>
      <c r="T88">
        <v>17</v>
      </c>
      <c r="U88">
        <f t="shared" si="17"/>
        <v>17</v>
      </c>
      <c r="V88" t="str">
        <f t="shared" si="18"/>
        <v/>
      </c>
      <c r="W88" t="b">
        <v>1</v>
      </c>
      <c r="X88" t="s">
        <v>8264</v>
      </c>
      <c r="Y88" s="3">
        <f t="shared" si="19"/>
        <v>1.0646666666666667</v>
      </c>
      <c r="Z88" s="4">
        <f t="shared" si="12"/>
        <v>375.76470588235293</v>
      </c>
      <c r="AA88" t="s">
        <v>8306</v>
      </c>
      <c r="AB88" t="s">
        <v>8308</v>
      </c>
      <c r="AC88">
        <f>1</f>
        <v>1</v>
      </c>
    </row>
    <row r="89" spans="1:29" ht="43.2" x14ac:dyDescent="0.3">
      <c r="A89">
        <v>87</v>
      </c>
      <c r="B89" s="1" t="s">
        <v>89</v>
      </c>
      <c r="C89" s="1" t="s">
        <v>4198</v>
      </c>
      <c r="D89">
        <v>2500</v>
      </c>
      <c r="E89">
        <f>VLOOKUP(D89,LU_A!$C$2:$D$13,1,TRUE)</f>
        <v>1000</v>
      </c>
      <c r="F89" t="str">
        <f>VLOOKUP($D89,LU_A!$C$2:$D$13,2,TRUE)</f>
        <v>SmB</v>
      </c>
      <c r="G89">
        <v>2615</v>
      </c>
      <c r="H89" t="s">
        <v>8219</v>
      </c>
      <c r="I89" t="s">
        <v>8224</v>
      </c>
      <c r="J89" t="s">
        <v>8246</v>
      </c>
      <c r="K89">
        <v>1275529260</v>
      </c>
      <c r="L89" s="8">
        <f t="shared" si="10"/>
        <v>40332.070138888892</v>
      </c>
      <c r="M89" s="8">
        <f t="shared" si="13"/>
        <v>40332</v>
      </c>
      <c r="N89" s="9">
        <f t="shared" si="14"/>
        <v>7.013888889196096E-2</v>
      </c>
      <c r="O89">
        <v>1274705803</v>
      </c>
      <c r="P89" s="8">
        <f t="shared" si="11"/>
        <v>40322.53938657407</v>
      </c>
      <c r="Q89" s="8">
        <f t="shared" si="15"/>
        <v>40322</v>
      </c>
      <c r="R89" s="9">
        <f t="shared" si="16"/>
        <v>0.53938657406979473</v>
      </c>
      <c r="S89" t="b">
        <v>0</v>
      </c>
      <c r="T89">
        <v>25</v>
      </c>
      <c r="U89">
        <f t="shared" si="17"/>
        <v>25</v>
      </c>
      <c r="V89" t="str">
        <f t="shared" si="18"/>
        <v/>
      </c>
      <c r="W89" t="b">
        <v>1</v>
      </c>
      <c r="X89" t="s">
        <v>8264</v>
      </c>
      <c r="Y89" s="3">
        <f t="shared" si="19"/>
        <v>1.046</v>
      </c>
      <c r="Z89" s="4">
        <f t="shared" si="12"/>
        <v>104.6</v>
      </c>
      <c r="AA89" t="s">
        <v>8306</v>
      </c>
      <c r="AB89" t="s">
        <v>8308</v>
      </c>
      <c r="AC89">
        <f>1</f>
        <v>1</v>
      </c>
    </row>
    <row r="90" spans="1:29" ht="43.2" x14ac:dyDescent="0.3">
      <c r="A90">
        <v>88</v>
      </c>
      <c r="B90" s="1" t="s">
        <v>90</v>
      </c>
      <c r="C90" s="1" t="s">
        <v>4199</v>
      </c>
      <c r="D90">
        <v>3500</v>
      </c>
      <c r="E90">
        <f>VLOOKUP(D90,LU_A!$C$2:$D$13,1,TRUE)</f>
        <v>1000</v>
      </c>
      <c r="F90" t="str">
        <f>VLOOKUP($D90,LU_A!$C$2:$D$13,2,TRUE)</f>
        <v>SmB</v>
      </c>
      <c r="G90">
        <v>3600</v>
      </c>
      <c r="H90" t="s">
        <v>8219</v>
      </c>
      <c r="I90" t="s">
        <v>8224</v>
      </c>
      <c r="J90" t="s">
        <v>8246</v>
      </c>
      <c r="K90">
        <v>1403452131</v>
      </c>
      <c r="L90" s="8">
        <f t="shared" si="10"/>
        <v>41812.65892361111</v>
      </c>
      <c r="M90" s="8">
        <f t="shared" si="13"/>
        <v>41812</v>
      </c>
      <c r="N90" s="9">
        <f t="shared" si="14"/>
        <v>0.65892361111036735</v>
      </c>
      <c r="O90">
        <v>1401205731</v>
      </c>
      <c r="P90" s="8">
        <f t="shared" si="11"/>
        <v>41786.65892361111</v>
      </c>
      <c r="Q90" s="8">
        <f t="shared" si="15"/>
        <v>41786</v>
      </c>
      <c r="R90" s="9">
        <f t="shared" si="16"/>
        <v>0.65892361111036735</v>
      </c>
      <c r="S90" t="b">
        <v>0</v>
      </c>
      <c r="T90">
        <v>60</v>
      </c>
      <c r="U90">
        <f t="shared" si="17"/>
        <v>60</v>
      </c>
      <c r="V90" t="str">
        <f t="shared" si="18"/>
        <v/>
      </c>
      <c r="W90" t="b">
        <v>1</v>
      </c>
      <c r="X90" t="s">
        <v>8264</v>
      </c>
      <c r="Y90" s="3">
        <f t="shared" si="19"/>
        <v>1.0285714285714285</v>
      </c>
      <c r="Z90" s="4">
        <f t="shared" si="12"/>
        <v>60</v>
      </c>
      <c r="AA90" t="s">
        <v>8306</v>
      </c>
      <c r="AB90" t="s">
        <v>8308</v>
      </c>
      <c r="AC90">
        <f>1</f>
        <v>1</v>
      </c>
    </row>
    <row r="91" spans="1:29" ht="43.2" x14ac:dyDescent="0.3">
      <c r="A91">
        <v>89</v>
      </c>
      <c r="B91" s="1" t="s">
        <v>91</v>
      </c>
      <c r="C91" s="1" t="s">
        <v>4200</v>
      </c>
      <c r="D91">
        <v>6000</v>
      </c>
      <c r="E91">
        <f>VLOOKUP(D91,LU_A!$C$2:$D$13,1,TRUE)</f>
        <v>5000</v>
      </c>
      <c r="F91" t="str">
        <f>VLOOKUP($D91,LU_A!$C$2:$D$13,2,TRUE)</f>
        <v>SmC</v>
      </c>
      <c r="G91">
        <v>6904</v>
      </c>
      <c r="H91" t="s">
        <v>8219</v>
      </c>
      <c r="I91" t="s">
        <v>8224</v>
      </c>
      <c r="J91" t="s">
        <v>8246</v>
      </c>
      <c r="K91">
        <v>1370196192</v>
      </c>
      <c r="L91" s="8">
        <f t="shared" si="10"/>
        <v>41427.752222222225</v>
      </c>
      <c r="M91" s="8">
        <f t="shared" si="13"/>
        <v>41427</v>
      </c>
      <c r="N91" s="9">
        <f t="shared" si="14"/>
        <v>0.75222222222510027</v>
      </c>
      <c r="O91">
        <v>1368036192</v>
      </c>
      <c r="P91" s="8">
        <f t="shared" si="11"/>
        <v>41402.752222222225</v>
      </c>
      <c r="Q91" s="8">
        <f t="shared" si="15"/>
        <v>41402</v>
      </c>
      <c r="R91" s="9">
        <f t="shared" si="16"/>
        <v>0.75222222222510027</v>
      </c>
      <c r="S91" t="b">
        <v>0</v>
      </c>
      <c r="T91">
        <v>56</v>
      </c>
      <c r="U91">
        <f t="shared" si="17"/>
        <v>56</v>
      </c>
      <c r="V91" t="str">
        <f t="shared" si="18"/>
        <v/>
      </c>
      <c r="W91" t="b">
        <v>1</v>
      </c>
      <c r="X91" t="s">
        <v>8264</v>
      </c>
      <c r="Y91" s="3">
        <f t="shared" si="19"/>
        <v>1.1506666666666667</v>
      </c>
      <c r="Z91" s="4">
        <f t="shared" si="12"/>
        <v>123.28571428571429</v>
      </c>
      <c r="AA91" t="s">
        <v>8306</v>
      </c>
      <c r="AB91" t="s">
        <v>8308</v>
      </c>
      <c r="AC91">
        <f>1</f>
        <v>1</v>
      </c>
    </row>
    <row r="92" spans="1:29" ht="28.8" x14ac:dyDescent="0.3">
      <c r="A92">
        <v>90</v>
      </c>
      <c r="B92" s="1" t="s">
        <v>92</v>
      </c>
      <c r="C92" s="1" t="s">
        <v>4201</v>
      </c>
      <c r="D92">
        <v>500</v>
      </c>
      <c r="E92">
        <f>VLOOKUP(D92,LU_A!$C$2:$D$13,1,TRUE)</f>
        <v>0</v>
      </c>
      <c r="F92" t="str">
        <f>VLOOKUP($D92,LU_A!$C$2:$D$13,2,TRUE)</f>
        <v>SmA</v>
      </c>
      <c r="G92">
        <v>502</v>
      </c>
      <c r="H92" t="s">
        <v>8219</v>
      </c>
      <c r="I92" t="s">
        <v>8224</v>
      </c>
      <c r="J92" t="s">
        <v>8246</v>
      </c>
      <c r="K92">
        <v>1310454499</v>
      </c>
      <c r="L92" s="8">
        <f t="shared" si="10"/>
        <v>40736.297442129631</v>
      </c>
      <c r="M92" s="8">
        <f t="shared" si="13"/>
        <v>40736</v>
      </c>
      <c r="N92" s="9">
        <f t="shared" si="14"/>
        <v>0.29744212963123573</v>
      </c>
      <c r="O92">
        <v>1307862499</v>
      </c>
      <c r="P92" s="8">
        <f t="shared" si="11"/>
        <v>40706.297442129631</v>
      </c>
      <c r="Q92" s="8">
        <f t="shared" si="15"/>
        <v>40706</v>
      </c>
      <c r="R92" s="9">
        <f t="shared" si="16"/>
        <v>0.29744212963123573</v>
      </c>
      <c r="S92" t="b">
        <v>0</v>
      </c>
      <c r="T92">
        <v>16</v>
      </c>
      <c r="U92">
        <f t="shared" si="17"/>
        <v>16</v>
      </c>
      <c r="V92" t="str">
        <f t="shared" si="18"/>
        <v/>
      </c>
      <c r="W92" t="b">
        <v>1</v>
      </c>
      <c r="X92" t="s">
        <v>8264</v>
      </c>
      <c r="Y92" s="3">
        <f t="shared" si="19"/>
        <v>1.004</v>
      </c>
      <c r="Z92" s="4">
        <f t="shared" si="12"/>
        <v>31.375</v>
      </c>
      <c r="AA92" t="s">
        <v>8306</v>
      </c>
      <c r="AB92" t="s">
        <v>8308</v>
      </c>
      <c r="AC92">
        <f>1</f>
        <v>1</v>
      </c>
    </row>
    <row r="93" spans="1:29" ht="43.2" x14ac:dyDescent="0.3">
      <c r="A93">
        <v>91</v>
      </c>
      <c r="B93" s="1" t="s">
        <v>93</v>
      </c>
      <c r="C93" s="1" t="s">
        <v>4202</v>
      </c>
      <c r="D93">
        <v>3000</v>
      </c>
      <c r="E93">
        <f>VLOOKUP(D93,LU_A!$C$2:$D$13,1,TRUE)</f>
        <v>1000</v>
      </c>
      <c r="F93" t="str">
        <f>VLOOKUP($D93,LU_A!$C$2:$D$13,2,TRUE)</f>
        <v>SmB</v>
      </c>
      <c r="G93">
        <v>3600</v>
      </c>
      <c r="H93" t="s">
        <v>8219</v>
      </c>
      <c r="I93" t="s">
        <v>8224</v>
      </c>
      <c r="J93" t="s">
        <v>8246</v>
      </c>
      <c r="K93">
        <v>1305625164</v>
      </c>
      <c r="L93" s="8">
        <f t="shared" si="10"/>
        <v>40680.402361111112</v>
      </c>
      <c r="M93" s="8">
        <f t="shared" si="13"/>
        <v>40680</v>
      </c>
      <c r="N93" s="9">
        <f t="shared" si="14"/>
        <v>0.4023611111115315</v>
      </c>
      <c r="O93">
        <v>1300354764</v>
      </c>
      <c r="P93" s="8">
        <f t="shared" si="11"/>
        <v>40619.402361111112</v>
      </c>
      <c r="Q93" s="8">
        <f t="shared" si="15"/>
        <v>40619</v>
      </c>
      <c r="R93" s="9">
        <f t="shared" si="16"/>
        <v>0.4023611111115315</v>
      </c>
      <c r="S93" t="b">
        <v>0</v>
      </c>
      <c r="T93">
        <v>46</v>
      </c>
      <c r="U93">
        <f t="shared" si="17"/>
        <v>46</v>
      </c>
      <c r="V93" t="str">
        <f t="shared" si="18"/>
        <v/>
      </c>
      <c r="W93" t="b">
        <v>1</v>
      </c>
      <c r="X93" t="s">
        <v>8264</v>
      </c>
      <c r="Y93" s="3">
        <f t="shared" si="19"/>
        <v>1.2</v>
      </c>
      <c r="Z93" s="4">
        <f t="shared" si="12"/>
        <v>78.260869565217391</v>
      </c>
      <c r="AA93" t="s">
        <v>8306</v>
      </c>
      <c r="AB93" t="s">
        <v>8308</v>
      </c>
      <c r="AC93">
        <f>1</f>
        <v>1</v>
      </c>
    </row>
    <row r="94" spans="1:29" ht="43.2" x14ac:dyDescent="0.3">
      <c r="A94">
        <v>92</v>
      </c>
      <c r="B94" s="1" t="s">
        <v>94</v>
      </c>
      <c r="C94" s="1" t="s">
        <v>4203</v>
      </c>
      <c r="D94">
        <v>5000</v>
      </c>
      <c r="E94">
        <f>VLOOKUP(D94,LU_A!$C$2:$D$13,1,TRUE)</f>
        <v>5000</v>
      </c>
      <c r="F94" t="str">
        <f>VLOOKUP($D94,LU_A!$C$2:$D$13,2,TRUE)</f>
        <v>SmC</v>
      </c>
      <c r="G94">
        <v>5260</v>
      </c>
      <c r="H94" t="s">
        <v>8219</v>
      </c>
      <c r="I94" t="s">
        <v>8229</v>
      </c>
      <c r="J94" t="s">
        <v>8251</v>
      </c>
      <c r="K94">
        <v>1485936000</v>
      </c>
      <c r="L94" s="8">
        <f t="shared" si="10"/>
        <v>42767.333333333328</v>
      </c>
      <c r="M94" s="8">
        <f t="shared" si="13"/>
        <v>42767</v>
      </c>
      <c r="N94" s="9">
        <f t="shared" si="14"/>
        <v>0.33333333332848269</v>
      </c>
      <c r="O94">
        <v>1481949983</v>
      </c>
      <c r="P94" s="8">
        <f t="shared" si="11"/>
        <v>42721.198877314819</v>
      </c>
      <c r="Q94" s="8">
        <f t="shared" si="15"/>
        <v>42721</v>
      </c>
      <c r="R94" s="9">
        <f t="shared" si="16"/>
        <v>0.19887731481867377</v>
      </c>
      <c r="S94" t="b">
        <v>0</v>
      </c>
      <c r="T94">
        <v>43</v>
      </c>
      <c r="U94">
        <f t="shared" si="17"/>
        <v>43</v>
      </c>
      <c r="V94" t="str">
        <f t="shared" si="18"/>
        <v/>
      </c>
      <c r="W94" t="b">
        <v>1</v>
      </c>
      <c r="X94" t="s">
        <v>8264</v>
      </c>
      <c r="Y94" s="3">
        <f t="shared" si="19"/>
        <v>1.052</v>
      </c>
      <c r="Z94" s="4">
        <f t="shared" si="12"/>
        <v>122.32558139534883</v>
      </c>
      <c r="AA94" t="s">
        <v>8306</v>
      </c>
      <c r="AB94" t="s">
        <v>8308</v>
      </c>
      <c r="AC94">
        <f>1</f>
        <v>1</v>
      </c>
    </row>
    <row r="95" spans="1:29" ht="57.6" x14ac:dyDescent="0.3">
      <c r="A95">
        <v>93</v>
      </c>
      <c r="B95" s="1" t="s">
        <v>95</v>
      </c>
      <c r="C95" s="1" t="s">
        <v>4204</v>
      </c>
      <c r="D95">
        <v>1000</v>
      </c>
      <c r="E95">
        <f>VLOOKUP(D95,LU_A!$C$2:$D$13,1,TRUE)</f>
        <v>1000</v>
      </c>
      <c r="F95" t="str">
        <f>VLOOKUP($D95,LU_A!$C$2:$D$13,2,TRUE)</f>
        <v>SmB</v>
      </c>
      <c r="G95">
        <v>1106</v>
      </c>
      <c r="H95" t="s">
        <v>8219</v>
      </c>
      <c r="I95" t="s">
        <v>8224</v>
      </c>
      <c r="J95" t="s">
        <v>8246</v>
      </c>
      <c r="K95">
        <v>1341349200</v>
      </c>
      <c r="L95" s="8">
        <f t="shared" si="10"/>
        <v>41093.875</v>
      </c>
      <c r="M95" s="8">
        <f t="shared" si="13"/>
        <v>41093</v>
      </c>
      <c r="N95" s="9">
        <f t="shared" si="14"/>
        <v>0.875</v>
      </c>
      <c r="O95">
        <v>1338928537</v>
      </c>
      <c r="P95" s="8">
        <f t="shared" si="11"/>
        <v>41065.858067129629</v>
      </c>
      <c r="Q95" s="8">
        <f t="shared" si="15"/>
        <v>41065</v>
      </c>
      <c r="R95" s="9">
        <f t="shared" si="16"/>
        <v>0.8580671296294895</v>
      </c>
      <c r="S95" t="b">
        <v>0</v>
      </c>
      <c r="T95">
        <v>15</v>
      </c>
      <c r="U95">
        <f t="shared" si="17"/>
        <v>15</v>
      </c>
      <c r="V95" t="str">
        <f t="shared" si="18"/>
        <v/>
      </c>
      <c r="W95" t="b">
        <v>1</v>
      </c>
      <c r="X95" t="s">
        <v>8264</v>
      </c>
      <c r="Y95" s="3">
        <f t="shared" si="19"/>
        <v>1.1060000000000001</v>
      </c>
      <c r="Z95" s="4">
        <f t="shared" si="12"/>
        <v>73.733333333333334</v>
      </c>
      <c r="AA95" t="s">
        <v>8306</v>
      </c>
      <c r="AB95" t="s">
        <v>8308</v>
      </c>
      <c r="AC95">
        <f>1</f>
        <v>1</v>
      </c>
    </row>
    <row r="96" spans="1:29" ht="43.2" x14ac:dyDescent="0.3">
      <c r="A96">
        <v>94</v>
      </c>
      <c r="B96" s="1" t="s">
        <v>96</v>
      </c>
      <c r="C96" s="1" t="s">
        <v>4205</v>
      </c>
      <c r="D96">
        <v>250</v>
      </c>
      <c r="E96">
        <f>VLOOKUP(D96,LU_A!$C$2:$D$13,1,TRUE)</f>
        <v>0</v>
      </c>
      <c r="F96" t="str">
        <f>VLOOKUP($D96,LU_A!$C$2:$D$13,2,TRUE)</f>
        <v>SmA</v>
      </c>
      <c r="G96">
        <v>260</v>
      </c>
      <c r="H96" t="s">
        <v>8219</v>
      </c>
      <c r="I96" t="s">
        <v>8225</v>
      </c>
      <c r="J96" t="s">
        <v>8247</v>
      </c>
      <c r="K96">
        <v>1396890822</v>
      </c>
      <c r="L96" s="8">
        <f t="shared" si="10"/>
        <v>41736.717847222222</v>
      </c>
      <c r="M96" s="8">
        <f t="shared" si="13"/>
        <v>41736</v>
      </c>
      <c r="N96" s="9">
        <f t="shared" si="14"/>
        <v>0.71784722222218988</v>
      </c>
      <c r="O96">
        <v>1395162822</v>
      </c>
      <c r="P96" s="8">
        <f t="shared" si="11"/>
        <v>41716.717847222222</v>
      </c>
      <c r="Q96" s="8">
        <f t="shared" si="15"/>
        <v>41716</v>
      </c>
      <c r="R96" s="9">
        <f t="shared" si="16"/>
        <v>0.71784722222218988</v>
      </c>
      <c r="S96" t="b">
        <v>0</v>
      </c>
      <c r="T96">
        <v>12</v>
      </c>
      <c r="U96">
        <f t="shared" si="17"/>
        <v>12</v>
      </c>
      <c r="V96" t="str">
        <f t="shared" si="18"/>
        <v/>
      </c>
      <c r="W96" t="b">
        <v>1</v>
      </c>
      <c r="X96" t="s">
        <v>8264</v>
      </c>
      <c r="Y96" s="3">
        <f t="shared" si="19"/>
        <v>1.04</v>
      </c>
      <c r="Z96" s="4">
        <f t="shared" si="12"/>
        <v>21.666666666666668</v>
      </c>
      <c r="AA96" t="s">
        <v>8306</v>
      </c>
      <c r="AB96" t="s">
        <v>8308</v>
      </c>
      <c r="AC96">
        <f>1</f>
        <v>1</v>
      </c>
    </row>
    <row r="97" spans="1:29" ht="43.2" x14ac:dyDescent="0.3">
      <c r="A97">
        <v>95</v>
      </c>
      <c r="B97" s="1" t="s">
        <v>97</v>
      </c>
      <c r="C97" s="1" t="s">
        <v>4206</v>
      </c>
      <c r="D97">
        <v>350</v>
      </c>
      <c r="E97">
        <f>VLOOKUP(D97,LU_A!$C$2:$D$13,1,TRUE)</f>
        <v>0</v>
      </c>
      <c r="F97" t="str">
        <f>VLOOKUP($D97,LU_A!$C$2:$D$13,2,TRUE)</f>
        <v>SmA</v>
      </c>
      <c r="G97">
        <v>460</v>
      </c>
      <c r="H97" t="s">
        <v>8219</v>
      </c>
      <c r="I97" t="s">
        <v>8224</v>
      </c>
      <c r="J97" t="s">
        <v>8246</v>
      </c>
      <c r="K97">
        <v>1330214841</v>
      </c>
      <c r="L97" s="8">
        <f t="shared" si="10"/>
        <v>40965.005104166667</v>
      </c>
      <c r="M97" s="8">
        <f t="shared" si="13"/>
        <v>40965</v>
      </c>
      <c r="N97" s="9">
        <f t="shared" si="14"/>
        <v>5.1041666665696539E-3</v>
      </c>
      <c r="O97">
        <v>1327622841</v>
      </c>
      <c r="P97" s="8">
        <f t="shared" si="11"/>
        <v>40935.005104166667</v>
      </c>
      <c r="Q97" s="8">
        <f t="shared" si="15"/>
        <v>40935</v>
      </c>
      <c r="R97" s="9">
        <f t="shared" si="16"/>
        <v>5.1041666665696539E-3</v>
      </c>
      <c r="S97" t="b">
        <v>0</v>
      </c>
      <c r="T97">
        <v>21</v>
      </c>
      <c r="U97">
        <f t="shared" si="17"/>
        <v>21</v>
      </c>
      <c r="V97" t="str">
        <f t="shared" si="18"/>
        <v/>
      </c>
      <c r="W97" t="b">
        <v>1</v>
      </c>
      <c r="X97" t="s">
        <v>8264</v>
      </c>
      <c r="Y97" s="3">
        <f t="shared" si="19"/>
        <v>1.3142857142857143</v>
      </c>
      <c r="Z97" s="4">
        <f t="shared" si="12"/>
        <v>21.904761904761905</v>
      </c>
      <c r="AA97" t="s">
        <v>8306</v>
      </c>
      <c r="AB97" t="s">
        <v>8308</v>
      </c>
      <c r="AC97">
        <f>1</f>
        <v>1</v>
      </c>
    </row>
    <row r="98" spans="1:29" ht="57.6" x14ac:dyDescent="0.3">
      <c r="A98">
        <v>96</v>
      </c>
      <c r="B98" s="1" t="s">
        <v>98</v>
      </c>
      <c r="C98" s="1" t="s">
        <v>4207</v>
      </c>
      <c r="D98">
        <v>1500</v>
      </c>
      <c r="E98">
        <f>VLOOKUP(D98,LU_A!$C$2:$D$13,1,TRUE)</f>
        <v>1000</v>
      </c>
      <c r="F98" t="str">
        <f>VLOOKUP($D98,LU_A!$C$2:$D$13,2,TRUE)</f>
        <v>SmB</v>
      </c>
      <c r="G98">
        <v>1720</v>
      </c>
      <c r="H98" t="s">
        <v>8219</v>
      </c>
      <c r="I98" t="s">
        <v>8224</v>
      </c>
      <c r="J98" t="s">
        <v>8246</v>
      </c>
      <c r="K98">
        <v>1280631600</v>
      </c>
      <c r="L98" s="8">
        <f t="shared" si="10"/>
        <v>40391.125</v>
      </c>
      <c r="M98" s="8">
        <f t="shared" si="13"/>
        <v>40391</v>
      </c>
      <c r="N98" s="9">
        <f t="shared" si="14"/>
        <v>0.125</v>
      </c>
      <c r="O98">
        <v>1274889241</v>
      </c>
      <c r="P98" s="8">
        <f t="shared" si="11"/>
        <v>40324.662511574075</v>
      </c>
      <c r="Q98" s="8">
        <f t="shared" si="15"/>
        <v>40324</v>
      </c>
      <c r="R98" s="9">
        <f t="shared" si="16"/>
        <v>0.66251157407532446</v>
      </c>
      <c r="S98" t="b">
        <v>0</v>
      </c>
      <c r="T98">
        <v>34</v>
      </c>
      <c r="U98">
        <f t="shared" si="17"/>
        <v>34</v>
      </c>
      <c r="V98" t="str">
        <f t="shared" si="18"/>
        <v/>
      </c>
      <c r="W98" t="b">
        <v>1</v>
      </c>
      <c r="X98" t="s">
        <v>8264</v>
      </c>
      <c r="Y98" s="3">
        <f t="shared" si="19"/>
        <v>1.1466666666666667</v>
      </c>
      <c r="Z98" s="4">
        <f t="shared" si="12"/>
        <v>50.588235294117645</v>
      </c>
      <c r="AA98" t="s">
        <v>8306</v>
      </c>
      <c r="AB98" t="s">
        <v>8308</v>
      </c>
      <c r="AC98">
        <f>1</f>
        <v>1</v>
      </c>
    </row>
    <row r="99" spans="1:29" ht="43.2" x14ac:dyDescent="0.3">
      <c r="A99">
        <v>97</v>
      </c>
      <c r="B99" s="1" t="s">
        <v>99</v>
      </c>
      <c r="C99" s="1" t="s">
        <v>4208</v>
      </c>
      <c r="D99">
        <v>400</v>
      </c>
      <c r="E99">
        <f>VLOOKUP(D99,LU_A!$C$2:$D$13,1,TRUE)</f>
        <v>0</v>
      </c>
      <c r="F99" t="str">
        <f>VLOOKUP($D99,LU_A!$C$2:$D$13,2,TRUE)</f>
        <v>SmA</v>
      </c>
      <c r="G99">
        <v>425</v>
      </c>
      <c r="H99" t="s">
        <v>8219</v>
      </c>
      <c r="I99" t="s">
        <v>8224</v>
      </c>
      <c r="J99" t="s">
        <v>8246</v>
      </c>
      <c r="K99">
        <v>1310440482</v>
      </c>
      <c r="L99" s="8">
        <f t="shared" si="10"/>
        <v>40736.135208333333</v>
      </c>
      <c r="M99" s="8">
        <f t="shared" si="13"/>
        <v>40736</v>
      </c>
      <c r="N99" s="9">
        <f t="shared" si="14"/>
        <v>0.13520833333313931</v>
      </c>
      <c r="O99">
        <v>1307848482</v>
      </c>
      <c r="P99" s="8">
        <f t="shared" si="11"/>
        <v>40706.135208333333</v>
      </c>
      <c r="Q99" s="8">
        <f t="shared" si="15"/>
        <v>40706</v>
      </c>
      <c r="R99" s="9">
        <f t="shared" si="16"/>
        <v>0.13520833333313931</v>
      </c>
      <c r="S99" t="b">
        <v>0</v>
      </c>
      <c r="T99">
        <v>8</v>
      </c>
      <c r="U99">
        <f t="shared" si="17"/>
        <v>8</v>
      </c>
      <c r="V99" t="str">
        <f t="shared" si="18"/>
        <v/>
      </c>
      <c r="W99" t="b">
        <v>1</v>
      </c>
      <c r="X99" t="s">
        <v>8264</v>
      </c>
      <c r="Y99" s="3">
        <f t="shared" si="19"/>
        <v>1.0625</v>
      </c>
      <c r="Z99" s="4">
        <f t="shared" si="12"/>
        <v>53.125</v>
      </c>
      <c r="AA99" t="s">
        <v>8306</v>
      </c>
      <c r="AB99" t="s">
        <v>8308</v>
      </c>
      <c r="AC99">
        <f>1</f>
        <v>1</v>
      </c>
    </row>
    <row r="100" spans="1:29" ht="43.2" x14ac:dyDescent="0.3">
      <c r="A100">
        <v>98</v>
      </c>
      <c r="B100" s="1" t="s">
        <v>100</v>
      </c>
      <c r="C100" s="1" t="s">
        <v>4209</v>
      </c>
      <c r="D100">
        <v>3200</v>
      </c>
      <c r="E100">
        <f>VLOOKUP(D100,LU_A!$C$2:$D$13,1,TRUE)</f>
        <v>1000</v>
      </c>
      <c r="F100" t="str">
        <f>VLOOKUP($D100,LU_A!$C$2:$D$13,2,TRUE)</f>
        <v>SmB</v>
      </c>
      <c r="G100">
        <v>3400</v>
      </c>
      <c r="H100" t="s">
        <v>8219</v>
      </c>
      <c r="I100" t="s">
        <v>8224</v>
      </c>
      <c r="J100" t="s">
        <v>8246</v>
      </c>
      <c r="K100">
        <v>1354923000</v>
      </c>
      <c r="L100" s="8">
        <f t="shared" si="10"/>
        <v>41250.979166666664</v>
      </c>
      <c r="M100" s="8">
        <f t="shared" si="13"/>
        <v>41250</v>
      </c>
      <c r="N100" s="9">
        <f t="shared" si="14"/>
        <v>0.97916666666424135</v>
      </c>
      <c r="O100">
        <v>1351796674</v>
      </c>
      <c r="P100" s="8">
        <f t="shared" si="11"/>
        <v>41214.79483796296</v>
      </c>
      <c r="Q100" s="8">
        <f t="shared" si="15"/>
        <v>41214</v>
      </c>
      <c r="R100" s="9">
        <f t="shared" si="16"/>
        <v>0.79483796295971842</v>
      </c>
      <c r="S100" t="b">
        <v>0</v>
      </c>
      <c r="T100">
        <v>60</v>
      </c>
      <c r="U100">
        <f t="shared" si="17"/>
        <v>60</v>
      </c>
      <c r="V100" t="str">
        <f t="shared" si="18"/>
        <v/>
      </c>
      <c r="W100" t="b">
        <v>1</v>
      </c>
      <c r="X100" t="s">
        <v>8264</v>
      </c>
      <c r="Y100" s="3">
        <f t="shared" si="19"/>
        <v>1.0625</v>
      </c>
      <c r="Z100" s="4">
        <f t="shared" si="12"/>
        <v>56.666666666666664</v>
      </c>
      <c r="AA100" t="s">
        <v>8306</v>
      </c>
      <c r="AB100" t="s">
        <v>8308</v>
      </c>
      <c r="AC100">
        <f>1</f>
        <v>1</v>
      </c>
    </row>
    <row r="101" spans="1:29" ht="28.8" x14ac:dyDescent="0.3">
      <c r="A101">
        <v>99</v>
      </c>
      <c r="B101" s="1" t="s">
        <v>101</v>
      </c>
      <c r="C101" s="1" t="s">
        <v>4210</v>
      </c>
      <c r="D101">
        <v>1500</v>
      </c>
      <c r="E101">
        <f>VLOOKUP(D101,LU_A!$C$2:$D$13,1,TRUE)</f>
        <v>1000</v>
      </c>
      <c r="F101" t="str">
        <f>VLOOKUP($D101,LU_A!$C$2:$D$13,2,TRUE)</f>
        <v>SmB</v>
      </c>
      <c r="G101">
        <v>1590.29</v>
      </c>
      <c r="H101" t="s">
        <v>8219</v>
      </c>
      <c r="I101" t="s">
        <v>8224</v>
      </c>
      <c r="J101" t="s">
        <v>8246</v>
      </c>
      <c r="K101">
        <v>1390426799</v>
      </c>
      <c r="L101" s="8">
        <f t="shared" si="10"/>
        <v>41661.902766203704</v>
      </c>
      <c r="M101" s="8">
        <f t="shared" si="13"/>
        <v>41661</v>
      </c>
      <c r="N101" s="9">
        <f t="shared" si="14"/>
        <v>0.90276620370423188</v>
      </c>
      <c r="O101">
        <v>1387834799</v>
      </c>
      <c r="P101" s="8">
        <f t="shared" si="11"/>
        <v>41631.902766203704</v>
      </c>
      <c r="Q101" s="8">
        <f t="shared" si="15"/>
        <v>41631</v>
      </c>
      <c r="R101" s="9">
        <f t="shared" si="16"/>
        <v>0.90276620370423188</v>
      </c>
      <c r="S101" t="b">
        <v>0</v>
      </c>
      <c r="T101">
        <v>39</v>
      </c>
      <c r="U101">
        <f t="shared" si="17"/>
        <v>39</v>
      </c>
      <c r="V101" t="str">
        <f t="shared" si="18"/>
        <v/>
      </c>
      <c r="W101" t="b">
        <v>1</v>
      </c>
      <c r="X101" t="s">
        <v>8264</v>
      </c>
      <c r="Y101" s="3">
        <f t="shared" si="19"/>
        <v>1.0601933333333333</v>
      </c>
      <c r="Z101" s="4">
        <f t="shared" si="12"/>
        <v>40.776666666666664</v>
      </c>
      <c r="AA101" t="s">
        <v>8306</v>
      </c>
      <c r="AB101" t="s">
        <v>8308</v>
      </c>
      <c r="AC101">
        <f>1</f>
        <v>1</v>
      </c>
    </row>
    <row r="102" spans="1:29" ht="43.2" x14ac:dyDescent="0.3">
      <c r="A102">
        <v>100</v>
      </c>
      <c r="B102" s="1" t="s">
        <v>102</v>
      </c>
      <c r="C102" s="1" t="s">
        <v>4211</v>
      </c>
      <c r="D102">
        <v>5000</v>
      </c>
      <c r="E102">
        <f>VLOOKUP(D102,LU_A!$C$2:$D$13,1,TRUE)</f>
        <v>5000</v>
      </c>
      <c r="F102" t="str">
        <f>VLOOKUP($D102,LU_A!$C$2:$D$13,2,TRUE)</f>
        <v>SmC</v>
      </c>
      <c r="G102">
        <v>5000</v>
      </c>
      <c r="H102" t="s">
        <v>8219</v>
      </c>
      <c r="I102" t="s">
        <v>8224</v>
      </c>
      <c r="J102" t="s">
        <v>8246</v>
      </c>
      <c r="K102">
        <v>1352055886</v>
      </c>
      <c r="L102" s="8">
        <f t="shared" si="10"/>
        <v>41217.794976851852</v>
      </c>
      <c r="M102" s="8">
        <f t="shared" si="13"/>
        <v>41217</v>
      </c>
      <c r="N102" s="9">
        <f t="shared" si="14"/>
        <v>0.79497685185197042</v>
      </c>
      <c r="O102">
        <v>1350324286</v>
      </c>
      <c r="P102" s="8">
        <f t="shared" si="11"/>
        <v>41197.753310185188</v>
      </c>
      <c r="Q102" s="8">
        <f t="shared" si="15"/>
        <v>41197</v>
      </c>
      <c r="R102" s="9">
        <f t="shared" si="16"/>
        <v>0.75331018518772908</v>
      </c>
      <c r="S102" t="b">
        <v>0</v>
      </c>
      <c r="T102">
        <v>26</v>
      </c>
      <c r="U102">
        <f t="shared" si="17"/>
        <v>26</v>
      </c>
      <c r="V102" t="str">
        <f t="shared" si="18"/>
        <v/>
      </c>
      <c r="W102" t="b">
        <v>1</v>
      </c>
      <c r="X102" t="s">
        <v>8264</v>
      </c>
      <c r="Y102" s="3">
        <f t="shared" si="19"/>
        <v>1</v>
      </c>
      <c r="Z102" s="4">
        <f t="shared" si="12"/>
        <v>192.30769230769232</v>
      </c>
      <c r="AA102" t="s">
        <v>8306</v>
      </c>
      <c r="AB102" t="s">
        <v>8308</v>
      </c>
      <c r="AC102">
        <f>1</f>
        <v>1</v>
      </c>
    </row>
    <row r="103" spans="1:29" ht="43.2" x14ac:dyDescent="0.3">
      <c r="A103">
        <v>101</v>
      </c>
      <c r="B103" s="1" t="s">
        <v>103</v>
      </c>
      <c r="C103" s="1" t="s">
        <v>4212</v>
      </c>
      <c r="D103">
        <v>3500</v>
      </c>
      <c r="E103">
        <f>VLOOKUP(D103,LU_A!$C$2:$D$13,1,TRUE)</f>
        <v>1000</v>
      </c>
      <c r="F103" t="str">
        <f>VLOOKUP($D103,LU_A!$C$2:$D$13,2,TRUE)</f>
        <v>SmB</v>
      </c>
      <c r="G103">
        <v>3500</v>
      </c>
      <c r="H103" t="s">
        <v>8219</v>
      </c>
      <c r="I103" t="s">
        <v>8224</v>
      </c>
      <c r="J103" t="s">
        <v>8246</v>
      </c>
      <c r="K103">
        <v>1359052710</v>
      </c>
      <c r="L103" s="8">
        <f t="shared" si="10"/>
        <v>41298.776736111111</v>
      </c>
      <c r="M103" s="8">
        <f t="shared" si="13"/>
        <v>41298</v>
      </c>
      <c r="N103" s="9">
        <f t="shared" si="14"/>
        <v>0.77673611111094942</v>
      </c>
      <c r="O103">
        <v>1356979110</v>
      </c>
      <c r="P103" s="8">
        <f t="shared" si="11"/>
        <v>41274.776736111111</v>
      </c>
      <c r="Q103" s="8">
        <f t="shared" si="15"/>
        <v>41274</v>
      </c>
      <c r="R103" s="9">
        <f t="shared" si="16"/>
        <v>0.77673611111094942</v>
      </c>
      <c r="S103" t="b">
        <v>0</v>
      </c>
      <c r="T103">
        <v>35</v>
      </c>
      <c r="U103">
        <f t="shared" si="17"/>
        <v>35</v>
      </c>
      <c r="V103" t="str">
        <f t="shared" si="18"/>
        <v/>
      </c>
      <c r="W103" t="b">
        <v>1</v>
      </c>
      <c r="X103" t="s">
        <v>8264</v>
      </c>
      <c r="Y103" s="3">
        <f t="shared" si="19"/>
        <v>1</v>
      </c>
      <c r="Z103" s="4">
        <f t="shared" si="12"/>
        <v>100</v>
      </c>
      <c r="AA103" t="s">
        <v>8306</v>
      </c>
      <c r="AB103" t="s">
        <v>8308</v>
      </c>
      <c r="AC103">
        <f>1</f>
        <v>1</v>
      </c>
    </row>
    <row r="104" spans="1:29" ht="43.2" x14ac:dyDescent="0.3">
      <c r="A104">
        <v>102</v>
      </c>
      <c r="B104" s="1" t="s">
        <v>104</v>
      </c>
      <c r="C104" s="1" t="s">
        <v>4213</v>
      </c>
      <c r="D104">
        <v>6000</v>
      </c>
      <c r="E104">
        <f>VLOOKUP(D104,LU_A!$C$2:$D$13,1,TRUE)</f>
        <v>5000</v>
      </c>
      <c r="F104" t="str">
        <f>VLOOKUP($D104,LU_A!$C$2:$D$13,2,TRUE)</f>
        <v>SmC</v>
      </c>
      <c r="G104">
        <v>7665</v>
      </c>
      <c r="H104" t="s">
        <v>8219</v>
      </c>
      <c r="I104" t="s">
        <v>8224</v>
      </c>
      <c r="J104" t="s">
        <v>8246</v>
      </c>
      <c r="K104">
        <v>1293073733</v>
      </c>
      <c r="L104" s="8">
        <f t="shared" si="10"/>
        <v>40535.131168981483</v>
      </c>
      <c r="M104" s="8">
        <f t="shared" si="13"/>
        <v>40535</v>
      </c>
      <c r="N104" s="9">
        <f t="shared" si="14"/>
        <v>0.13116898148291511</v>
      </c>
      <c r="O104">
        <v>1290481733</v>
      </c>
      <c r="P104" s="8">
        <f t="shared" si="11"/>
        <v>40505.131168981483</v>
      </c>
      <c r="Q104" s="8">
        <f t="shared" si="15"/>
        <v>40505</v>
      </c>
      <c r="R104" s="9">
        <f t="shared" si="16"/>
        <v>0.13116898148291511</v>
      </c>
      <c r="S104" t="b">
        <v>0</v>
      </c>
      <c r="T104">
        <v>65</v>
      </c>
      <c r="U104">
        <f t="shared" si="17"/>
        <v>65</v>
      </c>
      <c r="V104" t="str">
        <f t="shared" si="18"/>
        <v/>
      </c>
      <c r="W104" t="b">
        <v>1</v>
      </c>
      <c r="X104" t="s">
        <v>8264</v>
      </c>
      <c r="Y104" s="3">
        <f t="shared" si="19"/>
        <v>1.2775000000000001</v>
      </c>
      <c r="Z104" s="4">
        <f t="shared" si="12"/>
        <v>117.92307692307692</v>
      </c>
      <c r="AA104" t="s">
        <v>8306</v>
      </c>
      <c r="AB104" t="s">
        <v>8308</v>
      </c>
      <c r="AC104">
        <f>1</f>
        <v>1</v>
      </c>
    </row>
    <row r="105" spans="1:29" ht="43.2" x14ac:dyDescent="0.3">
      <c r="A105">
        <v>103</v>
      </c>
      <c r="B105" s="1" t="s">
        <v>105</v>
      </c>
      <c r="C105" s="1" t="s">
        <v>4214</v>
      </c>
      <c r="D105">
        <v>1300</v>
      </c>
      <c r="E105">
        <f>VLOOKUP(D105,LU_A!$C$2:$D$13,1,TRUE)</f>
        <v>1000</v>
      </c>
      <c r="F105" t="str">
        <f>VLOOKUP($D105,LU_A!$C$2:$D$13,2,TRUE)</f>
        <v>SmB</v>
      </c>
      <c r="G105">
        <v>1367</v>
      </c>
      <c r="H105" t="s">
        <v>8219</v>
      </c>
      <c r="I105" t="s">
        <v>8225</v>
      </c>
      <c r="J105" t="s">
        <v>8247</v>
      </c>
      <c r="K105">
        <v>1394220030</v>
      </c>
      <c r="L105" s="8">
        <f t="shared" si="10"/>
        <v>41705.805902777778</v>
      </c>
      <c r="M105" s="8">
        <f t="shared" si="13"/>
        <v>41705</v>
      </c>
      <c r="N105" s="9">
        <f t="shared" si="14"/>
        <v>0.80590277777810115</v>
      </c>
      <c r="O105">
        <v>1392232830</v>
      </c>
      <c r="P105" s="8">
        <f t="shared" si="11"/>
        <v>41682.805902777778</v>
      </c>
      <c r="Q105" s="8">
        <f t="shared" si="15"/>
        <v>41682</v>
      </c>
      <c r="R105" s="9">
        <f t="shared" si="16"/>
        <v>0.80590277777810115</v>
      </c>
      <c r="S105" t="b">
        <v>0</v>
      </c>
      <c r="T105">
        <v>49</v>
      </c>
      <c r="U105">
        <f t="shared" si="17"/>
        <v>49</v>
      </c>
      <c r="V105" t="str">
        <f t="shared" si="18"/>
        <v/>
      </c>
      <c r="W105" t="b">
        <v>1</v>
      </c>
      <c r="X105" t="s">
        <v>8264</v>
      </c>
      <c r="Y105" s="3">
        <f t="shared" si="19"/>
        <v>1.0515384615384615</v>
      </c>
      <c r="Z105" s="4">
        <f t="shared" si="12"/>
        <v>27.897959183673468</v>
      </c>
      <c r="AA105" t="s">
        <v>8306</v>
      </c>
      <c r="AB105" t="s">
        <v>8308</v>
      </c>
      <c r="AC105">
        <f>1</f>
        <v>1</v>
      </c>
    </row>
    <row r="106" spans="1:29" ht="28.8" x14ac:dyDescent="0.3">
      <c r="A106">
        <v>104</v>
      </c>
      <c r="B106" s="1" t="s">
        <v>106</v>
      </c>
      <c r="C106" s="1" t="s">
        <v>4215</v>
      </c>
      <c r="D106">
        <v>500</v>
      </c>
      <c r="E106">
        <f>VLOOKUP(D106,LU_A!$C$2:$D$13,1,TRUE)</f>
        <v>0</v>
      </c>
      <c r="F106" t="str">
        <f>VLOOKUP($D106,LU_A!$C$2:$D$13,2,TRUE)</f>
        <v>SmA</v>
      </c>
      <c r="G106">
        <v>600</v>
      </c>
      <c r="H106" t="s">
        <v>8219</v>
      </c>
      <c r="I106" t="s">
        <v>8224</v>
      </c>
      <c r="J106" t="s">
        <v>8246</v>
      </c>
      <c r="K106">
        <v>1301792400</v>
      </c>
      <c r="L106" s="8">
        <f t="shared" si="10"/>
        <v>40636.041666666664</v>
      </c>
      <c r="M106" s="8">
        <f t="shared" si="13"/>
        <v>40636</v>
      </c>
      <c r="N106" s="9">
        <f t="shared" si="14"/>
        <v>4.1666666664241347E-2</v>
      </c>
      <c r="O106">
        <v>1299775266</v>
      </c>
      <c r="P106" s="8">
        <f t="shared" si="11"/>
        <v>40612.695208333331</v>
      </c>
      <c r="Q106" s="8">
        <f t="shared" si="15"/>
        <v>40612</v>
      </c>
      <c r="R106" s="9">
        <f t="shared" si="16"/>
        <v>0.695208333330811</v>
      </c>
      <c r="S106" t="b">
        <v>0</v>
      </c>
      <c r="T106">
        <v>10</v>
      </c>
      <c r="U106">
        <f t="shared" si="17"/>
        <v>10</v>
      </c>
      <c r="V106" t="str">
        <f t="shared" si="18"/>
        <v/>
      </c>
      <c r="W106" t="b">
        <v>1</v>
      </c>
      <c r="X106" t="s">
        <v>8264</v>
      </c>
      <c r="Y106" s="3">
        <f t="shared" si="19"/>
        <v>1.2</v>
      </c>
      <c r="Z106" s="4">
        <f t="shared" si="12"/>
        <v>60</v>
      </c>
      <c r="AA106" t="s">
        <v>8306</v>
      </c>
      <c r="AB106" t="s">
        <v>8308</v>
      </c>
      <c r="AC106">
        <f>1</f>
        <v>1</v>
      </c>
    </row>
    <row r="107" spans="1:29" ht="43.2" x14ac:dyDescent="0.3">
      <c r="A107">
        <v>105</v>
      </c>
      <c r="B107" s="1" t="s">
        <v>107</v>
      </c>
      <c r="C107" s="1" t="s">
        <v>4216</v>
      </c>
      <c r="D107">
        <v>2200</v>
      </c>
      <c r="E107">
        <f>VLOOKUP(D107,LU_A!$C$2:$D$13,1,TRUE)</f>
        <v>1000</v>
      </c>
      <c r="F107" t="str">
        <f>VLOOKUP($D107,LU_A!$C$2:$D$13,2,TRUE)</f>
        <v>SmB</v>
      </c>
      <c r="G107">
        <v>2363</v>
      </c>
      <c r="H107" t="s">
        <v>8219</v>
      </c>
      <c r="I107" t="s">
        <v>8224</v>
      </c>
      <c r="J107" t="s">
        <v>8246</v>
      </c>
      <c r="K107">
        <v>1463184000</v>
      </c>
      <c r="L107" s="8">
        <f t="shared" si="10"/>
        <v>42504</v>
      </c>
      <c r="M107" s="8">
        <f t="shared" si="13"/>
        <v>42504</v>
      </c>
      <c r="N107" s="9">
        <f t="shared" si="14"/>
        <v>0</v>
      </c>
      <c r="O107">
        <v>1461605020</v>
      </c>
      <c r="P107" s="8">
        <f t="shared" si="11"/>
        <v>42485.724768518514</v>
      </c>
      <c r="Q107" s="8">
        <f t="shared" si="15"/>
        <v>42485</v>
      </c>
      <c r="R107" s="9">
        <f t="shared" si="16"/>
        <v>0.72476851851388346</v>
      </c>
      <c r="S107" t="b">
        <v>0</v>
      </c>
      <c r="T107">
        <v>60</v>
      </c>
      <c r="U107">
        <f t="shared" si="17"/>
        <v>60</v>
      </c>
      <c r="V107" t="str">
        <f t="shared" si="18"/>
        <v/>
      </c>
      <c r="W107" t="b">
        <v>1</v>
      </c>
      <c r="X107" t="s">
        <v>8264</v>
      </c>
      <c r="Y107" s="3">
        <f t="shared" si="19"/>
        <v>1.074090909090909</v>
      </c>
      <c r="Z107" s="4">
        <f t="shared" si="12"/>
        <v>39.383333333333333</v>
      </c>
      <c r="AA107" t="s">
        <v>8306</v>
      </c>
      <c r="AB107" t="s">
        <v>8308</v>
      </c>
      <c r="AC107">
        <f>1</f>
        <v>1</v>
      </c>
    </row>
    <row r="108" spans="1:29" x14ac:dyDescent="0.3">
      <c r="A108">
        <v>106</v>
      </c>
      <c r="B108" s="1" t="s">
        <v>108</v>
      </c>
      <c r="C108" s="1" t="s">
        <v>4217</v>
      </c>
      <c r="D108">
        <v>5000</v>
      </c>
      <c r="E108">
        <f>VLOOKUP(D108,LU_A!$C$2:$D$13,1,TRUE)</f>
        <v>5000</v>
      </c>
      <c r="F108" t="str">
        <f>VLOOKUP($D108,LU_A!$C$2:$D$13,2,TRUE)</f>
        <v>SmC</v>
      </c>
      <c r="G108">
        <v>5025</v>
      </c>
      <c r="H108" t="s">
        <v>8219</v>
      </c>
      <c r="I108" t="s">
        <v>8224</v>
      </c>
      <c r="J108" t="s">
        <v>8246</v>
      </c>
      <c r="K108">
        <v>1333391901</v>
      </c>
      <c r="L108" s="8">
        <f t="shared" si="10"/>
        <v>41001.776631944449</v>
      </c>
      <c r="M108" s="8">
        <f t="shared" si="13"/>
        <v>41001</v>
      </c>
      <c r="N108" s="9">
        <f t="shared" si="14"/>
        <v>0.77663194444903638</v>
      </c>
      <c r="O108">
        <v>1332182301</v>
      </c>
      <c r="P108" s="8">
        <f t="shared" si="11"/>
        <v>40987.776631944449</v>
      </c>
      <c r="Q108" s="8">
        <f t="shared" si="15"/>
        <v>40987</v>
      </c>
      <c r="R108" s="9">
        <f t="shared" si="16"/>
        <v>0.77663194444903638</v>
      </c>
      <c r="S108" t="b">
        <v>0</v>
      </c>
      <c r="T108">
        <v>27</v>
      </c>
      <c r="U108">
        <f t="shared" si="17"/>
        <v>27</v>
      </c>
      <c r="V108" t="str">
        <f t="shared" si="18"/>
        <v/>
      </c>
      <c r="W108" t="b">
        <v>1</v>
      </c>
      <c r="X108" t="s">
        <v>8264</v>
      </c>
      <c r="Y108" s="3">
        <f t="shared" si="19"/>
        <v>1.0049999999999999</v>
      </c>
      <c r="Z108" s="4">
        <f t="shared" si="12"/>
        <v>186.11111111111111</v>
      </c>
      <c r="AA108" t="s">
        <v>8306</v>
      </c>
      <c r="AB108" t="s">
        <v>8308</v>
      </c>
      <c r="AC108">
        <f>1</f>
        <v>1</v>
      </c>
    </row>
    <row r="109" spans="1:29" ht="43.2" x14ac:dyDescent="0.3">
      <c r="A109">
        <v>107</v>
      </c>
      <c r="B109" s="1" t="s">
        <v>109</v>
      </c>
      <c r="C109" s="1" t="s">
        <v>4218</v>
      </c>
      <c r="D109">
        <v>7500</v>
      </c>
      <c r="E109">
        <f>VLOOKUP(D109,LU_A!$C$2:$D$13,1,TRUE)</f>
        <v>5000</v>
      </c>
      <c r="F109" t="str">
        <f>VLOOKUP($D109,LU_A!$C$2:$D$13,2,TRUE)</f>
        <v>SmC</v>
      </c>
      <c r="G109">
        <v>7685</v>
      </c>
      <c r="H109" t="s">
        <v>8219</v>
      </c>
      <c r="I109" t="s">
        <v>8224</v>
      </c>
      <c r="J109" t="s">
        <v>8246</v>
      </c>
      <c r="K109">
        <v>1303688087</v>
      </c>
      <c r="L109" s="8">
        <f t="shared" si="10"/>
        <v>40657.982488425929</v>
      </c>
      <c r="M109" s="8">
        <f t="shared" si="13"/>
        <v>40657</v>
      </c>
      <c r="N109" s="9">
        <f t="shared" si="14"/>
        <v>0.98248842592875008</v>
      </c>
      <c r="O109">
        <v>1301787287</v>
      </c>
      <c r="P109" s="8">
        <f t="shared" si="11"/>
        <v>40635.982488425929</v>
      </c>
      <c r="Q109" s="8">
        <f t="shared" si="15"/>
        <v>40635</v>
      </c>
      <c r="R109" s="9">
        <f t="shared" si="16"/>
        <v>0.98248842592875008</v>
      </c>
      <c r="S109" t="b">
        <v>0</v>
      </c>
      <c r="T109">
        <v>69</v>
      </c>
      <c r="U109">
        <f t="shared" si="17"/>
        <v>69</v>
      </c>
      <c r="V109" t="str">
        <f t="shared" si="18"/>
        <v/>
      </c>
      <c r="W109" t="b">
        <v>1</v>
      </c>
      <c r="X109" t="s">
        <v>8264</v>
      </c>
      <c r="Y109" s="3">
        <f t="shared" si="19"/>
        <v>1.0246666666666666</v>
      </c>
      <c r="Z109" s="4">
        <f t="shared" si="12"/>
        <v>111.37681159420291</v>
      </c>
      <c r="AA109" t="s">
        <v>8306</v>
      </c>
      <c r="AB109" t="s">
        <v>8308</v>
      </c>
      <c r="AC109">
        <f>1</f>
        <v>1</v>
      </c>
    </row>
    <row r="110" spans="1:29" ht="43.2" x14ac:dyDescent="0.3">
      <c r="A110">
        <v>108</v>
      </c>
      <c r="B110" s="1" t="s">
        <v>110</v>
      </c>
      <c r="C110" s="1" t="s">
        <v>4219</v>
      </c>
      <c r="D110">
        <v>1500</v>
      </c>
      <c r="E110">
        <f>VLOOKUP(D110,LU_A!$C$2:$D$13,1,TRUE)</f>
        <v>1000</v>
      </c>
      <c r="F110" t="str">
        <f>VLOOKUP($D110,LU_A!$C$2:$D$13,2,TRUE)</f>
        <v>SmB</v>
      </c>
      <c r="G110">
        <v>3700</v>
      </c>
      <c r="H110" t="s">
        <v>8219</v>
      </c>
      <c r="I110" t="s">
        <v>8224</v>
      </c>
      <c r="J110" t="s">
        <v>8246</v>
      </c>
      <c r="K110">
        <v>1370011370</v>
      </c>
      <c r="L110" s="8">
        <f t="shared" si="10"/>
        <v>41425.613078703704</v>
      </c>
      <c r="M110" s="8">
        <f t="shared" si="13"/>
        <v>41425</v>
      </c>
      <c r="N110" s="9">
        <f t="shared" si="14"/>
        <v>0.61307870370364981</v>
      </c>
      <c r="O110">
        <v>1364827370</v>
      </c>
      <c r="P110" s="8">
        <f t="shared" si="11"/>
        <v>41365.613078703704</v>
      </c>
      <c r="Q110" s="8">
        <f t="shared" si="15"/>
        <v>41365</v>
      </c>
      <c r="R110" s="9">
        <f t="shared" si="16"/>
        <v>0.61307870370364981</v>
      </c>
      <c r="S110" t="b">
        <v>0</v>
      </c>
      <c r="T110">
        <v>47</v>
      </c>
      <c r="U110">
        <f t="shared" si="17"/>
        <v>47</v>
      </c>
      <c r="V110" t="str">
        <f t="shared" si="18"/>
        <v/>
      </c>
      <c r="W110" t="b">
        <v>1</v>
      </c>
      <c r="X110" t="s">
        <v>8264</v>
      </c>
      <c r="Y110" s="3">
        <f t="shared" si="19"/>
        <v>2.4666666666666668</v>
      </c>
      <c r="Z110" s="4">
        <f t="shared" si="12"/>
        <v>78.723404255319153</v>
      </c>
      <c r="AA110" t="s">
        <v>8306</v>
      </c>
      <c r="AB110" t="s">
        <v>8308</v>
      </c>
      <c r="AC110">
        <f>1</f>
        <v>1</v>
      </c>
    </row>
    <row r="111" spans="1:29" ht="43.2" x14ac:dyDescent="0.3">
      <c r="A111">
        <v>109</v>
      </c>
      <c r="B111" s="1" t="s">
        <v>111</v>
      </c>
      <c r="C111" s="1" t="s">
        <v>4220</v>
      </c>
      <c r="D111">
        <v>1000</v>
      </c>
      <c r="E111">
        <f>VLOOKUP(D111,LU_A!$C$2:$D$13,1,TRUE)</f>
        <v>1000</v>
      </c>
      <c r="F111" t="str">
        <f>VLOOKUP($D111,LU_A!$C$2:$D$13,2,TRUE)</f>
        <v>SmB</v>
      </c>
      <c r="G111">
        <v>2195</v>
      </c>
      <c r="H111" t="s">
        <v>8219</v>
      </c>
      <c r="I111" t="s">
        <v>8224</v>
      </c>
      <c r="J111" t="s">
        <v>8246</v>
      </c>
      <c r="K111">
        <v>1298680630</v>
      </c>
      <c r="L111" s="8">
        <f t="shared" si="10"/>
        <v>40600.025810185187</v>
      </c>
      <c r="M111" s="8">
        <f t="shared" si="13"/>
        <v>40600</v>
      </c>
      <c r="N111" s="9">
        <f t="shared" si="14"/>
        <v>2.5810185186855961E-2</v>
      </c>
      <c r="O111">
        <v>1296088630</v>
      </c>
      <c r="P111" s="8">
        <f t="shared" si="11"/>
        <v>40570.025810185187</v>
      </c>
      <c r="Q111" s="8">
        <f t="shared" si="15"/>
        <v>40570</v>
      </c>
      <c r="R111" s="9">
        <f t="shared" si="16"/>
        <v>2.5810185186855961E-2</v>
      </c>
      <c r="S111" t="b">
        <v>0</v>
      </c>
      <c r="T111">
        <v>47</v>
      </c>
      <c r="U111">
        <f t="shared" si="17"/>
        <v>47</v>
      </c>
      <c r="V111" t="str">
        <f t="shared" si="18"/>
        <v/>
      </c>
      <c r="W111" t="b">
        <v>1</v>
      </c>
      <c r="X111" t="s">
        <v>8264</v>
      </c>
      <c r="Y111" s="3">
        <f t="shared" si="19"/>
        <v>2.1949999999999998</v>
      </c>
      <c r="Z111" s="4">
        <f t="shared" si="12"/>
        <v>46.702127659574465</v>
      </c>
      <c r="AA111" t="s">
        <v>8306</v>
      </c>
      <c r="AB111" t="s">
        <v>8308</v>
      </c>
      <c r="AC111">
        <f>1</f>
        <v>1</v>
      </c>
    </row>
    <row r="112" spans="1:29" ht="43.2" x14ac:dyDescent="0.3">
      <c r="A112">
        <v>110</v>
      </c>
      <c r="B112" s="1" t="s">
        <v>112</v>
      </c>
      <c r="C112" s="1" t="s">
        <v>4221</v>
      </c>
      <c r="D112">
        <v>1300</v>
      </c>
      <c r="E112">
        <f>VLOOKUP(D112,LU_A!$C$2:$D$13,1,TRUE)</f>
        <v>1000</v>
      </c>
      <c r="F112" t="str">
        <f>VLOOKUP($D112,LU_A!$C$2:$D$13,2,TRUE)</f>
        <v>SmB</v>
      </c>
      <c r="G112">
        <v>1700</v>
      </c>
      <c r="H112" t="s">
        <v>8219</v>
      </c>
      <c r="I112" t="s">
        <v>8224</v>
      </c>
      <c r="J112" t="s">
        <v>8246</v>
      </c>
      <c r="K112">
        <v>1384408740</v>
      </c>
      <c r="L112" s="8">
        <f t="shared" si="10"/>
        <v>41592.249305555553</v>
      </c>
      <c r="M112" s="8">
        <f t="shared" si="13"/>
        <v>41592</v>
      </c>
      <c r="N112" s="9">
        <f t="shared" si="14"/>
        <v>0.24930555555329192</v>
      </c>
      <c r="O112">
        <v>1381445253</v>
      </c>
      <c r="P112" s="8">
        <f t="shared" si="11"/>
        <v>41557.949687500004</v>
      </c>
      <c r="Q112" s="8">
        <f t="shared" si="15"/>
        <v>41557</v>
      </c>
      <c r="R112" s="9">
        <f t="shared" si="16"/>
        <v>0.94968750000407454</v>
      </c>
      <c r="S112" t="b">
        <v>0</v>
      </c>
      <c r="T112">
        <v>26</v>
      </c>
      <c r="U112">
        <f t="shared" si="17"/>
        <v>26</v>
      </c>
      <c r="V112" t="str">
        <f t="shared" si="18"/>
        <v/>
      </c>
      <c r="W112" t="b">
        <v>1</v>
      </c>
      <c r="X112" t="s">
        <v>8264</v>
      </c>
      <c r="Y112" s="3">
        <f t="shared" si="19"/>
        <v>1.3076923076923077</v>
      </c>
      <c r="Z112" s="4">
        <f t="shared" si="12"/>
        <v>65.384615384615387</v>
      </c>
      <c r="AA112" t="s">
        <v>8306</v>
      </c>
      <c r="AB112" t="s">
        <v>8308</v>
      </c>
      <c r="AC112">
        <f>1</f>
        <v>1</v>
      </c>
    </row>
    <row r="113" spans="1:29" ht="43.2" x14ac:dyDescent="0.3">
      <c r="A113">
        <v>111</v>
      </c>
      <c r="B113" s="1" t="s">
        <v>113</v>
      </c>
      <c r="C113" s="1" t="s">
        <v>4222</v>
      </c>
      <c r="D113">
        <v>3500</v>
      </c>
      <c r="E113">
        <f>VLOOKUP(D113,LU_A!$C$2:$D$13,1,TRUE)</f>
        <v>1000</v>
      </c>
      <c r="F113" t="str">
        <f>VLOOKUP($D113,LU_A!$C$2:$D$13,2,TRUE)</f>
        <v>SmB</v>
      </c>
      <c r="G113">
        <v>5410</v>
      </c>
      <c r="H113" t="s">
        <v>8219</v>
      </c>
      <c r="I113" t="s">
        <v>8226</v>
      </c>
      <c r="J113" t="s">
        <v>8248</v>
      </c>
      <c r="K113">
        <v>1433059187</v>
      </c>
      <c r="L113" s="8">
        <f t="shared" si="10"/>
        <v>42155.333182870367</v>
      </c>
      <c r="M113" s="8">
        <f t="shared" si="13"/>
        <v>42155</v>
      </c>
      <c r="N113" s="9">
        <f t="shared" si="14"/>
        <v>0.333182870366727</v>
      </c>
      <c r="O113">
        <v>1430467187</v>
      </c>
      <c r="P113" s="8">
        <f t="shared" si="11"/>
        <v>42125.333182870367</v>
      </c>
      <c r="Q113" s="8">
        <f t="shared" si="15"/>
        <v>42125</v>
      </c>
      <c r="R113" s="9">
        <f t="shared" si="16"/>
        <v>0.333182870366727</v>
      </c>
      <c r="S113" t="b">
        <v>0</v>
      </c>
      <c r="T113">
        <v>53</v>
      </c>
      <c r="U113">
        <f t="shared" si="17"/>
        <v>53</v>
      </c>
      <c r="V113" t="str">
        <f t="shared" si="18"/>
        <v/>
      </c>
      <c r="W113" t="b">
        <v>1</v>
      </c>
      <c r="X113" t="s">
        <v>8264</v>
      </c>
      <c r="Y113" s="3">
        <f t="shared" si="19"/>
        <v>1.5457142857142858</v>
      </c>
      <c r="Z113" s="4">
        <f t="shared" si="12"/>
        <v>102.0754716981132</v>
      </c>
      <c r="AA113" t="s">
        <v>8306</v>
      </c>
      <c r="AB113" t="s">
        <v>8308</v>
      </c>
      <c r="AC113">
        <f>1</f>
        <v>1</v>
      </c>
    </row>
    <row r="114" spans="1:29" ht="43.2" x14ac:dyDescent="0.3">
      <c r="A114">
        <v>112</v>
      </c>
      <c r="B114" s="1" t="s">
        <v>114</v>
      </c>
      <c r="C114" s="1" t="s">
        <v>4223</v>
      </c>
      <c r="D114">
        <v>5000</v>
      </c>
      <c r="E114">
        <f>VLOOKUP(D114,LU_A!$C$2:$D$13,1,TRUE)</f>
        <v>5000</v>
      </c>
      <c r="F114" t="str">
        <f>VLOOKUP($D114,LU_A!$C$2:$D$13,2,TRUE)</f>
        <v>SmC</v>
      </c>
      <c r="G114">
        <v>5200</v>
      </c>
      <c r="H114" t="s">
        <v>8219</v>
      </c>
      <c r="I114" t="s">
        <v>8224</v>
      </c>
      <c r="J114" t="s">
        <v>8246</v>
      </c>
      <c r="K114">
        <v>1397354400</v>
      </c>
      <c r="L114" s="8">
        <f t="shared" si="10"/>
        <v>41742.083333333336</v>
      </c>
      <c r="M114" s="8">
        <f t="shared" si="13"/>
        <v>41742</v>
      </c>
      <c r="N114" s="9">
        <f t="shared" si="14"/>
        <v>8.3333333335758653E-2</v>
      </c>
      <c r="O114">
        <v>1395277318</v>
      </c>
      <c r="P114" s="8">
        <f t="shared" si="11"/>
        <v>41718.043032407404</v>
      </c>
      <c r="Q114" s="8">
        <f t="shared" si="15"/>
        <v>41718</v>
      </c>
      <c r="R114" s="9">
        <f t="shared" si="16"/>
        <v>4.3032407404098194E-2</v>
      </c>
      <c r="S114" t="b">
        <v>0</v>
      </c>
      <c r="T114">
        <v>81</v>
      </c>
      <c r="U114">
        <f t="shared" si="17"/>
        <v>81</v>
      </c>
      <c r="V114" t="str">
        <f t="shared" si="18"/>
        <v/>
      </c>
      <c r="W114" t="b">
        <v>1</v>
      </c>
      <c r="X114" t="s">
        <v>8264</v>
      </c>
      <c r="Y114" s="3">
        <f t="shared" si="19"/>
        <v>1.04</v>
      </c>
      <c r="Z114" s="4">
        <f t="shared" si="12"/>
        <v>64.197530864197532</v>
      </c>
      <c r="AA114" t="s">
        <v>8306</v>
      </c>
      <c r="AB114" t="s">
        <v>8308</v>
      </c>
      <c r="AC114">
        <f>1</f>
        <v>1</v>
      </c>
    </row>
    <row r="115" spans="1:29" ht="28.8" x14ac:dyDescent="0.3">
      <c r="A115">
        <v>113</v>
      </c>
      <c r="B115" s="1" t="s">
        <v>115</v>
      </c>
      <c r="C115" s="1" t="s">
        <v>4224</v>
      </c>
      <c r="D115">
        <v>5000</v>
      </c>
      <c r="E115">
        <f>VLOOKUP(D115,LU_A!$C$2:$D$13,1,TRUE)</f>
        <v>5000</v>
      </c>
      <c r="F115" t="str">
        <f>VLOOKUP($D115,LU_A!$C$2:$D$13,2,TRUE)</f>
        <v>SmC</v>
      </c>
      <c r="G115">
        <v>7050</v>
      </c>
      <c r="H115" t="s">
        <v>8219</v>
      </c>
      <c r="I115" t="s">
        <v>8224</v>
      </c>
      <c r="J115" t="s">
        <v>8246</v>
      </c>
      <c r="K115">
        <v>1312642800</v>
      </c>
      <c r="L115" s="8">
        <f t="shared" si="10"/>
        <v>40761.625</v>
      </c>
      <c r="M115" s="8">
        <f t="shared" si="13"/>
        <v>40761</v>
      </c>
      <c r="N115" s="9">
        <f t="shared" si="14"/>
        <v>0.625</v>
      </c>
      <c r="O115">
        <v>1311963128</v>
      </c>
      <c r="P115" s="8">
        <f t="shared" si="11"/>
        <v>40753.758425925924</v>
      </c>
      <c r="Q115" s="8">
        <f t="shared" si="15"/>
        <v>40753</v>
      </c>
      <c r="R115" s="9">
        <f t="shared" si="16"/>
        <v>0.75842592592380242</v>
      </c>
      <c r="S115" t="b">
        <v>0</v>
      </c>
      <c r="T115">
        <v>78</v>
      </c>
      <c r="U115">
        <f t="shared" si="17"/>
        <v>78</v>
      </c>
      <c r="V115" t="str">
        <f t="shared" si="18"/>
        <v/>
      </c>
      <c r="W115" t="b">
        <v>1</v>
      </c>
      <c r="X115" t="s">
        <v>8264</v>
      </c>
      <c r="Y115" s="3">
        <f t="shared" si="19"/>
        <v>1.41</v>
      </c>
      <c r="Z115" s="4">
        <f t="shared" si="12"/>
        <v>90.384615384615387</v>
      </c>
      <c r="AA115" t="s">
        <v>8306</v>
      </c>
      <c r="AB115" t="s">
        <v>8308</v>
      </c>
      <c r="AC115">
        <f>1</f>
        <v>1</v>
      </c>
    </row>
    <row r="116" spans="1:29" ht="43.2" x14ac:dyDescent="0.3">
      <c r="A116">
        <v>114</v>
      </c>
      <c r="B116" s="1" t="s">
        <v>116</v>
      </c>
      <c r="C116" s="1" t="s">
        <v>4225</v>
      </c>
      <c r="D116">
        <v>3000</v>
      </c>
      <c r="E116">
        <f>VLOOKUP(D116,LU_A!$C$2:$D$13,1,TRUE)</f>
        <v>1000</v>
      </c>
      <c r="F116" t="str">
        <f>VLOOKUP($D116,LU_A!$C$2:$D$13,2,TRUE)</f>
        <v>SmB</v>
      </c>
      <c r="G116">
        <v>3100</v>
      </c>
      <c r="H116" t="s">
        <v>8219</v>
      </c>
      <c r="I116" t="s">
        <v>8224</v>
      </c>
      <c r="J116" t="s">
        <v>8246</v>
      </c>
      <c r="K116">
        <v>1326436488</v>
      </c>
      <c r="L116" s="8">
        <f t="shared" si="10"/>
        <v>40921.27416666667</v>
      </c>
      <c r="M116" s="8">
        <f t="shared" si="13"/>
        <v>40921</v>
      </c>
      <c r="N116" s="9">
        <f t="shared" si="14"/>
        <v>0.27416666666977108</v>
      </c>
      <c r="O116">
        <v>1321252488</v>
      </c>
      <c r="P116" s="8">
        <f t="shared" si="11"/>
        <v>40861.27416666667</v>
      </c>
      <c r="Q116" s="8">
        <f t="shared" si="15"/>
        <v>40861</v>
      </c>
      <c r="R116" s="9">
        <f t="shared" si="16"/>
        <v>0.27416666666977108</v>
      </c>
      <c r="S116" t="b">
        <v>0</v>
      </c>
      <c r="T116">
        <v>35</v>
      </c>
      <c r="U116">
        <f t="shared" si="17"/>
        <v>35</v>
      </c>
      <c r="V116" t="str">
        <f t="shared" si="18"/>
        <v/>
      </c>
      <c r="W116" t="b">
        <v>1</v>
      </c>
      <c r="X116" t="s">
        <v>8264</v>
      </c>
      <c r="Y116" s="3">
        <f t="shared" si="19"/>
        <v>1.0333333333333334</v>
      </c>
      <c r="Z116" s="4">
        <f t="shared" si="12"/>
        <v>88.571428571428569</v>
      </c>
      <c r="AA116" t="s">
        <v>8306</v>
      </c>
      <c r="AB116" t="s">
        <v>8308</v>
      </c>
      <c r="AC116">
        <f>1</f>
        <v>1</v>
      </c>
    </row>
    <row r="117" spans="1:29" x14ac:dyDescent="0.3">
      <c r="A117">
        <v>115</v>
      </c>
      <c r="B117" s="1" t="s">
        <v>117</v>
      </c>
      <c r="C117" s="1" t="s">
        <v>4226</v>
      </c>
      <c r="D117">
        <v>450</v>
      </c>
      <c r="E117">
        <f>VLOOKUP(D117,LU_A!$C$2:$D$13,1,TRUE)</f>
        <v>0</v>
      </c>
      <c r="F117" t="str">
        <f>VLOOKUP($D117,LU_A!$C$2:$D$13,2,TRUE)</f>
        <v>SmA</v>
      </c>
      <c r="G117">
        <v>632</v>
      </c>
      <c r="H117" t="s">
        <v>8219</v>
      </c>
      <c r="I117" t="s">
        <v>8224</v>
      </c>
      <c r="J117" t="s">
        <v>8246</v>
      </c>
      <c r="K117">
        <v>1328377444</v>
      </c>
      <c r="L117" s="8">
        <f t="shared" si="10"/>
        <v>40943.738935185182</v>
      </c>
      <c r="M117" s="8">
        <f t="shared" si="13"/>
        <v>40943</v>
      </c>
      <c r="N117" s="9">
        <f t="shared" si="14"/>
        <v>0.73893518518161727</v>
      </c>
      <c r="O117">
        <v>1326217444</v>
      </c>
      <c r="P117" s="8">
        <f t="shared" si="11"/>
        <v>40918.738935185182</v>
      </c>
      <c r="Q117" s="8">
        <f t="shared" si="15"/>
        <v>40918</v>
      </c>
      <c r="R117" s="9">
        <f t="shared" si="16"/>
        <v>0.73893518518161727</v>
      </c>
      <c r="S117" t="b">
        <v>0</v>
      </c>
      <c r="T117">
        <v>22</v>
      </c>
      <c r="U117">
        <f t="shared" si="17"/>
        <v>22</v>
      </c>
      <c r="V117" t="str">
        <f t="shared" si="18"/>
        <v/>
      </c>
      <c r="W117" t="b">
        <v>1</v>
      </c>
      <c r="X117" t="s">
        <v>8264</v>
      </c>
      <c r="Y117" s="3">
        <f t="shared" si="19"/>
        <v>1.4044444444444444</v>
      </c>
      <c r="Z117" s="4">
        <f t="shared" si="12"/>
        <v>28.727272727272727</v>
      </c>
      <c r="AA117" t="s">
        <v>8306</v>
      </c>
      <c r="AB117" t="s">
        <v>8308</v>
      </c>
      <c r="AC117">
        <f>1</f>
        <v>1</v>
      </c>
    </row>
    <row r="118" spans="1:29" ht="43.2" x14ac:dyDescent="0.3">
      <c r="A118">
        <v>116</v>
      </c>
      <c r="B118" s="1" t="s">
        <v>118</v>
      </c>
      <c r="C118" s="1" t="s">
        <v>4227</v>
      </c>
      <c r="D118">
        <v>3500</v>
      </c>
      <c r="E118">
        <f>VLOOKUP(D118,LU_A!$C$2:$D$13,1,TRUE)</f>
        <v>1000</v>
      </c>
      <c r="F118" t="str">
        <f>VLOOKUP($D118,LU_A!$C$2:$D$13,2,TRUE)</f>
        <v>SmB</v>
      </c>
      <c r="G118">
        <v>3978</v>
      </c>
      <c r="H118" t="s">
        <v>8219</v>
      </c>
      <c r="I118" t="s">
        <v>8224</v>
      </c>
      <c r="J118" t="s">
        <v>8246</v>
      </c>
      <c r="K118">
        <v>1302260155</v>
      </c>
      <c r="L118" s="8">
        <f t="shared" si="10"/>
        <v>40641.455497685187</v>
      </c>
      <c r="M118" s="8">
        <f t="shared" si="13"/>
        <v>40641</v>
      </c>
      <c r="N118" s="9">
        <f t="shared" si="14"/>
        <v>0.45549768518685596</v>
      </c>
      <c r="O118">
        <v>1298289355</v>
      </c>
      <c r="P118" s="8">
        <f t="shared" si="11"/>
        <v>40595.497164351851</v>
      </c>
      <c r="Q118" s="8">
        <f t="shared" si="15"/>
        <v>40595</v>
      </c>
      <c r="R118" s="9">
        <f t="shared" si="16"/>
        <v>0.49716435185109731</v>
      </c>
      <c r="S118" t="b">
        <v>0</v>
      </c>
      <c r="T118">
        <v>57</v>
      </c>
      <c r="U118">
        <f t="shared" si="17"/>
        <v>57</v>
      </c>
      <c r="V118" t="str">
        <f t="shared" si="18"/>
        <v/>
      </c>
      <c r="W118" t="b">
        <v>1</v>
      </c>
      <c r="X118" t="s">
        <v>8264</v>
      </c>
      <c r="Y118" s="3">
        <f t="shared" si="19"/>
        <v>1.1365714285714286</v>
      </c>
      <c r="Z118" s="4">
        <f t="shared" si="12"/>
        <v>69.78947368421052</v>
      </c>
      <c r="AA118" t="s">
        <v>8306</v>
      </c>
      <c r="AB118" t="s">
        <v>8308</v>
      </c>
      <c r="AC118">
        <f>1</f>
        <v>1</v>
      </c>
    </row>
    <row r="119" spans="1:29" ht="57.6" x14ac:dyDescent="0.3">
      <c r="A119">
        <v>117</v>
      </c>
      <c r="B119" s="1" t="s">
        <v>119</v>
      </c>
      <c r="C119" s="1" t="s">
        <v>4228</v>
      </c>
      <c r="D119">
        <v>4500</v>
      </c>
      <c r="E119">
        <f>VLOOKUP(D119,LU_A!$C$2:$D$13,1,TRUE)</f>
        <v>1000</v>
      </c>
      <c r="F119" t="str">
        <f>VLOOKUP($D119,LU_A!$C$2:$D$13,2,TRUE)</f>
        <v>SmB</v>
      </c>
      <c r="G119">
        <v>4522.22</v>
      </c>
      <c r="H119" t="s">
        <v>8219</v>
      </c>
      <c r="I119" t="s">
        <v>8224</v>
      </c>
      <c r="J119" t="s">
        <v>8246</v>
      </c>
      <c r="K119">
        <v>1276110000</v>
      </c>
      <c r="L119" s="8">
        <f t="shared" si="10"/>
        <v>40338.791666666664</v>
      </c>
      <c r="M119" s="8">
        <f t="shared" si="13"/>
        <v>40338</v>
      </c>
      <c r="N119" s="9">
        <f t="shared" si="14"/>
        <v>0.79166666666424135</v>
      </c>
      <c r="O119">
        <v>1268337744</v>
      </c>
      <c r="P119" s="8">
        <f t="shared" si="11"/>
        <v>40248.834999999999</v>
      </c>
      <c r="Q119" s="8">
        <f t="shared" si="15"/>
        <v>40248</v>
      </c>
      <c r="R119" s="9">
        <f t="shared" si="16"/>
        <v>0.83499999999912689</v>
      </c>
      <c r="S119" t="b">
        <v>0</v>
      </c>
      <c r="T119">
        <v>27</v>
      </c>
      <c r="U119">
        <f t="shared" si="17"/>
        <v>27</v>
      </c>
      <c r="V119" t="str">
        <f t="shared" si="18"/>
        <v/>
      </c>
      <c r="W119" t="b">
        <v>1</v>
      </c>
      <c r="X119" t="s">
        <v>8264</v>
      </c>
      <c r="Y119" s="3">
        <f t="shared" si="19"/>
        <v>1.0049377777777779</v>
      </c>
      <c r="Z119" s="4">
        <f t="shared" si="12"/>
        <v>167.48962962962963</v>
      </c>
      <c r="AA119" t="s">
        <v>8306</v>
      </c>
      <c r="AB119" t="s">
        <v>8308</v>
      </c>
      <c r="AC119">
        <f>1</f>
        <v>1</v>
      </c>
    </row>
    <row r="120" spans="1:29" ht="28.8" x14ac:dyDescent="0.3">
      <c r="A120">
        <v>118</v>
      </c>
      <c r="B120" s="1" t="s">
        <v>120</v>
      </c>
      <c r="C120" s="1" t="s">
        <v>4229</v>
      </c>
      <c r="D120">
        <v>5000</v>
      </c>
      <c r="E120">
        <f>VLOOKUP(D120,LU_A!$C$2:$D$13,1,TRUE)</f>
        <v>5000</v>
      </c>
      <c r="F120" t="str">
        <f>VLOOKUP($D120,LU_A!$C$2:$D$13,2,TRUE)</f>
        <v>SmC</v>
      </c>
      <c r="G120">
        <v>5651.58</v>
      </c>
      <c r="H120" t="s">
        <v>8219</v>
      </c>
      <c r="I120" t="s">
        <v>8224</v>
      </c>
      <c r="J120" t="s">
        <v>8246</v>
      </c>
      <c r="K120">
        <v>1311902236</v>
      </c>
      <c r="L120" s="8">
        <f t="shared" si="10"/>
        <v>40753.053657407407</v>
      </c>
      <c r="M120" s="8">
        <f t="shared" si="13"/>
        <v>40753</v>
      </c>
      <c r="N120" s="9">
        <f t="shared" si="14"/>
        <v>5.3657407406717539E-2</v>
      </c>
      <c r="O120">
        <v>1309310236</v>
      </c>
      <c r="P120" s="8">
        <f t="shared" si="11"/>
        <v>40723.053657407407</v>
      </c>
      <c r="Q120" s="8">
        <f t="shared" si="15"/>
        <v>40723</v>
      </c>
      <c r="R120" s="9">
        <f t="shared" si="16"/>
        <v>5.3657407406717539E-2</v>
      </c>
      <c r="S120" t="b">
        <v>0</v>
      </c>
      <c r="T120">
        <v>39</v>
      </c>
      <c r="U120">
        <f t="shared" si="17"/>
        <v>39</v>
      </c>
      <c r="V120" t="str">
        <f t="shared" si="18"/>
        <v/>
      </c>
      <c r="W120" t="b">
        <v>1</v>
      </c>
      <c r="X120" t="s">
        <v>8264</v>
      </c>
      <c r="Y120" s="3">
        <f t="shared" si="19"/>
        <v>1.1303159999999999</v>
      </c>
      <c r="Z120" s="4">
        <f t="shared" si="12"/>
        <v>144.91230769230768</v>
      </c>
      <c r="AA120" t="s">
        <v>8306</v>
      </c>
      <c r="AB120" t="s">
        <v>8308</v>
      </c>
      <c r="AC120">
        <f>1</f>
        <v>1</v>
      </c>
    </row>
    <row r="121" spans="1:29" ht="43.2" x14ac:dyDescent="0.3">
      <c r="A121">
        <v>119</v>
      </c>
      <c r="B121" s="1" t="s">
        <v>121</v>
      </c>
      <c r="C121" s="1" t="s">
        <v>4230</v>
      </c>
      <c r="D121">
        <v>3250</v>
      </c>
      <c r="E121">
        <f>VLOOKUP(D121,LU_A!$C$2:$D$13,1,TRUE)</f>
        <v>1000</v>
      </c>
      <c r="F121" t="str">
        <f>VLOOKUP($D121,LU_A!$C$2:$D$13,2,TRUE)</f>
        <v>SmB</v>
      </c>
      <c r="G121">
        <v>3398.1</v>
      </c>
      <c r="H121" t="s">
        <v>8219</v>
      </c>
      <c r="I121" t="s">
        <v>8224</v>
      </c>
      <c r="J121" t="s">
        <v>8246</v>
      </c>
      <c r="K121">
        <v>1313276400</v>
      </c>
      <c r="L121" s="8">
        <f t="shared" si="10"/>
        <v>40768.958333333336</v>
      </c>
      <c r="M121" s="8">
        <f t="shared" si="13"/>
        <v>40768</v>
      </c>
      <c r="N121" s="9">
        <f t="shared" si="14"/>
        <v>0.95833333333575865</v>
      </c>
      <c r="O121">
        <v>1310693986</v>
      </c>
      <c r="P121" s="8">
        <f t="shared" si="11"/>
        <v>40739.069282407407</v>
      </c>
      <c r="Q121" s="8">
        <f t="shared" si="15"/>
        <v>40739</v>
      </c>
      <c r="R121" s="9">
        <f t="shared" si="16"/>
        <v>6.9282407406717539E-2</v>
      </c>
      <c r="S121" t="b">
        <v>0</v>
      </c>
      <c r="T121">
        <v>37</v>
      </c>
      <c r="U121">
        <f t="shared" si="17"/>
        <v>37</v>
      </c>
      <c r="V121" t="str">
        <f t="shared" si="18"/>
        <v/>
      </c>
      <c r="W121" t="b">
        <v>1</v>
      </c>
      <c r="X121" t="s">
        <v>8264</v>
      </c>
      <c r="Y121" s="3">
        <f t="shared" si="19"/>
        <v>1.0455692307692308</v>
      </c>
      <c r="Z121" s="4">
        <f t="shared" si="12"/>
        <v>91.840540540540545</v>
      </c>
      <c r="AA121" t="s">
        <v>8306</v>
      </c>
      <c r="AB121" t="s">
        <v>8308</v>
      </c>
      <c r="AC121">
        <f>1</f>
        <v>1</v>
      </c>
    </row>
    <row r="122" spans="1:29" ht="57.6" x14ac:dyDescent="0.3">
      <c r="A122">
        <v>120</v>
      </c>
      <c r="B122" s="1" t="s">
        <v>122</v>
      </c>
      <c r="C122" s="1" t="s">
        <v>4231</v>
      </c>
      <c r="D122">
        <v>70000</v>
      </c>
      <c r="E122">
        <f>VLOOKUP(D122,LU_A!$C$2:$D$13,1,TRUE)</f>
        <v>50000</v>
      </c>
      <c r="F122" t="str">
        <f>VLOOKUP($D122,LU_A!$C$2:$D$13,2,TRUE)</f>
        <v>LgD</v>
      </c>
      <c r="G122">
        <v>10</v>
      </c>
      <c r="H122" t="s">
        <v>8220</v>
      </c>
      <c r="I122" t="s">
        <v>8231</v>
      </c>
      <c r="J122" t="s">
        <v>8252</v>
      </c>
      <c r="K122">
        <v>1475457107</v>
      </c>
      <c r="L122" s="8">
        <f t="shared" si="10"/>
        <v>42646.049849537041</v>
      </c>
      <c r="M122" s="8">
        <f t="shared" si="13"/>
        <v>42646</v>
      </c>
      <c r="N122" s="9">
        <f t="shared" si="14"/>
        <v>4.984953704115469E-2</v>
      </c>
      <c r="O122">
        <v>1472865107</v>
      </c>
      <c r="P122" s="8">
        <f t="shared" si="11"/>
        <v>42616.049849537041</v>
      </c>
      <c r="Q122" s="8">
        <f t="shared" si="15"/>
        <v>42616</v>
      </c>
      <c r="R122" s="9">
        <f t="shared" si="16"/>
        <v>4.984953704115469E-2</v>
      </c>
      <c r="S122" t="b">
        <v>0</v>
      </c>
      <c r="T122">
        <v>1</v>
      </c>
      <c r="U122" t="str">
        <f t="shared" si="17"/>
        <v/>
      </c>
      <c r="V122" t="str">
        <f t="shared" si="18"/>
        <v/>
      </c>
      <c r="W122" t="b">
        <v>0</v>
      </c>
      <c r="X122" t="s">
        <v>8265</v>
      </c>
      <c r="Y122" s="3">
        <f t="shared" si="19"/>
        <v>1.4285714285714287E-4</v>
      </c>
      <c r="Z122" s="4">
        <f t="shared" si="12"/>
        <v>10</v>
      </c>
      <c r="AA122" t="s">
        <v>8306</v>
      </c>
      <c r="AB122" t="s">
        <v>8309</v>
      </c>
      <c r="AC122">
        <f>1</f>
        <v>1</v>
      </c>
    </row>
    <row r="123" spans="1:29" ht="57.6" x14ac:dyDescent="0.3">
      <c r="A123">
        <v>121</v>
      </c>
      <c r="B123" s="1" t="s">
        <v>123</v>
      </c>
      <c r="C123" s="1" t="s">
        <v>4232</v>
      </c>
      <c r="D123">
        <v>3000</v>
      </c>
      <c r="E123">
        <f>VLOOKUP(D123,LU_A!$C$2:$D$13,1,TRUE)</f>
        <v>1000</v>
      </c>
      <c r="F123" t="str">
        <f>VLOOKUP($D123,LU_A!$C$2:$D$13,2,TRUE)</f>
        <v>SmB</v>
      </c>
      <c r="G123">
        <v>1</v>
      </c>
      <c r="H123" t="s">
        <v>8220</v>
      </c>
      <c r="I123" t="s">
        <v>8224</v>
      </c>
      <c r="J123" t="s">
        <v>8246</v>
      </c>
      <c r="K123">
        <v>1429352160</v>
      </c>
      <c r="L123" s="8">
        <f t="shared" si="10"/>
        <v>42112.427777777775</v>
      </c>
      <c r="M123" s="8">
        <f t="shared" si="13"/>
        <v>42112</v>
      </c>
      <c r="N123" s="9">
        <f t="shared" si="14"/>
        <v>0.42777777777519077</v>
      </c>
      <c r="O123">
        <v>1427993710</v>
      </c>
      <c r="P123" s="8">
        <f t="shared" si="11"/>
        <v>42096.704976851848</v>
      </c>
      <c r="Q123" s="8">
        <f t="shared" si="15"/>
        <v>42096</v>
      </c>
      <c r="R123" s="9">
        <f t="shared" si="16"/>
        <v>0.70497685184818693</v>
      </c>
      <c r="S123" t="b">
        <v>0</v>
      </c>
      <c r="T123">
        <v>1</v>
      </c>
      <c r="U123" t="str">
        <f t="shared" si="17"/>
        <v/>
      </c>
      <c r="V123" t="str">
        <f t="shared" si="18"/>
        <v/>
      </c>
      <c r="W123" t="b">
        <v>0</v>
      </c>
      <c r="X123" t="s">
        <v>8265</v>
      </c>
      <c r="Y123" s="3">
        <f t="shared" si="19"/>
        <v>3.3333333333333332E-4</v>
      </c>
      <c r="Z123" s="4">
        <f t="shared" si="12"/>
        <v>1</v>
      </c>
      <c r="AA123" t="s">
        <v>8306</v>
      </c>
      <c r="AB123" t="s">
        <v>8309</v>
      </c>
      <c r="AC123">
        <f>1</f>
        <v>1</v>
      </c>
    </row>
    <row r="124" spans="1:29" ht="28.8" x14ac:dyDescent="0.3">
      <c r="A124">
        <v>122</v>
      </c>
      <c r="B124" s="1" t="s">
        <v>124</v>
      </c>
      <c r="C124" s="1" t="s">
        <v>4233</v>
      </c>
      <c r="D124">
        <v>100000000</v>
      </c>
      <c r="E124">
        <f>VLOOKUP(D124,LU_A!$C$2:$D$13,1,TRUE)</f>
        <v>50000</v>
      </c>
      <c r="F124" t="str">
        <f>VLOOKUP($D124,LU_A!$C$2:$D$13,2,TRUE)</f>
        <v>LgD</v>
      </c>
      <c r="G124">
        <v>0</v>
      </c>
      <c r="H124" t="s">
        <v>8220</v>
      </c>
      <c r="I124" t="s">
        <v>8224</v>
      </c>
      <c r="J124" t="s">
        <v>8246</v>
      </c>
      <c r="K124">
        <v>1476094907</v>
      </c>
      <c r="L124" s="8">
        <f t="shared" si="10"/>
        <v>42653.431793981479</v>
      </c>
      <c r="M124" s="8">
        <f t="shared" si="13"/>
        <v>42653</v>
      </c>
      <c r="N124" s="9">
        <f t="shared" si="14"/>
        <v>0.43179398147913162</v>
      </c>
      <c r="O124">
        <v>1470910907</v>
      </c>
      <c r="P124" s="8">
        <f t="shared" si="11"/>
        <v>42593.431793981479</v>
      </c>
      <c r="Q124" s="8">
        <f t="shared" si="15"/>
        <v>42593</v>
      </c>
      <c r="R124" s="9">
        <f t="shared" si="16"/>
        <v>0.43179398147913162</v>
      </c>
      <c r="S124" t="b">
        <v>0</v>
      </c>
      <c r="T124">
        <v>0</v>
      </c>
      <c r="U124" t="str">
        <f t="shared" si="17"/>
        <v/>
      </c>
      <c r="V124" t="str">
        <f t="shared" si="18"/>
        <v/>
      </c>
      <c r="W124" t="b">
        <v>0</v>
      </c>
      <c r="X124" t="s">
        <v>8265</v>
      </c>
      <c r="Y124" s="3">
        <f t="shared" si="19"/>
        <v>0</v>
      </c>
      <c r="Z124" s="4" t="str">
        <f t="shared" si="12"/>
        <v xml:space="preserve"> </v>
      </c>
      <c r="AA124" t="s">
        <v>8306</v>
      </c>
      <c r="AB124" t="s">
        <v>8309</v>
      </c>
      <c r="AC124">
        <f>1</f>
        <v>1</v>
      </c>
    </row>
    <row r="125" spans="1:29" ht="43.2" x14ac:dyDescent="0.3">
      <c r="A125">
        <v>123</v>
      </c>
      <c r="B125" s="1" t="s">
        <v>125</v>
      </c>
      <c r="C125" s="1" t="s">
        <v>4234</v>
      </c>
      <c r="D125">
        <v>55000</v>
      </c>
      <c r="E125">
        <f>VLOOKUP(D125,LU_A!$C$2:$D$13,1,TRUE)</f>
        <v>50000</v>
      </c>
      <c r="F125" t="str">
        <f>VLOOKUP($D125,LU_A!$C$2:$D$13,2,TRUE)</f>
        <v>LgD</v>
      </c>
      <c r="G125">
        <v>151</v>
      </c>
      <c r="H125" t="s">
        <v>8220</v>
      </c>
      <c r="I125" t="s">
        <v>8224</v>
      </c>
      <c r="J125" t="s">
        <v>8246</v>
      </c>
      <c r="K125">
        <v>1414533600</v>
      </c>
      <c r="L125" s="8">
        <f t="shared" si="10"/>
        <v>41940.916666666664</v>
      </c>
      <c r="M125" s="8">
        <f t="shared" si="13"/>
        <v>41940</v>
      </c>
      <c r="N125" s="9">
        <f t="shared" si="14"/>
        <v>0.91666666666424135</v>
      </c>
      <c r="O125">
        <v>1411411564</v>
      </c>
      <c r="P125" s="8">
        <f t="shared" si="11"/>
        <v>41904.781990740739</v>
      </c>
      <c r="Q125" s="8">
        <f t="shared" si="15"/>
        <v>41904</v>
      </c>
      <c r="R125" s="9">
        <f t="shared" si="16"/>
        <v>0.78199074073927477</v>
      </c>
      <c r="S125" t="b">
        <v>0</v>
      </c>
      <c r="T125">
        <v>6</v>
      </c>
      <c r="U125" t="str">
        <f t="shared" si="17"/>
        <v/>
      </c>
      <c r="V125" t="str">
        <f t="shared" si="18"/>
        <v/>
      </c>
      <c r="W125" t="b">
        <v>0</v>
      </c>
      <c r="X125" t="s">
        <v>8265</v>
      </c>
      <c r="Y125" s="3">
        <f t="shared" si="19"/>
        <v>2.7454545454545453E-3</v>
      </c>
      <c r="Z125" s="4">
        <f t="shared" si="12"/>
        <v>25.166666666666668</v>
      </c>
      <c r="AA125" t="s">
        <v>8306</v>
      </c>
      <c r="AB125" t="s">
        <v>8309</v>
      </c>
      <c r="AC125">
        <f>1</f>
        <v>1</v>
      </c>
    </row>
    <row r="126" spans="1:29" ht="43.2" x14ac:dyDescent="0.3">
      <c r="A126">
        <v>124</v>
      </c>
      <c r="B126" s="1" t="s">
        <v>126</v>
      </c>
      <c r="C126" s="1" t="s">
        <v>4235</v>
      </c>
      <c r="D126">
        <v>4000</v>
      </c>
      <c r="E126">
        <f>VLOOKUP(D126,LU_A!$C$2:$D$13,1,TRUE)</f>
        <v>1000</v>
      </c>
      <c r="F126" t="str">
        <f>VLOOKUP($D126,LU_A!$C$2:$D$13,2,TRUE)</f>
        <v>SmB</v>
      </c>
      <c r="G126">
        <v>0</v>
      </c>
      <c r="H126" t="s">
        <v>8220</v>
      </c>
      <c r="I126" t="s">
        <v>8224</v>
      </c>
      <c r="J126" t="s">
        <v>8246</v>
      </c>
      <c r="K126">
        <v>1431728242</v>
      </c>
      <c r="L126" s="8">
        <f t="shared" si="10"/>
        <v>42139.928726851853</v>
      </c>
      <c r="M126" s="8">
        <f t="shared" si="13"/>
        <v>42139</v>
      </c>
      <c r="N126" s="9">
        <f t="shared" si="14"/>
        <v>0.92872685185284354</v>
      </c>
      <c r="O126">
        <v>1429568242</v>
      </c>
      <c r="P126" s="8">
        <f t="shared" si="11"/>
        <v>42114.928726851853</v>
      </c>
      <c r="Q126" s="8">
        <f t="shared" si="15"/>
        <v>42114</v>
      </c>
      <c r="R126" s="9">
        <f t="shared" si="16"/>
        <v>0.92872685185284354</v>
      </c>
      <c r="S126" t="b">
        <v>0</v>
      </c>
      <c r="T126">
        <v>0</v>
      </c>
      <c r="U126" t="str">
        <f t="shared" si="17"/>
        <v/>
      </c>
      <c r="V126" t="str">
        <f t="shared" si="18"/>
        <v/>
      </c>
      <c r="W126" t="b">
        <v>0</v>
      </c>
      <c r="X126" t="s">
        <v>8265</v>
      </c>
      <c r="Y126" s="3">
        <f t="shared" si="19"/>
        <v>0</v>
      </c>
      <c r="Z126" s="4" t="str">
        <f t="shared" si="12"/>
        <v xml:space="preserve"> </v>
      </c>
      <c r="AA126" t="s">
        <v>8306</v>
      </c>
      <c r="AB126" t="s">
        <v>8309</v>
      </c>
      <c r="AC126">
        <f>1</f>
        <v>1</v>
      </c>
    </row>
    <row r="127" spans="1:29" ht="43.2" x14ac:dyDescent="0.3">
      <c r="A127">
        <v>125</v>
      </c>
      <c r="B127" s="1" t="s">
        <v>127</v>
      </c>
      <c r="C127" s="1" t="s">
        <v>4236</v>
      </c>
      <c r="D127">
        <v>500</v>
      </c>
      <c r="E127">
        <f>VLOOKUP(D127,LU_A!$C$2:$D$13,1,TRUE)</f>
        <v>0</v>
      </c>
      <c r="F127" t="str">
        <f>VLOOKUP($D127,LU_A!$C$2:$D$13,2,TRUE)</f>
        <v>SmA</v>
      </c>
      <c r="G127">
        <v>70</v>
      </c>
      <c r="H127" t="s">
        <v>8220</v>
      </c>
      <c r="I127" t="s">
        <v>8229</v>
      </c>
      <c r="J127" t="s">
        <v>8251</v>
      </c>
      <c r="K127">
        <v>1486165880</v>
      </c>
      <c r="L127" s="8">
        <f t="shared" si="10"/>
        <v>42769.993981481486</v>
      </c>
      <c r="M127" s="8">
        <f t="shared" si="13"/>
        <v>42769</v>
      </c>
      <c r="N127" s="9">
        <f t="shared" si="14"/>
        <v>0.99398148148611654</v>
      </c>
      <c r="O127">
        <v>1480981880</v>
      </c>
      <c r="P127" s="8">
        <f t="shared" si="11"/>
        <v>42709.993981481486</v>
      </c>
      <c r="Q127" s="8">
        <f t="shared" si="15"/>
        <v>42709</v>
      </c>
      <c r="R127" s="9">
        <f t="shared" si="16"/>
        <v>0.99398148148611654</v>
      </c>
      <c r="S127" t="b">
        <v>0</v>
      </c>
      <c r="T127">
        <v>6</v>
      </c>
      <c r="U127" t="str">
        <f t="shared" si="17"/>
        <v/>
      </c>
      <c r="V127" t="str">
        <f t="shared" si="18"/>
        <v/>
      </c>
      <c r="W127" t="b">
        <v>0</v>
      </c>
      <c r="X127" t="s">
        <v>8265</v>
      </c>
      <c r="Y127" s="3">
        <f t="shared" si="19"/>
        <v>0.14000000000000001</v>
      </c>
      <c r="Z127" s="4">
        <f t="shared" si="12"/>
        <v>11.666666666666666</v>
      </c>
      <c r="AA127" t="s">
        <v>8306</v>
      </c>
      <c r="AB127" t="s">
        <v>8309</v>
      </c>
      <c r="AC127">
        <f>1</f>
        <v>1</v>
      </c>
    </row>
    <row r="128" spans="1:29" ht="43.2" x14ac:dyDescent="0.3">
      <c r="A128">
        <v>126</v>
      </c>
      <c r="B128" s="1" t="s">
        <v>128</v>
      </c>
      <c r="C128" s="1" t="s">
        <v>4237</v>
      </c>
      <c r="D128">
        <v>25000</v>
      </c>
      <c r="E128">
        <f>VLOOKUP(D128,LU_A!$C$2:$D$13,1,TRUE)</f>
        <v>25000</v>
      </c>
      <c r="F128" t="str">
        <f>VLOOKUP($D128,LU_A!$C$2:$D$13,2,TRUE)</f>
        <v>MedC</v>
      </c>
      <c r="G128">
        <v>1387</v>
      </c>
      <c r="H128" t="s">
        <v>8220</v>
      </c>
      <c r="I128" t="s">
        <v>8224</v>
      </c>
      <c r="J128" t="s">
        <v>8246</v>
      </c>
      <c r="K128">
        <v>1433988000</v>
      </c>
      <c r="L128" s="8">
        <f t="shared" si="10"/>
        <v>42166.083333333328</v>
      </c>
      <c r="M128" s="8">
        <f t="shared" si="13"/>
        <v>42166</v>
      </c>
      <c r="N128" s="9">
        <f t="shared" si="14"/>
        <v>8.3333333328482695E-2</v>
      </c>
      <c r="O128">
        <v>1431353337</v>
      </c>
      <c r="P128" s="8">
        <f t="shared" si="11"/>
        <v>42135.589548611111</v>
      </c>
      <c r="Q128" s="8">
        <f t="shared" si="15"/>
        <v>42135</v>
      </c>
      <c r="R128" s="9">
        <f t="shared" si="16"/>
        <v>0.58954861111124046</v>
      </c>
      <c r="S128" t="b">
        <v>0</v>
      </c>
      <c r="T128">
        <v>13</v>
      </c>
      <c r="U128" t="str">
        <f t="shared" si="17"/>
        <v/>
      </c>
      <c r="V128" t="str">
        <f t="shared" si="18"/>
        <v/>
      </c>
      <c r="W128" t="b">
        <v>0</v>
      </c>
      <c r="X128" t="s">
        <v>8265</v>
      </c>
      <c r="Y128" s="3">
        <f t="shared" si="19"/>
        <v>5.5480000000000002E-2</v>
      </c>
      <c r="Z128" s="4">
        <f t="shared" si="12"/>
        <v>106.69230769230769</v>
      </c>
      <c r="AA128" t="s">
        <v>8306</v>
      </c>
      <c r="AB128" t="s">
        <v>8309</v>
      </c>
      <c r="AC128">
        <f>1</f>
        <v>1</v>
      </c>
    </row>
    <row r="129" spans="1:29" ht="43.2" x14ac:dyDescent="0.3">
      <c r="A129">
        <v>127</v>
      </c>
      <c r="B129" s="1" t="s">
        <v>129</v>
      </c>
      <c r="C129" s="1" t="s">
        <v>4238</v>
      </c>
      <c r="D129">
        <v>8000</v>
      </c>
      <c r="E129">
        <f>VLOOKUP(D129,LU_A!$C$2:$D$13,1,TRUE)</f>
        <v>5000</v>
      </c>
      <c r="F129" t="str">
        <f>VLOOKUP($D129,LU_A!$C$2:$D$13,2,TRUE)</f>
        <v>SmC</v>
      </c>
      <c r="G129">
        <v>190</v>
      </c>
      <c r="H129" t="s">
        <v>8220</v>
      </c>
      <c r="I129" t="s">
        <v>8224</v>
      </c>
      <c r="J129" t="s">
        <v>8246</v>
      </c>
      <c r="K129">
        <v>1428069541</v>
      </c>
      <c r="L129" s="8">
        <f t="shared" si="10"/>
        <v>42097.582650462966</v>
      </c>
      <c r="M129" s="8">
        <f t="shared" si="13"/>
        <v>42097</v>
      </c>
      <c r="N129" s="9">
        <f t="shared" si="14"/>
        <v>0.58265046296583023</v>
      </c>
      <c r="O129">
        <v>1425481141</v>
      </c>
      <c r="P129" s="8">
        <f t="shared" si="11"/>
        <v>42067.62431712963</v>
      </c>
      <c r="Q129" s="8">
        <f t="shared" si="15"/>
        <v>42067</v>
      </c>
      <c r="R129" s="9">
        <f t="shared" si="16"/>
        <v>0.62431712963007158</v>
      </c>
      <c r="S129" t="b">
        <v>0</v>
      </c>
      <c r="T129">
        <v>4</v>
      </c>
      <c r="U129" t="str">
        <f t="shared" si="17"/>
        <v/>
      </c>
      <c r="V129" t="str">
        <f t="shared" si="18"/>
        <v/>
      </c>
      <c r="W129" t="b">
        <v>0</v>
      </c>
      <c r="X129" t="s">
        <v>8265</v>
      </c>
      <c r="Y129" s="3">
        <f t="shared" si="19"/>
        <v>2.375E-2</v>
      </c>
      <c r="Z129" s="4">
        <f t="shared" si="12"/>
        <v>47.5</v>
      </c>
      <c r="AA129" t="s">
        <v>8306</v>
      </c>
      <c r="AB129" t="s">
        <v>8309</v>
      </c>
      <c r="AC129">
        <f>1</f>
        <v>1</v>
      </c>
    </row>
    <row r="130" spans="1:29" ht="28.8" x14ac:dyDescent="0.3">
      <c r="A130">
        <v>128</v>
      </c>
      <c r="B130" s="1" t="s">
        <v>130</v>
      </c>
      <c r="C130" s="1" t="s">
        <v>4239</v>
      </c>
      <c r="D130">
        <v>100000</v>
      </c>
      <c r="E130">
        <f>VLOOKUP(D130,LU_A!$C$2:$D$13,1,TRUE)</f>
        <v>50000</v>
      </c>
      <c r="F130" t="str">
        <f>VLOOKUP($D130,LU_A!$C$2:$D$13,2,TRUE)</f>
        <v>LgD</v>
      </c>
      <c r="G130">
        <v>1867</v>
      </c>
      <c r="H130" t="s">
        <v>8220</v>
      </c>
      <c r="I130" t="s">
        <v>8224</v>
      </c>
      <c r="J130" t="s">
        <v>8246</v>
      </c>
      <c r="K130">
        <v>1476941293</v>
      </c>
      <c r="L130" s="8">
        <f t="shared" ref="L130:L193" si="20">(((K130/60)/60)/24)+DATE(1970,1,1)</f>
        <v>42663.22792824074</v>
      </c>
      <c r="M130" s="8">
        <f t="shared" si="13"/>
        <v>42663</v>
      </c>
      <c r="N130" s="9">
        <f t="shared" si="14"/>
        <v>0.22792824073985685</v>
      </c>
      <c r="O130">
        <v>1473917293</v>
      </c>
      <c r="P130" s="8">
        <f t="shared" ref="P130:P193" si="21">(((O130/60)/60)/24)+DATE(1970,1,1)</f>
        <v>42628.22792824074</v>
      </c>
      <c r="Q130" s="8">
        <f t="shared" si="15"/>
        <v>42628</v>
      </c>
      <c r="R130" s="9">
        <f t="shared" si="16"/>
        <v>0.22792824073985685</v>
      </c>
      <c r="S130" t="b">
        <v>0</v>
      </c>
      <c r="T130">
        <v>6</v>
      </c>
      <c r="U130" t="str">
        <f t="shared" si="17"/>
        <v/>
      </c>
      <c r="V130" t="str">
        <f t="shared" si="18"/>
        <v/>
      </c>
      <c r="W130" t="b">
        <v>0</v>
      </c>
      <c r="X130" t="s">
        <v>8265</v>
      </c>
      <c r="Y130" s="3">
        <f t="shared" si="19"/>
        <v>1.8669999999999999E-2</v>
      </c>
      <c r="Z130" s="4">
        <f t="shared" ref="Z130:Z193" si="22">IFERROR(G130/T130," ")</f>
        <v>311.16666666666669</v>
      </c>
      <c r="AA130" t="s">
        <v>8306</v>
      </c>
      <c r="AB130" t="s">
        <v>8309</v>
      </c>
      <c r="AC130">
        <f>1</f>
        <v>1</v>
      </c>
    </row>
    <row r="131" spans="1:29" ht="57.6" x14ac:dyDescent="0.3">
      <c r="A131">
        <v>129</v>
      </c>
      <c r="B131" s="1" t="s">
        <v>131</v>
      </c>
      <c r="C131" s="1" t="s">
        <v>4240</v>
      </c>
      <c r="D131">
        <v>20000</v>
      </c>
      <c r="E131">
        <f>VLOOKUP(D131,LU_A!$C$2:$D$13,1,TRUE)</f>
        <v>20000</v>
      </c>
      <c r="F131" t="str">
        <f>VLOOKUP($D131,LU_A!$C$2:$D$13,2,TRUE)</f>
        <v>MedB</v>
      </c>
      <c r="G131">
        <v>0</v>
      </c>
      <c r="H131" t="s">
        <v>8220</v>
      </c>
      <c r="I131" t="s">
        <v>8224</v>
      </c>
      <c r="J131" t="s">
        <v>8246</v>
      </c>
      <c r="K131">
        <v>1414708183</v>
      </c>
      <c r="L131" s="8">
        <f t="shared" si="20"/>
        <v>41942.937303240738</v>
      </c>
      <c r="M131" s="8">
        <f t="shared" ref="M131:M194" si="23">INT(L131)</f>
        <v>41942</v>
      </c>
      <c r="N131" s="9">
        <f t="shared" ref="N131:N194" si="24">L131-M131</f>
        <v>0.93730324073840166</v>
      </c>
      <c r="O131">
        <v>1409524183</v>
      </c>
      <c r="P131" s="8">
        <f t="shared" si="21"/>
        <v>41882.937303240738</v>
      </c>
      <c r="Q131" s="8">
        <f t="shared" ref="Q131:Q194" si="25">INT(P131)</f>
        <v>41882</v>
      </c>
      <c r="R131" s="9">
        <f t="shared" ref="R131:R194" si="26">P131-Q131</f>
        <v>0.93730324073840166</v>
      </c>
      <c r="S131" t="b">
        <v>0</v>
      </c>
      <c r="T131">
        <v>0</v>
      </c>
      <c r="U131" t="str">
        <f t="shared" ref="U131:U194" si="27">IF(H131="successful",T131,"")</f>
        <v/>
      </c>
      <c r="V131" t="str">
        <f t="shared" ref="V131:V194" si="28">IF(H131="failed",T131,"")</f>
        <v/>
      </c>
      <c r="W131" t="b">
        <v>0</v>
      </c>
      <c r="X131" t="s">
        <v>8265</v>
      </c>
      <c r="Y131" s="3">
        <f t="shared" ref="Y131:Y194" si="29">G131/D131</f>
        <v>0</v>
      </c>
      <c r="Z131" s="4" t="str">
        <f t="shared" si="22"/>
        <v xml:space="preserve"> </v>
      </c>
      <c r="AA131" t="s">
        <v>8306</v>
      </c>
      <c r="AB131" t="s">
        <v>8309</v>
      </c>
      <c r="AC131">
        <f>1</f>
        <v>1</v>
      </c>
    </row>
    <row r="132" spans="1:29" ht="43.2" x14ac:dyDescent="0.3">
      <c r="A132">
        <v>130</v>
      </c>
      <c r="B132" s="1" t="s">
        <v>132</v>
      </c>
      <c r="C132" s="1" t="s">
        <v>4241</v>
      </c>
      <c r="D132">
        <v>600</v>
      </c>
      <c r="E132">
        <f>VLOOKUP(D132,LU_A!$C$2:$D$13,1,TRUE)</f>
        <v>0</v>
      </c>
      <c r="F132" t="str">
        <f>VLOOKUP($D132,LU_A!$C$2:$D$13,2,TRUE)</f>
        <v>SmA</v>
      </c>
      <c r="G132">
        <v>0</v>
      </c>
      <c r="H132" t="s">
        <v>8220</v>
      </c>
      <c r="I132" t="s">
        <v>8225</v>
      </c>
      <c r="J132" t="s">
        <v>8247</v>
      </c>
      <c r="K132">
        <v>1402949760</v>
      </c>
      <c r="L132" s="8">
        <f t="shared" si="20"/>
        <v>41806.844444444447</v>
      </c>
      <c r="M132" s="8">
        <f t="shared" si="23"/>
        <v>41806</v>
      </c>
      <c r="N132" s="9">
        <f t="shared" si="24"/>
        <v>0.84444444444670808</v>
      </c>
      <c r="O132">
        <v>1400536692</v>
      </c>
      <c r="P132" s="8">
        <f t="shared" si="21"/>
        <v>41778.915416666663</v>
      </c>
      <c r="Q132" s="8">
        <f t="shared" si="25"/>
        <v>41778</v>
      </c>
      <c r="R132" s="9">
        <f t="shared" si="26"/>
        <v>0.91541666666307719</v>
      </c>
      <c r="S132" t="b">
        <v>0</v>
      </c>
      <c r="T132">
        <v>0</v>
      </c>
      <c r="U132" t="str">
        <f t="shared" si="27"/>
        <v/>
      </c>
      <c r="V132" t="str">
        <f t="shared" si="28"/>
        <v/>
      </c>
      <c r="W132" t="b">
        <v>0</v>
      </c>
      <c r="X132" t="s">
        <v>8265</v>
      </c>
      <c r="Y132" s="3">
        <f t="shared" si="29"/>
        <v>0</v>
      </c>
      <c r="Z132" s="4" t="str">
        <f t="shared" si="22"/>
        <v xml:space="preserve"> </v>
      </c>
      <c r="AA132" t="s">
        <v>8306</v>
      </c>
      <c r="AB132" t="s">
        <v>8309</v>
      </c>
      <c r="AC132">
        <f>1</f>
        <v>1</v>
      </c>
    </row>
    <row r="133" spans="1:29" x14ac:dyDescent="0.3">
      <c r="A133">
        <v>131</v>
      </c>
      <c r="B133" s="1" t="s">
        <v>133</v>
      </c>
      <c r="C133" s="1" t="s">
        <v>4242</v>
      </c>
      <c r="D133">
        <v>1200</v>
      </c>
      <c r="E133">
        <f>VLOOKUP(D133,LU_A!$C$2:$D$13,1,TRUE)</f>
        <v>1000</v>
      </c>
      <c r="F133" t="str">
        <f>VLOOKUP($D133,LU_A!$C$2:$D$13,2,TRUE)</f>
        <v>SmB</v>
      </c>
      <c r="G133">
        <v>0</v>
      </c>
      <c r="H133" t="s">
        <v>8220</v>
      </c>
      <c r="I133" t="s">
        <v>8224</v>
      </c>
      <c r="J133" t="s">
        <v>8246</v>
      </c>
      <c r="K133">
        <v>1467763200</v>
      </c>
      <c r="L133" s="8">
        <f t="shared" si="20"/>
        <v>42557</v>
      </c>
      <c r="M133" s="8">
        <f t="shared" si="23"/>
        <v>42557</v>
      </c>
      <c r="N133" s="9">
        <f t="shared" si="24"/>
        <v>0</v>
      </c>
      <c r="O133">
        <v>1466453161</v>
      </c>
      <c r="P133" s="8">
        <f t="shared" si="21"/>
        <v>42541.837511574078</v>
      </c>
      <c r="Q133" s="8">
        <f t="shared" si="25"/>
        <v>42541</v>
      </c>
      <c r="R133" s="9">
        <f t="shared" si="26"/>
        <v>0.83751157407823484</v>
      </c>
      <c r="S133" t="b">
        <v>0</v>
      </c>
      <c r="T133">
        <v>0</v>
      </c>
      <c r="U133" t="str">
        <f t="shared" si="27"/>
        <v/>
      </c>
      <c r="V133" t="str">
        <f t="shared" si="28"/>
        <v/>
      </c>
      <c r="W133" t="b">
        <v>0</v>
      </c>
      <c r="X133" t="s">
        <v>8265</v>
      </c>
      <c r="Y133" s="3">
        <f t="shared" si="29"/>
        <v>0</v>
      </c>
      <c r="Z133" s="4" t="str">
        <f t="shared" si="22"/>
        <v xml:space="preserve"> </v>
      </c>
      <c r="AA133" t="s">
        <v>8306</v>
      </c>
      <c r="AB133" t="s">
        <v>8309</v>
      </c>
      <c r="AC133">
        <f>1</f>
        <v>1</v>
      </c>
    </row>
    <row r="134" spans="1:29" ht="43.2" x14ac:dyDescent="0.3">
      <c r="A134">
        <v>132</v>
      </c>
      <c r="B134" s="1" t="s">
        <v>134</v>
      </c>
      <c r="C134" s="1" t="s">
        <v>4243</v>
      </c>
      <c r="D134">
        <v>80000</v>
      </c>
      <c r="E134">
        <f>VLOOKUP(D134,LU_A!$C$2:$D$13,1,TRUE)</f>
        <v>50000</v>
      </c>
      <c r="F134" t="str">
        <f>VLOOKUP($D134,LU_A!$C$2:$D$13,2,TRUE)</f>
        <v>LgD</v>
      </c>
      <c r="G134">
        <v>7655</v>
      </c>
      <c r="H134" t="s">
        <v>8220</v>
      </c>
      <c r="I134" t="s">
        <v>8224</v>
      </c>
      <c r="J134" t="s">
        <v>8246</v>
      </c>
      <c r="K134">
        <v>1415392207</v>
      </c>
      <c r="L134" s="8">
        <f t="shared" si="20"/>
        <v>41950.854247685187</v>
      </c>
      <c r="M134" s="8">
        <f t="shared" si="23"/>
        <v>41950</v>
      </c>
      <c r="N134" s="9">
        <f t="shared" si="24"/>
        <v>0.854247685187147</v>
      </c>
      <c r="O134">
        <v>1411500607</v>
      </c>
      <c r="P134" s="8">
        <f t="shared" si="21"/>
        <v>41905.812581018516</v>
      </c>
      <c r="Q134" s="8">
        <f t="shared" si="25"/>
        <v>41905</v>
      </c>
      <c r="R134" s="9">
        <f t="shared" si="26"/>
        <v>0.81258101851562969</v>
      </c>
      <c r="S134" t="b">
        <v>0</v>
      </c>
      <c r="T134">
        <v>81</v>
      </c>
      <c r="U134" t="str">
        <f t="shared" si="27"/>
        <v/>
      </c>
      <c r="V134" t="str">
        <f t="shared" si="28"/>
        <v/>
      </c>
      <c r="W134" t="b">
        <v>0</v>
      </c>
      <c r="X134" t="s">
        <v>8265</v>
      </c>
      <c r="Y134" s="3">
        <f t="shared" si="29"/>
        <v>9.5687499999999995E-2</v>
      </c>
      <c r="Z134" s="4">
        <f t="shared" si="22"/>
        <v>94.506172839506178</v>
      </c>
      <c r="AA134" t="s">
        <v>8306</v>
      </c>
      <c r="AB134" t="s">
        <v>8309</v>
      </c>
      <c r="AC134">
        <f>1</f>
        <v>1</v>
      </c>
    </row>
    <row r="135" spans="1:29" ht="28.8" x14ac:dyDescent="0.3">
      <c r="A135">
        <v>133</v>
      </c>
      <c r="B135" s="1" t="s">
        <v>135</v>
      </c>
      <c r="C135" s="1" t="s">
        <v>4244</v>
      </c>
      <c r="D135">
        <v>71764</v>
      </c>
      <c r="E135">
        <f>VLOOKUP(D135,LU_A!$C$2:$D$13,1,TRUE)</f>
        <v>50000</v>
      </c>
      <c r="F135" t="str">
        <f>VLOOKUP($D135,LU_A!$C$2:$D$13,2,TRUE)</f>
        <v>LgD</v>
      </c>
      <c r="G135">
        <v>0</v>
      </c>
      <c r="H135" t="s">
        <v>8220</v>
      </c>
      <c r="I135" t="s">
        <v>8224</v>
      </c>
      <c r="J135" t="s">
        <v>8246</v>
      </c>
      <c r="K135">
        <v>1464715860</v>
      </c>
      <c r="L135" s="8">
        <f t="shared" si="20"/>
        <v>42521.729861111111</v>
      </c>
      <c r="M135" s="8">
        <f t="shared" si="23"/>
        <v>42521</v>
      </c>
      <c r="N135" s="9">
        <f t="shared" si="24"/>
        <v>0.72986111111094942</v>
      </c>
      <c r="O135">
        <v>1462130584</v>
      </c>
      <c r="P135" s="8">
        <f t="shared" si="21"/>
        <v>42491.80768518518</v>
      </c>
      <c r="Q135" s="8">
        <f t="shared" si="25"/>
        <v>42491</v>
      </c>
      <c r="R135" s="9">
        <f t="shared" si="26"/>
        <v>0.80768518518016208</v>
      </c>
      <c r="S135" t="b">
        <v>0</v>
      </c>
      <c r="T135">
        <v>0</v>
      </c>
      <c r="U135" t="str">
        <f t="shared" si="27"/>
        <v/>
      </c>
      <c r="V135" t="str">
        <f t="shared" si="28"/>
        <v/>
      </c>
      <c r="W135" t="b">
        <v>0</v>
      </c>
      <c r="X135" t="s">
        <v>8265</v>
      </c>
      <c r="Y135" s="3">
        <f t="shared" si="29"/>
        <v>0</v>
      </c>
      <c r="Z135" s="4" t="str">
        <f t="shared" si="22"/>
        <v xml:space="preserve"> </v>
      </c>
      <c r="AA135" t="s">
        <v>8306</v>
      </c>
      <c r="AB135" t="s">
        <v>8309</v>
      </c>
      <c r="AC135">
        <f>1</f>
        <v>1</v>
      </c>
    </row>
    <row r="136" spans="1:29" ht="28.8" x14ac:dyDescent="0.3">
      <c r="A136">
        <v>134</v>
      </c>
      <c r="B136" s="1" t="s">
        <v>136</v>
      </c>
      <c r="C136" s="1" t="s">
        <v>4245</v>
      </c>
      <c r="D136">
        <v>5000</v>
      </c>
      <c r="E136">
        <f>VLOOKUP(D136,LU_A!$C$2:$D$13,1,TRUE)</f>
        <v>5000</v>
      </c>
      <c r="F136" t="str">
        <f>VLOOKUP($D136,LU_A!$C$2:$D$13,2,TRUE)</f>
        <v>SmC</v>
      </c>
      <c r="G136">
        <v>0</v>
      </c>
      <c r="H136" t="s">
        <v>8220</v>
      </c>
      <c r="I136" t="s">
        <v>8224</v>
      </c>
      <c r="J136" t="s">
        <v>8246</v>
      </c>
      <c r="K136">
        <v>1441386000</v>
      </c>
      <c r="L136" s="8">
        <f t="shared" si="20"/>
        <v>42251.708333333328</v>
      </c>
      <c r="M136" s="8">
        <f t="shared" si="23"/>
        <v>42251</v>
      </c>
      <c r="N136" s="9">
        <f t="shared" si="24"/>
        <v>0.70833333332848269</v>
      </c>
      <c r="O136">
        <v>1438811418</v>
      </c>
      <c r="P136" s="8">
        <f t="shared" si="21"/>
        <v>42221.909930555557</v>
      </c>
      <c r="Q136" s="8">
        <f t="shared" si="25"/>
        <v>42221</v>
      </c>
      <c r="R136" s="9">
        <f t="shared" si="26"/>
        <v>0.90993055555736646</v>
      </c>
      <c r="S136" t="b">
        <v>0</v>
      </c>
      <c r="T136">
        <v>0</v>
      </c>
      <c r="U136" t="str">
        <f t="shared" si="27"/>
        <v/>
      </c>
      <c r="V136" t="str">
        <f t="shared" si="28"/>
        <v/>
      </c>
      <c r="W136" t="b">
        <v>0</v>
      </c>
      <c r="X136" t="s">
        <v>8265</v>
      </c>
      <c r="Y136" s="3">
        <f t="shared" si="29"/>
        <v>0</v>
      </c>
      <c r="Z136" s="4" t="str">
        <f t="shared" si="22"/>
        <v xml:space="preserve"> </v>
      </c>
      <c r="AA136" t="s">
        <v>8306</v>
      </c>
      <c r="AB136" t="s">
        <v>8309</v>
      </c>
      <c r="AC136">
        <f>1</f>
        <v>1</v>
      </c>
    </row>
    <row r="137" spans="1:29" ht="43.2" x14ac:dyDescent="0.3">
      <c r="A137">
        <v>135</v>
      </c>
      <c r="B137" s="1" t="s">
        <v>137</v>
      </c>
      <c r="C137" s="1" t="s">
        <v>4246</v>
      </c>
      <c r="D137">
        <v>3000</v>
      </c>
      <c r="E137">
        <f>VLOOKUP(D137,LU_A!$C$2:$D$13,1,TRUE)</f>
        <v>1000</v>
      </c>
      <c r="F137" t="str">
        <f>VLOOKUP($D137,LU_A!$C$2:$D$13,2,TRUE)</f>
        <v>SmB</v>
      </c>
      <c r="G137">
        <v>403</v>
      </c>
      <c r="H137" t="s">
        <v>8220</v>
      </c>
      <c r="I137" t="s">
        <v>8224</v>
      </c>
      <c r="J137" t="s">
        <v>8246</v>
      </c>
      <c r="K137">
        <v>1404241200</v>
      </c>
      <c r="L137" s="8">
        <f t="shared" si="20"/>
        <v>41821.791666666664</v>
      </c>
      <c r="M137" s="8">
        <f t="shared" si="23"/>
        <v>41821</v>
      </c>
      <c r="N137" s="9">
        <f t="shared" si="24"/>
        <v>0.79166666666424135</v>
      </c>
      <c r="O137">
        <v>1401354597</v>
      </c>
      <c r="P137" s="8">
        <f t="shared" si="21"/>
        <v>41788.381909722222</v>
      </c>
      <c r="Q137" s="8">
        <f t="shared" si="25"/>
        <v>41788</v>
      </c>
      <c r="R137" s="9">
        <f t="shared" si="26"/>
        <v>0.38190972222218988</v>
      </c>
      <c r="S137" t="b">
        <v>0</v>
      </c>
      <c r="T137">
        <v>5</v>
      </c>
      <c r="U137" t="str">
        <f t="shared" si="27"/>
        <v/>
      </c>
      <c r="V137" t="str">
        <f t="shared" si="28"/>
        <v/>
      </c>
      <c r="W137" t="b">
        <v>0</v>
      </c>
      <c r="X137" t="s">
        <v>8265</v>
      </c>
      <c r="Y137" s="3">
        <f t="shared" si="29"/>
        <v>0.13433333333333333</v>
      </c>
      <c r="Z137" s="4">
        <f t="shared" si="22"/>
        <v>80.599999999999994</v>
      </c>
      <c r="AA137" t="s">
        <v>8306</v>
      </c>
      <c r="AB137" t="s">
        <v>8309</v>
      </c>
      <c r="AC137">
        <f>1</f>
        <v>1</v>
      </c>
    </row>
    <row r="138" spans="1:29" ht="57.6" x14ac:dyDescent="0.3">
      <c r="A138">
        <v>136</v>
      </c>
      <c r="B138" s="1" t="s">
        <v>138</v>
      </c>
      <c r="C138" s="1" t="s">
        <v>4232</v>
      </c>
      <c r="D138">
        <v>3000</v>
      </c>
      <c r="E138">
        <f>VLOOKUP(D138,LU_A!$C$2:$D$13,1,TRUE)</f>
        <v>1000</v>
      </c>
      <c r="F138" t="str">
        <f>VLOOKUP($D138,LU_A!$C$2:$D$13,2,TRUE)</f>
        <v>SmB</v>
      </c>
      <c r="G138">
        <v>0</v>
      </c>
      <c r="H138" t="s">
        <v>8220</v>
      </c>
      <c r="I138" t="s">
        <v>8224</v>
      </c>
      <c r="J138" t="s">
        <v>8246</v>
      </c>
      <c r="K138">
        <v>1431771360</v>
      </c>
      <c r="L138" s="8">
        <f t="shared" si="20"/>
        <v>42140.427777777775</v>
      </c>
      <c r="M138" s="8">
        <f t="shared" si="23"/>
        <v>42140</v>
      </c>
      <c r="N138" s="9">
        <f t="shared" si="24"/>
        <v>0.42777777777519077</v>
      </c>
      <c r="O138">
        <v>1427968234</v>
      </c>
      <c r="P138" s="8">
        <f t="shared" si="21"/>
        <v>42096.410115740742</v>
      </c>
      <c r="Q138" s="8">
        <f t="shared" si="25"/>
        <v>42096</v>
      </c>
      <c r="R138" s="9">
        <f t="shared" si="26"/>
        <v>0.41011574074218515</v>
      </c>
      <c r="S138" t="b">
        <v>0</v>
      </c>
      <c r="T138">
        <v>0</v>
      </c>
      <c r="U138" t="str">
        <f t="shared" si="27"/>
        <v/>
      </c>
      <c r="V138" t="str">
        <f t="shared" si="28"/>
        <v/>
      </c>
      <c r="W138" t="b">
        <v>0</v>
      </c>
      <c r="X138" t="s">
        <v>8265</v>
      </c>
      <c r="Y138" s="3">
        <f t="shared" si="29"/>
        <v>0</v>
      </c>
      <c r="Z138" s="4" t="str">
        <f t="shared" si="22"/>
        <v xml:space="preserve"> </v>
      </c>
      <c r="AA138" t="s">
        <v>8306</v>
      </c>
      <c r="AB138" t="s">
        <v>8309</v>
      </c>
      <c r="AC138">
        <f>1</f>
        <v>1</v>
      </c>
    </row>
    <row r="139" spans="1:29" ht="43.2" x14ac:dyDescent="0.3">
      <c r="A139">
        <v>137</v>
      </c>
      <c r="B139" s="1" t="s">
        <v>139</v>
      </c>
      <c r="C139" s="1" t="s">
        <v>4247</v>
      </c>
      <c r="D139">
        <v>55000</v>
      </c>
      <c r="E139">
        <f>VLOOKUP(D139,LU_A!$C$2:$D$13,1,TRUE)</f>
        <v>50000</v>
      </c>
      <c r="F139" t="str">
        <f>VLOOKUP($D139,LU_A!$C$2:$D$13,2,TRUE)</f>
        <v>LgD</v>
      </c>
      <c r="G139">
        <v>0</v>
      </c>
      <c r="H139" t="s">
        <v>8220</v>
      </c>
      <c r="I139" t="s">
        <v>8232</v>
      </c>
      <c r="J139" t="s">
        <v>8253</v>
      </c>
      <c r="K139">
        <v>1444657593</v>
      </c>
      <c r="L139" s="8">
        <f t="shared" si="20"/>
        <v>42289.573993055557</v>
      </c>
      <c r="M139" s="8">
        <f t="shared" si="23"/>
        <v>42289</v>
      </c>
      <c r="N139" s="9">
        <f t="shared" si="24"/>
        <v>0.57399305555736646</v>
      </c>
      <c r="O139">
        <v>1440337593</v>
      </c>
      <c r="P139" s="8">
        <f t="shared" si="21"/>
        <v>42239.573993055557</v>
      </c>
      <c r="Q139" s="8">
        <f t="shared" si="25"/>
        <v>42239</v>
      </c>
      <c r="R139" s="9">
        <f t="shared" si="26"/>
        <v>0.57399305555736646</v>
      </c>
      <c r="S139" t="b">
        <v>0</v>
      </c>
      <c r="T139">
        <v>0</v>
      </c>
      <c r="U139" t="str">
        <f t="shared" si="27"/>
        <v/>
      </c>
      <c r="V139" t="str">
        <f t="shared" si="28"/>
        <v/>
      </c>
      <c r="W139" t="b">
        <v>0</v>
      </c>
      <c r="X139" t="s">
        <v>8265</v>
      </c>
      <c r="Y139" s="3">
        <f t="shared" si="29"/>
        <v>0</v>
      </c>
      <c r="Z139" s="4" t="str">
        <f t="shared" si="22"/>
        <v xml:space="preserve"> </v>
      </c>
      <c r="AA139" t="s">
        <v>8306</v>
      </c>
      <c r="AB139" t="s">
        <v>8309</v>
      </c>
      <c r="AC139">
        <f>1</f>
        <v>1</v>
      </c>
    </row>
    <row r="140" spans="1:29" ht="43.2" x14ac:dyDescent="0.3">
      <c r="A140">
        <v>138</v>
      </c>
      <c r="B140" s="1" t="s">
        <v>140</v>
      </c>
      <c r="C140" s="1" t="s">
        <v>4248</v>
      </c>
      <c r="D140">
        <v>150000</v>
      </c>
      <c r="E140">
        <f>VLOOKUP(D140,LU_A!$C$2:$D$13,1,TRUE)</f>
        <v>50000</v>
      </c>
      <c r="F140" t="str">
        <f>VLOOKUP($D140,LU_A!$C$2:$D$13,2,TRUE)</f>
        <v>LgD</v>
      </c>
      <c r="G140">
        <v>4712</v>
      </c>
      <c r="H140" t="s">
        <v>8220</v>
      </c>
      <c r="I140" t="s">
        <v>8224</v>
      </c>
      <c r="J140" t="s">
        <v>8246</v>
      </c>
      <c r="K140">
        <v>1438405140</v>
      </c>
      <c r="L140" s="8">
        <f t="shared" si="20"/>
        <v>42217.207638888889</v>
      </c>
      <c r="M140" s="8">
        <f t="shared" si="23"/>
        <v>42217</v>
      </c>
      <c r="N140" s="9">
        <f t="shared" si="24"/>
        <v>0.20763888888905058</v>
      </c>
      <c r="O140">
        <v>1435731041</v>
      </c>
      <c r="P140" s="8">
        <f t="shared" si="21"/>
        <v>42186.257418981477</v>
      </c>
      <c r="Q140" s="8">
        <f t="shared" si="25"/>
        <v>42186</v>
      </c>
      <c r="R140" s="9">
        <f t="shared" si="26"/>
        <v>0.25741898147680331</v>
      </c>
      <c r="S140" t="b">
        <v>0</v>
      </c>
      <c r="T140">
        <v>58</v>
      </c>
      <c r="U140" t="str">
        <f t="shared" si="27"/>
        <v/>
      </c>
      <c r="V140" t="str">
        <f t="shared" si="28"/>
        <v/>
      </c>
      <c r="W140" t="b">
        <v>0</v>
      </c>
      <c r="X140" t="s">
        <v>8265</v>
      </c>
      <c r="Y140" s="3">
        <f t="shared" si="29"/>
        <v>3.1413333333333335E-2</v>
      </c>
      <c r="Z140" s="4">
        <f t="shared" si="22"/>
        <v>81.241379310344826</v>
      </c>
      <c r="AA140" t="s">
        <v>8306</v>
      </c>
      <c r="AB140" t="s">
        <v>8309</v>
      </c>
      <c r="AC140">
        <f>1</f>
        <v>1</v>
      </c>
    </row>
    <row r="141" spans="1:29" ht="43.2" x14ac:dyDescent="0.3">
      <c r="A141">
        <v>139</v>
      </c>
      <c r="B141" s="1" t="s">
        <v>141</v>
      </c>
      <c r="C141" s="1" t="s">
        <v>4249</v>
      </c>
      <c r="D141">
        <v>500</v>
      </c>
      <c r="E141">
        <f>VLOOKUP(D141,LU_A!$C$2:$D$13,1,TRUE)</f>
        <v>0</v>
      </c>
      <c r="F141" t="str">
        <f>VLOOKUP($D141,LU_A!$C$2:$D$13,2,TRUE)</f>
        <v>SmA</v>
      </c>
      <c r="G141">
        <v>500</v>
      </c>
      <c r="H141" t="s">
        <v>8220</v>
      </c>
      <c r="I141" t="s">
        <v>8224</v>
      </c>
      <c r="J141" t="s">
        <v>8246</v>
      </c>
      <c r="K141">
        <v>1436738772</v>
      </c>
      <c r="L141" s="8">
        <f t="shared" si="20"/>
        <v>42197.920972222222</v>
      </c>
      <c r="M141" s="8">
        <f t="shared" si="23"/>
        <v>42197</v>
      </c>
      <c r="N141" s="9">
        <f t="shared" si="24"/>
        <v>0.92097222222218988</v>
      </c>
      <c r="O141">
        <v>1435874772</v>
      </c>
      <c r="P141" s="8">
        <f t="shared" si="21"/>
        <v>42187.920972222222</v>
      </c>
      <c r="Q141" s="8">
        <f t="shared" si="25"/>
        <v>42187</v>
      </c>
      <c r="R141" s="9">
        <f t="shared" si="26"/>
        <v>0.92097222222218988</v>
      </c>
      <c r="S141" t="b">
        <v>0</v>
      </c>
      <c r="T141">
        <v>1</v>
      </c>
      <c r="U141" t="str">
        <f t="shared" si="27"/>
        <v/>
      </c>
      <c r="V141" t="str">
        <f t="shared" si="28"/>
        <v/>
      </c>
      <c r="W141" t="b">
        <v>0</v>
      </c>
      <c r="X141" t="s">
        <v>8265</v>
      </c>
      <c r="Y141" s="3">
        <f t="shared" si="29"/>
        <v>1</v>
      </c>
      <c r="Z141" s="4">
        <f t="shared" si="22"/>
        <v>500</v>
      </c>
      <c r="AA141" t="s">
        <v>8306</v>
      </c>
      <c r="AB141" t="s">
        <v>8309</v>
      </c>
      <c r="AC141">
        <f>1</f>
        <v>1</v>
      </c>
    </row>
    <row r="142" spans="1:29" ht="43.2" x14ac:dyDescent="0.3">
      <c r="A142">
        <v>140</v>
      </c>
      <c r="B142" s="1" t="s">
        <v>142</v>
      </c>
      <c r="C142" s="1" t="s">
        <v>4250</v>
      </c>
      <c r="D142">
        <v>200000</v>
      </c>
      <c r="E142">
        <f>VLOOKUP(D142,LU_A!$C$2:$D$13,1,TRUE)</f>
        <v>50000</v>
      </c>
      <c r="F142" t="str">
        <f>VLOOKUP($D142,LU_A!$C$2:$D$13,2,TRUE)</f>
        <v>LgD</v>
      </c>
      <c r="G142">
        <v>0</v>
      </c>
      <c r="H142" t="s">
        <v>8220</v>
      </c>
      <c r="I142" t="s">
        <v>8224</v>
      </c>
      <c r="J142" t="s">
        <v>8246</v>
      </c>
      <c r="K142">
        <v>1426823132</v>
      </c>
      <c r="L142" s="8">
        <f t="shared" si="20"/>
        <v>42083.15662037037</v>
      </c>
      <c r="M142" s="8">
        <f t="shared" si="23"/>
        <v>42083</v>
      </c>
      <c r="N142" s="9">
        <f t="shared" si="24"/>
        <v>0.15662037036963739</v>
      </c>
      <c r="O142">
        <v>1424234732</v>
      </c>
      <c r="P142" s="8">
        <f t="shared" si="21"/>
        <v>42053.198287037041</v>
      </c>
      <c r="Q142" s="8">
        <f t="shared" si="25"/>
        <v>42053</v>
      </c>
      <c r="R142" s="9">
        <f t="shared" si="26"/>
        <v>0.19828703704115469</v>
      </c>
      <c r="S142" t="b">
        <v>0</v>
      </c>
      <c r="T142">
        <v>0</v>
      </c>
      <c r="U142" t="str">
        <f t="shared" si="27"/>
        <v/>
      </c>
      <c r="V142" t="str">
        <f t="shared" si="28"/>
        <v/>
      </c>
      <c r="W142" t="b">
        <v>0</v>
      </c>
      <c r="X142" t="s">
        <v>8265</v>
      </c>
      <c r="Y142" s="3">
        <f t="shared" si="29"/>
        <v>0</v>
      </c>
      <c r="Z142" s="4" t="str">
        <f t="shared" si="22"/>
        <v xml:space="preserve"> </v>
      </c>
      <c r="AA142" t="s">
        <v>8306</v>
      </c>
      <c r="AB142" t="s">
        <v>8309</v>
      </c>
      <c r="AC142">
        <f>1</f>
        <v>1</v>
      </c>
    </row>
    <row r="143" spans="1:29" ht="43.2" x14ac:dyDescent="0.3">
      <c r="A143">
        <v>141</v>
      </c>
      <c r="B143" s="1" t="s">
        <v>143</v>
      </c>
      <c r="C143" s="1" t="s">
        <v>4251</v>
      </c>
      <c r="D143">
        <v>12000</v>
      </c>
      <c r="E143">
        <f>VLOOKUP(D143,LU_A!$C$2:$D$13,1,TRUE)</f>
        <v>10000</v>
      </c>
      <c r="F143" t="str">
        <f>VLOOKUP($D143,LU_A!$C$2:$D$13,2,TRUE)</f>
        <v>SmD</v>
      </c>
      <c r="G143">
        <v>1293</v>
      </c>
      <c r="H143" t="s">
        <v>8220</v>
      </c>
      <c r="I143" t="s">
        <v>8224</v>
      </c>
      <c r="J143" t="s">
        <v>8246</v>
      </c>
      <c r="K143">
        <v>1433043623</v>
      </c>
      <c r="L143" s="8">
        <f t="shared" si="20"/>
        <v>42155.153043981481</v>
      </c>
      <c r="M143" s="8">
        <f t="shared" si="23"/>
        <v>42155</v>
      </c>
      <c r="N143" s="9">
        <f t="shared" si="24"/>
        <v>0.15304398148145992</v>
      </c>
      <c r="O143">
        <v>1429155623</v>
      </c>
      <c r="P143" s="8">
        <f t="shared" si="21"/>
        <v>42110.153043981481</v>
      </c>
      <c r="Q143" s="8">
        <f t="shared" si="25"/>
        <v>42110</v>
      </c>
      <c r="R143" s="9">
        <f t="shared" si="26"/>
        <v>0.15304398148145992</v>
      </c>
      <c r="S143" t="b">
        <v>0</v>
      </c>
      <c r="T143">
        <v>28</v>
      </c>
      <c r="U143" t="str">
        <f t="shared" si="27"/>
        <v/>
      </c>
      <c r="V143" t="str">
        <f t="shared" si="28"/>
        <v/>
      </c>
      <c r="W143" t="b">
        <v>0</v>
      </c>
      <c r="X143" t="s">
        <v>8265</v>
      </c>
      <c r="Y143" s="3">
        <f t="shared" si="29"/>
        <v>0.10775</v>
      </c>
      <c r="Z143" s="4">
        <f t="shared" si="22"/>
        <v>46.178571428571431</v>
      </c>
      <c r="AA143" t="s">
        <v>8306</v>
      </c>
      <c r="AB143" t="s">
        <v>8309</v>
      </c>
      <c r="AC143">
        <f>1</f>
        <v>1</v>
      </c>
    </row>
    <row r="144" spans="1:29" ht="43.2" x14ac:dyDescent="0.3">
      <c r="A144">
        <v>142</v>
      </c>
      <c r="B144" s="1" t="s">
        <v>144</v>
      </c>
      <c r="C144" s="1" t="s">
        <v>4252</v>
      </c>
      <c r="D144">
        <v>3000</v>
      </c>
      <c r="E144">
        <f>VLOOKUP(D144,LU_A!$C$2:$D$13,1,TRUE)</f>
        <v>1000</v>
      </c>
      <c r="F144" t="str">
        <f>VLOOKUP($D144,LU_A!$C$2:$D$13,2,TRUE)</f>
        <v>SmB</v>
      </c>
      <c r="G144">
        <v>10</v>
      </c>
      <c r="H144" t="s">
        <v>8220</v>
      </c>
      <c r="I144" t="s">
        <v>8224</v>
      </c>
      <c r="J144" t="s">
        <v>8246</v>
      </c>
      <c r="K144">
        <v>1416176778</v>
      </c>
      <c r="L144" s="8">
        <f t="shared" si="20"/>
        <v>41959.934930555552</v>
      </c>
      <c r="M144" s="8">
        <f t="shared" si="23"/>
        <v>41959</v>
      </c>
      <c r="N144" s="9">
        <f t="shared" si="24"/>
        <v>0.93493055555154569</v>
      </c>
      <c r="O144">
        <v>1414358778</v>
      </c>
      <c r="P144" s="8">
        <f t="shared" si="21"/>
        <v>41938.893263888887</v>
      </c>
      <c r="Q144" s="8">
        <f t="shared" si="25"/>
        <v>41938</v>
      </c>
      <c r="R144" s="9">
        <f t="shared" si="26"/>
        <v>0.89326388888730435</v>
      </c>
      <c r="S144" t="b">
        <v>0</v>
      </c>
      <c r="T144">
        <v>1</v>
      </c>
      <c r="U144" t="str">
        <f t="shared" si="27"/>
        <v/>
      </c>
      <c r="V144" t="str">
        <f t="shared" si="28"/>
        <v/>
      </c>
      <c r="W144" t="b">
        <v>0</v>
      </c>
      <c r="X144" t="s">
        <v>8265</v>
      </c>
      <c r="Y144" s="3">
        <f t="shared" si="29"/>
        <v>3.3333333333333335E-3</v>
      </c>
      <c r="Z144" s="4">
        <f t="shared" si="22"/>
        <v>10</v>
      </c>
      <c r="AA144" t="s">
        <v>8306</v>
      </c>
      <c r="AB144" t="s">
        <v>8309</v>
      </c>
      <c r="AC144">
        <f>1</f>
        <v>1</v>
      </c>
    </row>
    <row r="145" spans="1:29" ht="43.2" x14ac:dyDescent="0.3">
      <c r="A145">
        <v>143</v>
      </c>
      <c r="B145" s="1" t="s">
        <v>145</v>
      </c>
      <c r="C145" s="1" t="s">
        <v>4253</v>
      </c>
      <c r="D145">
        <v>5500</v>
      </c>
      <c r="E145">
        <f>VLOOKUP(D145,LU_A!$C$2:$D$13,1,TRUE)</f>
        <v>5000</v>
      </c>
      <c r="F145" t="str">
        <f>VLOOKUP($D145,LU_A!$C$2:$D$13,2,TRUE)</f>
        <v>SmC</v>
      </c>
      <c r="G145">
        <v>0</v>
      </c>
      <c r="H145" t="s">
        <v>8220</v>
      </c>
      <c r="I145" t="s">
        <v>8226</v>
      </c>
      <c r="J145" t="s">
        <v>8248</v>
      </c>
      <c r="K145">
        <v>1472882100</v>
      </c>
      <c r="L145" s="8">
        <f t="shared" si="20"/>
        <v>42616.246527777781</v>
      </c>
      <c r="M145" s="8">
        <f t="shared" si="23"/>
        <v>42616</v>
      </c>
      <c r="N145" s="9">
        <f t="shared" si="24"/>
        <v>0.24652777778101154</v>
      </c>
      <c r="O145">
        <v>1467941542</v>
      </c>
      <c r="P145" s="8">
        <f t="shared" si="21"/>
        <v>42559.064143518524</v>
      </c>
      <c r="Q145" s="8">
        <f t="shared" si="25"/>
        <v>42559</v>
      </c>
      <c r="R145" s="9">
        <f t="shared" si="26"/>
        <v>6.4143518524360843E-2</v>
      </c>
      <c r="S145" t="b">
        <v>0</v>
      </c>
      <c r="T145">
        <v>0</v>
      </c>
      <c r="U145" t="str">
        <f t="shared" si="27"/>
        <v/>
      </c>
      <c r="V145" t="str">
        <f t="shared" si="28"/>
        <v/>
      </c>
      <c r="W145" t="b">
        <v>0</v>
      </c>
      <c r="X145" t="s">
        <v>8265</v>
      </c>
      <c r="Y145" s="3">
        <f t="shared" si="29"/>
        <v>0</v>
      </c>
      <c r="Z145" s="4" t="str">
        <f t="shared" si="22"/>
        <v xml:space="preserve"> </v>
      </c>
      <c r="AA145" t="s">
        <v>8306</v>
      </c>
      <c r="AB145" t="s">
        <v>8309</v>
      </c>
      <c r="AC145">
        <f>1</f>
        <v>1</v>
      </c>
    </row>
    <row r="146" spans="1:29" ht="43.2" x14ac:dyDescent="0.3">
      <c r="A146">
        <v>144</v>
      </c>
      <c r="B146" s="1" t="s">
        <v>146</v>
      </c>
      <c r="C146" s="1" t="s">
        <v>4254</v>
      </c>
      <c r="D146">
        <v>7500</v>
      </c>
      <c r="E146">
        <f>VLOOKUP(D146,LU_A!$C$2:$D$13,1,TRUE)</f>
        <v>5000</v>
      </c>
      <c r="F146" t="str">
        <f>VLOOKUP($D146,LU_A!$C$2:$D$13,2,TRUE)</f>
        <v>SmC</v>
      </c>
      <c r="G146">
        <v>2070</v>
      </c>
      <c r="H146" t="s">
        <v>8220</v>
      </c>
      <c r="I146" t="s">
        <v>8229</v>
      </c>
      <c r="J146" t="s">
        <v>8251</v>
      </c>
      <c r="K146">
        <v>1428945472</v>
      </c>
      <c r="L146" s="8">
        <f t="shared" si="20"/>
        <v>42107.72074074074</v>
      </c>
      <c r="M146" s="8">
        <f t="shared" si="23"/>
        <v>42107</v>
      </c>
      <c r="N146" s="9">
        <f t="shared" si="24"/>
        <v>0.72074074074043892</v>
      </c>
      <c r="O146">
        <v>1423765072</v>
      </c>
      <c r="P146" s="8">
        <f t="shared" si="21"/>
        <v>42047.762407407412</v>
      </c>
      <c r="Q146" s="8">
        <f t="shared" si="25"/>
        <v>42047</v>
      </c>
      <c r="R146" s="9">
        <f t="shared" si="26"/>
        <v>0.76240740741195623</v>
      </c>
      <c r="S146" t="b">
        <v>0</v>
      </c>
      <c r="T146">
        <v>37</v>
      </c>
      <c r="U146" t="str">
        <f t="shared" si="27"/>
        <v/>
      </c>
      <c r="V146" t="str">
        <f t="shared" si="28"/>
        <v/>
      </c>
      <c r="W146" t="b">
        <v>0</v>
      </c>
      <c r="X146" t="s">
        <v>8265</v>
      </c>
      <c r="Y146" s="3">
        <f t="shared" si="29"/>
        <v>0.27600000000000002</v>
      </c>
      <c r="Z146" s="4">
        <f t="shared" si="22"/>
        <v>55.945945945945944</v>
      </c>
      <c r="AA146" t="s">
        <v>8306</v>
      </c>
      <c r="AB146" t="s">
        <v>8309</v>
      </c>
      <c r="AC146">
        <f>1</f>
        <v>1</v>
      </c>
    </row>
    <row r="147" spans="1:29" ht="43.2" x14ac:dyDescent="0.3">
      <c r="A147">
        <v>145</v>
      </c>
      <c r="B147" s="1" t="s">
        <v>147</v>
      </c>
      <c r="C147" s="1" t="s">
        <v>4255</v>
      </c>
      <c r="D147">
        <v>4500</v>
      </c>
      <c r="E147">
        <f>VLOOKUP(D147,LU_A!$C$2:$D$13,1,TRUE)</f>
        <v>1000</v>
      </c>
      <c r="F147" t="str">
        <f>VLOOKUP($D147,LU_A!$C$2:$D$13,2,TRUE)</f>
        <v>SmB</v>
      </c>
      <c r="G147">
        <v>338</v>
      </c>
      <c r="H147" t="s">
        <v>8220</v>
      </c>
      <c r="I147" t="s">
        <v>8224</v>
      </c>
      <c r="J147" t="s">
        <v>8246</v>
      </c>
      <c r="K147">
        <v>1439298052</v>
      </c>
      <c r="L147" s="8">
        <f t="shared" si="20"/>
        <v>42227.542268518519</v>
      </c>
      <c r="M147" s="8">
        <f t="shared" si="23"/>
        <v>42227</v>
      </c>
      <c r="N147" s="9">
        <f t="shared" si="24"/>
        <v>0.54226851851854008</v>
      </c>
      <c r="O147">
        <v>1436965252</v>
      </c>
      <c r="P147" s="8">
        <f t="shared" si="21"/>
        <v>42200.542268518519</v>
      </c>
      <c r="Q147" s="8">
        <f t="shared" si="25"/>
        <v>42200</v>
      </c>
      <c r="R147" s="9">
        <f t="shared" si="26"/>
        <v>0.54226851851854008</v>
      </c>
      <c r="S147" t="b">
        <v>0</v>
      </c>
      <c r="T147">
        <v>9</v>
      </c>
      <c r="U147" t="str">
        <f t="shared" si="27"/>
        <v/>
      </c>
      <c r="V147" t="str">
        <f t="shared" si="28"/>
        <v/>
      </c>
      <c r="W147" t="b">
        <v>0</v>
      </c>
      <c r="X147" t="s">
        <v>8265</v>
      </c>
      <c r="Y147" s="3">
        <f t="shared" si="29"/>
        <v>7.5111111111111115E-2</v>
      </c>
      <c r="Z147" s="4">
        <f t="shared" si="22"/>
        <v>37.555555555555557</v>
      </c>
      <c r="AA147" t="s">
        <v>8306</v>
      </c>
      <c r="AB147" t="s">
        <v>8309</v>
      </c>
      <c r="AC147">
        <f>1</f>
        <v>1</v>
      </c>
    </row>
    <row r="148" spans="1:29" ht="43.2" x14ac:dyDescent="0.3">
      <c r="A148">
        <v>146</v>
      </c>
      <c r="B148" s="1" t="s">
        <v>148</v>
      </c>
      <c r="C148" s="1" t="s">
        <v>4256</v>
      </c>
      <c r="D148">
        <v>20000</v>
      </c>
      <c r="E148">
        <f>VLOOKUP(D148,LU_A!$C$2:$D$13,1,TRUE)</f>
        <v>20000</v>
      </c>
      <c r="F148" t="str">
        <f>VLOOKUP($D148,LU_A!$C$2:$D$13,2,TRUE)</f>
        <v>MedB</v>
      </c>
      <c r="G148">
        <v>115</v>
      </c>
      <c r="H148" t="s">
        <v>8220</v>
      </c>
      <c r="I148" t="s">
        <v>8224</v>
      </c>
      <c r="J148" t="s">
        <v>8246</v>
      </c>
      <c r="K148">
        <v>1484698998</v>
      </c>
      <c r="L148" s="8">
        <f t="shared" si="20"/>
        <v>42753.016180555554</v>
      </c>
      <c r="M148" s="8">
        <f t="shared" si="23"/>
        <v>42753</v>
      </c>
      <c r="N148" s="9">
        <f t="shared" si="24"/>
        <v>1.6180555554456078E-2</v>
      </c>
      <c r="O148">
        <v>1479514998</v>
      </c>
      <c r="P148" s="8">
        <f t="shared" si="21"/>
        <v>42693.016180555554</v>
      </c>
      <c r="Q148" s="8">
        <f t="shared" si="25"/>
        <v>42693</v>
      </c>
      <c r="R148" s="9">
        <f t="shared" si="26"/>
        <v>1.6180555554456078E-2</v>
      </c>
      <c r="S148" t="b">
        <v>0</v>
      </c>
      <c r="T148">
        <v>3</v>
      </c>
      <c r="U148" t="str">
        <f t="shared" si="27"/>
        <v/>
      </c>
      <c r="V148" t="str">
        <f t="shared" si="28"/>
        <v/>
      </c>
      <c r="W148" t="b">
        <v>0</v>
      </c>
      <c r="X148" t="s">
        <v>8265</v>
      </c>
      <c r="Y148" s="3">
        <f t="shared" si="29"/>
        <v>5.7499999999999999E-3</v>
      </c>
      <c r="Z148" s="4">
        <f t="shared" si="22"/>
        <v>38.333333333333336</v>
      </c>
      <c r="AA148" t="s">
        <v>8306</v>
      </c>
      <c r="AB148" t="s">
        <v>8309</v>
      </c>
      <c r="AC148">
        <f>1</f>
        <v>1</v>
      </c>
    </row>
    <row r="149" spans="1:29" ht="28.8" x14ac:dyDescent="0.3">
      <c r="A149">
        <v>147</v>
      </c>
      <c r="B149" s="1" t="s">
        <v>149</v>
      </c>
      <c r="C149" s="1" t="s">
        <v>4257</v>
      </c>
      <c r="D149">
        <v>7000</v>
      </c>
      <c r="E149">
        <f>VLOOKUP(D149,LU_A!$C$2:$D$13,1,TRUE)</f>
        <v>5000</v>
      </c>
      <c r="F149" t="str">
        <f>VLOOKUP($D149,LU_A!$C$2:$D$13,2,TRUE)</f>
        <v>SmC</v>
      </c>
      <c r="G149">
        <v>0</v>
      </c>
      <c r="H149" t="s">
        <v>8220</v>
      </c>
      <c r="I149" t="s">
        <v>8225</v>
      </c>
      <c r="J149" t="s">
        <v>8247</v>
      </c>
      <c r="K149">
        <v>1420741080</v>
      </c>
      <c r="L149" s="8">
        <f t="shared" si="20"/>
        <v>42012.762499999997</v>
      </c>
      <c r="M149" s="8">
        <f t="shared" si="23"/>
        <v>42012</v>
      </c>
      <c r="N149" s="9">
        <f t="shared" si="24"/>
        <v>0.76249999999708962</v>
      </c>
      <c r="O149">
        <v>1417026340</v>
      </c>
      <c r="P149" s="8">
        <f t="shared" si="21"/>
        <v>41969.767824074079</v>
      </c>
      <c r="Q149" s="8">
        <f t="shared" si="25"/>
        <v>41969</v>
      </c>
      <c r="R149" s="9">
        <f t="shared" si="26"/>
        <v>0.76782407407881692</v>
      </c>
      <c r="S149" t="b">
        <v>0</v>
      </c>
      <c r="T149">
        <v>0</v>
      </c>
      <c r="U149" t="str">
        <f t="shared" si="27"/>
        <v/>
      </c>
      <c r="V149" t="str">
        <f t="shared" si="28"/>
        <v/>
      </c>
      <c r="W149" t="b">
        <v>0</v>
      </c>
      <c r="X149" t="s">
        <v>8265</v>
      </c>
      <c r="Y149" s="3">
        <f t="shared" si="29"/>
        <v>0</v>
      </c>
      <c r="Z149" s="4" t="str">
        <f t="shared" si="22"/>
        <v xml:space="preserve"> </v>
      </c>
      <c r="AA149" t="s">
        <v>8306</v>
      </c>
      <c r="AB149" t="s">
        <v>8309</v>
      </c>
      <c r="AC149">
        <f>1</f>
        <v>1</v>
      </c>
    </row>
    <row r="150" spans="1:29" ht="43.2" x14ac:dyDescent="0.3">
      <c r="A150">
        <v>148</v>
      </c>
      <c r="B150" s="1" t="s">
        <v>150</v>
      </c>
      <c r="C150" s="1" t="s">
        <v>4258</v>
      </c>
      <c r="D150">
        <v>50000</v>
      </c>
      <c r="E150">
        <f>VLOOKUP(D150,LU_A!$C$2:$D$13,1,TRUE)</f>
        <v>50000</v>
      </c>
      <c r="F150" t="str">
        <f>VLOOKUP($D150,LU_A!$C$2:$D$13,2,TRUE)</f>
        <v>LgD</v>
      </c>
      <c r="G150">
        <v>40</v>
      </c>
      <c r="H150" t="s">
        <v>8220</v>
      </c>
      <c r="I150" t="s">
        <v>8224</v>
      </c>
      <c r="J150" t="s">
        <v>8246</v>
      </c>
      <c r="K150">
        <v>1456555536</v>
      </c>
      <c r="L150" s="8">
        <f t="shared" si="20"/>
        <v>42427.281666666662</v>
      </c>
      <c r="M150" s="8">
        <f t="shared" si="23"/>
        <v>42427</v>
      </c>
      <c r="N150" s="9">
        <f t="shared" si="24"/>
        <v>0.28166666666220408</v>
      </c>
      <c r="O150">
        <v>1453963536</v>
      </c>
      <c r="P150" s="8">
        <f t="shared" si="21"/>
        <v>42397.281666666662</v>
      </c>
      <c r="Q150" s="8">
        <f t="shared" si="25"/>
        <v>42397</v>
      </c>
      <c r="R150" s="9">
        <f t="shared" si="26"/>
        <v>0.28166666666220408</v>
      </c>
      <c r="S150" t="b">
        <v>0</v>
      </c>
      <c r="T150">
        <v>2</v>
      </c>
      <c r="U150" t="str">
        <f t="shared" si="27"/>
        <v/>
      </c>
      <c r="V150" t="str">
        <f t="shared" si="28"/>
        <v/>
      </c>
      <c r="W150" t="b">
        <v>0</v>
      </c>
      <c r="X150" t="s">
        <v>8265</v>
      </c>
      <c r="Y150" s="3">
        <f t="shared" si="29"/>
        <v>8.0000000000000004E-4</v>
      </c>
      <c r="Z150" s="4">
        <f t="shared" si="22"/>
        <v>20</v>
      </c>
      <c r="AA150" t="s">
        <v>8306</v>
      </c>
      <c r="AB150" t="s">
        <v>8309</v>
      </c>
      <c r="AC150">
        <f>1</f>
        <v>1</v>
      </c>
    </row>
    <row r="151" spans="1:29" ht="43.2" x14ac:dyDescent="0.3">
      <c r="A151">
        <v>149</v>
      </c>
      <c r="B151" s="1" t="s">
        <v>151</v>
      </c>
      <c r="C151" s="1" t="s">
        <v>4259</v>
      </c>
      <c r="D151">
        <v>10000</v>
      </c>
      <c r="E151">
        <f>VLOOKUP(D151,LU_A!$C$2:$D$13,1,TRUE)</f>
        <v>10000</v>
      </c>
      <c r="F151" t="str">
        <f>VLOOKUP($D151,LU_A!$C$2:$D$13,2,TRUE)</f>
        <v>SmD</v>
      </c>
      <c r="G151">
        <v>92</v>
      </c>
      <c r="H151" t="s">
        <v>8220</v>
      </c>
      <c r="I151" t="s">
        <v>8224</v>
      </c>
      <c r="J151" t="s">
        <v>8246</v>
      </c>
      <c r="K151">
        <v>1419494400</v>
      </c>
      <c r="L151" s="8">
        <f t="shared" si="20"/>
        <v>41998.333333333328</v>
      </c>
      <c r="M151" s="8">
        <f t="shared" si="23"/>
        <v>41998</v>
      </c>
      <c r="N151" s="9">
        <f t="shared" si="24"/>
        <v>0.33333333332848269</v>
      </c>
      <c r="O151">
        <v>1416888470</v>
      </c>
      <c r="P151" s="8">
        <f t="shared" si="21"/>
        <v>41968.172106481477</v>
      </c>
      <c r="Q151" s="8">
        <f t="shared" si="25"/>
        <v>41968</v>
      </c>
      <c r="R151" s="9">
        <f t="shared" si="26"/>
        <v>0.17210648147738539</v>
      </c>
      <c r="S151" t="b">
        <v>0</v>
      </c>
      <c r="T151">
        <v>6</v>
      </c>
      <c r="U151" t="str">
        <f t="shared" si="27"/>
        <v/>
      </c>
      <c r="V151" t="str">
        <f t="shared" si="28"/>
        <v/>
      </c>
      <c r="W151" t="b">
        <v>0</v>
      </c>
      <c r="X151" t="s">
        <v>8265</v>
      </c>
      <c r="Y151" s="3">
        <f t="shared" si="29"/>
        <v>9.1999999999999998E-3</v>
      </c>
      <c r="Z151" s="4">
        <f t="shared" si="22"/>
        <v>15.333333333333334</v>
      </c>
      <c r="AA151" t="s">
        <v>8306</v>
      </c>
      <c r="AB151" t="s">
        <v>8309</v>
      </c>
      <c r="AC151">
        <f>1</f>
        <v>1</v>
      </c>
    </row>
    <row r="152" spans="1:29" ht="43.2" x14ac:dyDescent="0.3">
      <c r="A152">
        <v>150</v>
      </c>
      <c r="B152" s="1" t="s">
        <v>152</v>
      </c>
      <c r="C152" s="1" t="s">
        <v>4260</v>
      </c>
      <c r="D152">
        <v>130000</v>
      </c>
      <c r="E152">
        <f>VLOOKUP(D152,LU_A!$C$2:$D$13,1,TRUE)</f>
        <v>50000</v>
      </c>
      <c r="F152" t="str">
        <f>VLOOKUP($D152,LU_A!$C$2:$D$13,2,TRUE)</f>
        <v>LgD</v>
      </c>
      <c r="G152">
        <v>30112</v>
      </c>
      <c r="H152" t="s">
        <v>8220</v>
      </c>
      <c r="I152" t="s">
        <v>8224</v>
      </c>
      <c r="J152" t="s">
        <v>8246</v>
      </c>
      <c r="K152">
        <v>1432612382</v>
      </c>
      <c r="L152" s="8">
        <f t="shared" si="20"/>
        <v>42150.161828703705</v>
      </c>
      <c r="M152" s="8">
        <f t="shared" si="23"/>
        <v>42150</v>
      </c>
      <c r="N152" s="9">
        <f t="shared" si="24"/>
        <v>0.16182870370539604</v>
      </c>
      <c r="O152">
        <v>1427428382</v>
      </c>
      <c r="P152" s="8">
        <f t="shared" si="21"/>
        <v>42090.161828703705</v>
      </c>
      <c r="Q152" s="8">
        <f t="shared" si="25"/>
        <v>42090</v>
      </c>
      <c r="R152" s="9">
        <f t="shared" si="26"/>
        <v>0.16182870370539604</v>
      </c>
      <c r="S152" t="b">
        <v>0</v>
      </c>
      <c r="T152">
        <v>67</v>
      </c>
      <c r="U152" t="str">
        <f t="shared" si="27"/>
        <v/>
      </c>
      <c r="V152" t="str">
        <f t="shared" si="28"/>
        <v/>
      </c>
      <c r="W152" t="b">
        <v>0</v>
      </c>
      <c r="X152" t="s">
        <v>8265</v>
      </c>
      <c r="Y152" s="3">
        <f t="shared" si="29"/>
        <v>0.23163076923076922</v>
      </c>
      <c r="Z152" s="4">
        <f t="shared" si="22"/>
        <v>449.43283582089555</v>
      </c>
      <c r="AA152" t="s">
        <v>8306</v>
      </c>
      <c r="AB152" t="s">
        <v>8309</v>
      </c>
      <c r="AC152">
        <f>1</f>
        <v>1</v>
      </c>
    </row>
    <row r="153" spans="1:29" ht="43.2" x14ac:dyDescent="0.3">
      <c r="A153">
        <v>151</v>
      </c>
      <c r="B153" s="1" t="s">
        <v>153</v>
      </c>
      <c r="C153" s="1" t="s">
        <v>4261</v>
      </c>
      <c r="D153">
        <v>250000</v>
      </c>
      <c r="E153">
        <f>VLOOKUP(D153,LU_A!$C$2:$D$13,1,TRUE)</f>
        <v>50000</v>
      </c>
      <c r="F153" t="str">
        <f>VLOOKUP($D153,LU_A!$C$2:$D$13,2,TRUE)</f>
        <v>LgD</v>
      </c>
      <c r="G153">
        <v>140</v>
      </c>
      <c r="H153" t="s">
        <v>8220</v>
      </c>
      <c r="I153" t="s">
        <v>8226</v>
      </c>
      <c r="J153" t="s">
        <v>8248</v>
      </c>
      <c r="K153">
        <v>1434633191</v>
      </c>
      <c r="L153" s="8">
        <f t="shared" si="20"/>
        <v>42173.550821759258</v>
      </c>
      <c r="M153" s="8">
        <f t="shared" si="23"/>
        <v>42173</v>
      </c>
      <c r="N153" s="9">
        <f t="shared" si="24"/>
        <v>0.55082175925781485</v>
      </c>
      <c r="O153">
        <v>1429449191</v>
      </c>
      <c r="P153" s="8">
        <f t="shared" si="21"/>
        <v>42113.550821759258</v>
      </c>
      <c r="Q153" s="8">
        <f t="shared" si="25"/>
        <v>42113</v>
      </c>
      <c r="R153" s="9">
        <f t="shared" si="26"/>
        <v>0.55082175925781485</v>
      </c>
      <c r="S153" t="b">
        <v>0</v>
      </c>
      <c r="T153">
        <v>5</v>
      </c>
      <c r="U153" t="str">
        <f t="shared" si="27"/>
        <v/>
      </c>
      <c r="V153" t="str">
        <f t="shared" si="28"/>
        <v/>
      </c>
      <c r="W153" t="b">
        <v>0</v>
      </c>
      <c r="X153" t="s">
        <v>8265</v>
      </c>
      <c r="Y153" s="3">
        <f t="shared" si="29"/>
        <v>5.5999999999999995E-4</v>
      </c>
      <c r="Z153" s="4">
        <f t="shared" si="22"/>
        <v>28</v>
      </c>
      <c r="AA153" t="s">
        <v>8306</v>
      </c>
      <c r="AB153" t="s">
        <v>8309</v>
      </c>
      <c r="AC153">
        <f>1</f>
        <v>1</v>
      </c>
    </row>
    <row r="154" spans="1:29" ht="28.8" x14ac:dyDescent="0.3">
      <c r="A154">
        <v>152</v>
      </c>
      <c r="B154" s="1" t="s">
        <v>154</v>
      </c>
      <c r="C154" s="1" t="s">
        <v>4262</v>
      </c>
      <c r="D154">
        <v>380000</v>
      </c>
      <c r="E154">
        <f>VLOOKUP(D154,LU_A!$C$2:$D$13,1,TRUE)</f>
        <v>50000</v>
      </c>
      <c r="F154" t="str">
        <f>VLOOKUP($D154,LU_A!$C$2:$D$13,2,TRUE)</f>
        <v>LgD</v>
      </c>
      <c r="G154">
        <v>30</v>
      </c>
      <c r="H154" t="s">
        <v>8220</v>
      </c>
      <c r="I154" t="s">
        <v>8224</v>
      </c>
      <c r="J154" t="s">
        <v>8246</v>
      </c>
      <c r="K154">
        <v>1411437100</v>
      </c>
      <c r="L154" s="8">
        <f t="shared" si="20"/>
        <v>41905.077546296299</v>
      </c>
      <c r="M154" s="8">
        <f t="shared" si="23"/>
        <v>41905</v>
      </c>
      <c r="N154" s="9">
        <f t="shared" si="24"/>
        <v>7.7546296299260575E-2</v>
      </c>
      <c r="O154">
        <v>1408845100</v>
      </c>
      <c r="P154" s="8">
        <f t="shared" si="21"/>
        <v>41875.077546296299</v>
      </c>
      <c r="Q154" s="8">
        <f t="shared" si="25"/>
        <v>41875</v>
      </c>
      <c r="R154" s="9">
        <f t="shared" si="26"/>
        <v>7.7546296299260575E-2</v>
      </c>
      <c r="S154" t="b">
        <v>0</v>
      </c>
      <c r="T154">
        <v>2</v>
      </c>
      <c r="U154" t="str">
        <f t="shared" si="27"/>
        <v/>
      </c>
      <c r="V154" t="str">
        <f t="shared" si="28"/>
        <v/>
      </c>
      <c r="W154" t="b">
        <v>0</v>
      </c>
      <c r="X154" t="s">
        <v>8265</v>
      </c>
      <c r="Y154" s="3">
        <f t="shared" si="29"/>
        <v>7.8947368421052633E-5</v>
      </c>
      <c r="Z154" s="4">
        <f t="shared" si="22"/>
        <v>15</v>
      </c>
      <c r="AA154" t="s">
        <v>8306</v>
      </c>
      <c r="AB154" t="s">
        <v>8309</v>
      </c>
      <c r="AC154">
        <f>1</f>
        <v>1</v>
      </c>
    </row>
    <row r="155" spans="1:29" ht="43.2" x14ac:dyDescent="0.3">
      <c r="A155">
        <v>153</v>
      </c>
      <c r="B155" s="1" t="s">
        <v>155</v>
      </c>
      <c r="C155" s="1" t="s">
        <v>4263</v>
      </c>
      <c r="D155">
        <v>50000</v>
      </c>
      <c r="E155">
        <f>VLOOKUP(D155,LU_A!$C$2:$D$13,1,TRUE)</f>
        <v>50000</v>
      </c>
      <c r="F155" t="str">
        <f>VLOOKUP($D155,LU_A!$C$2:$D$13,2,TRUE)</f>
        <v>LgD</v>
      </c>
      <c r="G155">
        <v>359</v>
      </c>
      <c r="H155" t="s">
        <v>8220</v>
      </c>
      <c r="I155" t="s">
        <v>8224</v>
      </c>
      <c r="J155" t="s">
        <v>8246</v>
      </c>
      <c r="K155">
        <v>1417532644</v>
      </c>
      <c r="L155" s="8">
        <f t="shared" si="20"/>
        <v>41975.627824074079</v>
      </c>
      <c r="M155" s="8">
        <f t="shared" si="23"/>
        <v>41975</v>
      </c>
      <c r="N155" s="9">
        <f t="shared" si="24"/>
        <v>0.627824074079399</v>
      </c>
      <c r="O155">
        <v>1413900244</v>
      </c>
      <c r="P155" s="8">
        <f t="shared" si="21"/>
        <v>41933.586157407408</v>
      </c>
      <c r="Q155" s="8">
        <f t="shared" si="25"/>
        <v>41933</v>
      </c>
      <c r="R155" s="9">
        <f t="shared" si="26"/>
        <v>0.58615740740788169</v>
      </c>
      <c r="S155" t="b">
        <v>0</v>
      </c>
      <c r="T155">
        <v>10</v>
      </c>
      <c r="U155" t="str">
        <f t="shared" si="27"/>
        <v/>
      </c>
      <c r="V155" t="str">
        <f t="shared" si="28"/>
        <v/>
      </c>
      <c r="W155" t="b">
        <v>0</v>
      </c>
      <c r="X155" t="s">
        <v>8265</v>
      </c>
      <c r="Y155" s="3">
        <f t="shared" si="29"/>
        <v>7.1799999999999998E-3</v>
      </c>
      <c r="Z155" s="4">
        <f t="shared" si="22"/>
        <v>35.9</v>
      </c>
      <c r="AA155" t="s">
        <v>8306</v>
      </c>
      <c r="AB155" t="s">
        <v>8309</v>
      </c>
      <c r="AC155">
        <f>1</f>
        <v>1</v>
      </c>
    </row>
    <row r="156" spans="1:29" ht="43.2" x14ac:dyDescent="0.3">
      <c r="A156">
        <v>154</v>
      </c>
      <c r="B156" s="1" t="s">
        <v>156</v>
      </c>
      <c r="C156" s="1" t="s">
        <v>4264</v>
      </c>
      <c r="D156">
        <v>1500</v>
      </c>
      <c r="E156">
        <f>VLOOKUP(D156,LU_A!$C$2:$D$13,1,TRUE)</f>
        <v>1000</v>
      </c>
      <c r="F156" t="str">
        <f>VLOOKUP($D156,LU_A!$C$2:$D$13,2,TRUE)</f>
        <v>SmB</v>
      </c>
      <c r="G156">
        <v>40</v>
      </c>
      <c r="H156" t="s">
        <v>8220</v>
      </c>
      <c r="I156" t="s">
        <v>8224</v>
      </c>
      <c r="J156" t="s">
        <v>8246</v>
      </c>
      <c r="K156">
        <v>1433336895</v>
      </c>
      <c r="L156" s="8">
        <f t="shared" si="20"/>
        <v>42158.547395833331</v>
      </c>
      <c r="M156" s="8">
        <f t="shared" si="23"/>
        <v>42158</v>
      </c>
      <c r="N156" s="9">
        <f t="shared" si="24"/>
        <v>0.54739583333139308</v>
      </c>
      <c r="O156">
        <v>1429621695</v>
      </c>
      <c r="P156" s="8">
        <f t="shared" si="21"/>
        <v>42115.547395833331</v>
      </c>
      <c r="Q156" s="8">
        <f t="shared" si="25"/>
        <v>42115</v>
      </c>
      <c r="R156" s="9">
        <f t="shared" si="26"/>
        <v>0.54739583333139308</v>
      </c>
      <c r="S156" t="b">
        <v>0</v>
      </c>
      <c r="T156">
        <v>3</v>
      </c>
      <c r="U156" t="str">
        <f t="shared" si="27"/>
        <v/>
      </c>
      <c r="V156" t="str">
        <f t="shared" si="28"/>
        <v/>
      </c>
      <c r="W156" t="b">
        <v>0</v>
      </c>
      <c r="X156" t="s">
        <v>8265</v>
      </c>
      <c r="Y156" s="3">
        <f t="shared" si="29"/>
        <v>2.6666666666666668E-2</v>
      </c>
      <c r="Z156" s="4">
        <f t="shared" si="22"/>
        <v>13.333333333333334</v>
      </c>
      <c r="AA156" t="s">
        <v>8306</v>
      </c>
      <c r="AB156" t="s">
        <v>8309</v>
      </c>
      <c r="AC156">
        <f>1</f>
        <v>1</v>
      </c>
    </row>
    <row r="157" spans="1:29" ht="57.6" x14ac:dyDescent="0.3">
      <c r="A157">
        <v>155</v>
      </c>
      <c r="B157" s="1" t="s">
        <v>157</v>
      </c>
      <c r="C157" s="1" t="s">
        <v>4265</v>
      </c>
      <c r="D157">
        <v>1350000</v>
      </c>
      <c r="E157">
        <f>VLOOKUP(D157,LU_A!$C$2:$D$13,1,TRUE)</f>
        <v>50000</v>
      </c>
      <c r="F157" t="str">
        <f>VLOOKUP($D157,LU_A!$C$2:$D$13,2,TRUE)</f>
        <v>LgD</v>
      </c>
      <c r="G157">
        <v>81</v>
      </c>
      <c r="H157" t="s">
        <v>8220</v>
      </c>
      <c r="I157" t="s">
        <v>8224</v>
      </c>
      <c r="J157" t="s">
        <v>8246</v>
      </c>
      <c r="K157">
        <v>1437657935</v>
      </c>
      <c r="L157" s="8">
        <f t="shared" si="20"/>
        <v>42208.559432870374</v>
      </c>
      <c r="M157" s="8">
        <f t="shared" si="23"/>
        <v>42208</v>
      </c>
      <c r="N157" s="9">
        <f t="shared" si="24"/>
        <v>0.55943287037371192</v>
      </c>
      <c r="O157">
        <v>1434201935</v>
      </c>
      <c r="P157" s="8">
        <f t="shared" si="21"/>
        <v>42168.559432870374</v>
      </c>
      <c r="Q157" s="8">
        <f t="shared" si="25"/>
        <v>42168</v>
      </c>
      <c r="R157" s="9">
        <f t="shared" si="26"/>
        <v>0.55943287037371192</v>
      </c>
      <c r="S157" t="b">
        <v>0</v>
      </c>
      <c r="T157">
        <v>4</v>
      </c>
      <c r="U157" t="str">
        <f t="shared" si="27"/>
        <v/>
      </c>
      <c r="V157" t="str">
        <f t="shared" si="28"/>
        <v/>
      </c>
      <c r="W157" t="b">
        <v>0</v>
      </c>
      <c r="X157" t="s">
        <v>8265</v>
      </c>
      <c r="Y157" s="3">
        <f t="shared" si="29"/>
        <v>6.0000000000000002E-5</v>
      </c>
      <c r="Z157" s="4">
        <f t="shared" si="22"/>
        <v>20.25</v>
      </c>
      <c r="AA157" t="s">
        <v>8306</v>
      </c>
      <c r="AB157" t="s">
        <v>8309</v>
      </c>
      <c r="AC157">
        <f>1</f>
        <v>1</v>
      </c>
    </row>
    <row r="158" spans="1:29" ht="57.6" x14ac:dyDescent="0.3">
      <c r="A158">
        <v>156</v>
      </c>
      <c r="B158" s="1" t="s">
        <v>158</v>
      </c>
      <c r="C158" s="1" t="s">
        <v>4266</v>
      </c>
      <c r="D158">
        <v>35000</v>
      </c>
      <c r="E158">
        <f>VLOOKUP(D158,LU_A!$C$2:$D$13,1,TRUE)</f>
        <v>35000</v>
      </c>
      <c r="F158" t="str">
        <f>VLOOKUP($D158,LU_A!$C$2:$D$13,2,TRUE)</f>
        <v>LgA</v>
      </c>
      <c r="G158">
        <v>1785</v>
      </c>
      <c r="H158" t="s">
        <v>8220</v>
      </c>
      <c r="I158" t="s">
        <v>8229</v>
      </c>
      <c r="J158" t="s">
        <v>8251</v>
      </c>
      <c r="K158">
        <v>1407034796</v>
      </c>
      <c r="L158" s="8">
        <f t="shared" si="20"/>
        <v>41854.124953703707</v>
      </c>
      <c r="M158" s="8">
        <f t="shared" si="23"/>
        <v>41854</v>
      </c>
      <c r="N158" s="9">
        <f t="shared" si="24"/>
        <v>0.12495370370743331</v>
      </c>
      <c r="O158">
        <v>1401850796</v>
      </c>
      <c r="P158" s="8">
        <f t="shared" si="21"/>
        <v>41794.124953703707</v>
      </c>
      <c r="Q158" s="8">
        <f t="shared" si="25"/>
        <v>41794</v>
      </c>
      <c r="R158" s="9">
        <f t="shared" si="26"/>
        <v>0.12495370370743331</v>
      </c>
      <c r="S158" t="b">
        <v>0</v>
      </c>
      <c r="T158">
        <v>15</v>
      </c>
      <c r="U158" t="str">
        <f t="shared" si="27"/>
        <v/>
      </c>
      <c r="V158" t="str">
        <f t="shared" si="28"/>
        <v/>
      </c>
      <c r="W158" t="b">
        <v>0</v>
      </c>
      <c r="X158" t="s">
        <v>8265</v>
      </c>
      <c r="Y158" s="3">
        <f t="shared" si="29"/>
        <v>5.0999999999999997E-2</v>
      </c>
      <c r="Z158" s="4">
        <f t="shared" si="22"/>
        <v>119</v>
      </c>
      <c r="AA158" t="s">
        <v>8306</v>
      </c>
      <c r="AB158" t="s">
        <v>8309</v>
      </c>
      <c r="AC158">
        <f>1</f>
        <v>1</v>
      </c>
    </row>
    <row r="159" spans="1:29" ht="43.2" x14ac:dyDescent="0.3">
      <c r="A159">
        <v>157</v>
      </c>
      <c r="B159" s="1" t="s">
        <v>159</v>
      </c>
      <c r="C159" s="1" t="s">
        <v>4267</v>
      </c>
      <c r="D159">
        <v>2995</v>
      </c>
      <c r="E159">
        <f>VLOOKUP(D159,LU_A!$C$2:$D$13,1,TRUE)</f>
        <v>1000</v>
      </c>
      <c r="F159" t="str">
        <f>VLOOKUP($D159,LU_A!$C$2:$D$13,2,TRUE)</f>
        <v>SmB</v>
      </c>
      <c r="G159">
        <v>8</v>
      </c>
      <c r="H159" t="s">
        <v>8220</v>
      </c>
      <c r="I159" t="s">
        <v>8224</v>
      </c>
      <c r="J159" t="s">
        <v>8246</v>
      </c>
      <c r="K159">
        <v>1456523572</v>
      </c>
      <c r="L159" s="8">
        <f t="shared" si="20"/>
        <v>42426.911712962959</v>
      </c>
      <c r="M159" s="8">
        <f t="shared" si="23"/>
        <v>42426</v>
      </c>
      <c r="N159" s="9">
        <f t="shared" si="24"/>
        <v>0.91171296295942739</v>
      </c>
      <c r="O159">
        <v>1453931572</v>
      </c>
      <c r="P159" s="8">
        <f t="shared" si="21"/>
        <v>42396.911712962959</v>
      </c>
      <c r="Q159" s="8">
        <f t="shared" si="25"/>
        <v>42396</v>
      </c>
      <c r="R159" s="9">
        <f t="shared" si="26"/>
        <v>0.91171296295942739</v>
      </c>
      <c r="S159" t="b">
        <v>0</v>
      </c>
      <c r="T159">
        <v>2</v>
      </c>
      <c r="U159" t="str">
        <f t="shared" si="27"/>
        <v/>
      </c>
      <c r="V159" t="str">
        <f t="shared" si="28"/>
        <v/>
      </c>
      <c r="W159" t="b">
        <v>0</v>
      </c>
      <c r="X159" t="s">
        <v>8265</v>
      </c>
      <c r="Y159" s="3">
        <f t="shared" si="29"/>
        <v>2.671118530884808E-3</v>
      </c>
      <c r="Z159" s="4">
        <f t="shared" si="22"/>
        <v>4</v>
      </c>
      <c r="AA159" t="s">
        <v>8306</v>
      </c>
      <c r="AB159" t="s">
        <v>8309</v>
      </c>
      <c r="AC159">
        <f>1</f>
        <v>1</v>
      </c>
    </row>
    <row r="160" spans="1:29" ht="43.2" x14ac:dyDescent="0.3">
      <c r="A160">
        <v>158</v>
      </c>
      <c r="B160" s="1" t="s">
        <v>160</v>
      </c>
      <c r="C160" s="1" t="s">
        <v>4268</v>
      </c>
      <c r="D160">
        <v>5000</v>
      </c>
      <c r="E160">
        <f>VLOOKUP(D160,LU_A!$C$2:$D$13,1,TRUE)</f>
        <v>5000</v>
      </c>
      <c r="F160" t="str">
        <f>VLOOKUP($D160,LU_A!$C$2:$D$13,2,TRUE)</f>
        <v>SmC</v>
      </c>
      <c r="G160">
        <v>0</v>
      </c>
      <c r="H160" t="s">
        <v>8220</v>
      </c>
      <c r="I160" t="s">
        <v>8224</v>
      </c>
      <c r="J160" t="s">
        <v>8246</v>
      </c>
      <c r="K160">
        <v>1413942628</v>
      </c>
      <c r="L160" s="8">
        <f t="shared" si="20"/>
        <v>41934.07671296296</v>
      </c>
      <c r="M160" s="8">
        <f t="shared" si="23"/>
        <v>41934</v>
      </c>
      <c r="N160" s="9">
        <f t="shared" si="24"/>
        <v>7.6712962960300501E-2</v>
      </c>
      <c r="O160">
        <v>1411350628</v>
      </c>
      <c r="P160" s="8">
        <f t="shared" si="21"/>
        <v>41904.07671296296</v>
      </c>
      <c r="Q160" s="8">
        <f t="shared" si="25"/>
        <v>41904</v>
      </c>
      <c r="R160" s="9">
        <f t="shared" si="26"/>
        <v>7.6712962960300501E-2</v>
      </c>
      <c r="S160" t="b">
        <v>0</v>
      </c>
      <c r="T160">
        <v>0</v>
      </c>
      <c r="U160" t="str">
        <f t="shared" si="27"/>
        <v/>
      </c>
      <c r="V160" t="str">
        <f t="shared" si="28"/>
        <v/>
      </c>
      <c r="W160" t="b">
        <v>0</v>
      </c>
      <c r="X160" t="s">
        <v>8265</v>
      </c>
      <c r="Y160" s="3">
        <f t="shared" si="29"/>
        <v>0</v>
      </c>
      <c r="Z160" s="4" t="str">
        <f t="shared" si="22"/>
        <v xml:space="preserve"> </v>
      </c>
      <c r="AA160" t="s">
        <v>8306</v>
      </c>
      <c r="AB160" t="s">
        <v>8309</v>
      </c>
      <c r="AC160">
        <f>1</f>
        <v>1</v>
      </c>
    </row>
    <row r="161" spans="1:29" ht="43.2" x14ac:dyDescent="0.3">
      <c r="A161">
        <v>159</v>
      </c>
      <c r="B161" s="1" t="s">
        <v>161</v>
      </c>
      <c r="C161" s="1" t="s">
        <v>4269</v>
      </c>
      <c r="D161">
        <v>500000</v>
      </c>
      <c r="E161">
        <f>VLOOKUP(D161,LU_A!$C$2:$D$13,1,TRUE)</f>
        <v>50000</v>
      </c>
      <c r="F161" t="str">
        <f>VLOOKUP($D161,LU_A!$C$2:$D$13,2,TRUE)</f>
        <v>LgD</v>
      </c>
      <c r="G161">
        <v>10</v>
      </c>
      <c r="H161" t="s">
        <v>8220</v>
      </c>
      <c r="I161" t="s">
        <v>8224</v>
      </c>
      <c r="J161" t="s">
        <v>8246</v>
      </c>
      <c r="K161">
        <v>1467541545</v>
      </c>
      <c r="L161" s="8">
        <f t="shared" si="20"/>
        <v>42554.434548611112</v>
      </c>
      <c r="M161" s="8">
        <f t="shared" si="23"/>
        <v>42554</v>
      </c>
      <c r="N161" s="9">
        <f t="shared" si="24"/>
        <v>0.43454861111240461</v>
      </c>
      <c r="O161">
        <v>1464085545</v>
      </c>
      <c r="P161" s="8">
        <f t="shared" si="21"/>
        <v>42514.434548611112</v>
      </c>
      <c r="Q161" s="8">
        <f t="shared" si="25"/>
        <v>42514</v>
      </c>
      <c r="R161" s="9">
        <f t="shared" si="26"/>
        <v>0.43454861111240461</v>
      </c>
      <c r="S161" t="b">
        <v>0</v>
      </c>
      <c r="T161">
        <v>1</v>
      </c>
      <c r="U161" t="str">
        <f t="shared" si="27"/>
        <v/>
      </c>
      <c r="V161" t="str">
        <f t="shared" si="28"/>
        <v/>
      </c>
      <c r="W161" t="b">
        <v>0</v>
      </c>
      <c r="X161" t="s">
        <v>8265</v>
      </c>
      <c r="Y161" s="3">
        <f t="shared" si="29"/>
        <v>2.0000000000000002E-5</v>
      </c>
      <c r="Z161" s="4">
        <f t="shared" si="22"/>
        <v>10</v>
      </c>
      <c r="AA161" t="s">
        <v>8306</v>
      </c>
      <c r="AB161" t="s">
        <v>8309</v>
      </c>
      <c r="AC161">
        <f>1</f>
        <v>1</v>
      </c>
    </row>
    <row r="162" spans="1:29" ht="43.2" x14ac:dyDescent="0.3">
      <c r="A162">
        <v>160</v>
      </c>
      <c r="B162" s="1" t="s">
        <v>162</v>
      </c>
      <c r="C162" s="1" t="s">
        <v>4270</v>
      </c>
      <c r="D162">
        <v>5000</v>
      </c>
      <c r="E162">
        <f>VLOOKUP(D162,LU_A!$C$2:$D$13,1,TRUE)</f>
        <v>5000</v>
      </c>
      <c r="F162" t="str">
        <f>VLOOKUP($D162,LU_A!$C$2:$D$13,2,TRUE)</f>
        <v>SmC</v>
      </c>
      <c r="G162">
        <v>0</v>
      </c>
      <c r="H162" t="s">
        <v>8221</v>
      </c>
      <c r="I162" t="s">
        <v>8224</v>
      </c>
      <c r="J162" t="s">
        <v>8246</v>
      </c>
      <c r="K162">
        <v>1439675691</v>
      </c>
      <c r="L162" s="8">
        <f t="shared" si="20"/>
        <v>42231.913090277783</v>
      </c>
      <c r="M162" s="8">
        <f t="shared" si="23"/>
        <v>42231</v>
      </c>
      <c r="N162" s="9">
        <f t="shared" si="24"/>
        <v>0.91309027778333984</v>
      </c>
      <c r="O162">
        <v>1434491691</v>
      </c>
      <c r="P162" s="8">
        <f t="shared" si="21"/>
        <v>42171.913090277783</v>
      </c>
      <c r="Q162" s="8">
        <f t="shared" si="25"/>
        <v>42171</v>
      </c>
      <c r="R162" s="9">
        <f t="shared" si="26"/>
        <v>0.91309027778333984</v>
      </c>
      <c r="S162" t="b">
        <v>0</v>
      </c>
      <c r="T162">
        <v>0</v>
      </c>
      <c r="U162" t="str">
        <f t="shared" si="27"/>
        <v/>
      </c>
      <c r="V162">
        <f t="shared" si="28"/>
        <v>0</v>
      </c>
      <c r="W162" t="b">
        <v>0</v>
      </c>
      <c r="X162" t="s">
        <v>8266</v>
      </c>
      <c r="Y162" s="3">
        <f t="shared" si="29"/>
        <v>0</v>
      </c>
      <c r="Z162" s="4" t="str">
        <f t="shared" si="22"/>
        <v xml:space="preserve"> </v>
      </c>
      <c r="AA162" t="s">
        <v>8306</v>
      </c>
      <c r="AB162" t="s">
        <v>8310</v>
      </c>
      <c r="AC162">
        <f>1</f>
        <v>1</v>
      </c>
    </row>
    <row r="163" spans="1:29" ht="43.2" x14ac:dyDescent="0.3">
      <c r="A163">
        <v>161</v>
      </c>
      <c r="B163" s="1" t="s">
        <v>163</v>
      </c>
      <c r="C163" s="1" t="s">
        <v>4271</v>
      </c>
      <c r="D163">
        <v>50000</v>
      </c>
      <c r="E163">
        <f>VLOOKUP(D163,LU_A!$C$2:$D$13,1,TRUE)</f>
        <v>50000</v>
      </c>
      <c r="F163" t="str">
        <f>VLOOKUP($D163,LU_A!$C$2:$D$13,2,TRUE)</f>
        <v>LgD</v>
      </c>
      <c r="G163">
        <v>5</v>
      </c>
      <c r="H163" t="s">
        <v>8221</v>
      </c>
      <c r="I163" t="s">
        <v>8224</v>
      </c>
      <c r="J163" t="s">
        <v>8246</v>
      </c>
      <c r="K163">
        <v>1404318595</v>
      </c>
      <c r="L163" s="8">
        <f t="shared" si="20"/>
        <v>41822.687442129631</v>
      </c>
      <c r="M163" s="8">
        <f t="shared" si="23"/>
        <v>41822</v>
      </c>
      <c r="N163" s="9">
        <f t="shared" si="24"/>
        <v>0.68744212963065365</v>
      </c>
      <c r="O163">
        <v>1401726595</v>
      </c>
      <c r="P163" s="8">
        <f t="shared" si="21"/>
        <v>41792.687442129631</v>
      </c>
      <c r="Q163" s="8">
        <f t="shared" si="25"/>
        <v>41792</v>
      </c>
      <c r="R163" s="9">
        <f t="shared" si="26"/>
        <v>0.68744212963065365</v>
      </c>
      <c r="S163" t="b">
        <v>0</v>
      </c>
      <c r="T163">
        <v>1</v>
      </c>
      <c r="U163" t="str">
        <f t="shared" si="27"/>
        <v/>
      </c>
      <c r="V163">
        <f t="shared" si="28"/>
        <v>1</v>
      </c>
      <c r="W163" t="b">
        <v>0</v>
      </c>
      <c r="X163" t="s">
        <v>8266</v>
      </c>
      <c r="Y163" s="3">
        <f t="shared" si="29"/>
        <v>1E-4</v>
      </c>
      <c r="Z163" s="4">
        <f t="shared" si="22"/>
        <v>5</v>
      </c>
      <c r="AA163" t="s">
        <v>8306</v>
      </c>
      <c r="AB163" t="s">
        <v>8310</v>
      </c>
      <c r="AC163">
        <f>1</f>
        <v>1</v>
      </c>
    </row>
    <row r="164" spans="1:29" ht="43.2" x14ac:dyDescent="0.3">
      <c r="A164">
        <v>162</v>
      </c>
      <c r="B164" s="1" t="s">
        <v>164</v>
      </c>
      <c r="C164" s="1" t="s">
        <v>4272</v>
      </c>
      <c r="D164">
        <v>2800</v>
      </c>
      <c r="E164">
        <f>VLOOKUP(D164,LU_A!$C$2:$D$13,1,TRUE)</f>
        <v>1000</v>
      </c>
      <c r="F164" t="str">
        <f>VLOOKUP($D164,LU_A!$C$2:$D$13,2,TRUE)</f>
        <v>SmB</v>
      </c>
      <c r="G164">
        <v>435</v>
      </c>
      <c r="H164" t="s">
        <v>8221</v>
      </c>
      <c r="I164" t="s">
        <v>8224</v>
      </c>
      <c r="J164" t="s">
        <v>8246</v>
      </c>
      <c r="K164">
        <v>1408232520</v>
      </c>
      <c r="L164" s="8">
        <f t="shared" si="20"/>
        <v>41867.987500000003</v>
      </c>
      <c r="M164" s="8">
        <f t="shared" si="23"/>
        <v>41867</v>
      </c>
      <c r="N164" s="9">
        <f t="shared" si="24"/>
        <v>0.98750000000291038</v>
      </c>
      <c r="O164">
        <v>1405393356</v>
      </c>
      <c r="P164" s="8">
        <f t="shared" si="21"/>
        <v>41835.126805555556</v>
      </c>
      <c r="Q164" s="8">
        <f t="shared" si="25"/>
        <v>41835</v>
      </c>
      <c r="R164" s="9">
        <f t="shared" si="26"/>
        <v>0.12680555555562023</v>
      </c>
      <c r="S164" t="b">
        <v>0</v>
      </c>
      <c r="T164">
        <v>10</v>
      </c>
      <c r="U164" t="str">
        <f t="shared" si="27"/>
        <v/>
      </c>
      <c r="V164">
        <f t="shared" si="28"/>
        <v>10</v>
      </c>
      <c r="W164" t="b">
        <v>0</v>
      </c>
      <c r="X164" t="s">
        <v>8266</v>
      </c>
      <c r="Y164" s="3">
        <f t="shared" si="29"/>
        <v>0.15535714285714286</v>
      </c>
      <c r="Z164" s="4">
        <f t="shared" si="22"/>
        <v>43.5</v>
      </c>
      <c r="AA164" t="s">
        <v>8306</v>
      </c>
      <c r="AB164" t="s">
        <v>8310</v>
      </c>
      <c r="AC164">
        <f>1</f>
        <v>1</v>
      </c>
    </row>
    <row r="165" spans="1:29" ht="57.6" x14ac:dyDescent="0.3">
      <c r="A165">
        <v>163</v>
      </c>
      <c r="B165" s="1" t="s">
        <v>165</v>
      </c>
      <c r="C165" s="1" t="s">
        <v>4273</v>
      </c>
      <c r="D165">
        <v>2000000</v>
      </c>
      <c r="E165">
        <f>VLOOKUP(D165,LU_A!$C$2:$D$13,1,TRUE)</f>
        <v>50000</v>
      </c>
      <c r="F165" t="str">
        <f>VLOOKUP($D165,LU_A!$C$2:$D$13,2,TRUE)</f>
        <v>LgD</v>
      </c>
      <c r="G165">
        <v>0</v>
      </c>
      <c r="H165" t="s">
        <v>8221</v>
      </c>
      <c r="I165" t="s">
        <v>8224</v>
      </c>
      <c r="J165" t="s">
        <v>8246</v>
      </c>
      <c r="K165">
        <v>1443657600</v>
      </c>
      <c r="L165" s="8">
        <f t="shared" si="20"/>
        <v>42278</v>
      </c>
      <c r="M165" s="8">
        <f t="shared" si="23"/>
        <v>42278</v>
      </c>
      <c r="N165" s="9">
        <f t="shared" si="24"/>
        <v>0</v>
      </c>
      <c r="O165">
        <v>1440716654</v>
      </c>
      <c r="P165" s="8">
        <f t="shared" si="21"/>
        <v>42243.961273148147</v>
      </c>
      <c r="Q165" s="8">
        <f t="shared" si="25"/>
        <v>42243</v>
      </c>
      <c r="R165" s="9">
        <f t="shared" si="26"/>
        <v>0.96127314814657439</v>
      </c>
      <c r="S165" t="b">
        <v>0</v>
      </c>
      <c r="T165">
        <v>0</v>
      </c>
      <c r="U165" t="str">
        <f t="shared" si="27"/>
        <v/>
      </c>
      <c r="V165">
        <f t="shared" si="28"/>
        <v>0</v>
      </c>
      <c r="W165" t="b">
        <v>0</v>
      </c>
      <c r="X165" t="s">
        <v>8266</v>
      </c>
      <c r="Y165" s="3">
        <f t="shared" si="29"/>
        <v>0</v>
      </c>
      <c r="Z165" s="4" t="str">
        <f t="shared" si="22"/>
        <v xml:space="preserve"> </v>
      </c>
      <c r="AA165" t="s">
        <v>8306</v>
      </c>
      <c r="AB165" t="s">
        <v>8310</v>
      </c>
      <c r="AC165">
        <f>1</f>
        <v>1</v>
      </c>
    </row>
    <row r="166" spans="1:29" ht="43.2" x14ac:dyDescent="0.3">
      <c r="A166">
        <v>164</v>
      </c>
      <c r="B166" s="1" t="s">
        <v>166</v>
      </c>
      <c r="C166" s="1" t="s">
        <v>4274</v>
      </c>
      <c r="D166">
        <v>120000</v>
      </c>
      <c r="E166">
        <f>VLOOKUP(D166,LU_A!$C$2:$D$13,1,TRUE)</f>
        <v>50000</v>
      </c>
      <c r="F166" t="str">
        <f>VLOOKUP($D166,LU_A!$C$2:$D$13,2,TRUE)</f>
        <v>LgD</v>
      </c>
      <c r="G166">
        <v>640</v>
      </c>
      <c r="H166" t="s">
        <v>8221</v>
      </c>
      <c r="I166" t="s">
        <v>8224</v>
      </c>
      <c r="J166" t="s">
        <v>8246</v>
      </c>
      <c r="K166">
        <v>1411150701</v>
      </c>
      <c r="L166" s="8">
        <f t="shared" si="20"/>
        <v>41901.762743055559</v>
      </c>
      <c r="M166" s="8">
        <f t="shared" si="23"/>
        <v>41901</v>
      </c>
      <c r="N166" s="9">
        <f t="shared" si="24"/>
        <v>0.76274305555853061</v>
      </c>
      <c r="O166">
        <v>1405966701</v>
      </c>
      <c r="P166" s="8">
        <f t="shared" si="21"/>
        <v>41841.762743055559</v>
      </c>
      <c r="Q166" s="8">
        <f t="shared" si="25"/>
        <v>41841</v>
      </c>
      <c r="R166" s="9">
        <f t="shared" si="26"/>
        <v>0.76274305555853061</v>
      </c>
      <c r="S166" t="b">
        <v>0</v>
      </c>
      <c r="T166">
        <v>7</v>
      </c>
      <c r="U166" t="str">
        <f t="shared" si="27"/>
        <v/>
      </c>
      <c r="V166">
        <f t="shared" si="28"/>
        <v>7</v>
      </c>
      <c r="W166" t="b">
        <v>0</v>
      </c>
      <c r="X166" t="s">
        <v>8266</v>
      </c>
      <c r="Y166" s="3">
        <f t="shared" si="29"/>
        <v>5.3333333333333332E-3</v>
      </c>
      <c r="Z166" s="4">
        <f t="shared" si="22"/>
        <v>91.428571428571431</v>
      </c>
      <c r="AA166" t="s">
        <v>8306</v>
      </c>
      <c r="AB166" t="s">
        <v>8310</v>
      </c>
      <c r="AC166">
        <f>1</f>
        <v>1</v>
      </c>
    </row>
    <row r="167" spans="1:29" ht="28.8" x14ac:dyDescent="0.3">
      <c r="A167">
        <v>165</v>
      </c>
      <c r="B167" s="1" t="s">
        <v>167</v>
      </c>
      <c r="C167" s="1" t="s">
        <v>4275</v>
      </c>
      <c r="D167">
        <v>17000</v>
      </c>
      <c r="E167">
        <f>VLOOKUP(D167,LU_A!$C$2:$D$13,1,TRUE)</f>
        <v>15000</v>
      </c>
      <c r="F167" t="str">
        <f>VLOOKUP($D167,LU_A!$C$2:$D$13,2,TRUE)</f>
        <v>MedA</v>
      </c>
      <c r="G167">
        <v>0</v>
      </c>
      <c r="H167" t="s">
        <v>8221</v>
      </c>
      <c r="I167" t="s">
        <v>8225</v>
      </c>
      <c r="J167" t="s">
        <v>8247</v>
      </c>
      <c r="K167">
        <v>1452613724</v>
      </c>
      <c r="L167" s="8">
        <f t="shared" si="20"/>
        <v>42381.658842592587</v>
      </c>
      <c r="M167" s="8">
        <f t="shared" si="23"/>
        <v>42381</v>
      </c>
      <c r="N167" s="9">
        <f t="shared" si="24"/>
        <v>0.6588425925874617</v>
      </c>
      <c r="O167">
        <v>1450021724</v>
      </c>
      <c r="P167" s="8">
        <f t="shared" si="21"/>
        <v>42351.658842592587</v>
      </c>
      <c r="Q167" s="8">
        <f t="shared" si="25"/>
        <v>42351</v>
      </c>
      <c r="R167" s="9">
        <f t="shared" si="26"/>
        <v>0.6588425925874617</v>
      </c>
      <c r="S167" t="b">
        <v>0</v>
      </c>
      <c r="T167">
        <v>0</v>
      </c>
      <c r="U167" t="str">
        <f t="shared" si="27"/>
        <v/>
      </c>
      <c r="V167">
        <f t="shared" si="28"/>
        <v>0</v>
      </c>
      <c r="W167" t="b">
        <v>0</v>
      </c>
      <c r="X167" t="s">
        <v>8266</v>
      </c>
      <c r="Y167" s="3">
        <f t="shared" si="29"/>
        <v>0</v>
      </c>
      <c r="Z167" s="4" t="str">
        <f t="shared" si="22"/>
        <v xml:space="preserve"> </v>
      </c>
      <c r="AA167" t="s">
        <v>8306</v>
      </c>
      <c r="AB167" t="s">
        <v>8310</v>
      </c>
      <c r="AC167">
        <f>1</f>
        <v>1</v>
      </c>
    </row>
    <row r="168" spans="1:29" ht="43.2" x14ac:dyDescent="0.3">
      <c r="A168">
        <v>166</v>
      </c>
      <c r="B168" s="1" t="s">
        <v>168</v>
      </c>
      <c r="C168" s="1" t="s">
        <v>4276</v>
      </c>
      <c r="D168">
        <v>5000</v>
      </c>
      <c r="E168">
        <f>VLOOKUP(D168,LU_A!$C$2:$D$13,1,TRUE)</f>
        <v>5000</v>
      </c>
      <c r="F168" t="str">
        <f>VLOOKUP($D168,LU_A!$C$2:$D$13,2,TRUE)</f>
        <v>SmC</v>
      </c>
      <c r="G168">
        <v>3000</v>
      </c>
      <c r="H168" t="s">
        <v>8221</v>
      </c>
      <c r="I168" t="s">
        <v>8224</v>
      </c>
      <c r="J168" t="s">
        <v>8246</v>
      </c>
      <c r="K168">
        <v>1484531362</v>
      </c>
      <c r="L168" s="8">
        <f t="shared" si="20"/>
        <v>42751.075949074075</v>
      </c>
      <c r="M168" s="8">
        <f t="shared" si="23"/>
        <v>42751</v>
      </c>
      <c r="N168" s="9">
        <f t="shared" si="24"/>
        <v>7.5949074074742384E-2</v>
      </c>
      <c r="O168">
        <v>1481939362</v>
      </c>
      <c r="P168" s="8">
        <f t="shared" si="21"/>
        <v>42721.075949074075</v>
      </c>
      <c r="Q168" s="8">
        <f t="shared" si="25"/>
        <v>42721</v>
      </c>
      <c r="R168" s="9">
        <f t="shared" si="26"/>
        <v>7.5949074074742384E-2</v>
      </c>
      <c r="S168" t="b">
        <v>0</v>
      </c>
      <c r="T168">
        <v>1</v>
      </c>
      <c r="U168" t="str">
        <f t="shared" si="27"/>
        <v/>
      </c>
      <c r="V168">
        <f t="shared" si="28"/>
        <v>1</v>
      </c>
      <c r="W168" t="b">
        <v>0</v>
      </c>
      <c r="X168" t="s">
        <v>8266</v>
      </c>
      <c r="Y168" s="3">
        <f t="shared" si="29"/>
        <v>0.6</v>
      </c>
      <c r="Z168" s="4">
        <f t="shared" si="22"/>
        <v>3000</v>
      </c>
      <c r="AA168" t="s">
        <v>8306</v>
      </c>
      <c r="AB168" t="s">
        <v>8310</v>
      </c>
      <c r="AC168">
        <f>1</f>
        <v>1</v>
      </c>
    </row>
    <row r="169" spans="1:29" ht="43.2" x14ac:dyDescent="0.3">
      <c r="A169">
        <v>167</v>
      </c>
      <c r="B169" s="1" t="s">
        <v>169</v>
      </c>
      <c r="C169" s="1" t="s">
        <v>4277</v>
      </c>
      <c r="D169">
        <v>110000</v>
      </c>
      <c r="E169">
        <f>VLOOKUP(D169,LU_A!$C$2:$D$13,1,TRUE)</f>
        <v>50000</v>
      </c>
      <c r="F169" t="str">
        <f>VLOOKUP($D169,LU_A!$C$2:$D$13,2,TRUE)</f>
        <v>LgD</v>
      </c>
      <c r="G169">
        <v>11</v>
      </c>
      <c r="H169" t="s">
        <v>8221</v>
      </c>
      <c r="I169" t="s">
        <v>8224</v>
      </c>
      <c r="J169" t="s">
        <v>8246</v>
      </c>
      <c r="K169">
        <v>1438726535</v>
      </c>
      <c r="L169" s="8">
        <f t="shared" si="20"/>
        <v>42220.927488425921</v>
      </c>
      <c r="M169" s="8">
        <f t="shared" si="23"/>
        <v>42220</v>
      </c>
      <c r="N169" s="9">
        <f t="shared" si="24"/>
        <v>0.92748842592118308</v>
      </c>
      <c r="O169">
        <v>1433542535</v>
      </c>
      <c r="P169" s="8">
        <f t="shared" si="21"/>
        <v>42160.927488425921</v>
      </c>
      <c r="Q169" s="8">
        <f t="shared" si="25"/>
        <v>42160</v>
      </c>
      <c r="R169" s="9">
        <f t="shared" si="26"/>
        <v>0.92748842592118308</v>
      </c>
      <c r="S169" t="b">
        <v>0</v>
      </c>
      <c r="T169">
        <v>2</v>
      </c>
      <c r="U169" t="str">
        <f t="shared" si="27"/>
        <v/>
      </c>
      <c r="V169">
        <f t="shared" si="28"/>
        <v>2</v>
      </c>
      <c r="W169" t="b">
        <v>0</v>
      </c>
      <c r="X169" t="s">
        <v>8266</v>
      </c>
      <c r="Y169" s="3">
        <f t="shared" si="29"/>
        <v>1E-4</v>
      </c>
      <c r="Z169" s="4">
        <f t="shared" si="22"/>
        <v>5.5</v>
      </c>
      <c r="AA169" t="s">
        <v>8306</v>
      </c>
      <c r="AB169" t="s">
        <v>8310</v>
      </c>
      <c r="AC169">
        <f>1</f>
        <v>1</v>
      </c>
    </row>
    <row r="170" spans="1:29" ht="43.2" x14ac:dyDescent="0.3">
      <c r="A170">
        <v>168</v>
      </c>
      <c r="B170" s="1" t="s">
        <v>170</v>
      </c>
      <c r="C170" s="1" t="s">
        <v>4278</v>
      </c>
      <c r="D170">
        <v>8000</v>
      </c>
      <c r="E170">
        <f>VLOOKUP(D170,LU_A!$C$2:$D$13,1,TRUE)</f>
        <v>5000</v>
      </c>
      <c r="F170" t="str">
        <f>VLOOKUP($D170,LU_A!$C$2:$D$13,2,TRUE)</f>
        <v>SmC</v>
      </c>
      <c r="G170">
        <v>325</v>
      </c>
      <c r="H170" t="s">
        <v>8221</v>
      </c>
      <c r="I170" t="s">
        <v>8224</v>
      </c>
      <c r="J170" t="s">
        <v>8246</v>
      </c>
      <c r="K170">
        <v>1426791770</v>
      </c>
      <c r="L170" s="8">
        <f t="shared" si="20"/>
        <v>42082.793634259258</v>
      </c>
      <c r="M170" s="8">
        <f t="shared" si="23"/>
        <v>42082</v>
      </c>
      <c r="N170" s="9">
        <f t="shared" si="24"/>
        <v>0.79363425925839692</v>
      </c>
      <c r="O170">
        <v>1424203370</v>
      </c>
      <c r="P170" s="8">
        <f t="shared" si="21"/>
        <v>42052.83530092593</v>
      </c>
      <c r="Q170" s="8">
        <f t="shared" si="25"/>
        <v>42052</v>
      </c>
      <c r="R170" s="9">
        <f t="shared" si="26"/>
        <v>0.83530092592991423</v>
      </c>
      <c r="S170" t="b">
        <v>0</v>
      </c>
      <c r="T170">
        <v>3</v>
      </c>
      <c r="U170" t="str">
        <f t="shared" si="27"/>
        <v/>
      </c>
      <c r="V170">
        <f t="shared" si="28"/>
        <v>3</v>
      </c>
      <c r="W170" t="b">
        <v>0</v>
      </c>
      <c r="X170" t="s">
        <v>8266</v>
      </c>
      <c r="Y170" s="3">
        <f t="shared" si="29"/>
        <v>4.0625000000000001E-2</v>
      </c>
      <c r="Z170" s="4">
        <f t="shared" si="22"/>
        <v>108.33333333333333</v>
      </c>
      <c r="AA170" t="s">
        <v>8306</v>
      </c>
      <c r="AB170" t="s">
        <v>8310</v>
      </c>
      <c r="AC170">
        <f>1</f>
        <v>1</v>
      </c>
    </row>
    <row r="171" spans="1:29" ht="43.2" x14ac:dyDescent="0.3">
      <c r="A171">
        <v>169</v>
      </c>
      <c r="B171" s="1" t="s">
        <v>171</v>
      </c>
      <c r="C171" s="1" t="s">
        <v>4279</v>
      </c>
      <c r="D171">
        <v>2500</v>
      </c>
      <c r="E171">
        <f>VLOOKUP(D171,LU_A!$C$2:$D$13,1,TRUE)</f>
        <v>1000</v>
      </c>
      <c r="F171" t="str">
        <f>VLOOKUP($D171,LU_A!$C$2:$D$13,2,TRUE)</f>
        <v>SmB</v>
      </c>
      <c r="G171">
        <v>560</v>
      </c>
      <c r="H171" t="s">
        <v>8221</v>
      </c>
      <c r="I171" t="s">
        <v>8225</v>
      </c>
      <c r="J171" t="s">
        <v>8247</v>
      </c>
      <c r="K171">
        <v>1413634059</v>
      </c>
      <c r="L171" s="8">
        <f t="shared" si="20"/>
        <v>41930.505312499998</v>
      </c>
      <c r="M171" s="8">
        <f t="shared" si="23"/>
        <v>41930</v>
      </c>
      <c r="N171" s="9">
        <f t="shared" si="24"/>
        <v>0.50531249999767169</v>
      </c>
      <c r="O171">
        <v>1411042059</v>
      </c>
      <c r="P171" s="8">
        <f t="shared" si="21"/>
        <v>41900.505312499998</v>
      </c>
      <c r="Q171" s="8">
        <f t="shared" si="25"/>
        <v>41900</v>
      </c>
      <c r="R171" s="9">
        <f t="shared" si="26"/>
        <v>0.50531249999767169</v>
      </c>
      <c r="S171" t="b">
        <v>0</v>
      </c>
      <c r="T171">
        <v>10</v>
      </c>
      <c r="U171" t="str">
        <f t="shared" si="27"/>
        <v/>
      </c>
      <c r="V171">
        <f t="shared" si="28"/>
        <v>10</v>
      </c>
      <c r="W171" t="b">
        <v>0</v>
      </c>
      <c r="X171" t="s">
        <v>8266</v>
      </c>
      <c r="Y171" s="3">
        <f t="shared" si="29"/>
        <v>0.224</v>
      </c>
      <c r="Z171" s="4">
        <f t="shared" si="22"/>
        <v>56</v>
      </c>
      <c r="AA171" t="s">
        <v>8306</v>
      </c>
      <c r="AB171" t="s">
        <v>8310</v>
      </c>
      <c r="AC171">
        <f>1</f>
        <v>1</v>
      </c>
    </row>
    <row r="172" spans="1:29" ht="43.2" x14ac:dyDescent="0.3">
      <c r="A172">
        <v>170</v>
      </c>
      <c r="B172" s="1" t="s">
        <v>172</v>
      </c>
      <c r="C172" s="1" t="s">
        <v>4280</v>
      </c>
      <c r="D172">
        <v>10000</v>
      </c>
      <c r="E172">
        <f>VLOOKUP(D172,LU_A!$C$2:$D$13,1,TRUE)</f>
        <v>10000</v>
      </c>
      <c r="F172" t="str">
        <f>VLOOKUP($D172,LU_A!$C$2:$D$13,2,TRUE)</f>
        <v>SmD</v>
      </c>
      <c r="G172">
        <v>325</v>
      </c>
      <c r="H172" t="s">
        <v>8221</v>
      </c>
      <c r="I172" t="s">
        <v>8224</v>
      </c>
      <c r="J172" t="s">
        <v>8246</v>
      </c>
      <c r="K172">
        <v>1440912480</v>
      </c>
      <c r="L172" s="8">
        <f t="shared" si="20"/>
        <v>42246.227777777778</v>
      </c>
      <c r="M172" s="8">
        <f t="shared" si="23"/>
        <v>42246</v>
      </c>
      <c r="N172" s="9">
        <f t="shared" si="24"/>
        <v>0.22777777777810115</v>
      </c>
      <c r="O172">
        <v>1438385283</v>
      </c>
      <c r="P172" s="8">
        <f t="shared" si="21"/>
        <v>42216.977812500001</v>
      </c>
      <c r="Q172" s="8">
        <f t="shared" si="25"/>
        <v>42216</v>
      </c>
      <c r="R172" s="9">
        <f t="shared" si="26"/>
        <v>0.97781250000116415</v>
      </c>
      <c r="S172" t="b">
        <v>0</v>
      </c>
      <c r="T172">
        <v>10</v>
      </c>
      <c r="U172" t="str">
        <f t="shared" si="27"/>
        <v/>
      </c>
      <c r="V172">
        <f t="shared" si="28"/>
        <v>10</v>
      </c>
      <c r="W172" t="b">
        <v>0</v>
      </c>
      <c r="X172" t="s">
        <v>8266</v>
      </c>
      <c r="Y172" s="3">
        <f t="shared" si="29"/>
        <v>3.2500000000000001E-2</v>
      </c>
      <c r="Z172" s="4">
        <f t="shared" si="22"/>
        <v>32.5</v>
      </c>
      <c r="AA172" t="s">
        <v>8306</v>
      </c>
      <c r="AB172" t="s">
        <v>8310</v>
      </c>
      <c r="AC172">
        <f>1</f>
        <v>1</v>
      </c>
    </row>
    <row r="173" spans="1:29" ht="43.2" x14ac:dyDescent="0.3">
      <c r="A173">
        <v>171</v>
      </c>
      <c r="B173" s="1" t="s">
        <v>173</v>
      </c>
      <c r="C173" s="1" t="s">
        <v>4281</v>
      </c>
      <c r="D173">
        <v>50000</v>
      </c>
      <c r="E173">
        <f>VLOOKUP(D173,LU_A!$C$2:$D$13,1,TRUE)</f>
        <v>50000</v>
      </c>
      <c r="F173" t="str">
        <f>VLOOKUP($D173,LU_A!$C$2:$D$13,2,TRUE)</f>
        <v>LgD</v>
      </c>
      <c r="G173">
        <v>1</v>
      </c>
      <c r="H173" t="s">
        <v>8221</v>
      </c>
      <c r="I173" t="s">
        <v>8224</v>
      </c>
      <c r="J173" t="s">
        <v>8246</v>
      </c>
      <c r="K173">
        <v>1470975614</v>
      </c>
      <c r="L173" s="8">
        <f t="shared" si="20"/>
        <v>42594.180717592593</v>
      </c>
      <c r="M173" s="8">
        <f t="shared" si="23"/>
        <v>42594</v>
      </c>
      <c r="N173" s="9">
        <f t="shared" si="24"/>
        <v>0.18071759259328246</v>
      </c>
      <c r="O173">
        <v>1465791614</v>
      </c>
      <c r="P173" s="8">
        <f t="shared" si="21"/>
        <v>42534.180717592593</v>
      </c>
      <c r="Q173" s="8">
        <f t="shared" si="25"/>
        <v>42534</v>
      </c>
      <c r="R173" s="9">
        <f t="shared" si="26"/>
        <v>0.18071759259328246</v>
      </c>
      <c r="S173" t="b">
        <v>0</v>
      </c>
      <c r="T173">
        <v>1</v>
      </c>
      <c r="U173" t="str">
        <f t="shared" si="27"/>
        <v/>
      </c>
      <c r="V173">
        <f t="shared" si="28"/>
        <v>1</v>
      </c>
      <c r="W173" t="b">
        <v>0</v>
      </c>
      <c r="X173" t="s">
        <v>8266</v>
      </c>
      <c r="Y173" s="3">
        <f t="shared" si="29"/>
        <v>2.0000000000000002E-5</v>
      </c>
      <c r="Z173" s="4">
        <f t="shared" si="22"/>
        <v>1</v>
      </c>
      <c r="AA173" t="s">
        <v>8306</v>
      </c>
      <c r="AB173" t="s">
        <v>8310</v>
      </c>
      <c r="AC173">
        <f>1</f>
        <v>1</v>
      </c>
    </row>
    <row r="174" spans="1:29" ht="43.2" x14ac:dyDescent="0.3">
      <c r="A174">
        <v>172</v>
      </c>
      <c r="B174" s="1" t="s">
        <v>174</v>
      </c>
      <c r="C174" s="1" t="s">
        <v>4282</v>
      </c>
      <c r="D174">
        <v>95000</v>
      </c>
      <c r="E174">
        <f>VLOOKUP(D174,LU_A!$C$2:$D$13,1,TRUE)</f>
        <v>50000</v>
      </c>
      <c r="F174" t="str">
        <f>VLOOKUP($D174,LU_A!$C$2:$D$13,2,TRUE)</f>
        <v>LgD</v>
      </c>
      <c r="G174">
        <v>0</v>
      </c>
      <c r="H174" t="s">
        <v>8221</v>
      </c>
      <c r="I174" t="s">
        <v>8224</v>
      </c>
      <c r="J174" t="s">
        <v>8246</v>
      </c>
      <c r="K174">
        <v>1426753723</v>
      </c>
      <c r="L174" s="8">
        <f t="shared" si="20"/>
        <v>42082.353275462956</v>
      </c>
      <c r="M174" s="8">
        <f t="shared" si="23"/>
        <v>42082</v>
      </c>
      <c r="N174" s="9">
        <f t="shared" si="24"/>
        <v>0.35327546295593493</v>
      </c>
      <c r="O174">
        <v>1423733323</v>
      </c>
      <c r="P174" s="8">
        <f t="shared" si="21"/>
        <v>42047.394942129627</v>
      </c>
      <c r="Q174" s="8">
        <f t="shared" si="25"/>
        <v>42047</v>
      </c>
      <c r="R174" s="9">
        <f t="shared" si="26"/>
        <v>0.39494212962745223</v>
      </c>
      <c r="S174" t="b">
        <v>0</v>
      </c>
      <c r="T174">
        <v>0</v>
      </c>
      <c r="U174" t="str">
        <f t="shared" si="27"/>
        <v/>
      </c>
      <c r="V174">
        <f t="shared" si="28"/>
        <v>0</v>
      </c>
      <c r="W174" t="b">
        <v>0</v>
      </c>
      <c r="X174" t="s">
        <v>8266</v>
      </c>
      <c r="Y174" s="3">
        <f t="shared" si="29"/>
        <v>0</v>
      </c>
      <c r="Z174" s="4" t="str">
        <f t="shared" si="22"/>
        <v xml:space="preserve"> </v>
      </c>
      <c r="AA174" t="s">
        <v>8306</v>
      </c>
      <c r="AB174" t="s">
        <v>8310</v>
      </c>
      <c r="AC174">
        <f>1</f>
        <v>1</v>
      </c>
    </row>
    <row r="175" spans="1:29" ht="43.2" x14ac:dyDescent="0.3">
      <c r="A175">
        <v>173</v>
      </c>
      <c r="B175" s="1" t="s">
        <v>175</v>
      </c>
      <c r="C175" s="1" t="s">
        <v>4283</v>
      </c>
      <c r="D175">
        <v>1110</v>
      </c>
      <c r="E175">
        <f>VLOOKUP(D175,LU_A!$C$2:$D$13,1,TRUE)</f>
        <v>1000</v>
      </c>
      <c r="F175" t="str">
        <f>VLOOKUP($D175,LU_A!$C$2:$D$13,2,TRUE)</f>
        <v>SmB</v>
      </c>
      <c r="G175">
        <v>0</v>
      </c>
      <c r="H175" t="s">
        <v>8221</v>
      </c>
      <c r="I175" t="s">
        <v>8225</v>
      </c>
      <c r="J175" t="s">
        <v>8247</v>
      </c>
      <c r="K175">
        <v>1425131108</v>
      </c>
      <c r="L175" s="8">
        <f t="shared" si="20"/>
        <v>42063.573009259257</v>
      </c>
      <c r="M175" s="8">
        <f t="shared" si="23"/>
        <v>42063</v>
      </c>
      <c r="N175" s="9">
        <f t="shared" si="24"/>
        <v>0.57300925925665069</v>
      </c>
      <c r="O175">
        <v>1422539108</v>
      </c>
      <c r="P175" s="8">
        <f t="shared" si="21"/>
        <v>42033.573009259257</v>
      </c>
      <c r="Q175" s="8">
        <f t="shared" si="25"/>
        <v>42033</v>
      </c>
      <c r="R175" s="9">
        <f t="shared" si="26"/>
        <v>0.57300925925665069</v>
      </c>
      <c r="S175" t="b">
        <v>0</v>
      </c>
      <c r="T175">
        <v>0</v>
      </c>
      <c r="U175" t="str">
        <f t="shared" si="27"/>
        <v/>
      </c>
      <c r="V175">
        <f t="shared" si="28"/>
        <v>0</v>
      </c>
      <c r="W175" t="b">
        <v>0</v>
      </c>
      <c r="X175" t="s">
        <v>8266</v>
      </c>
      <c r="Y175" s="3">
        <f t="shared" si="29"/>
        <v>0</v>
      </c>
      <c r="Z175" s="4" t="str">
        <f t="shared" si="22"/>
        <v xml:space="preserve"> </v>
      </c>
      <c r="AA175" t="s">
        <v>8306</v>
      </c>
      <c r="AB175" t="s">
        <v>8310</v>
      </c>
      <c r="AC175">
        <f>1</f>
        <v>1</v>
      </c>
    </row>
    <row r="176" spans="1:29" ht="43.2" x14ac:dyDescent="0.3">
      <c r="A176">
        <v>174</v>
      </c>
      <c r="B176" s="1" t="s">
        <v>176</v>
      </c>
      <c r="C176" s="1" t="s">
        <v>4284</v>
      </c>
      <c r="D176">
        <v>6000</v>
      </c>
      <c r="E176">
        <f>VLOOKUP(D176,LU_A!$C$2:$D$13,1,TRUE)</f>
        <v>5000</v>
      </c>
      <c r="F176" t="str">
        <f>VLOOKUP($D176,LU_A!$C$2:$D$13,2,TRUE)</f>
        <v>SmC</v>
      </c>
      <c r="G176">
        <v>0</v>
      </c>
      <c r="H176" t="s">
        <v>8221</v>
      </c>
      <c r="I176" t="s">
        <v>8233</v>
      </c>
      <c r="J176" t="s">
        <v>8249</v>
      </c>
      <c r="K176">
        <v>1431108776</v>
      </c>
      <c r="L176" s="8">
        <f t="shared" si="20"/>
        <v>42132.758981481486</v>
      </c>
      <c r="M176" s="8">
        <f t="shared" si="23"/>
        <v>42132</v>
      </c>
      <c r="N176" s="9">
        <f t="shared" si="24"/>
        <v>0.75898148148553446</v>
      </c>
      <c r="O176">
        <v>1425924776</v>
      </c>
      <c r="P176" s="8">
        <f t="shared" si="21"/>
        <v>42072.758981481486</v>
      </c>
      <c r="Q176" s="8">
        <f t="shared" si="25"/>
        <v>42072</v>
      </c>
      <c r="R176" s="9">
        <f t="shared" si="26"/>
        <v>0.75898148148553446</v>
      </c>
      <c r="S176" t="b">
        <v>0</v>
      </c>
      <c r="T176">
        <v>0</v>
      </c>
      <c r="U176" t="str">
        <f t="shared" si="27"/>
        <v/>
      </c>
      <c r="V176">
        <f t="shared" si="28"/>
        <v>0</v>
      </c>
      <c r="W176" t="b">
        <v>0</v>
      </c>
      <c r="X176" t="s">
        <v>8266</v>
      </c>
      <c r="Y176" s="3">
        <f t="shared" si="29"/>
        <v>0</v>
      </c>
      <c r="Z176" s="4" t="str">
        <f t="shared" si="22"/>
        <v xml:space="preserve"> </v>
      </c>
      <c r="AA176" t="s">
        <v>8306</v>
      </c>
      <c r="AB176" t="s">
        <v>8310</v>
      </c>
      <c r="AC176">
        <f>1</f>
        <v>1</v>
      </c>
    </row>
    <row r="177" spans="1:29" ht="43.2" x14ac:dyDescent="0.3">
      <c r="A177">
        <v>175</v>
      </c>
      <c r="B177" s="1" t="s">
        <v>177</v>
      </c>
      <c r="C177" s="1" t="s">
        <v>4285</v>
      </c>
      <c r="D177">
        <v>20000</v>
      </c>
      <c r="E177">
        <f>VLOOKUP(D177,LU_A!$C$2:$D$13,1,TRUE)</f>
        <v>20000</v>
      </c>
      <c r="F177" t="str">
        <f>VLOOKUP($D177,LU_A!$C$2:$D$13,2,TRUE)</f>
        <v>MedB</v>
      </c>
      <c r="G177">
        <v>1297</v>
      </c>
      <c r="H177" t="s">
        <v>8221</v>
      </c>
      <c r="I177" t="s">
        <v>8225</v>
      </c>
      <c r="J177" t="s">
        <v>8247</v>
      </c>
      <c r="K177">
        <v>1409337611</v>
      </c>
      <c r="L177" s="8">
        <f t="shared" si="20"/>
        <v>41880.777905092589</v>
      </c>
      <c r="M177" s="8">
        <f t="shared" si="23"/>
        <v>41880</v>
      </c>
      <c r="N177" s="9">
        <f t="shared" si="24"/>
        <v>0.77790509258920792</v>
      </c>
      <c r="O177">
        <v>1407177611</v>
      </c>
      <c r="P177" s="8">
        <f t="shared" si="21"/>
        <v>41855.777905092589</v>
      </c>
      <c r="Q177" s="8">
        <f t="shared" si="25"/>
        <v>41855</v>
      </c>
      <c r="R177" s="9">
        <f t="shared" si="26"/>
        <v>0.77790509258920792</v>
      </c>
      <c r="S177" t="b">
        <v>0</v>
      </c>
      <c r="T177">
        <v>26</v>
      </c>
      <c r="U177" t="str">
        <f t="shared" si="27"/>
        <v/>
      </c>
      <c r="V177">
        <f t="shared" si="28"/>
        <v>26</v>
      </c>
      <c r="W177" t="b">
        <v>0</v>
      </c>
      <c r="X177" t="s">
        <v>8266</v>
      </c>
      <c r="Y177" s="3">
        <f t="shared" si="29"/>
        <v>6.4850000000000005E-2</v>
      </c>
      <c r="Z177" s="4">
        <f t="shared" si="22"/>
        <v>49.884615384615387</v>
      </c>
      <c r="AA177" t="s">
        <v>8306</v>
      </c>
      <c r="AB177" t="s">
        <v>8310</v>
      </c>
      <c r="AC177">
        <f>1</f>
        <v>1</v>
      </c>
    </row>
    <row r="178" spans="1:29" ht="43.2" x14ac:dyDescent="0.3">
      <c r="A178">
        <v>176</v>
      </c>
      <c r="B178" s="1" t="s">
        <v>178</v>
      </c>
      <c r="C178" s="1" t="s">
        <v>4286</v>
      </c>
      <c r="D178">
        <v>1500</v>
      </c>
      <c r="E178">
        <f>VLOOKUP(D178,LU_A!$C$2:$D$13,1,TRUE)</f>
        <v>1000</v>
      </c>
      <c r="F178" t="str">
        <f>VLOOKUP($D178,LU_A!$C$2:$D$13,2,TRUE)</f>
        <v>SmB</v>
      </c>
      <c r="G178">
        <v>0</v>
      </c>
      <c r="H178" t="s">
        <v>8221</v>
      </c>
      <c r="I178" t="s">
        <v>8224</v>
      </c>
      <c r="J178" t="s">
        <v>8246</v>
      </c>
      <c r="K178">
        <v>1438803999</v>
      </c>
      <c r="L178" s="8">
        <f t="shared" si="20"/>
        <v>42221.824062500003</v>
      </c>
      <c r="M178" s="8">
        <f t="shared" si="23"/>
        <v>42221</v>
      </c>
      <c r="N178" s="9">
        <f t="shared" si="24"/>
        <v>0.82406250000349246</v>
      </c>
      <c r="O178">
        <v>1436211999</v>
      </c>
      <c r="P178" s="8">
        <f t="shared" si="21"/>
        <v>42191.824062500003</v>
      </c>
      <c r="Q178" s="8">
        <f t="shared" si="25"/>
        <v>42191</v>
      </c>
      <c r="R178" s="9">
        <f t="shared" si="26"/>
        <v>0.82406250000349246</v>
      </c>
      <c r="S178" t="b">
        <v>0</v>
      </c>
      <c r="T178">
        <v>0</v>
      </c>
      <c r="U178" t="str">
        <f t="shared" si="27"/>
        <v/>
      </c>
      <c r="V178">
        <f t="shared" si="28"/>
        <v>0</v>
      </c>
      <c r="W178" t="b">
        <v>0</v>
      </c>
      <c r="X178" t="s">
        <v>8266</v>
      </c>
      <c r="Y178" s="3">
        <f t="shared" si="29"/>
        <v>0</v>
      </c>
      <c r="Z178" s="4" t="str">
        <f t="shared" si="22"/>
        <v xml:space="preserve"> </v>
      </c>
      <c r="AA178" t="s">
        <v>8306</v>
      </c>
      <c r="AB178" t="s">
        <v>8310</v>
      </c>
      <c r="AC178">
        <f>1</f>
        <v>1</v>
      </c>
    </row>
    <row r="179" spans="1:29" ht="28.8" x14ac:dyDescent="0.3">
      <c r="A179">
        <v>177</v>
      </c>
      <c r="B179" s="1" t="s">
        <v>179</v>
      </c>
      <c r="C179" s="1" t="s">
        <v>4287</v>
      </c>
      <c r="D179">
        <v>450</v>
      </c>
      <c r="E179">
        <f>VLOOKUP(D179,LU_A!$C$2:$D$13,1,TRUE)</f>
        <v>0</v>
      </c>
      <c r="F179" t="str">
        <f>VLOOKUP($D179,LU_A!$C$2:$D$13,2,TRUE)</f>
        <v>SmA</v>
      </c>
      <c r="G179">
        <v>180</v>
      </c>
      <c r="H179" t="s">
        <v>8221</v>
      </c>
      <c r="I179" t="s">
        <v>8224</v>
      </c>
      <c r="J179" t="s">
        <v>8246</v>
      </c>
      <c r="K179">
        <v>1427155726</v>
      </c>
      <c r="L179" s="8">
        <f t="shared" si="20"/>
        <v>42087.00608796296</v>
      </c>
      <c r="M179" s="8">
        <f t="shared" si="23"/>
        <v>42087</v>
      </c>
      <c r="N179" s="9">
        <f t="shared" si="24"/>
        <v>6.0879629600094631E-3</v>
      </c>
      <c r="O179">
        <v>1425690526</v>
      </c>
      <c r="P179" s="8">
        <f t="shared" si="21"/>
        <v>42070.047754629632</v>
      </c>
      <c r="Q179" s="8">
        <f t="shared" si="25"/>
        <v>42070</v>
      </c>
      <c r="R179" s="9">
        <f t="shared" si="26"/>
        <v>4.7754629631526768E-2</v>
      </c>
      <c r="S179" t="b">
        <v>0</v>
      </c>
      <c r="T179">
        <v>7</v>
      </c>
      <c r="U179" t="str">
        <f t="shared" si="27"/>
        <v/>
      </c>
      <c r="V179">
        <f t="shared" si="28"/>
        <v>7</v>
      </c>
      <c r="W179" t="b">
        <v>0</v>
      </c>
      <c r="X179" t="s">
        <v>8266</v>
      </c>
      <c r="Y179" s="3">
        <f t="shared" si="29"/>
        <v>0.4</v>
      </c>
      <c r="Z179" s="4">
        <f t="shared" si="22"/>
        <v>25.714285714285715</v>
      </c>
      <c r="AA179" t="s">
        <v>8306</v>
      </c>
      <c r="AB179" t="s">
        <v>8310</v>
      </c>
      <c r="AC179">
        <f>1</f>
        <v>1</v>
      </c>
    </row>
    <row r="180" spans="1:29" ht="28.8" x14ac:dyDescent="0.3">
      <c r="A180">
        <v>178</v>
      </c>
      <c r="B180" s="1" t="s">
        <v>180</v>
      </c>
      <c r="C180" s="1" t="s">
        <v>4288</v>
      </c>
      <c r="D180">
        <v>500000</v>
      </c>
      <c r="E180">
        <f>VLOOKUP(D180,LU_A!$C$2:$D$13,1,TRUE)</f>
        <v>50000</v>
      </c>
      <c r="F180" t="str">
        <f>VLOOKUP($D180,LU_A!$C$2:$D$13,2,TRUE)</f>
        <v>LgD</v>
      </c>
      <c r="G180">
        <v>0</v>
      </c>
      <c r="H180" t="s">
        <v>8221</v>
      </c>
      <c r="I180" t="s">
        <v>8227</v>
      </c>
      <c r="J180" t="s">
        <v>8249</v>
      </c>
      <c r="K180">
        <v>1448582145</v>
      </c>
      <c r="L180" s="8">
        <f t="shared" si="20"/>
        <v>42334.997048611112</v>
      </c>
      <c r="M180" s="8">
        <f t="shared" si="23"/>
        <v>42334</v>
      </c>
      <c r="N180" s="9">
        <f t="shared" si="24"/>
        <v>0.99704861111240461</v>
      </c>
      <c r="O180">
        <v>1445986545</v>
      </c>
      <c r="P180" s="8">
        <f t="shared" si="21"/>
        <v>42304.955381944441</v>
      </c>
      <c r="Q180" s="8">
        <f t="shared" si="25"/>
        <v>42304</v>
      </c>
      <c r="R180" s="9">
        <f t="shared" si="26"/>
        <v>0.95538194444088731</v>
      </c>
      <c r="S180" t="b">
        <v>0</v>
      </c>
      <c r="T180">
        <v>0</v>
      </c>
      <c r="U180" t="str">
        <f t="shared" si="27"/>
        <v/>
      </c>
      <c r="V180">
        <f t="shared" si="28"/>
        <v>0</v>
      </c>
      <c r="W180" t="b">
        <v>0</v>
      </c>
      <c r="X180" t="s">
        <v>8266</v>
      </c>
      <c r="Y180" s="3">
        <f t="shared" si="29"/>
        <v>0</v>
      </c>
      <c r="Z180" s="4" t="str">
        <f t="shared" si="22"/>
        <v xml:space="preserve"> </v>
      </c>
      <c r="AA180" t="s">
        <v>8306</v>
      </c>
      <c r="AB180" t="s">
        <v>8310</v>
      </c>
      <c r="AC180">
        <f>1</f>
        <v>1</v>
      </c>
    </row>
    <row r="181" spans="1:29" ht="28.8" x14ac:dyDescent="0.3">
      <c r="A181">
        <v>179</v>
      </c>
      <c r="B181" s="1" t="s">
        <v>181</v>
      </c>
      <c r="C181" s="1" t="s">
        <v>4289</v>
      </c>
      <c r="D181">
        <v>1000</v>
      </c>
      <c r="E181">
        <f>VLOOKUP(D181,LU_A!$C$2:$D$13,1,TRUE)</f>
        <v>1000</v>
      </c>
      <c r="F181" t="str">
        <f>VLOOKUP($D181,LU_A!$C$2:$D$13,2,TRUE)</f>
        <v>SmB</v>
      </c>
      <c r="G181">
        <v>200</v>
      </c>
      <c r="H181" t="s">
        <v>8221</v>
      </c>
      <c r="I181" t="s">
        <v>8224</v>
      </c>
      <c r="J181" t="s">
        <v>8246</v>
      </c>
      <c r="K181">
        <v>1457056555</v>
      </c>
      <c r="L181" s="8">
        <f t="shared" si="20"/>
        <v>42433.080497685187</v>
      </c>
      <c r="M181" s="8">
        <f t="shared" si="23"/>
        <v>42433</v>
      </c>
      <c r="N181" s="9">
        <f t="shared" si="24"/>
        <v>8.0497685186855961E-2</v>
      </c>
      <c r="O181">
        <v>1454464555</v>
      </c>
      <c r="P181" s="8">
        <f t="shared" si="21"/>
        <v>42403.080497685187</v>
      </c>
      <c r="Q181" s="8">
        <f t="shared" si="25"/>
        <v>42403</v>
      </c>
      <c r="R181" s="9">
        <f t="shared" si="26"/>
        <v>8.0497685186855961E-2</v>
      </c>
      <c r="S181" t="b">
        <v>0</v>
      </c>
      <c r="T181">
        <v>2</v>
      </c>
      <c r="U181" t="str">
        <f t="shared" si="27"/>
        <v/>
      </c>
      <c r="V181">
        <f t="shared" si="28"/>
        <v>2</v>
      </c>
      <c r="W181" t="b">
        <v>0</v>
      </c>
      <c r="X181" t="s">
        <v>8266</v>
      </c>
      <c r="Y181" s="3">
        <f t="shared" si="29"/>
        <v>0.2</v>
      </c>
      <c r="Z181" s="4">
        <f t="shared" si="22"/>
        <v>100</v>
      </c>
      <c r="AA181" t="s">
        <v>8306</v>
      </c>
      <c r="AB181" t="s">
        <v>8310</v>
      </c>
      <c r="AC181">
        <f>1</f>
        <v>1</v>
      </c>
    </row>
    <row r="182" spans="1:29" ht="43.2" x14ac:dyDescent="0.3">
      <c r="A182">
        <v>180</v>
      </c>
      <c r="B182" s="1" t="s">
        <v>182</v>
      </c>
      <c r="C182" s="1" t="s">
        <v>4290</v>
      </c>
      <c r="D182">
        <v>1200</v>
      </c>
      <c r="E182">
        <f>VLOOKUP(D182,LU_A!$C$2:$D$13,1,TRUE)</f>
        <v>1000</v>
      </c>
      <c r="F182" t="str">
        <f>VLOOKUP($D182,LU_A!$C$2:$D$13,2,TRUE)</f>
        <v>SmB</v>
      </c>
      <c r="G182">
        <v>401</v>
      </c>
      <c r="H182" t="s">
        <v>8221</v>
      </c>
      <c r="I182" t="s">
        <v>8225</v>
      </c>
      <c r="J182" t="s">
        <v>8247</v>
      </c>
      <c r="K182">
        <v>1428951600</v>
      </c>
      <c r="L182" s="8">
        <f t="shared" si="20"/>
        <v>42107.791666666672</v>
      </c>
      <c r="M182" s="8">
        <f t="shared" si="23"/>
        <v>42107</v>
      </c>
      <c r="N182" s="9">
        <f t="shared" si="24"/>
        <v>0.79166666667151731</v>
      </c>
      <c r="O182">
        <v>1425512843</v>
      </c>
      <c r="P182" s="8">
        <f t="shared" si="21"/>
        <v>42067.991238425922</v>
      </c>
      <c r="Q182" s="8">
        <f t="shared" si="25"/>
        <v>42067</v>
      </c>
      <c r="R182" s="9">
        <f t="shared" si="26"/>
        <v>0.99123842592234723</v>
      </c>
      <c r="S182" t="b">
        <v>0</v>
      </c>
      <c r="T182">
        <v>13</v>
      </c>
      <c r="U182" t="str">
        <f t="shared" si="27"/>
        <v/>
      </c>
      <c r="V182">
        <f t="shared" si="28"/>
        <v>13</v>
      </c>
      <c r="W182" t="b">
        <v>0</v>
      </c>
      <c r="X182" t="s">
        <v>8266</v>
      </c>
      <c r="Y182" s="3">
        <f t="shared" si="29"/>
        <v>0.33416666666666667</v>
      </c>
      <c r="Z182" s="4">
        <f t="shared" si="22"/>
        <v>30.846153846153847</v>
      </c>
      <c r="AA182" t="s">
        <v>8306</v>
      </c>
      <c r="AB182" t="s">
        <v>8310</v>
      </c>
      <c r="AC182">
        <f>1</f>
        <v>1</v>
      </c>
    </row>
    <row r="183" spans="1:29" ht="43.2" x14ac:dyDescent="0.3">
      <c r="A183">
        <v>181</v>
      </c>
      <c r="B183" s="1" t="s">
        <v>183</v>
      </c>
      <c r="C183" s="1" t="s">
        <v>4291</v>
      </c>
      <c r="D183">
        <v>3423</v>
      </c>
      <c r="E183">
        <f>VLOOKUP(D183,LU_A!$C$2:$D$13,1,TRUE)</f>
        <v>1000</v>
      </c>
      <c r="F183" t="str">
        <f>VLOOKUP($D183,LU_A!$C$2:$D$13,2,TRUE)</f>
        <v>SmB</v>
      </c>
      <c r="G183">
        <v>722</v>
      </c>
      <c r="H183" t="s">
        <v>8221</v>
      </c>
      <c r="I183" t="s">
        <v>8225</v>
      </c>
      <c r="J183" t="s">
        <v>8247</v>
      </c>
      <c r="K183">
        <v>1434995295</v>
      </c>
      <c r="L183" s="8">
        <f t="shared" si="20"/>
        <v>42177.741840277777</v>
      </c>
      <c r="M183" s="8">
        <f t="shared" si="23"/>
        <v>42177</v>
      </c>
      <c r="N183" s="9">
        <f t="shared" si="24"/>
        <v>0.74184027777664596</v>
      </c>
      <c r="O183">
        <v>1432403295</v>
      </c>
      <c r="P183" s="8">
        <f t="shared" si="21"/>
        <v>42147.741840277777</v>
      </c>
      <c r="Q183" s="8">
        <f t="shared" si="25"/>
        <v>42147</v>
      </c>
      <c r="R183" s="9">
        <f t="shared" si="26"/>
        <v>0.74184027777664596</v>
      </c>
      <c r="S183" t="b">
        <v>0</v>
      </c>
      <c r="T183">
        <v>4</v>
      </c>
      <c r="U183" t="str">
        <f t="shared" si="27"/>
        <v/>
      </c>
      <c r="V183">
        <f t="shared" si="28"/>
        <v>4</v>
      </c>
      <c r="W183" t="b">
        <v>0</v>
      </c>
      <c r="X183" t="s">
        <v>8266</v>
      </c>
      <c r="Y183" s="3">
        <f t="shared" si="29"/>
        <v>0.21092608822670172</v>
      </c>
      <c r="Z183" s="4">
        <f t="shared" si="22"/>
        <v>180.5</v>
      </c>
      <c r="AA183" t="s">
        <v>8306</v>
      </c>
      <c r="AB183" t="s">
        <v>8310</v>
      </c>
      <c r="AC183">
        <f>1</f>
        <v>1</v>
      </c>
    </row>
    <row r="184" spans="1:29" ht="43.2" x14ac:dyDescent="0.3">
      <c r="A184">
        <v>182</v>
      </c>
      <c r="B184" s="1" t="s">
        <v>184</v>
      </c>
      <c r="C184" s="1" t="s">
        <v>4292</v>
      </c>
      <c r="D184">
        <v>1000</v>
      </c>
      <c r="E184">
        <f>VLOOKUP(D184,LU_A!$C$2:$D$13,1,TRUE)</f>
        <v>1000</v>
      </c>
      <c r="F184" t="str">
        <f>VLOOKUP($D184,LU_A!$C$2:$D$13,2,TRUE)</f>
        <v>SmB</v>
      </c>
      <c r="G184">
        <v>0</v>
      </c>
      <c r="H184" t="s">
        <v>8221</v>
      </c>
      <c r="I184" t="s">
        <v>8224</v>
      </c>
      <c r="J184" t="s">
        <v>8246</v>
      </c>
      <c r="K184">
        <v>1483748232</v>
      </c>
      <c r="L184" s="8">
        <f t="shared" si="20"/>
        <v>42742.011944444443</v>
      </c>
      <c r="M184" s="8">
        <f t="shared" si="23"/>
        <v>42742</v>
      </c>
      <c r="N184" s="9">
        <f t="shared" si="24"/>
        <v>1.1944444442633539E-2</v>
      </c>
      <c r="O184">
        <v>1481156232</v>
      </c>
      <c r="P184" s="8">
        <f t="shared" si="21"/>
        <v>42712.011944444443</v>
      </c>
      <c r="Q184" s="8">
        <f t="shared" si="25"/>
        <v>42712</v>
      </c>
      <c r="R184" s="9">
        <f t="shared" si="26"/>
        <v>1.1944444442633539E-2</v>
      </c>
      <c r="S184" t="b">
        <v>0</v>
      </c>
      <c r="T184">
        <v>0</v>
      </c>
      <c r="U184" t="str">
        <f t="shared" si="27"/>
        <v/>
      </c>
      <c r="V184">
        <f t="shared" si="28"/>
        <v>0</v>
      </c>
      <c r="W184" t="b">
        <v>0</v>
      </c>
      <c r="X184" t="s">
        <v>8266</v>
      </c>
      <c r="Y184" s="3">
        <f t="shared" si="29"/>
        <v>0</v>
      </c>
      <c r="Z184" s="4" t="str">
        <f t="shared" si="22"/>
        <v xml:space="preserve"> </v>
      </c>
      <c r="AA184" t="s">
        <v>8306</v>
      </c>
      <c r="AB184" t="s">
        <v>8310</v>
      </c>
      <c r="AC184">
        <f>1</f>
        <v>1</v>
      </c>
    </row>
    <row r="185" spans="1:29" x14ac:dyDescent="0.3">
      <c r="A185">
        <v>183</v>
      </c>
      <c r="B185" s="1" t="s">
        <v>185</v>
      </c>
      <c r="C185" s="1" t="s">
        <v>4293</v>
      </c>
      <c r="D185">
        <v>12500</v>
      </c>
      <c r="E185">
        <f>VLOOKUP(D185,LU_A!$C$2:$D$13,1,TRUE)</f>
        <v>10000</v>
      </c>
      <c r="F185" t="str">
        <f>VLOOKUP($D185,LU_A!$C$2:$D$13,2,TRUE)</f>
        <v>SmD</v>
      </c>
      <c r="G185">
        <v>4482</v>
      </c>
      <c r="H185" t="s">
        <v>8221</v>
      </c>
      <c r="I185" t="s">
        <v>8225</v>
      </c>
      <c r="J185" t="s">
        <v>8247</v>
      </c>
      <c r="K185">
        <v>1417033610</v>
      </c>
      <c r="L185" s="8">
        <f t="shared" si="20"/>
        <v>41969.851967592593</v>
      </c>
      <c r="M185" s="8">
        <f t="shared" si="23"/>
        <v>41969</v>
      </c>
      <c r="N185" s="9">
        <f t="shared" si="24"/>
        <v>0.85196759259270038</v>
      </c>
      <c r="O185">
        <v>1414438010</v>
      </c>
      <c r="P185" s="8">
        <f t="shared" si="21"/>
        <v>41939.810300925928</v>
      </c>
      <c r="Q185" s="8">
        <f t="shared" si="25"/>
        <v>41939</v>
      </c>
      <c r="R185" s="9">
        <f t="shared" si="26"/>
        <v>0.81030092592845904</v>
      </c>
      <c r="S185" t="b">
        <v>0</v>
      </c>
      <c r="T185">
        <v>12</v>
      </c>
      <c r="U185" t="str">
        <f t="shared" si="27"/>
        <v/>
      </c>
      <c r="V185">
        <f t="shared" si="28"/>
        <v>12</v>
      </c>
      <c r="W185" t="b">
        <v>0</v>
      </c>
      <c r="X185" t="s">
        <v>8266</v>
      </c>
      <c r="Y185" s="3">
        <f t="shared" si="29"/>
        <v>0.35855999999999999</v>
      </c>
      <c r="Z185" s="4">
        <f t="shared" si="22"/>
        <v>373.5</v>
      </c>
      <c r="AA185" t="s">
        <v>8306</v>
      </c>
      <c r="AB185" t="s">
        <v>8310</v>
      </c>
      <c r="AC185">
        <f>1</f>
        <v>1</v>
      </c>
    </row>
    <row r="186" spans="1:29" ht="43.2" x14ac:dyDescent="0.3">
      <c r="A186">
        <v>184</v>
      </c>
      <c r="B186" s="1" t="s">
        <v>186</v>
      </c>
      <c r="C186" s="1" t="s">
        <v>4294</v>
      </c>
      <c r="D186">
        <v>1500</v>
      </c>
      <c r="E186">
        <f>VLOOKUP(D186,LU_A!$C$2:$D$13,1,TRUE)</f>
        <v>1000</v>
      </c>
      <c r="F186" t="str">
        <f>VLOOKUP($D186,LU_A!$C$2:$D$13,2,TRUE)</f>
        <v>SmB</v>
      </c>
      <c r="G186">
        <v>51</v>
      </c>
      <c r="H186" t="s">
        <v>8221</v>
      </c>
      <c r="I186" t="s">
        <v>8229</v>
      </c>
      <c r="J186" t="s">
        <v>8251</v>
      </c>
      <c r="K186">
        <v>1409543940</v>
      </c>
      <c r="L186" s="8">
        <f t="shared" si="20"/>
        <v>41883.165972222225</v>
      </c>
      <c r="M186" s="8">
        <f t="shared" si="23"/>
        <v>41883</v>
      </c>
      <c r="N186" s="9">
        <f t="shared" si="24"/>
        <v>0.16597222222480923</v>
      </c>
      <c r="O186">
        <v>1404586762</v>
      </c>
      <c r="P186" s="8">
        <f t="shared" si="21"/>
        <v>41825.791226851856</v>
      </c>
      <c r="Q186" s="8">
        <f t="shared" si="25"/>
        <v>41825</v>
      </c>
      <c r="R186" s="9">
        <f t="shared" si="26"/>
        <v>0.79122685185575392</v>
      </c>
      <c r="S186" t="b">
        <v>0</v>
      </c>
      <c r="T186">
        <v>2</v>
      </c>
      <c r="U186" t="str">
        <f t="shared" si="27"/>
        <v/>
      </c>
      <c r="V186">
        <f t="shared" si="28"/>
        <v>2</v>
      </c>
      <c r="W186" t="b">
        <v>0</v>
      </c>
      <c r="X186" t="s">
        <v>8266</v>
      </c>
      <c r="Y186" s="3">
        <f t="shared" si="29"/>
        <v>3.4000000000000002E-2</v>
      </c>
      <c r="Z186" s="4">
        <f t="shared" si="22"/>
        <v>25.5</v>
      </c>
      <c r="AA186" t="s">
        <v>8306</v>
      </c>
      <c r="AB186" t="s">
        <v>8310</v>
      </c>
      <c r="AC186">
        <f>1</f>
        <v>1</v>
      </c>
    </row>
    <row r="187" spans="1:29" x14ac:dyDescent="0.3">
      <c r="A187">
        <v>185</v>
      </c>
      <c r="B187" s="1" t="s">
        <v>187</v>
      </c>
      <c r="C187" s="1" t="s">
        <v>4295</v>
      </c>
      <c r="D187">
        <v>40000</v>
      </c>
      <c r="E187">
        <f>VLOOKUP(D187,LU_A!$C$2:$D$13,1,TRUE)</f>
        <v>40000</v>
      </c>
      <c r="F187" t="str">
        <f>VLOOKUP($D187,LU_A!$C$2:$D$13,2,TRUE)</f>
        <v>LgB</v>
      </c>
      <c r="G187">
        <v>2200</v>
      </c>
      <c r="H187" t="s">
        <v>8221</v>
      </c>
      <c r="I187" t="s">
        <v>8234</v>
      </c>
      <c r="J187" t="s">
        <v>8254</v>
      </c>
      <c r="K187">
        <v>1471557139</v>
      </c>
      <c r="L187" s="8">
        <f t="shared" si="20"/>
        <v>42600.91133101852</v>
      </c>
      <c r="M187" s="8">
        <f t="shared" si="23"/>
        <v>42600</v>
      </c>
      <c r="N187" s="9">
        <f t="shared" si="24"/>
        <v>0.91133101852028631</v>
      </c>
      <c r="O187">
        <v>1468965139</v>
      </c>
      <c r="P187" s="8">
        <f t="shared" si="21"/>
        <v>42570.91133101852</v>
      </c>
      <c r="Q187" s="8">
        <f t="shared" si="25"/>
        <v>42570</v>
      </c>
      <c r="R187" s="9">
        <f t="shared" si="26"/>
        <v>0.91133101852028631</v>
      </c>
      <c r="S187" t="b">
        <v>0</v>
      </c>
      <c r="T187">
        <v>10</v>
      </c>
      <c r="U187" t="str">
        <f t="shared" si="27"/>
        <v/>
      </c>
      <c r="V187">
        <f t="shared" si="28"/>
        <v>10</v>
      </c>
      <c r="W187" t="b">
        <v>0</v>
      </c>
      <c r="X187" t="s">
        <v>8266</v>
      </c>
      <c r="Y187" s="3">
        <f t="shared" si="29"/>
        <v>5.5E-2</v>
      </c>
      <c r="Z187" s="4">
        <f t="shared" si="22"/>
        <v>220</v>
      </c>
      <c r="AA187" t="s">
        <v>8306</v>
      </c>
      <c r="AB187" t="s">
        <v>8310</v>
      </c>
      <c r="AC187">
        <f>1</f>
        <v>1</v>
      </c>
    </row>
    <row r="188" spans="1:29" ht="43.2" x14ac:dyDescent="0.3">
      <c r="A188">
        <v>186</v>
      </c>
      <c r="B188" s="1" t="s">
        <v>188</v>
      </c>
      <c r="C188" s="1" t="s">
        <v>4296</v>
      </c>
      <c r="D188">
        <v>5000</v>
      </c>
      <c r="E188">
        <f>VLOOKUP(D188,LU_A!$C$2:$D$13,1,TRUE)</f>
        <v>5000</v>
      </c>
      <c r="F188" t="str">
        <f>VLOOKUP($D188,LU_A!$C$2:$D$13,2,TRUE)</f>
        <v>SmC</v>
      </c>
      <c r="G188">
        <v>0</v>
      </c>
      <c r="H188" t="s">
        <v>8221</v>
      </c>
      <c r="I188" t="s">
        <v>8224</v>
      </c>
      <c r="J188" t="s">
        <v>8246</v>
      </c>
      <c r="K188">
        <v>1488571200</v>
      </c>
      <c r="L188" s="8">
        <f t="shared" si="20"/>
        <v>42797.833333333328</v>
      </c>
      <c r="M188" s="8">
        <f t="shared" si="23"/>
        <v>42797</v>
      </c>
      <c r="N188" s="9">
        <f t="shared" si="24"/>
        <v>0.83333333332848269</v>
      </c>
      <c r="O188">
        <v>1485977434</v>
      </c>
      <c r="P188" s="8">
        <f t="shared" si="21"/>
        <v>42767.812893518523</v>
      </c>
      <c r="Q188" s="8">
        <f t="shared" si="25"/>
        <v>42767</v>
      </c>
      <c r="R188" s="9">
        <f t="shared" si="26"/>
        <v>0.81289351852319669</v>
      </c>
      <c r="S188" t="b">
        <v>0</v>
      </c>
      <c r="T188">
        <v>0</v>
      </c>
      <c r="U188" t="str">
        <f t="shared" si="27"/>
        <v/>
      </c>
      <c r="V188">
        <f t="shared" si="28"/>
        <v>0</v>
      </c>
      <c r="W188" t="b">
        <v>0</v>
      </c>
      <c r="X188" t="s">
        <v>8266</v>
      </c>
      <c r="Y188" s="3">
        <f t="shared" si="29"/>
        <v>0</v>
      </c>
      <c r="Z188" s="4" t="str">
        <f t="shared" si="22"/>
        <v xml:space="preserve"> </v>
      </c>
      <c r="AA188" t="s">
        <v>8306</v>
      </c>
      <c r="AB188" t="s">
        <v>8310</v>
      </c>
      <c r="AC188">
        <f>1</f>
        <v>1</v>
      </c>
    </row>
    <row r="189" spans="1:29" ht="43.2" x14ac:dyDescent="0.3">
      <c r="A189">
        <v>187</v>
      </c>
      <c r="B189" s="1" t="s">
        <v>189</v>
      </c>
      <c r="C189" s="1" t="s">
        <v>4297</v>
      </c>
      <c r="D189">
        <v>5000</v>
      </c>
      <c r="E189">
        <f>VLOOKUP(D189,LU_A!$C$2:$D$13,1,TRUE)</f>
        <v>5000</v>
      </c>
      <c r="F189" t="str">
        <f>VLOOKUP($D189,LU_A!$C$2:$D$13,2,TRUE)</f>
        <v>SmC</v>
      </c>
      <c r="G189">
        <v>800</v>
      </c>
      <c r="H189" t="s">
        <v>8221</v>
      </c>
      <c r="I189" t="s">
        <v>8224</v>
      </c>
      <c r="J189" t="s">
        <v>8246</v>
      </c>
      <c r="K189">
        <v>1437461940</v>
      </c>
      <c r="L189" s="8">
        <f t="shared" si="20"/>
        <v>42206.290972222225</v>
      </c>
      <c r="M189" s="8">
        <f t="shared" si="23"/>
        <v>42206</v>
      </c>
      <c r="N189" s="9">
        <f t="shared" si="24"/>
        <v>0.29097222222480923</v>
      </c>
      <c r="O189">
        <v>1435383457</v>
      </c>
      <c r="P189" s="8">
        <f t="shared" si="21"/>
        <v>42182.234456018516</v>
      </c>
      <c r="Q189" s="8">
        <f t="shared" si="25"/>
        <v>42182</v>
      </c>
      <c r="R189" s="9">
        <f t="shared" si="26"/>
        <v>0.23445601851562969</v>
      </c>
      <c r="S189" t="b">
        <v>0</v>
      </c>
      <c r="T189">
        <v>5</v>
      </c>
      <c r="U189" t="str">
        <f t="shared" si="27"/>
        <v/>
      </c>
      <c r="V189">
        <f t="shared" si="28"/>
        <v>5</v>
      </c>
      <c r="W189" t="b">
        <v>0</v>
      </c>
      <c r="X189" t="s">
        <v>8266</v>
      </c>
      <c r="Y189" s="3">
        <f t="shared" si="29"/>
        <v>0.16</v>
      </c>
      <c r="Z189" s="4">
        <f t="shared" si="22"/>
        <v>160</v>
      </c>
      <c r="AA189" t="s">
        <v>8306</v>
      </c>
      <c r="AB189" t="s">
        <v>8310</v>
      </c>
      <c r="AC189">
        <f>1</f>
        <v>1</v>
      </c>
    </row>
    <row r="190" spans="1:29" ht="43.2" x14ac:dyDescent="0.3">
      <c r="A190">
        <v>188</v>
      </c>
      <c r="B190" s="1" t="s">
        <v>190</v>
      </c>
      <c r="C190" s="1" t="s">
        <v>4298</v>
      </c>
      <c r="D190">
        <v>1500</v>
      </c>
      <c r="E190">
        <f>VLOOKUP(D190,LU_A!$C$2:$D$13,1,TRUE)</f>
        <v>1000</v>
      </c>
      <c r="F190" t="str">
        <f>VLOOKUP($D190,LU_A!$C$2:$D$13,2,TRUE)</f>
        <v>SmB</v>
      </c>
      <c r="G190">
        <v>0</v>
      </c>
      <c r="H190" t="s">
        <v>8221</v>
      </c>
      <c r="I190" t="s">
        <v>8224</v>
      </c>
      <c r="J190" t="s">
        <v>8246</v>
      </c>
      <c r="K190">
        <v>1409891015</v>
      </c>
      <c r="L190" s="8">
        <f t="shared" si="20"/>
        <v>41887.18304398148</v>
      </c>
      <c r="M190" s="8">
        <f t="shared" si="23"/>
        <v>41887</v>
      </c>
      <c r="N190" s="9">
        <f t="shared" si="24"/>
        <v>0.18304398148029577</v>
      </c>
      <c r="O190">
        <v>1407299015</v>
      </c>
      <c r="P190" s="8">
        <f t="shared" si="21"/>
        <v>41857.18304398148</v>
      </c>
      <c r="Q190" s="8">
        <f t="shared" si="25"/>
        <v>41857</v>
      </c>
      <c r="R190" s="9">
        <f t="shared" si="26"/>
        <v>0.18304398148029577</v>
      </c>
      <c r="S190" t="b">
        <v>0</v>
      </c>
      <c r="T190">
        <v>0</v>
      </c>
      <c r="U190" t="str">
        <f t="shared" si="27"/>
        <v/>
      </c>
      <c r="V190">
        <f t="shared" si="28"/>
        <v>0</v>
      </c>
      <c r="W190" t="b">
        <v>0</v>
      </c>
      <c r="X190" t="s">
        <v>8266</v>
      </c>
      <c r="Y190" s="3">
        <f t="shared" si="29"/>
        <v>0</v>
      </c>
      <c r="Z190" s="4" t="str">
        <f t="shared" si="22"/>
        <v xml:space="preserve"> </v>
      </c>
      <c r="AA190" t="s">
        <v>8306</v>
      </c>
      <c r="AB190" t="s">
        <v>8310</v>
      </c>
      <c r="AC190">
        <f>1</f>
        <v>1</v>
      </c>
    </row>
    <row r="191" spans="1:29" ht="43.2" x14ac:dyDescent="0.3">
      <c r="A191">
        <v>189</v>
      </c>
      <c r="B191" s="1" t="s">
        <v>191</v>
      </c>
      <c r="C191" s="1" t="s">
        <v>4299</v>
      </c>
      <c r="D191">
        <v>500000</v>
      </c>
      <c r="E191">
        <f>VLOOKUP(D191,LU_A!$C$2:$D$13,1,TRUE)</f>
        <v>50000</v>
      </c>
      <c r="F191" t="str">
        <f>VLOOKUP($D191,LU_A!$C$2:$D$13,2,TRUE)</f>
        <v>LgD</v>
      </c>
      <c r="G191">
        <v>345</v>
      </c>
      <c r="H191" t="s">
        <v>8221</v>
      </c>
      <c r="I191" t="s">
        <v>8224</v>
      </c>
      <c r="J191" t="s">
        <v>8246</v>
      </c>
      <c r="K191">
        <v>1472920477</v>
      </c>
      <c r="L191" s="8">
        <f t="shared" si="20"/>
        <v>42616.690706018519</v>
      </c>
      <c r="M191" s="8">
        <f t="shared" si="23"/>
        <v>42616</v>
      </c>
      <c r="N191" s="9">
        <f t="shared" si="24"/>
        <v>0.69070601851854008</v>
      </c>
      <c r="O191">
        <v>1467736477</v>
      </c>
      <c r="P191" s="8">
        <f t="shared" si="21"/>
        <v>42556.690706018519</v>
      </c>
      <c r="Q191" s="8">
        <f t="shared" si="25"/>
        <v>42556</v>
      </c>
      <c r="R191" s="9">
        <f t="shared" si="26"/>
        <v>0.69070601851854008</v>
      </c>
      <c r="S191" t="b">
        <v>0</v>
      </c>
      <c r="T191">
        <v>5</v>
      </c>
      <c r="U191" t="str">
        <f t="shared" si="27"/>
        <v/>
      </c>
      <c r="V191">
        <f t="shared" si="28"/>
        <v>5</v>
      </c>
      <c r="W191" t="b">
        <v>0</v>
      </c>
      <c r="X191" t="s">
        <v>8266</v>
      </c>
      <c r="Y191" s="3">
        <f t="shared" si="29"/>
        <v>6.8999999999999997E-4</v>
      </c>
      <c r="Z191" s="4">
        <f t="shared" si="22"/>
        <v>69</v>
      </c>
      <c r="AA191" t="s">
        <v>8306</v>
      </c>
      <c r="AB191" t="s">
        <v>8310</v>
      </c>
      <c r="AC191">
        <f>1</f>
        <v>1</v>
      </c>
    </row>
    <row r="192" spans="1:29" x14ac:dyDescent="0.3">
      <c r="A192">
        <v>190</v>
      </c>
      <c r="B192" s="1" t="s">
        <v>192</v>
      </c>
      <c r="C192" s="1" t="s">
        <v>4300</v>
      </c>
      <c r="D192">
        <v>12000</v>
      </c>
      <c r="E192">
        <f>VLOOKUP(D192,LU_A!$C$2:$D$13,1,TRUE)</f>
        <v>10000</v>
      </c>
      <c r="F192" t="str">
        <f>VLOOKUP($D192,LU_A!$C$2:$D$13,2,TRUE)</f>
        <v>SmD</v>
      </c>
      <c r="G192">
        <v>50</v>
      </c>
      <c r="H192" t="s">
        <v>8221</v>
      </c>
      <c r="I192" t="s">
        <v>8224</v>
      </c>
      <c r="J192" t="s">
        <v>8246</v>
      </c>
      <c r="K192">
        <v>1466091446</v>
      </c>
      <c r="L192" s="8">
        <f t="shared" si="20"/>
        <v>42537.650995370372</v>
      </c>
      <c r="M192" s="8">
        <f t="shared" si="23"/>
        <v>42537</v>
      </c>
      <c r="N192" s="9">
        <f t="shared" si="24"/>
        <v>0.65099537037167465</v>
      </c>
      <c r="O192">
        <v>1465227446</v>
      </c>
      <c r="P192" s="8">
        <f t="shared" si="21"/>
        <v>42527.650995370372</v>
      </c>
      <c r="Q192" s="8">
        <f t="shared" si="25"/>
        <v>42527</v>
      </c>
      <c r="R192" s="9">
        <f t="shared" si="26"/>
        <v>0.65099537037167465</v>
      </c>
      <c r="S192" t="b">
        <v>0</v>
      </c>
      <c r="T192">
        <v>1</v>
      </c>
      <c r="U192" t="str">
        <f t="shared" si="27"/>
        <v/>
      </c>
      <c r="V192">
        <f t="shared" si="28"/>
        <v>1</v>
      </c>
      <c r="W192" t="b">
        <v>0</v>
      </c>
      <c r="X192" t="s">
        <v>8266</v>
      </c>
      <c r="Y192" s="3">
        <f t="shared" si="29"/>
        <v>4.1666666666666666E-3</v>
      </c>
      <c r="Z192" s="4">
        <f t="shared" si="22"/>
        <v>50</v>
      </c>
      <c r="AA192" t="s">
        <v>8306</v>
      </c>
      <c r="AB192" t="s">
        <v>8310</v>
      </c>
      <c r="AC192">
        <f>1</f>
        <v>1</v>
      </c>
    </row>
    <row r="193" spans="1:29" ht="43.2" x14ac:dyDescent="0.3">
      <c r="A193">
        <v>191</v>
      </c>
      <c r="B193" s="1" t="s">
        <v>193</v>
      </c>
      <c r="C193" s="1" t="s">
        <v>4301</v>
      </c>
      <c r="D193">
        <v>5000</v>
      </c>
      <c r="E193">
        <f>VLOOKUP(D193,LU_A!$C$2:$D$13,1,TRUE)</f>
        <v>5000</v>
      </c>
      <c r="F193" t="str">
        <f>VLOOKUP($D193,LU_A!$C$2:$D$13,2,TRUE)</f>
        <v>SmC</v>
      </c>
      <c r="G193">
        <v>250</v>
      </c>
      <c r="H193" t="s">
        <v>8221</v>
      </c>
      <c r="I193" t="s">
        <v>8226</v>
      </c>
      <c r="J193" t="s">
        <v>8248</v>
      </c>
      <c r="K193">
        <v>1443782138</v>
      </c>
      <c r="L193" s="8">
        <f t="shared" si="20"/>
        <v>42279.441412037035</v>
      </c>
      <c r="M193" s="8">
        <f t="shared" si="23"/>
        <v>42279</v>
      </c>
      <c r="N193" s="9">
        <f t="shared" si="24"/>
        <v>0.44141203703475185</v>
      </c>
      <c r="O193">
        <v>1440326138</v>
      </c>
      <c r="P193" s="8">
        <f t="shared" si="21"/>
        <v>42239.441412037035</v>
      </c>
      <c r="Q193" s="8">
        <f t="shared" si="25"/>
        <v>42239</v>
      </c>
      <c r="R193" s="9">
        <f t="shared" si="26"/>
        <v>0.44141203703475185</v>
      </c>
      <c r="S193" t="b">
        <v>0</v>
      </c>
      <c r="T193">
        <v>3</v>
      </c>
      <c r="U193" t="str">
        <f t="shared" si="27"/>
        <v/>
      </c>
      <c r="V193">
        <f t="shared" si="28"/>
        <v>3</v>
      </c>
      <c r="W193" t="b">
        <v>0</v>
      </c>
      <c r="X193" t="s">
        <v>8266</v>
      </c>
      <c r="Y193" s="3">
        <f t="shared" si="29"/>
        <v>0.05</v>
      </c>
      <c r="Z193" s="4">
        <f t="shared" si="22"/>
        <v>83.333333333333329</v>
      </c>
      <c r="AA193" t="s">
        <v>8306</v>
      </c>
      <c r="AB193" t="s">
        <v>8310</v>
      </c>
      <c r="AC193">
        <f>1</f>
        <v>1</v>
      </c>
    </row>
    <row r="194" spans="1:29" ht="57.6" x14ac:dyDescent="0.3">
      <c r="A194">
        <v>192</v>
      </c>
      <c r="B194" s="1" t="s">
        <v>194</v>
      </c>
      <c r="C194" s="1" t="s">
        <v>4302</v>
      </c>
      <c r="D194">
        <v>1000000</v>
      </c>
      <c r="E194">
        <f>VLOOKUP(D194,LU_A!$C$2:$D$13,1,TRUE)</f>
        <v>50000</v>
      </c>
      <c r="F194" t="str">
        <f>VLOOKUP($D194,LU_A!$C$2:$D$13,2,TRUE)</f>
        <v>LgD</v>
      </c>
      <c r="G194">
        <v>17</v>
      </c>
      <c r="H194" t="s">
        <v>8221</v>
      </c>
      <c r="I194" t="s">
        <v>8224</v>
      </c>
      <c r="J194" t="s">
        <v>8246</v>
      </c>
      <c r="K194">
        <v>1413572432</v>
      </c>
      <c r="L194" s="8">
        <f t="shared" ref="L194:L257" si="30">(((K194/60)/60)/24)+DATE(1970,1,1)</f>
        <v>41929.792037037041</v>
      </c>
      <c r="M194" s="8">
        <f t="shared" si="23"/>
        <v>41929</v>
      </c>
      <c r="N194" s="9">
        <f t="shared" si="24"/>
        <v>0.79203703704115469</v>
      </c>
      <c r="O194">
        <v>1410980432</v>
      </c>
      <c r="P194" s="8">
        <f t="shared" ref="P194:P257" si="31">(((O194/60)/60)/24)+DATE(1970,1,1)</f>
        <v>41899.792037037041</v>
      </c>
      <c r="Q194" s="8">
        <f t="shared" si="25"/>
        <v>41899</v>
      </c>
      <c r="R194" s="9">
        <f t="shared" si="26"/>
        <v>0.79203703704115469</v>
      </c>
      <c r="S194" t="b">
        <v>0</v>
      </c>
      <c r="T194">
        <v>3</v>
      </c>
      <c r="U194" t="str">
        <f t="shared" si="27"/>
        <v/>
      </c>
      <c r="V194">
        <f t="shared" si="28"/>
        <v>3</v>
      </c>
      <c r="W194" t="b">
        <v>0</v>
      </c>
      <c r="X194" t="s">
        <v>8266</v>
      </c>
      <c r="Y194" s="3">
        <f t="shared" si="29"/>
        <v>1.7E-5</v>
      </c>
      <c r="Z194" s="4">
        <f t="shared" ref="Z194:Z257" si="32">IFERROR(G194/T194," ")</f>
        <v>5.666666666666667</v>
      </c>
      <c r="AA194" t="s">
        <v>8306</v>
      </c>
      <c r="AB194" t="s">
        <v>8310</v>
      </c>
      <c r="AC194">
        <f>1</f>
        <v>1</v>
      </c>
    </row>
    <row r="195" spans="1:29" ht="57.6" x14ac:dyDescent="0.3">
      <c r="A195">
        <v>193</v>
      </c>
      <c r="B195" s="1" t="s">
        <v>195</v>
      </c>
      <c r="C195" s="1" t="s">
        <v>4303</v>
      </c>
      <c r="D195">
        <v>1000</v>
      </c>
      <c r="E195">
        <f>VLOOKUP(D195,LU_A!$C$2:$D$13,1,TRUE)</f>
        <v>1000</v>
      </c>
      <c r="F195" t="str">
        <f>VLOOKUP($D195,LU_A!$C$2:$D$13,2,TRUE)</f>
        <v>SmB</v>
      </c>
      <c r="G195">
        <v>0</v>
      </c>
      <c r="H195" t="s">
        <v>8221</v>
      </c>
      <c r="I195" t="s">
        <v>8225</v>
      </c>
      <c r="J195" t="s">
        <v>8247</v>
      </c>
      <c r="K195">
        <v>1417217166</v>
      </c>
      <c r="L195" s="8">
        <f t="shared" si="30"/>
        <v>41971.976458333331</v>
      </c>
      <c r="M195" s="8">
        <f t="shared" ref="M195:M258" si="33">INT(L195)</f>
        <v>41971</v>
      </c>
      <c r="N195" s="9">
        <f t="shared" ref="N195:N258" si="34">L195-M195</f>
        <v>0.976458333330811</v>
      </c>
      <c r="O195">
        <v>1412029566</v>
      </c>
      <c r="P195" s="8">
        <f t="shared" si="31"/>
        <v>41911.934791666667</v>
      </c>
      <c r="Q195" s="8">
        <f t="shared" ref="Q195:Q258" si="35">INT(P195)</f>
        <v>41911</v>
      </c>
      <c r="R195" s="9">
        <f t="shared" ref="R195:R258" si="36">P195-Q195</f>
        <v>0.93479166666656965</v>
      </c>
      <c r="S195" t="b">
        <v>0</v>
      </c>
      <c r="T195">
        <v>0</v>
      </c>
      <c r="U195" t="str">
        <f t="shared" ref="U195:U258" si="37">IF(H195="successful",T195,"")</f>
        <v/>
      </c>
      <c r="V195">
        <f t="shared" ref="V195:V258" si="38">IF(H195="failed",T195,"")</f>
        <v>0</v>
      </c>
      <c r="W195" t="b">
        <v>0</v>
      </c>
      <c r="X195" t="s">
        <v>8266</v>
      </c>
      <c r="Y195" s="3">
        <f t="shared" ref="Y195:Y258" si="39">G195/D195</f>
        <v>0</v>
      </c>
      <c r="Z195" s="4" t="str">
        <f t="shared" si="32"/>
        <v xml:space="preserve"> </v>
      </c>
      <c r="AA195" t="s">
        <v>8306</v>
      </c>
      <c r="AB195" t="s">
        <v>8310</v>
      </c>
      <c r="AC195">
        <f>1</f>
        <v>1</v>
      </c>
    </row>
    <row r="196" spans="1:29" ht="43.2" x14ac:dyDescent="0.3">
      <c r="A196">
        <v>194</v>
      </c>
      <c r="B196" s="1" t="s">
        <v>196</v>
      </c>
      <c r="C196" s="1" t="s">
        <v>4304</v>
      </c>
      <c r="D196">
        <v>2500</v>
      </c>
      <c r="E196">
        <f>VLOOKUP(D196,LU_A!$C$2:$D$13,1,TRUE)</f>
        <v>1000</v>
      </c>
      <c r="F196" t="str">
        <f>VLOOKUP($D196,LU_A!$C$2:$D$13,2,TRUE)</f>
        <v>SmB</v>
      </c>
      <c r="G196">
        <v>3</v>
      </c>
      <c r="H196" t="s">
        <v>8221</v>
      </c>
      <c r="I196" t="s">
        <v>8225</v>
      </c>
      <c r="J196" t="s">
        <v>8247</v>
      </c>
      <c r="K196">
        <v>1457308531</v>
      </c>
      <c r="L196" s="8">
        <f t="shared" si="30"/>
        <v>42435.996886574074</v>
      </c>
      <c r="M196" s="8">
        <f t="shared" si="33"/>
        <v>42435</v>
      </c>
      <c r="N196" s="9">
        <f t="shared" si="34"/>
        <v>0.99688657407386927</v>
      </c>
      <c r="O196">
        <v>1452124531</v>
      </c>
      <c r="P196" s="8">
        <f t="shared" si="31"/>
        <v>42375.996886574074</v>
      </c>
      <c r="Q196" s="8">
        <f t="shared" si="35"/>
        <v>42375</v>
      </c>
      <c r="R196" s="9">
        <f t="shared" si="36"/>
        <v>0.99688657407386927</v>
      </c>
      <c r="S196" t="b">
        <v>0</v>
      </c>
      <c r="T196">
        <v>3</v>
      </c>
      <c r="U196" t="str">
        <f t="shared" si="37"/>
        <v/>
      </c>
      <c r="V196">
        <f t="shared" si="38"/>
        <v>3</v>
      </c>
      <c r="W196" t="b">
        <v>0</v>
      </c>
      <c r="X196" t="s">
        <v>8266</v>
      </c>
      <c r="Y196" s="3">
        <f t="shared" si="39"/>
        <v>1.1999999999999999E-3</v>
      </c>
      <c r="Z196" s="4">
        <f t="shared" si="32"/>
        <v>1</v>
      </c>
      <c r="AA196" t="s">
        <v>8306</v>
      </c>
      <c r="AB196" t="s">
        <v>8310</v>
      </c>
      <c r="AC196">
        <f>1</f>
        <v>1</v>
      </c>
    </row>
    <row r="197" spans="1:29" ht="43.2" x14ac:dyDescent="0.3">
      <c r="A197">
        <v>195</v>
      </c>
      <c r="B197" s="1" t="s">
        <v>197</v>
      </c>
      <c r="C197" s="1" t="s">
        <v>4305</v>
      </c>
      <c r="D197">
        <v>2000000</v>
      </c>
      <c r="E197">
        <f>VLOOKUP(D197,LU_A!$C$2:$D$13,1,TRUE)</f>
        <v>50000</v>
      </c>
      <c r="F197" t="str">
        <f>VLOOKUP($D197,LU_A!$C$2:$D$13,2,TRUE)</f>
        <v>LgD</v>
      </c>
      <c r="G197">
        <v>0</v>
      </c>
      <c r="H197" t="s">
        <v>8221</v>
      </c>
      <c r="I197" t="s">
        <v>8224</v>
      </c>
      <c r="J197" t="s">
        <v>8246</v>
      </c>
      <c r="K197">
        <v>1436544332</v>
      </c>
      <c r="L197" s="8">
        <f t="shared" si="30"/>
        <v>42195.67050925926</v>
      </c>
      <c r="M197" s="8">
        <f t="shared" si="33"/>
        <v>42195</v>
      </c>
      <c r="N197" s="9">
        <f t="shared" si="34"/>
        <v>0.67050925926014315</v>
      </c>
      <c r="O197">
        <v>1431360332</v>
      </c>
      <c r="P197" s="8">
        <f t="shared" si="31"/>
        <v>42135.67050925926</v>
      </c>
      <c r="Q197" s="8">
        <f t="shared" si="35"/>
        <v>42135</v>
      </c>
      <c r="R197" s="9">
        <f t="shared" si="36"/>
        <v>0.67050925926014315</v>
      </c>
      <c r="S197" t="b">
        <v>0</v>
      </c>
      <c r="T197">
        <v>0</v>
      </c>
      <c r="U197" t="str">
        <f t="shared" si="37"/>
        <v/>
      </c>
      <c r="V197">
        <f t="shared" si="38"/>
        <v>0</v>
      </c>
      <c r="W197" t="b">
        <v>0</v>
      </c>
      <c r="X197" t="s">
        <v>8266</v>
      </c>
      <c r="Y197" s="3">
        <f t="shared" si="39"/>
        <v>0</v>
      </c>
      <c r="Z197" s="4" t="str">
        <f t="shared" si="32"/>
        <v xml:space="preserve"> </v>
      </c>
      <c r="AA197" t="s">
        <v>8306</v>
      </c>
      <c r="AB197" t="s">
        <v>8310</v>
      </c>
      <c r="AC197">
        <f>1</f>
        <v>1</v>
      </c>
    </row>
    <row r="198" spans="1:29" ht="43.2" x14ac:dyDescent="0.3">
      <c r="A198">
        <v>196</v>
      </c>
      <c r="B198" s="1" t="s">
        <v>198</v>
      </c>
      <c r="C198" s="1" t="s">
        <v>4306</v>
      </c>
      <c r="D198">
        <v>3500</v>
      </c>
      <c r="E198">
        <f>VLOOKUP(D198,LU_A!$C$2:$D$13,1,TRUE)</f>
        <v>1000</v>
      </c>
      <c r="F198" t="str">
        <f>VLOOKUP($D198,LU_A!$C$2:$D$13,2,TRUE)</f>
        <v>SmB</v>
      </c>
      <c r="G198">
        <v>1465</v>
      </c>
      <c r="H198" t="s">
        <v>8221</v>
      </c>
      <c r="I198" t="s">
        <v>8225</v>
      </c>
      <c r="J198" t="s">
        <v>8247</v>
      </c>
      <c r="K198">
        <v>1444510800</v>
      </c>
      <c r="L198" s="8">
        <f t="shared" si="30"/>
        <v>42287.875</v>
      </c>
      <c r="M198" s="8">
        <f t="shared" si="33"/>
        <v>42287</v>
      </c>
      <c r="N198" s="9">
        <f t="shared" si="34"/>
        <v>0.875</v>
      </c>
      <c r="O198">
        <v>1442062898</v>
      </c>
      <c r="P198" s="8">
        <f t="shared" si="31"/>
        <v>42259.542800925927</v>
      </c>
      <c r="Q198" s="8">
        <f t="shared" si="35"/>
        <v>42259</v>
      </c>
      <c r="R198" s="9">
        <f t="shared" si="36"/>
        <v>0.54280092592671281</v>
      </c>
      <c r="S198" t="b">
        <v>0</v>
      </c>
      <c r="T198">
        <v>19</v>
      </c>
      <c r="U198" t="str">
        <f t="shared" si="37"/>
        <v/>
      </c>
      <c r="V198">
        <f t="shared" si="38"/>
        <v>19</v>
      </c>
      <c r="W198" t="b">
        <v>0</v>
      </c>
      <c r="X198" t="s">
        <v>8266</v>
      </c>
      <c r="Y198" s="3">
        <f t="shared" si="39"/>
        <v>0.41857142857142859</v>
      </c>
      <c r="Z198" s="4">
        <f t="shared" si="32"/>
        <v>77.10526315789474</v>
      </c>
      <c r="AA198" t="s">
        <v>8306</v>
      </c>
      <c r="AB198" t="s">
        <v>8310</v>
      </c>
      <c r="AC198">
        <f>1</f>
        <v>1</v>
      </c>
    </row>
    <row r="199" spans="1:29" ht="43.2" x14ac:dyDescent="0.3">
      <c r="A199">
        <v>197</v>
      </c>
      <c r="B199" s="1" t="s">
        <v>199</v>
      </c>
      <c r="C199" s="1" t="s">
        <v>4307</v>
      </c>
      <c r="D199">
        <v>2500</v>
      </c>
      <c r="E199">
        <f>VLOOKUP(D199,LU_A!$C$2:$D$13,1,TRUE)</f>
        <v>1000</v>
      </c>
      <c r="F199" t="str">
        <f>VLOOKUP($D199,LU_A!$C$2:$D$13,2,TRUE)</f>
        <v>SmB</v>
      </c>
      <c r="G199">
        <v>262</v>
      </c>
      <c r="H199" t="s">
        <v>8221</v>
      </c>
      <c r="I199" t="s">
        <v>8225</v>
      </c>
      <c r="J199" t="s">
        <v>8247</v>
      </c>
      <c r="K199">
        <v>1487365200</v>
      </c>
      <c r="L199" s="8">
        <f t="shared" si="30"/>
        <v>42783.875</v>
      </c>
      <c r="M199" s="8">
        <f t="shared" si="33"/>
        <v>42783</v>
      </c>
      <c r="N199" s="9">
        <f t="shared" si="34"/>
        <v>0.875</v>
      </c>
      <c r="O199">
        <v>1483734100</v>
      </c>
      <c r="P199" s="8">
        <f t="shared" si="31"/>
        <v>42741.848379629635</v>
      </c>
      <c r="Q199" s="8">
        <f t="shared" si="35"/>
        <v>42741</v>
      </c>
      <c r="R199" s="9">
        <f t="shared" si="36"/>
        <v>0.84837962963501923</v>
      </c>
      <c r="S199" t="b">
        <v>0</v>
      </c>
      <c r="T199">
        <v>8</v>
      </c>
      <c r="U199" t="str">
        <f t="shared" si="37"/>
        <v/>
      </c>
      <c r="V199">
        <f t="shared" si="38"/>
        <v>8</v>
      </c>
      <c r="W199" t="b">
        <v>0</v>
      </c>
      <c r="X199" t="s">
        <v>8266</v>
      </c>
      <c r="Y199" s="3">
        <f t="shared" si="39"/>
        <v>0.1048</v>
      </c>
      <c r="Z199" s="4">
        <f t="shared" si="32"/>
        <v>32.75</v>
      </c>
      <c r="AA199" t="s">
        <v>8306</v>
      </c>
      <c r="AB199" t="s">
        <v>8310</v>
      </c>
      <c r="AC199">
        <f>1</f>
        <v>1</v>
      </c>
    </row>
    <row r="200" spans="1:29" ht="43.2" x14ac:dyDescent="0.3">
      <c r="A200">
        <v>198</v>
      </c>
      <c r="B200" s="1" t="s">
        <v>200</v>
      </c>
      <c r="C200" s="1" t="s">
        <v>4308</v>
      </c>
      <c r="D200">
        <v>25000</v>
      </c>
      <c r="E200">
        <f>VLOOKUP(D200,LU_A!$C$2:$D$13,1,TRUE)</f>
        <v>25000</v>
      </c>
      <c r="F200" t="str">
        <f>VLOOKUP($D200,LU_A!$C$2:$D$13,2,TRUE)</f>
        <v>MedC</v>
      </c>
      <c r="G200">
        <v>279</v>
      </c>
      <c r="H200" t="s">
        <v>8221</v>
      </c>
      <c r="I200" t="s">
        <v>8224</v>
      </c>
      <c r="J200" t="s">
        <v>8246</v>
      </c>
      <c r="K200">
        <v>1412500322</v>
      </c>
      <c r="L200" s="8">
        <f t="shared" si="30"/>
        <v>41917.383356481485</v>
      </c>
      <c r="M200" s="8">
        <f t="shared" si="33"/>
        <v>41917</v>
      </c>
      <c r="N200" s="9">
        <f t="shared" si="34"/>
        <v>0.38335648148495238</v>
      </c>
      <c r="O200">
        <v>1409908322</v>
      </c>
      <c r="P200" s="8">
        <f t="shared" si="31"/>
        <v>41887.383356481485</v>
      </c>
      <c r="Q200" s="8">
        <f t="shared" si="35"/>
        <v>41887</v>
      </c>
      <c r="R200" s="9">
        <f t="shared" si="36"/>
        <v>0.38335648148495238</v>
      </c>
      <c r="S200" t="b">
        <v>0</v>
      </c>
      <c r="T200">
        <v>6</v>
      </c>
      <c r="U200" t="str">
        <f t="shared" si="37"/>
        <v/>
      </c>
      <c r="V200">
        <f t="shared" si="38"/>
        <v>6</v>
      </c>
      <c r="W200" t="b">
        <v>0</v>
      </c>
      <c r="X200" t="s">
        <v>8266</v>
      </c>
      <c r="Y200" s="3">
        <f t="shared" si="39"/>
        <v>1.116E-2</v>
      </c>
      <c r="Z200" s="4">
        <f t="shared" si="32"/>
        <v>46.5</v>
      </c>
      <c r="AA200" t="s">
        <v>8306</v>
      </c>
      <c r="AB200" t="s">
        <v>8310</v>
      </c>
      <c r="AC200">
        <f>1</f>
        <v>1</v>
      </c>
    </row>
    <row r="201" spans="1:29" ht="43.2" x14ac:dyDescent="0.3">
      <c r="A201">
        <v>199</v>
      </c>
      <c r="B201" s="1" t="s">
        <v>201</v>
      </c>
      <c r="C201" s="1" t="s">
        <v>4309</v>
      </c>
      <c r="D201">
        <v>10000</v>
      </c>
      <c r="E201">
        <f>VLOOKUP(D201,LU_A!$C$2:$D$13,1,TRUE)</f>
        <v>10000</v>
      </c>
      <c r="F201" t="str">
        <f>VLOOKUP($D201,LU_A!$C$2:$D$13,2,TRUE)</f>
        <v>SmD</v>
      </c>
      <c r="G201">
        <v>0</v>
      </c>
      <c r="H201" t="s">
        <v>8221</v>
      </c>
      <c r="I201" t="s">
        <v>8224</v>
      </c>
      <c r="J201" t="s">
        <v>8246</v>
      </c>
      <c r="K201">
        <v>1472698702</v>
      </c>
      <c r="L201" s="8">
        <f t="shared" si="30"/>
        <v>42614.123865740738</v>
      </c>
      <c r="M201" s="8">
        <f t="shared" si="33"/>
        <v>42614</v>
      </c>
      <c r="N201" s="9">
        <f t="shared" si="34"/>
        <v>0.12386574073752854</v>
      </c>
      <c r="O201">
        <v>1470106702</v>
      </c>
      <c r="P201" s="8">
        <f t="shared" si="31"/>
        <v>42584.123865740738</v>
      </c>
      <c r="Q201" s="8">
        <f t="shared" si="35"/>
        <v>42584</v>
      </c>
      <c r="R201" s="9">
        <f t="shared" si="36"/>
        <v>0.12386574073752854</v>
      </c>
      <c r="S201" t="b">
        <v>0</v>
      </c>
      <c r="T201">
        <v>0</v>
      </c>
      <c r="U201" t="str">
        <f t="shared" si="37"/>
        <v/>
      </c>
      <c r="V201">
        <f t="shared" si="38"/>
        <v>0</v>
      </c>
      <c r="W201" t="b">
        <v>0</v>
      </c>
      <c r="X201" t="s">
        <v>8266</v>
      </c>
      <c r="Y201" s="3">
        <f t="shared" si="39"/>
        <v>0</v>
      </c>
      <c r="Z201" s="4" t="str">
        <f t="shared" si="32"/>
        <v xml:space="preserve"> </v>
      </c>
      <c r="AA201" t="s">
        <v>8306</v>
      </c>
      <c r="AB201" t="s">
        <v>8310</v>
      </c>
      <c r="AC201">
        <f>1</f>
        <v>1</v>
      </c>
    </row>
    <row r="202" spans="1:29" ht="28.8" x14ac:dyDescent="0.3">
      <c r="A202">
        <v>200</v>
      </c>
      <c r="B202" s="1" t="s">
        <v>202</v>
      </c>
      <c r="C202" s="1" t="s">
        <v>4310</v>
      </c>
      <c r="D202">
        <v>6000</v>
      </c>
      <c r="E202">
        <f>VLOOKUP(D202,LU_A!$C$2:$D$13,1,TRUE)</f>
        <v>5000</v>
      </c>
      <c r="F202" t="str">
        <f>VLOOKUP($D202,LU_A!$C$2:$D$13,2,TRUE)</f>
        <v>SmC</v>
      </c>
      <c r="G202">
        <v>1571.55</v>
      </c>
      <c r="H202" t="s">
        <v>8221</v>
      </c>
      <c r="I202" t="s">
        <v>8224</v>
      </c>
      <c r="J202" t="s">
        <v>8246</v>
      </c>
      <c r="K202">
        <v>1410746403</v>
      </c>
      <c r="L202" s="8">
        <f t="shared" si="30"/>
        <v>41897.083368055559</v>
      </c>
      <c r="M202" s="8">
        <f t="shared" si="33"/>
        <v>41897</v>
      </c>
      <c r="N202" s="9">
        <f t="shared" si="34"/>
        <v>8.3368055558821652E-2</v>
      </c>
      <c r="O202">
        <v>1408154403</v>
      </c>
      <c r="P202" s="8">
        <f t="shared" si="31"/>
        <v>41867.083368055559</v>
      </c>
      <c r="Q202" s="8">
        <f t="shared" si="35"/>
        <v>41867</v>
      </c>
      <c r="R202" s="9">
        <f t="shared" si="36"/>
        <v>8.3368055558821652E-2</v>
      </c>
      <c r="S202" t="b">
        <v>0</v>
      </c>
      <c r="T202">
        <v>18</v>
      </c>
      <c r="U202" t="str">
        <f t="shared" si="37"/>
        <v/>
      </c>
      <c r="V202">
        <f t="shared" si="38"/>
        <v>18</v>
      </c>
      <c r="W202" t="b">
        <v>0</v>
      </c>
      <c r="X202" t="s">
        <v>8266</v>
      </c>
      <c r="Y202" s="3">
        <f t="shared" si="39"/>
        <v>0.26192500000000002</v>
      </c>
      <c r="Z202" s="4">
        <f t="shared" si="32"/>
        <v>87.308333333333337</v>
      </c>
      <c r="AA202" t="s">
        <v>8306</v>
      </c>
      <c r="AB202" t="s">
        <v>8310</v>
      </c>
      <c r="AC202">
        <f>1</f>
        <v>1</v>
      </c>
    </row>
    <row r="203" spans="1:29" ht="43.2" x14ac:dyDescent="0.3">
      <c r="A203">
        <v>201</v>
      </c>
      <c r="B203" s="1" t="s">
        <v>203</v>
      </c>
      <c r="C203" s="1" t="s">
        <v>4311</v>
      </c>
      <c r="D203">
        <v>650</v>
      </c>
      <c r="E203">
        <f>VLOOKUP(D203,LU_A!$C$2:$D$13,1,TRUE)</f>
        <v>0</v>
      </c>
      <c r="F203" t="str">
        <f>VLOOKUP($D203,LU_A!$C$2:$D$13,2,TRUE)</f>
        <v>SmA</v>
      </c>
      <c r="G203">
        <v>380</v>
      </c>
      <c r="H203" t="s">
        <v>8221</v>
      </c>
      <c r="I203" t="s">
        <v>8224</v>
      </c>
      <c r="J203" t="s">
        <v>8246</v>
      </c>
      <c r="K203">
        <v>1423424329</v>
      </c>
      <c r="L203" s="8">
        <f t="shared" si="30"/>
        <v>42043.818622685183</v>
      </c>
      <c r="M203" s="8">
        <f t="shared" si="33"/>
        <v>42043</v>
      </c>
      <c r="N203" s="9">
        <f t="shared" si="34"/>
        <v>0.81862268518307246</v>
      </c>
      <c r="O203">
        <v>1421696329</v>
      </c>
      <c r="P203" s="8">
        <f t="shared" si="31"/>
        <v>42023.818622685183</v>
      </c>
      <c r="Q203" s="8">
        <f t="shared" si="35"/>
        <v>42023</v>
      </c>
      <c r="R203" s="9">
        <f t="shared" si="36"/>
        <v>0.81862268518307246</v>
      </c>
      <c r="S203" t="b">
        <v>0</v>
      </c>
      <c r="T203">
        <v>7</v>
      </c>
      <c r="U203" t="str">
        <f t="shared" si="37"/>
        <v/>
      </c>
      <c r="V203">
        <f t="shared" si="38"/>
        <v>7</v>
      </c>
      <c r="W203" t="b">
        <v>0</v>
      </c>
      <c r="X203" t="s">
        <v>8266</v>
      </c>
      <c r="Y203" s="3">
        <f t="shared" si="39"/>
        <v>0.58461538461538465</v>
      </c>
      <c r="Z203" s="4">
        <f t="shared" si="32"/>
        <v>54.285714285714285</v>
      </c>
      <c r="AA203" t="s">
        <v>8306</v>
      </c>
      <c r="AB203" t="s">
        <v>8310</v>
      </c>
      <c r="AC203">
        <f>1</f>
        <v>1</v>
      </c>
    </row>
    <row r="204" spans="1:29" x14ac:dyDescent="0.3">
      <c r="A204">
        <v>202</v>
      </c>
      <c r="B204" s="1" t="s">
        <v>204</v>
      </c>
      <c r="C204" s="1" t="s">
        <v>4312</v>
      </c>
      <c r="D204">
        <v>6000</v>
      </c>
      <c r="E204">
        <f>VLOOKUP(D204,LU_A!$C$2:$D$13,1,TRUE)</f>
        <v>5000</v>
      </c>
      <c r="F204" t="str">
        <f>VLOOKUP($D204,LU_A!$C$2:$D$13,2,TRUE)</f>
        <v>SmC</v>
      </c>
      <c r="G204">
        <v>0</v>
      </c>
      <c r="H204" t="s">
        <v>8221</v>
      </c>
      <c r="I204" t="s">
        <v>8224</v>
      </c>
      <c r="J204" t="s">
        <v>8246</v>
      </c>
      <c r="K204">
        <v>1444337940</v>
      </c>
      <c r="L204" s="8">
        <f t="shared" si="30"/>
        <v>42285.874305555553</v>
      </c>
      <c r="M204" s="8">
        <f t="shared" si="33"/>
        <v>42285</v>
      </c>
      <c r="N204" s="9">
        <f t="shared" si="34"/>
        <v>0.87430555555329192</v>
      </c>
      <c r="O204">
        <v>1441750564</v>
      </c>
      <c r="P204" s="8">
        <f t="shared" si="31"/>
        <v>42255.927824074075</v>
      </c>
      <c r="Q204" s="8">
        <f t="shared" si="35"/>
        <v>42255</v>
      </c>
      <c r="R204" s="9">
        <f t="shared" si="36"/>
        <v>0.92782407407503342</v>
      </c>
      <c r="S204" t="b">
        <v>0</v>
      </c>
      <c r="T204">
        <v>0</v>
      </c>
      <c r="U204" t="str">
        <f t="shared" si="37"/>
        <v/>
      </c>
      <c r="V204">
        <f t="shared" si="38"/>
        <v>0</v>
      </c>
      <c r="W204" t="b">
        <v>0</v>
      </c>
      <c r="X204" t="s">
        <v>8266</v>
      </c>
      <c r="Y204" s="3">
        <f t="shared" si="39"/>
        <v>0</v>
      </c>
      <c r="Z204" s="4" t="str">
        <f t="shared" si="32"/>
        <v xml:space="preserve"> </v>
      </c>
      <c r="AA204" t="s">
        <v>8306</v>
      </c>
      <c r="AB204" t="s">
        <v>8310</v>
      </c>
      <c r="AC204">
        <f>1</f>
        <v>1</v>
      </c>
    </row>
    <row r="205" spans="1:29" ht="43.2" x14ac:dyDescent="0.3">
      <c r="A205">
        <v>203</v>
      </c>
      <c r="B205" s="1" t="s">
        <v>205</v>
      </c>
      <c r="C205" s="1" t="s">
        <v>4313</v>
      </c>
      <c r="D205">
        <v>2500</v>
      </c>
      <c r="E205">
        <f>VLOOKUP(D205,LU_A!$C$2:$D$13,1,TRUE)</f>
        <v>1000</v>
      </c>
      <c r="F205" t="str">
        <f>VLOOKUP($D205,LU_A!$C$2:$D$13,2,TRUE)</f>
        <v>SmB</v>
      </c>
      <c r="G205">
        <v>746</v>
      </c>
      <c r="H205" t="s">
        <v>8221</v>
      </c>
      <c r="I205" t="s">
        <v>8225</v>
      </c>
      <c r="J205" t="s">
        <v>8247</v>
      </c>
      <c r="K205">
        <v>1422562864</v>
      </c>
      <c r="L205" s="8">
        <f t="shared" si="30"/>
        <v>42033.847962962958</v>
      </c>
      <c r="M205" s="8">
        <f t="shared" si="33"/>
        <v>42033</v>
      </c>
      <c r="N205" s="9">
        <f t="shared" si="34"/>
        <v>0.84796296295826323</v>
      </c>
      <c r="O205">
        <v>1417378864</v>
      </c>
      <c r="P205" s="8">
        <f t="shared" si="31"/>
        <v>41973.847962962958</v>
      </c>
      <c r="Q205" s="8">
        <f t="shared" si="35"/>
        <v>41973</v>
      </c>
      <c r="R205" s="9">
        <f t="shared" si="36"/>
        <v>0.84796296295826323</v>
      </c>
      <c r="S205" t="b">
        <v>0</v>
      </c>
      <c r="T205">
        <v>8</v>
      </c>
      <c r="U205" t="str">
        <f t="shared" si="37"/>
        <v/>
      </c>
      <c r="V205">
        <f t="shared" si="38"/>
        <v>8</v>
      </c>
      <c r="W205" t="b">
        <v>0</v>
      </c>
      <c r="X205" t="s">
        <v>8266</v>
      </c>
      <c r="Y205" s="3">
        <f t="shared" si="39"/>
        <v>0.2984</v>
      </c>
      <c r="Z205" s="4">
        <f t="shared" si="32"/>
        <v>93.25</v>
      </c>
      <c r="AA205" t="s">
        <v>8306</v>
      </c>
      <c r="AB205" t="s">
        <v>8310</v>
      </c>
      <c r="AC205">
        <f>1</f>
        <v>1</v>
      </c>
    </row>
    <row r="206" spans="1:29" ht="43.2" x14ac:dyDescent="0.3">
      <c r="A206">
        <v>204</v>
      </c>
      <c r="B206" s="1" t="s">
        <v>206</v>
      </c>
      <c r="C206" s="1" t="s">
        <v>4314</v>
      </c>
      <c r="D206">
        <v>300000</v>
      </c>
      <c r="E206">
        <f>VLOOKUP(D206,LU_A!$C$2:$D$13,1,TRUE)</f>
        <v>50000</v>
      </c>
      <c r="F206" t="str">
        <f>VLOOKUP($D206,LU_A!$C$2:$D$13,2,TRUE)</f>
        <v>LgD</v>
      </c>
      <c r="G206">
        <v>152165</v>
      </c>
      <c r="H206" t="s">
        <v>8221</v>
      </c>
      <c r="I206" t="s">
        <v>8226</v>
      </c>
      <c r="J206" t="s">
        <v>8248</v>
      </c>
      <c r="K206">
        <v>1470319203</v>
      </c>
      <c r="L206" s="8">
        <f t="shared" si="30"/>
        <v>42586.583368055552</v>
      </c>
      <c r="M206" s="8">
        <f t="shared" si="33"/>
        <v>42586</v>
      </c>
      <c r="N206" s="9">
        <f t="shared" si="34"/>
        <v>0.58336805555154569</v>
      </c>
      <c r="O206">
        <v>1467727203</v>
      </c>
      <c r="P206" s="8">
        <f t="shared" si="31"/>
        <v>42556.583368055552</v>
      </c>
      <c r="Q206" s="8">
        <f t="shared" si="35"/>
        <v>42556</v>
      </c>
      <c r="R206" s="9">
        <f t="shared" si="36"/>
        <v>0.58336805555154569</v>
      </c>
      <c r="S206" t="b">
        <v>0</v>
      </c>
      <c r="T206">
        <v>1293</v>
      </c>
      <c r="U206" t="str">
        <f t="shared" si="37"/>
        <v/>
      </c>
      <c r="V206">
        <f t="shared" si="38"/>
        <v>1293</v>
      </c>
      <c r="W206" t="b">
        <v>0</v>
      </c>
      <c r="X206" t="s">
        <v>8266</v>
      </c>
      <c r="Y206" s="3">
        <f t="shared" si="39"/>
        <v>0.50721666666666665</v>
      </c>
      <c r="Z206" s="4">
        <f t="shared" si="32"/>
        <v>117.68368136117556</v>
      </c>
      <c r="AA206" t="s">
        <v>8306</v>
      </c>
      <c r="AB206" t="s">
        <v>8310</v>
      </c>
      <c r="AC206">
        <f>1</f>
        <v>1</v>
      </c>
    </row>
    <row r="207" spans="1:29" ht="43.2" x14ac:dyDescent="0.3">
      <c r="A207">
        <v>205</v>
      </c>
      <c r="B207" s="1" t="s">
        <v>207</v>
      </c>
      <c r="C207" s="1" t="s">
        <v>4315</v>
      </c>
      <c r="D207">
        <v>8000</v>
      </c>
      <c r="E207">
        <f>VLOOKUP(D207,LU_A!$C$2:$D$13,1,TRUE)</f>
        <v>5000</v>
      </c>
      <c r="F207" t="str">
        <f>VLOOKUP($D207,LU_A!$C$2:$D$13,2,TRUE)</f>
        <v>SmC</v>
      </c>
      <c r="G207">
        <v>1300</v>
      </c>
      <c r="H207" t="s">
        <v>8221</v>
      </c>
      <c r="I207" t="s">
        <v>8224</v>
      </c>
      <c r="J207" t="s">
        <v>8246</v>
      </c>
      <c r="K207">
        <v>1444144222</v>
      </c>
      <c r="L207" s="8">
        <f t="shared" si="30"/>
        <v>42283.632199074069</v>
      </c>
      <c r="M207" s="8">
        <f t="shared" si="33"/>
        <v>42283</v>
      </c>
      <c r="N207" s="9">
        <f t="shared" si="34"/>
        <v>0.63219907406892162</v>
      </c>
      <c r="O207">
        <v>1441120222</v>
      </c>
      <c r="P207" s="8">
        <f t="shared" si="31"/>
        <v>42248.632199074069</v>
      </c>
      <c r="Q207" s="8">
        <f t="shared" si="35"/>
        <v>42248</v>
      </c>
      <c r="R207" s="9">
        <f t="shared" si="36"/>
        <v>0.63219907406892162</v>
      </c>
      <c r="S207" t="b">
        <v>0</v>
      </c>
      <c r="T207">
        <v>17</v>
      </c>
      <c r="U207" t="str">
        <f t="shared" si="37"/>
        <v/>
      </c>
      <c r="V207">
        <f t="shared" si="38"/>
        <v>17</v>
      </c>
      <c r="W207" t="b">
        <v>0</v>
      </c>
      <c r="X207" t="s">
        <v>8266</v>
      </c>
      <c r="Y207" s="3">
        <f t="shared" si="39"/>
        <v>0.16250000000000001</v>
      </c>
      <c r="Z207" s="4">
        <f t="shared" si="32"/>
        <v>76.470588235294116</v>
      </c>
      <c r="AA207" t="s">
        <v>8306</v>
      </c>
      <c r="AB207" t="s">
        <v>8310</v>
      </c>
      <c r="AC207">
        <f>1</f>
        <v>1</v>
      </c>
    </row>
    <row r="208" spans="1:29" ht="43.2" x14ac:dyDescent="0.3">
      <c r="A208">
        <v>206</v>
      </c>
      <c r="B208" s="1" t="s">
        <v>208</v>
      </c>
      <c r="C208" s="1" t="s">
        <v>4316</v>
      </c>
      <c r="D208">
        <v>12700</v>
      </c>
      <c r="E208">
        <f>VLOOKUP(D208,LU_A!$C$2:$D$13,1,TRUE)</f>
        <v>10000</v>
      </c>
      <c r="F208" t="str">
        <f>VLOOKUP($D208,LU_A!$C$2:$D$13,2,TRUE)</f>
        <v>SmD</v>
      </c>
      <c r="G208">
        <v>0</v>
      </c>
      <c r="H208" t="s">
        <v>8221</v>
      </c>
      <c r="I208" t="s">
        <v>8224</v>
      </c>
      <c r="J208" t="s">
        <v>8246</v>
      </c>
      <c r="K208">
        <v>1470441983</v>
      </c>
      <c r="L208" s="8">
        <f t="shared" si="30"/>
        <v>42588.004432870366</v>
      </c>
      <c r="M208" s="8">
        <f t="shared" si="33"/>
        <v>42588</v>
      </c>
      <c r="N208" s="9">
        <f t="shared" si="34"/>
        <v>4.4328703661449254E-3</v>
      </c>
      <c r="O208">
        <v>1468627583</v>
      </c>
      <c r="P208" s="8">
        <f t="shared" si="31"/>
        <v>42567.004432870366</v>
      </c>
      <c r="Q208" s="8">
        <f t="shared" si="35"/>
        <v>42567</v>
      </c>
      <c r="R208" s="9">
        <f t="shared" si="36"/>
        <v>4.4328703661449254E-3</v>
      </c>
      <c r="S208" t="b">
        <v>0</v>
      </c>
      <c r="T208">
        <v>0</v>
      </c>
      <c r="U208" t="str">
        <f t="shared" si="37"/>
        <v/>
      </c>
      <c r="V208">
        <f t="shared" si="38"/>
        <v>0</v>
      </c>
      <c r="W208" t="b">
        <v>0</v>
      </c>
      <c r="X208" t="s">
        <v>8266</v>
      </c>
      <c r="Y208" s="3">
        <f t="shared" si="39"/>
        <v>0</v>
      </c>
      <c r="Z208" s="4" t="str">
        <f t="shared" si="32"/>
        <v xml:space="preserve"> </v>
      </c>
      <c r="AA208" t="s">
        <v>8306</v>
      </c>
      <c r="AB208" t="s">
        <v>8310</v>
      </c>
      <c r="AC208">
        <f>1</f>
        <v>1</v>
      </c>
    </row>
    <row r="209" spans="1:29" ht="43.2" x14ac:dyDescent="0.3">
      <c r="A209">
        <v>207</v>
      </c>
      <c r="B209" s="1" t="s">
        <v>209</v>
      </c>
      <c r="C209" s="1" t="s">
        <v>4317</v>
      </c>
      <c r="D209">
        <v>14000</v>
      </c>
      <c r="E209">
        <f>VLOOKUP(D209,LU_A!$C$2:$D$13,1,TRUE)</f>
        <v>10000</v>
      </c>
      <c r="F209" t="str">
        <f>VLOOKUP($D209,LU_A!$C$2:$D$13,2,TRUE)</f>
        <v>SmD</v>
      </c>
      <c r="G209">
        <v>2130</v>
      </c>
      <c r="H209" t="s">
        <v>8221</v>
      </c>
      <c r="I209" t="s">
        <v>8229</v>
      </c>
      <c r="J209" t="s">
        <v>8251</v>
      </c>
      <c r="K209">
        <v>1420346638</v>
      </c>
      <c r="L209" s="8">
        <f t="shared" si="30"/>
        <v>42008.197199074071</v>
      </c>
      <c r="M209" s="8">
        <f t="shared" si="33"/>
        <v>42008</v>
      </c>
      <c r="N209" s="9">
        <f t="shared" si="34"/>
        <v>0.19719907407124992</v>
      </c>
      <c r="O209">
        <v>1417754638</v>
      </c>
      <c r="P209" s="8">
        <f t="shared" si="31"/>
        <v>41978.197199074071</v>
      </c>
      <c r="Q209" s="8">
        <f t="shared" si="35"/>
        <v>41978</v>
      </c>
      <c r="R209" s="9">
        <f t="shared" si="36"/>
        <v>0.19719907407124992</v>
      </c>
      <c r="S209" t="b">
        <v>0</v>
      </c>
      <c r="T209">
        <v>13</v>
      </c>
      <c r="U209" t="str">
        <f t="shared" si="37"/>
        <v/>
      </c>
      <c r="V209">
        <f t="shared" si="38"/>
        <v>13</v>
      </c>
      <c r="W209" t="b">
        <v>0</v>
      </c>
      <c r="X209" t="s">
        <v>8266</v>
      </c>
      <c r="Y209" s="3">
        <f t="shared" si="39"/>
        <v>0.15214285714285714</v>
      </c>
      <c r="Z209" s="4">
        <f t="shared" si="32"/>
        <v>163.84615384615384</v>
      </c>
      <c r="AA209" t="s">
        <v>8306</v>
      </c>
      <c r="AB209" t="s">
        <v>8310</v>
      </c>
      <c r="AC209">
        <f>1</f>
        <v>1</v>
      </c>
    </row>
    <row r="210" spans="1:29" ht="43.2" x14ac:dyDescent="0.3">
      <c r="A210">
        <v>208</v>
      </c>
      <c r="B210" s="1" t="s">
        <v>210</v>
      </c>
      <c r="C210" s="1" t="s">
        <v>4318</v>
      </c>
      <c r="D210">
        <v>50000</v>
      </c>
      <c r="E210">
        <f>VLOOKUP(D210,LU_A!$C$2:$D$13,1,TRUE)</f>
        <v>50000</v>
      </c>
      <c r="F210" t="str">
        <f>VLOOKUP($D210,LU_A!$C$2:$D$13,2,TRUE)</f>
        <v>LgD</v>
      </c>
      <c r="G210">
        <v>0</v>
      </c>
      <c r="H210" t="s">
        <v>8221</v>
      </c>
      <c r="I210" t="s">
        <v>8226</v>
      </c>
      <c r="J210" t="s">
        <v>8248</v>
      </c>
      <c r="K210">
        <v>1418719967</v>
      </c>
      <c r="L210" s="8">
        <f t="shared" si="30"/>
        <v>41989.369988425926</v>
      </c>
      <c r="M210" s="8">
        <f t="shared" si="33"/>
        <v>41989</v>
      </c>
      <c r="N210" s="9">
        <f t="shared" si="34"/>
        <v>0.36998842592583969</v>
      </c>
      <c r="O210">
        <v>1416127967</v>
      </c>
      <c r="P210" s="8">
        <f t="shared" si="31"/>
        <v>41959.369988425926</v>
      </c>
      <c r="Q210" s="8">
        <f t="shared" si="35"/>
        <v>41959</v>
      </c>
      <c r="R210" s="9">
        <f t="shared" si="36"/>
        <v>0.36998842592583969</v>
      </c>
      <c r="S210" t="b">
        <v>0</v>
      </c>
      <c r="T210">
        <v>0</v>
      </c>
      <c r="U210" t="str">
        <f t="shared" si="37"/>
        <v/>
      </c>
      <c r="V210">
        <f t="shared" si="38"/>
        <v>0</v>
      </c>
      <c r="W210" t="b">
        <v>0</v>
      </c>
      <c r="X210" t="s">
        <v>8266</v>
      </c>
      <c r="Y210" s="3">
        <f t="shared" si="39"/>
        <v>0</v>
      </c>
      <c r="Z210" s="4" t="str">
        <f t="shared" si="32"/>
        <v xml:space="preserve"> </v>
      </c>
      <c r="AA210" t="s">
        <v>8306</v>
      </c>
      <c r="AB210" t="s">
        <v>8310</v>
      </c>
      <c r="AC210">
        <f>1</f>
        <v>1</v>
      </c>
    </row>
    <row r="211" spans="1:29" ht="43.2" x14ac:dyDescent="0.3">
      <c r="A211">
        <v>209</v>
      </c>
      <c r="B211" s="1" t="s">
        <v>211</v>
      </c>
      <c r="C211" s="1" t="s">
        <v>4319</v>
      </c>
      <c r="D211">
        <v>25000</v>
      </c>
      <c r="E211">
        <f>VLOOKUP(D211,LU_A!$C$2:$D$13,1,TRUE)</f>
        <v>25000</v>
      </c>
      <c r="F211" t="str">
        <f>VLOOKUP($D211,LU_A!$C$2:$D$13,2,TRUE)</f>
        <v>MedC</v>
      </c>
      <c r="G211">
        <v>0</v>
      </c>
      <c r="H211" t="s">
        <v>8221</v>
      </c>
      <c r="I211" t="s">
        <v>8224</v>
      </c>
      <c r="J211" t="s">
        <v>8246</v>
      </c>
      <c r="K211">
        <v>1436566135</v>
      </c>
      <c r="L211" s="8">
        <f t="shared" si="30"/>
        <v>42195.922858796301</v>
      </c>
      <c r="M211" s="8">
        <f t="shared" si="33"/>
        <v>42195</v>
      </c>
      <c r="N211" s="9">
        <f t="shared" si="34"/>
        <v>0.92285879630071577</v>
      </c>
      <c r="O211">
        <v>1433974135</v>
      </c>
      <c r="P211" s="8">
        <f t="shared" si="31"/>
        <v>42165.922858796301</v>
      </c>
      <c r="Q211" s="8">
        <f t="shared" si="35"/>
        <v>42165</v>
      </c>
      <c r="R211" s="9">
        <f t="shared" si="36"/>
        <v>0.92285879630071577</v>
      </c>
      <c r="S211" t="b">
        <v>0</v>
      </c>
      <c r="T211">
        <v>0</v>
      </c>
      <c r="U211" t="str">
        <f t="shared" si="37"/>
        <v/>
      </c>
      <c r="V211">
        <f t="shared" si="38"/>
        <v>0</v>
      </c>
      <c r="W211" t="b">
        <v>0</v>
      </c>
      <c r="X211" t="s">
        <v>8266</v>
      </c>
      <c r="Y211" s="3">
        <f t="shared" si="39"/>
        <v>0</v>
      </c>
      <c r="Z211" s="4" t="str">
        <f t="shared" si="32"/>
        <v xml:space="preserve"> </v>
      </c>
      <c r="AA211" t="s">
        <v>8306</v>
      </c>
      <c r="AB211" t="s">
        <v>8310</v>
      </c>
      <c r="AC211">
        <f>1</f>
        <v>1</v>
      </c>
    </row>
    <row r="212" spans="1:29" ht="43.2" x14ac:dyDescent="0.3">
      <c r="A212">
        <v>210</v>
      </c>
      <c r="B212" s="1" t="s">
        <v>212</v>
      </c>
      <c r="C212" s="1" t="s">
        <v>4320</v>
      </c>
      <c r="D212">
        <v>12000</v>
      </c>
      <c r="E212">
        <f>VLOOKUP(D212,LU_A!$C$2:$D$13,1,TRUE)</f>
        <v>10000</v>
      </c>
      <c r="F212" t="str">
        <f>VLOOKUP($D212,LU_A!$C$2:$D$13,2,TRUE)</f>
        <v>SmD</v>
      </c>
      <c r="G212">
        <v>3030</v>
      </c>
      <c r="H212" t="s">
        <v>8221</v>
      </c>
      <c r="I212" t="s">
        <v>8224</v>
      </c>
      <c r="J212" t="s">
        <v>8246</v>
      </c>
      <c r="K212">
        <v>1443675600</v>
      </c>
      <c r="L212" s="8">
        <f t="shared" si="30"/>
        <v>42278.208333333328</v>
      </c>
      <c r="M212" s="8">
        <f t="shared" si="33"/>
        <v>42278</v>
      </c>
      <c r="N212" s="9">
        <f t="shared" si="34"/>
        <v>0.20833333332848269</v>
      </c>
      <c r="O212">
        <v>1441157592</v>
      </c>
      <c r="P212" s="8">
        <f t="shared" si="31"/>
        <v>42249.064722222218</v>
      </c>
      <c r="Q212" s="8">
        <f t="shared" si="35"/>
        <v>42249</v>
      </c>
      <c r="R212" s="9">
        <f t="shared" si="36"/>
        <v>6.472222221782431E-2</v>
      </c>
      <c r="S212" t="b">
        <v>0</v>
      </c>
      <c r="T212">
        <v>33</v>
      </c>
      <c r="U212" t="str">
        <f t="shared" si="37"/>
        <v/>
      </c>
      <c r="V212">
        <f t="shared" si="38"/>
        <v>33</v>
      </c>
      <c r="W212" t="b">
        <v>0</v>
      </c>
      <c r="X212" t="s">
        <v>8266</v>
      </c>
      <c r="Y212" s="3">
        <f t="shared" si="39"/>
        <v>0.2525</v>
      </c>
      <c r="Z212" s="4">
        <f t="shared" si="32"/>
        <v>91.818181818181813</v>
      </c>
      <c r="AA212" t="s">
        <v>8306</v>
      </c>
      <c r="AB212" t="s">
        <v>8310</v>
      </c>
      <c r="AC212">
        <f>1</f>
        <v>1</v>
      </c>
    </row>
    <row r="213" spans="1:29" ht="43.2" x14ac:dyDescent="0.3">
      <c r="A213">
        <v>211</v>
      </c>
      <c r="B213" s="1" t="s">
        <v>213</v>
      </c>
      <c r="C213" s="1" t="s">
        <v>4321</v>
      </c>
      <c r="D213">
        <v>5000</v>
      </c>
      <c r="E213">
        <f>VLOOKUP(D213,LU_A!$C$2:$D$13,1,TRUE)</f>
        <v>5000</v>
      </c>
      <c r="F213" t="str">
        <f>VLOOKUP($D213,LU_A!$C$2:$D$13,2,TRUE)</f>
        <v>SmC</v>
      </c>
      <c r="G213">
        <v>2230</v>
      </c>
      <c r="H213" t="s">
        <v>8221</v>
      </c>
      <c r="I213" t="s">
        <v>8224</v>
      </c>
      <c r="J213" t="s">
        <v>8246</v>
      </c>
      <c r="K213">
        <v>1442634617</v>
      </c>
      <c r="L213" s="8">
        <f t="shared" si="30"/>
        <v>42266.159918981488</v>
      </c>
      <c r="M213" s="8">
        <f t="shared" si="33"/>
        <v>42266</v>
      </c>
      <c r="N213" s="9">
        <f t="shared" si="34"/>
        <v>0.15991898148786277</v>
      </c>
      <c r="O213">
        <v>1440042617</v>
      </c>
      <c r="P213" s="8">
        <f t="shared" si="31"/>
        <v>42236.159918981488</v>
      </c>
      <c r="Q213" s="8">
        <f t="shared" si="35"/>
        <v>42236</v>
      </c>
      <c r="R213" s="9">
        <f t="shared" si="36"/>
        <v>0.15991898148786277</v>
      </c>
      <c r="S213" t="b">
        <v>0</v>
      </c>
      <c r="T213">
        <v>12</v>
      </c>
      <c r="U213" t="str">
        <f t="shared" si="37"/>
        <v/>
      </c>
      <c r="V213">
        <f t="shared" si="38"/>
        <v>12</v>
      </c>
      <c r="W213" t="b">
        <v>0</v>
      </c>
      <c r="X213" t="s">
        <v>8266</v>
      </c>
      <c r="Y213" s="3">
        <f t="shared" si="39"/>
        <v>0.44600000000000001</v>
      </c>
      <c r="Z213" s="4">
        <f t="shared" si="32"/>
        <v>185.83333333333334</v>
      </c>
      <c r="AA213" t="s">
        <v>8306</v>
      </c>
      <c r="AB213" t="s">
        <v>8310</v>
      </c>
      <c r="AC213">
        <f>1</f>
        <v>1</v>
      </c>
    </row>
    <row r="214" spans="1:29" ht="28.8" x14ac:dyDescent="0.3">
      <c r="A214">
        <v>212</v>
      </c>
      <c r="B214" s="1" t="s">
        <v>214</v>
      </c>
      <c r="C214" s="1" t="s">
        <v>4322</v>
      </c>
      <c r="D214">
        <v>6300</v>
      </c>
      <c r="E214">
        <f>VLOOKUP(D214,LU_A!$C$2:$D$13,1,TRUE)</f>
        <v>5000</v>
      </c>
      <c r="F214" t="str">
        <f>VLOOKUP($D214,LU_A!$C$2:$D$13,2,TRUE)</f>
        <v>SmC</v>
      </c>
      <c r="G214">
        <v>1</v>
      </c>
      <c r="H214" t="s">
        <v>8221</v>
      </c>
      <c r="I214" t="s">
        <v>8224</v>
      </c>
      <c r="J214" t="s">
        <v>8246</v>
      </c>
      <c r="K214">
        <v>1460837320</v>
      </c>
      <c r="L214" s="8">
        <f t="shared" si="30"/>
        <v>42476.839351851857</v>
      </c>
      <c r="M214" s="8">
        <f t="shared" si="33"/>
        <v>42476</v>
      </c>
      <c r="N214" s="9">
        <f t="shared" si="34"/>
        <v>0.83935185185691807</v>
      </c>
      <c r="O214">
        <v>1455656920</v>
      </c>
      <c r="P214" s="8">
        <f t="shared" si="31"/>
        <v>42416.881018518514</v>
      </c>
      <c r="Q214" s="8">
        <f t="shared" si="35"/>
        <v>42416</v>
      </c>
      <c r="R214" s="9">
        <f t="shared" si="36"/>
        <v>0.88101851851388346</v>
      </c>
      <c r="S214" t="b">
        <v>0</v>
      </c>
      <c r="T214">
        <v>1</v>
      </c>
      <c r="U214" t="str">
        <f t="shared" si="37"/>
        <v/>
      </c>
      <c r="V214">
        <f t="shared" si="38"/>
        <v>1</v>
      </c>
      <c r="W214" t="b">
        <v>0</v>
      </c>
      <c r="X214" t="s">
        <v>8266</v>
      </c>
      <c r="Y214" s="3">
        <f t="shared" si="39"/>
        <v>1.5873015873015873E-4</v>
      </c>
      <c r="Z214" s="4">
        <f t="shared" si="32"/>
        <v>1</v>
      </c>
      <c r="AA214" t="s">
        <v>8306</v>
      </c>
      <c r="AB214" t="s">
        <v>8310</v>
      </c>
      <c r="AC214">
        <f>1</f>
        <v>1</v>
      </c>
    </row>
    <row r="215" spans="1:29" ht="43.2" x14ac:dyDescent="0.3">
      <c r="A215">
        <v>213</v>
      </c>
      <c r="B215" s="1" t="s">
        <v>215</v>
      </c>
      <c r="C215" s="1" t="s">
        <v>4323</v>
      </c>
      <c r="D215">
        <v>50000</v>
      </c>
      <c r="E215">
        <f>VLOOKUP(D215,LU_A!$C$2:$D$13,1,TRUE)</f>
        <v>50000</v>
      </c>
      <c r="F215" t="str">
        <f>VLOOKUP($D215,LU_A!$C$2:$D$13,2,TRUE)</f>
        <v>LgD</v>
      </c>
      <c r="G215">
        <v>20</v>
      </c>
      <c r="H215" t="s">
        <v>8221</v>
      </c>
      <c r="I215" t="s">
        <v>8224</v>
      </c>
      <c r="J215" t="s">
        <v>8246</v>
      </c>
      <c r="K215">
        <v>1439734001</v>
      </c>
      <c r="L215" s="8">
        <f t="shared" si="30"/>
        <v>42232.587974537033</v>
      </c>
      <c r="M215" s="8">
        <f t="shared" si="33"/>
        <v>42232</v>
      </c>
      <c r="N215" s="9">
        <f t="shared" si="34"/>
        <v>0.58797453703300562</v>
      </c>
      <c r="O215">
        <v>1437142547</v>
      </c>
      <c r="P215" s="8">
        <f t="shared" si="31"/>
        <v>42202.594293981485</v>
      </c>
      <c r="Q215" s="8">
        <f t="shared" si="35"/>
        <v>42202</v>
      </c>
      <c r="R215" s="9">
        <f t="shared" si="36"/>
        <v>0.59429398148495238</v>
      </c>
      <c r="S215" t="b">
        <v>0</v>
      </c>
      <c r="T215">
        <v>1</v>
      </c>
      <c r="U215" t="str">
        <f t="shared" si="37"/>
        <v/>
      </c>
      <c r="V215">
        <f t="shared" si="38"/>
        <v>1</v>
      </c>
      <c r="W215" t="b">
        <v>0</v>
      </c>
      <c r="X215" t="s">
        <v>8266</v>
      </c>
      <c r="Y215" s="3">
        <f t="shared" si="39"/>
        <v>4.0000000000000002E-4</v>
      </c>
      <c r="Z215" s="4">
        <f t="shared" si="32"/>
        <v>20</v>
      </c>
      <c r="AA215" t="s">
        <v>8306</v>
      </c>
      <c r="AB215" t="s">
        <v>8310</v>
      </c>
      <c r="AC215">
        <f>1</f>
        <v>1</v>
      </c>
    </row>
    <row r="216" spans="1:29" ht="43.2" x14ac:dyDescent="0.3">
      <c r="A216">
        <v>214</v>
      </c>
      <c r="B216" s="1" t="s">
        <v>216</v>
      </c>
      <c r="C216" s="1" t="s">
        <v>4324</v>
      </c>
      <c r="D216">
        <v>12500</v>
      </c>
      <c r="E216">
        <f>VLOOKUP(D216,LU_A!$C$2:$D$13,1,TRUE)</f>
        <v>10000</v>
      </c>
      <c r="F216" t="str">
        <f>VLOOKUP($D216,LU_A!$C$2:$D$13,2,TRUE)</f>
        <v>SmD</v>
      </c>
      <c r="G216">
        <v>1</v>
      </c>
      <c r="H216" t="s">
        <v>8221</v>
      </c>
      <c r="I216" t="s">
        <v>8224</v>
      </c>
      <c r="J216" t="s">
        <v>8246</v>
      </c>
      <c r="K216">
        <v>1425655349</v>
      </c>
      <c r="L216" s="8">
        <f t="shared" si="30"/>
        <v>42069.64061342593</v>
      </c>
      <c r="M216" s="8">
        <f t="shared" si="33"/>
        <v>42069</v>
      </c>
      <c r="N216" s="9">
        <f t="shared" si="34"/>
        <v>0.64061342593049631</v>
      </c>
      <c r="O216">
        <v>1420471349</v>
      </c>
      <c r="P216" s="8">
        <f t="shared" si="31"/>
        <v>42009.64061342593</v>
      </c>
      <c r="Q216" s="8">
        <f t="shared" si="35"/>
        <v>42009</v>
      </c>
      <c r="R216" s="9">
        <f t="shared" si="36"/>
        <v>0.64061342593049631</v>
      </c>
      <c r="S216" t="b">
        <v>0</v>
      </c>
      <c r="T216">
        <v>1</v>
      </c>
      <c r="U216" t="str">
        <f t="shared" si="37"/>
        <v/>
      </c>
      <c r="V216">
        <f t="shared" si="38"/>
        <v>1</v>
      </c>
      <c r="W216" t="b">
        <v>0</v>
      </c>
      <c r="X216" t="s">
        <v>8266</v>
      </c>
      <c r="Y216" s="3">
        <f t="shared" si="39"/>
        <v>8.0000000000000007E-5</v>
      </c>
      <c r="Z216" s="4">
        <f t="shared" si="32"/>
        <v>1</v>
      </c>
      <c r="AA216" t="s">
        <v>8306</v>
      </c>
      <c r="AB216" t="s">
        <v>8310</v>
      </c>
      <c r="AC216">
        <f>1</f>
        <v>1</v>
      </c>
    </row>
    <row r="217" spans="1:29" ht="43.2" x14ac:dyDescent="0.3">
      <c r="A217">
        <v>215</v>
      </c>
      <c r="B217" s="1" t="s">
        <v>217</v>
      </c>
      <c r="C217" s="1" t="s">
        <v>4325</v>
      </c>
      <c r="D217">
        <v>4400</v>
      </c>
      <c r="E217">
        <f>VLOOKUP(D217,LU_A!$C$2:$D$13,1,TRUE)</f>
        <v>1000</v>
      </c>
      <c r="F217" t="str">
        <f>VLOOKUP($D217,LU_A!$C$2:$D$13,2,TRUE)</f>
        <v>SmB</v>
      </c>
      <c r="G217">
        <v>10</v>
      </c>
      <c r="H217" t="s">
        <v>8221</v>
      </c>
      <c r="I217" t="s">
        <v>8225</v>
      </c>
      <c r="J217" t="s">
        <v>8247</v>
      </c>
      <c r="K217">
        <v>1455753540</v>
      </c>
      <c r="L217" s="8">
        <f t="shared" si="30"/>
        <v>42417.999305555553</v>
      </c>
      <c r="M217" s="8">
        <f t="shared" si="33"/>
        <v>42417</v>
      </c>
      <c r="N217" s="9">
        <f t="shared" si="34"/>
        <v>0.99930555555329192</v>
      </c>
      <c r="O217">
        <v>1452058282</v>
      </c>
      <c r="P217" s="8">
        <f t="shared" si="31"/>
        <v>42375.230115740742</v>
      </c>
      <c r="Q217" s="8">
        <f t="shared" si="35"/>
        <v>42375</v>
      </c>
      <c r="R217" s="9">
        <f t="shared" si="36"/>
        <v>0.23011574074189411</v>
      </c>
      <c r="S217" t="b">
        <v>0</v>
      </c>
      <c r="T217">
        <v>1</v>
      </c>
      <c r="U217" t="str">
        <f t="shared" si="37"/>
        <v/>
      </c>
      <c r="V217">
        <f t="shared" si="38"/>
        <v>1</v>
      </c>
      <c r="W217" t="b">
        <v>0</v>
      </c>
      <c r="X217" t="s">
        <v>8266</v>
      </c>
      <c r="Y217" s="3">
        <f t="shared" si="39"/>
        <v>2.2727272727272726E-3</v>
      </c>
      <c r="Z217" s="4">
        <f t="shared" si="32"/>
        <v>10</v>
      </c>
      <c r="AA217" t="s">
        <v>8306</v>
      </c>
      <c r="AB217" t="s">
        <v>8310</v>
      </c>
      <c r="AC217">
        <f>1</f>
        <v>1</v>
      </c>
    </row>
    <row r="218" spans="1:29" ht="43.2" x14ac:dyDescent="0.3">
      <c r="A218">
        <v>216</v>
      </c>
      <c r="B218" s="1" t="s">
        <v>218</v>
      </c>
      <c r="C218" s="1" t="s">
        <v>4326</v>
      </c>
      <c r="D218">
        <v>50000</v>
      </c>
      <c r="E218">
        <f>VLOOKUP(D218,LU_A!$C$2:$D$13,1,TRUE)</f>
        <v>50000</v>
      </c>
      <c r="F218" t="str">
        <f>VLOOKUP($D218,LU_A!$C$2:$D$13,2,TRUE)</f>
        <v>LgD</v>
      </c>
      <c r="G218">
        <v>27849.22</v>
      </c>
      <c r="H218" t="s">
        <v>8221</v>
      </c>
      <c r="I218" t="s">
        <v>8224</v>
      </c>
      <c r="J218" t="s">
        <v>8246</v>
      </c>
      <c r="K218">
        <v>1429740037</v>
      </c>
      <c r="L218" s="8">
        <f t="shared" si="30"/>
        <v>42116.917094907403</v>
      </c>
      <c r="M218" s="8">
        <f t="shared" si="33"/>
        <v>42116</v>
      </c>
      <c r="N218" s="9">
        <f t="shared" si="34"/>
        <v>0.91709490740322508</v>
      </c>
      <c r="O218">
        <v>1425423637</v>
      </c>
      <c r="P218" s="8">
        <f t="shared" si="31"/>
        <v>42066.958761574075</v>
      </c>
      <c r="Q218" s="8">
        <f t="shared" si="35"/>
        <v>42066</v>
      </c>
      <c r="R218" s="9">
        <f t="shared" si="36"/>
        <v>0.95876157407474238</v>
      </c>
      <c r="S218" t="b">
        <v>0</v>
      </c>
      <c r="T218">
        <v>84</v>
      </c>
      <c r="U218" t="str">
        <f t="shared" si="37"/>
        <v/>
      </c>
      <c r="V218">
        <f t="shared" si="38"/>
        <v>84</v>
      </c>
      <c r="W218" t="b">
        <v>0</v>
      </c>
      <c r="X218" t="s">
        <v>8266</v>
      </c>
      <c r="Y218" s="3">
        <f t="shared" si="39"/>
        <v>0.55698440000000005</v>
      </c>
      <c r="Z218" s="4">
        <f t="shared" si="32"/>
        <v>331.53833333333336</v>
      </c>
      <c r="AA218" t="s">
        <v>8306</v>
      </c>
      <c r="AB218" t="s">
        <v>8310</v>
      </c>
      <c r="AC218">
        <f>1</f>
        <v>1</v>
      </c>
    </row>
    <row r="219" spans="1:29" x14ac:dyDescent="0.3">
      <c r="A219">
        <v>217</v>
      </c>
      <c r="B219" s="1" t="s">
        <v>219</v>
      </c>
      <c r="C219" s="1" t="s">
        <v>4327</v>
      </c>
      <c r="D219">
        <v>100000</v>
      </c>
      <c r="E219">
        <f>VLOOKUP(D219,LU_A!$C$2:$D$13,1,TRUE)</f>
        <v>50000</v>
      </c>
      <c r="F219" t="str">
        <f>VLOOKUP($D219,LU_A!$C$2:$D$13,2,TRUE)</f>
        <v>LgD</v>
      </c>
      <c r="G219">
        <v>11943</v>
      </c>
      <c r="H219" t="s">
        <v>8221</v>
      </c>
      <c r="I219" t="s">
        <v>8235</v>
      </c>
      <c r="J219" t="s">
        <v>8255</v>
      </c>
      <c r="K219">
        <v>1419780149</v>
      </c>
      <c r="L219" s="8">
        <f t="shared" si="30"/>
        <v>42001.64061342593</v>
      </c>
      <c r="M219" s="8">
        <f t="shared" si="33"/>
        <v>42001</v>
      </c>
      <c r="N219" s="9">
        <f t="shared" si="34"/>
        <v>0.64061342593049631</v>
      </c>
      <c r="O219">
        <v>1417101749</v>
      </c>
      <c r="P219" s="8">
        <f t="shared" si="31"/>
        <v>41970.64061342593</v>
      </c>
      <c r="Q219" s="8">
        <f t="shared" si="35"/>
        <v>41970</v>
      </c>
      <c r="R219" s="9">
        <f t="shared" si="36"/>
        <v>0.64061342593049631</v>
      </c>
      <c r="S219" t="b">
        <v>0</v>
      </c>
      <c r="T219">
        <v>38</v>
      </c>
      <c r="U219" t="str">
        <f t="shared" si="37"/>
        <v/>
      </c>
      <c r="V219">
        <f t="shared" si="38"/>
        <v>38</v>
      </c>
      <c r="W219" t="b">
        <v>0</v>
      </c>
      <c r="X219" t="s">
        <v>8266</v>
      </c>
      <c r="Y219" s="3">
        <f t="shared" si="39"/>
        <v>0.11942999999999999</v>
      </c>
      <c r="Z219" s="4">
        <f t="shared" si="32"/>
        <v>314.28947368421052</v>
      </c>
      <c r="AA219" t="s">
        <v>8306</v>
      </c>
      <c r="AB219" t="s">
        <v>8310</v>
      </c>
      <c r="AC219">
        <f>1</f>
        <v>1</v>
      </c>
    </row>
    <row r="220" spans="1:29" ht="43.2" x14ac:dyDescent="0.3">
      <c r="A220">
        <v>218</v>
      </c>
      <c r="B220" s="1" t="s">
        <v>220</v>
      </c>
      <c r="C220" s="1" t="s">
        <v>4328</v>
      </c>
      <c r="D220">
        <v>5000</v>
      </c>
      <c r="E220">
        <f>VLOOKUP(D220,LU_A!$C$2:$D$13,1,TRUE)</f>
        <v>5000</v>
      </c>
      <c r="F220" t="str">
        <f>VLOOKUP($D220,LU_A!$C$2:$D$13,2,TRUE)</f>
        <v>SmC</v>
      </c>
      <c r="G220">
        <v>100</v>
      </c>
      <c r="H220" t="s">
        <v>8221</v>
      </c>
      <c r="I220" t="s">
        <v>8224</v>
      </c>
      <c r="J220" t="s">
        <v>8246</v>
      </c>
      <c r="K220">
        <v>1431702289</v>
      </c>
      <c r="L220" s="8">
        <f t="shared" si="30"/>
        <v>42139.628344907411</v>
      </c>
      <c r="M220" s="8">
        <f t="shared" si="33"/>
        <v>42139</v>
      </c>
      <c r="N220" s="9">
        <f t="shared" si="34"/>
        <v>0.62834490741079208</v>
      </c>
      <c r="O220">
        <v>1426518289</v>
      </c>
      <c r="P220" s="8">
        <f t="shared" si="31"/>
        <v>42079.628344907411</v>
      </c>
      <c r="Q220" s="8">
        <f t="shared" si="35"/>
        <v>42079</v>
      </c>
      <c r="R220" s="9">
        <f t="shared" si="36"/>
        <v>0.62834490741079208</v>
      </c>
      <c r="S220" t="b">
        <v>0</v>
      </c>
      <c r="T220">
        <v>1</v>
      </c>
      <c r="U220" t="str">
        <f t="shared" si="37"/>
        <v/>
      </c>
      <c r="V220">
        <f t="shared" si="38"/>
        <v>1</v>
      </c>
      <c r="W220" t="b">
        <v>0</v>
      </c>
      <c r="X220" t="s">
        <v>8266</v>
      </c>
      <c r="Y220" s="3">
        <f t="shared" si="39"/>
        <v>0.02</v>
      </c>
      <c r="Z220" s="4">
        <f t="shared" si="32"/>
        <v>100</v>
      </c>
      <c r="AA220" t="s">
        <v>8306</v>
      </c>
      <c r="AB220" t="s">
        <v>8310</v>
      </c>
      <c r="AC220">
        <f>1</f>
        <v>1</v>
      </c>
    </row>
    <row r="221" spans="1:29" ht="28.8" x14ac:dyDescent="0.3">
      <c r="A221">
        <v>219</v>
      </c>
      <c r="B221" s="1" t="s">
        <v>221</v>
      </c>
      <c r="C221" s="1" t="s">
        <v>4329</v>
      </c>
      <c r="D221">
        <v>50000</v>
      </c>
      <c r="E221">
        <f>VLOOKUP(D221,LU_A!$C$2:$D$13,1,TRUE)</f>
        <v>50000</v>
      </c>
      <c r="F221" t="str">
        <f>VLOOKUP($D221,LU_A!$C$2:$D$13,2,TRUE)</f>
        <v>LgD</v>
      </c>
      <c r="G221">
        <v>8815</v>
      </c>
      <c r="H221" t="s">
        <v>8221</v>
      </c>
      <c r="I221" t="s">
        <v>8224</v>
      </c>
      <c r="J221" t="s">
        <v>8246</v>
      </c>
      <c r="K221">
        <v>1459493940</v>
      </c>
      <c r="L221" s="8">
        <f t="shared" si="30"/>
        <v>42461.290972222225</v>
      </c>
      <c r="M221" s="8">
        <f t="shared" si="33"/>
        <v>42461</v>
      </c>
      <c r="N221" s="9">
        <f t="shared" si="34"/>
        <v>0.29097222222480923</v>
      </c>
      <c r="O221">
        <v>1456732225</v>
      </c>
      <c r="P221" s="8">
        <f t="shared" si="31"/>
        <v>42429.326678240745</v>
      </c>
      <c r="Q221" s="8">
        <f t="shared" si="35"/>
        <v>42429</v>
      </c>
      <c r="R221" s="9">
        <f t="shared" si="36"/>
        <v>0.32667824074451346</v>
      </c>
      <c r="S221" t="b">
        <v>0</v>
      </c>
      <c r="T221">
        <v>76</v>
      </c>
      <c r="U221" t="str">
        <f t="shared" si="37"/>
        <v/>
      </c>
      <c r="V221">
        <f t="shared" si="38"/>
        <v>76</v>
      </c>
      <c r="W221" t="b">
        <v>0</v>
      </c>
      <c r="X221" t="s">
        <v>8266</v>
      </c>
      <c r="Y221" s="3">
        <f t="shared" si="39"/>
        <v>0.17630000000000001</v>
      </c>
      <c r="Z221" s="4">
        <f t="shared" si="32"/>
        <v>115.98684210526316</v>
      </c>
      <c r="AA221" t="s">
        <v>8306</v>
      </c>
      <c r="AB221" t="s">
        <v>8310</v>
      </c>
      <c r="AC221">
        <f>1</f>
        <v>1</v>
      </c>
    </row>
    <row r="222" spans="1:29" ht="43.2" x14ac:dyDescent="0.3">
      <c r="A222">
        <v>220</v>
      </c>
      <c r="B222" s="1" t="s">
        <v>222</v>
      </c>
      <c r="C222" s="1" t="s">
        <v>4330</v>
      </c>
      <c r="D222">
        <v>50000</v>
      </c>
      <c r="E222">
        <f>VLOOKUP(D222,LU_A!$C$2:$D$13,1,TRUE)</f>
        <v>50000</v>
      </c>
      <c r="F222" t="str">
        <f>VLOOKUP($D222,LU_A!$C$2:$D$13,2,TRUE)</f>
        <v>LgD</v>
      </c>
      <c r="G222">
        <v>360</v>
      </c>
      <c r="H222" t="s">
        <v>8221</v>
      </c>
      <c r="I222" t="s">
        <v>8224</v>
      </c>
      <c r="J222" t="s">
        <v>8246</v>
      </c>
      <c r="K222">
        <v>1440101160</v>
      </c>
      <c r="L222" s="8">
        <f t="shared" si="30"/>
        <v>42236.837499999994</v>
      </c>
      <c r="M222" s="8">
        <f t="shared" si="33"/>
        <v>42236</v>
      </c>
      <c r="N222" s="9">
        <f t="shared" si="34"/>
        <v>0.83749999999417923</v>
      </c>
      <c r="O222">
        <v>1436542030</v>
      </c>
      <c r="P222" s="8">
        <f t="shared" si="31"/>
        <v>42195.643865740742</v>
      </c>
      <c r="Q222" s="8">
        <f t="shared" si="35"/>
        <v>42195</v>
      </c>
      <c r="R222" s="9">
        <f t="shared" si="36"/>
        <v>0.64386574074160308</v>
      </c>
      <c r="S222" t="b">
        <v>0</v>
      </c>
      <c r="T222">
        <v>3</v>
      </c>
      <c r="U222" t="str">
        <f t="shared" si="37"/>
        <v/>
      </c>
      <c r="V222">
        <f t="shared" si="38"/>
        <v>3</v>
      </c>
      <c r="W222" t="b">
        <v>0</v>
      </c>
      <c r="X222" t="s">
        <v>8266</v>
      </c>
      <c r="Y222" s="3">
        <f t="shared" si="39"/>
        <v>7.1999999999999998E-3</v>
      </c>
      <c r="Z222" s="4">
        <f t="shared" si="32"/>
        <v>120</v>
      </c>
      <c r="AA222" t="s">
        <v>8306</v>
      </c>
      <c r="AB222" t="s">
        <v>8310</v>
      </c>
      <c r="AC222">
        <f>1</f>
        <v>1</v>
      </c>
    </row>
    <row r="223" spans="1:29" x14ac:dyDescent="0.3">
      <c r="A223">
        <v>221</v>
      </c>
      <c r="B223" s="1" t="s">
        <v>223</v>
      </c>
      <c r="C223" s="1" t="s">
        <v>4331</v>
      </c>
      <c r="D223">
        <v>50000</v>
      </c>
      <c r="E223">
        <f>VLOOKUP(D223,LU_A!$C$2:$D$13,1,TRUE)</f>
        <v>50000</v>
      </c>
      <c r="F223" t="str">
        <f>VLOOKUP($D223,LU_A!$C$2:$D$13,2,TRUE)</f>
        <v>LgD</v>
      </c>
      <c r="G223">
        <v>0</v>
      </c>
      <c r="H223" t="s">
        <v>8221</v>
      </c>
      <c r="I223" t="s">
        <v>8224</v>
      </c>
      <c r="J223" t="s">
        <v>8246</v>
      </c>
      <c r="K223">
        <v>1427569564</v>
      </c>
      <c r="L223" s="8">
        <f t="shared" si="30"/>
        <v>42091.79587962963</v>
      </c>
      <c r="M223" s="8">
        <f t="shared" si="33"/>
        <v>42091</v>
      </c>
      <c r="N223" s="9">
        <f t="shared" si="34"/>
        <v>0.79587962962978054</v>
      </c>
      <c r="O223">
        <v>1422389164</v>
      </c>
      <c r="P223" s="8">
        <f t="shared" si="31"/>
        <v>42031.837546296301</v>
      </c>
      <c r="Q223" s="8">
        <f t="shared" si="35"/>
        <v>42031</v>
      </c>
      <c r="R223" s="9">
        <f t="shared" si="36"/>
        <v>0.83754629630129784</v>
      </c>
      <c r="S223" t="b">
        <v>0</v>
      </c>
      <c r="T223">
        <v>0</v>
      </c>
      <c r="U223" t="str">
        <f t="shared" si="37"/>
        <v/>
      </c>
      <c r="V223">
        <f t="shared" si="38"/>
        <v>0</v>
      </c>
      <c r="W223" t="b">
        <v>0</v>
      </c>
      <c r="X223" t="s">
        <v>8266</v>
      </c>
      <c r="Y223" s="3">
        <f t="shared" si="39"/>
        <v>0</v>
      </c>
      <c r="Z223" s="4" t="str">
        <f t="shared" si="32"/>
        <v xml:space="preserve"> </v>
      </c>
      <c r="AA223" t="s">
        <v>8306</v>
      </c>
      <c r="AB223" t="s">
        <v>8310</v>
      </c>
      <c r="AC223">
        <f>1</f>
        <v>1</v>
      </c>
    </row>
    <row r="224" spans="1:29" ht="43.2" x14ac:dyDescent="0.3">
      <c r="A224">
        <v>222</v>
      </c>
      <c r="B224" s="1" t="s">
        <v>224</v>
      </c>
      <c r="C224" s="1" t="s">
        <v>4332</v>
      </c>
      <c r="D224">
        <v>1000</v>
      </c>
      <c r="E224">
        <f>VLOOKUP(D224,LU_A!$C$2:$D$13,1,TRUE)</f>
        <v>1000</v>
      </c>
      <c r="F224" t="str">
        <f>VLOOKUP($D224,LU_A!$C$2:$D$13,2,TRUE)</f>
        <v>SmB</v>
      </c>
      <c r="G224">
        <v>130</v>
      </c>
      <c r="H224" t="s">
        <v>8221</v>
      </c>
      <c r="I224" t="s">
        <v>8224</v>
      </c>
      <c r="J224" t="s">
        <v>8246</v>
      </c>
      <c r="K224">
        <v>1427423940</v>
      </c>
      <c r="L224" s="8">
        <f t="shared" si="30"/>
        <v>42090.110416666663</v>
      </c>
      <c r="M224" s="8">
        <f t="shared" si="33"/>
        <v>42090</v>
      </c>
      <c r="N224" s="9">
        <f t="shared" si="34"/>
        <v>0.11041666666278616</v>
      </c>
      <c r="O224">
        <v>1422383318</v>
      </c>
      <c r="P224" s="8">
        <f t="shared" si="31"/>
        <v>42031.769884259258</v>
      </c>
      <c r="Q224" s="8">
        <f t="shared" si="35"/>
        <v>42031</v>
      </c>
      <c r="R224" s="9">
        <f t="shared" si="36"/>
        <v>0.76988425925810589</v>
      </c>
      <c r="S224" t="b">
        <v>0</v>
      </c>
      <c r="T224">
        <v>2</v>
      </c>
      <c r="U224" t="str">
        <f t="shared" si="37"/>
        <v/>
      </c>
      <c r="V224">
        <f t="shared" si="38"/>
        <v>2</v>
      </c>
      <c r="W224" t="b">
        <v>0</v>
      </c>
      <c r="X224" t="s">
        <v>8266</v>
      </c>
      <c r="Y224" s="3">
        <f t="shared" si="39"/>
        <v>0.13</v>
      </c>
      <c r="Z224" s="4">
        <f t="shared" si="32"/>
        <v>65</v>
      </c>
      <c r="AA224" t="s">
        <v>8306</v>
      </c>
      <c r="AB224" t="s">
        <v>8310</v>
      </c>
      <c r="AC224">
        <f>1</f>
        <v>1</v>
      </c>
    </row>
    <row r="225" spans="1:29" ht="43.2" x14ac:dyDescent="0.3">
      <c r="A225">
        <v>223</v>
      </c>
      <c r="B225" s="1" t="s">
        <v>225</v>
      </c>
      <c r="C225" s="1" t="s">
        <v>4333</v>
      </c>
      <c r="D225">
        <v>1500000</v>
      </c>
      <c r="E225">
        <f>VLOOKUP(D225,LU_A!$C$2:$D$13,1,TRUE)</f>
        <v>50000</v>
      </c>
      <c r="F225" t="str">
        <f>VLOOKUP($D225,LU_A!$C$2:$D$13,2,TRUE)</f>
        <v>LgD</v>
      </c>
      <c r="G225">
        <v>0</v>
      </c>
      <c r="H225" t="s">
        <v>8221</v>
      </c>
      <c r="I225" t="s">
        <v>8224</v>
      </c>
      <c r="J225" t="s">
        <v>8246</v>
      </c>
      <c r="K225">
        <v>1463879100</v>
      </c>
      <c r="L225" s="8">
        <f t="shared" si="30"/>
        <v>42512.045138888891</v>
      </c>
      <c r="M225" s="8">
        <f t="shared" si="33"/>
        <v>42512</v>
      </c>
      <c r="N225" s="9">
        <f t="shared" si="34"/>
        <v>4.5138888890505768E-2</v>
      </c>
      <c r="O225">
        <v>1461287350</v>
      </c>
      <c r="P225" s="8">
        <f t="shared" si="31"/>
        <v>42482.048032407409</v>
      </c>
      <c r="Q225" s="8">
        <f t="shared" si="35"/>
        <v>42482</v>
      </c>
      <c r="R225" s="9">
        <f t="shared" si="36"/>
        <v>4.8032407408754807E-2</v>
      </c>
      <c r="S225" t="b">
        <v>0</v>
      </c>
      <c r="T225">
        <v>0</v>
      </c>
      <c r="U225" t="str">
        <f t="shared" si="37"/>
        <v/>
      </c>
      <c r="V225">
        <f t="shared" si="38"/>
        <v>0</v>
      </c>
      <c r="W225" t="b">
        <v>0</v>
      </c>
      <c r="X225" t="s">
        <v>8266</v>
      </c>
      <c r="Y225" s="3">
        <f t="shared" si="39"/>
        <v>0</v>
      </c>
      <c r="Z225" s="4" t="str">
        <f t="shared" si="32"/>
        <v xml:space="preserve"> </v>
      </c>
      <c r="AA225" t="s">
        <v>8306</v>
      </c>
      <c r="AB225" t="s">
        <v>8310</v>
      </c>
      <c r="AC225">
        <f>1</f>
        <v>1</v>
      </c>
    </row>
    <row r="226" spans="1:29" ht="43.2" x14ac:dyDescent="0.3">
      <c r="A226">
        <v>224</v>
      </c>
      <c r="B226" s="1" t="s">
        <v>226</v>
      </c>
      <c r="C226" s="1" t="s">
        <v>4334</v>
      </c>
      <c r="D226">
        <v>6000000</v>
      </c>
      <c r="E226">
        <f>VLOOKUP(D226,LU_A!$C$2:$D$13,1,TRUE)</f>
        <v>50000</v>
      </c>
      <c r="F226" t="str">
        <f>VLOOKUP($D226,LU_A!$C$2:$D$13,2,TRUE)</f>
        <v>LgD</v>
      </c>
      <c r="G226">
        <v>0</v>
      </c>
      <c r="H226" t="s">
        <v>8221</v>
      </c>
      <c r="I226" t="s">
        <v>8226</v>
      </c>
      <c r="J226" t="s">
        <v>8248</v>
      </c>
      <c r="K226">
        <v>1436506726</v>
      </c>
      <c r="L226" s="8">
        <f t="shared" si="30"/>
        <v>42195.235254629632</v>
      </c>
      <c r="M226" s="8">
        <f t="shared" si="33"/>
        <v>42195</v>
      </c>
      <c r="N226" s="9">
        <f t="shared" si="34"/>
        <v>0.23525462963152677</v>
      </c>
      <c r="O226">
        <v>1431322726</v>
      </c>
      <c r="P226" s="8">
        <f t="shared" si="31"/>
        <v>42135.235254629632</v>
      </c>
      <c r="Q226" s="8">
        <f t="shared" si="35"/>
        <v>42135</v>
      </c>
      <c r="R226" s="9">
        <f t="shared" si="36"/>
        <v>0.23525462963152677</v>
      </c>
      <c r="S226" t="b">
        <v>0</v>
      </c>
      <c r="T226">
        <v>0</v>
      </c>
      <c r="U226" t="str">
        <f t="shared" si="37"/>
        <v/>
      </c>
      <c r="V226">
        <f t="shared" si="38"/>
        <v>0</v>
      </c>
      <c r="W226" t="b">
        <v>0</v>
      </c>
      <c r="X226" t="s">
        <v>8266</v>
      </c>
      <c r="Y226" s="3">
        <f t="shared" si="39"/>
        <v>0</v>
      </c>
      <c r="Z226" s="4" t="str">
        <f t="shared" si="32"/>
        <v xml:space="preserve"> </v>
      </c>
      <c r="AA226" t="s">
        <v>8306</v>
      </c>
      <c r="AB226" t="s">
        <v>8310</v>
      </c>
      <c r="AC226">
        <f>1</f>
        <v>1</v>
      </c>
    </row>
    <row r="227" spans="1:29" ht="43.2" x14ac:dyDescent="0.3">
      <c r="A227">
        <v>225</v>
      </c>
      <c r="B227" s="1" t="s">
        <v>227</v>
      </c>
      <c r="C227" s="1" t="s">
        <v>4335</v>
      </c>
      <c r="D227">
        <v>200</v>
      </c>
      <c r="E227">
        <f>VLOOKUP(D227,LU_A!$C$2:$D$13,1,TRUE)</f>
        <v>0</v>
      </c>
      <c r="F227" t="str">
        <f>VLOOKUP($D227,LU_A!$C$2:$D$13,2,TRUE)</f>
        <v>SmA</v>
      </c>
      <c r="G227">
        <v>0</v>
      </c>
      <c r="H227" t="s">
        <v>8221</v>
      </c>
      <c r="I227" t="s">
        <v>8224</v>
      </c>
      <c r="J227" t="s">
        <v>8246</v>
      </c>
      <c r="K227">
        <v>1460153054</v>
      </c>
      <c r="L227" s="8">
        <f t="shared" si="30"/>
        <v>42468.919606481482</v>
      </c>
      <c r="M227" s="8">
        <f t="shared" si="33"/>
        <v>42468</v>
      </c>
      <c r="N227" s="9">
        <f t="shared" si="34"/>
        <v>0.91960648148233304</v>
      </c>
      <c r="O227">
        <v>1457564654</v>
      </c>
      <c r="P227" s="8">
        <f t="shared" si="31"/>
        <v>42438.961273148147</v>
      </c>
      <c r="Q227" s="8">
        <f t="shared" si="35"/>
        <v>42438</v>
      </c>
      <c r="R227" s="9">
        <f t="shared" si="36"/>
        <v>0.96127314814657439</v>
      </c>
      <c r="S227" t="b">
        <v>0</v>
      </c>
      <c r="T227">
        <v>0</v>
      </c>
      <c r="U227" t="str">
        <f t="shared" si="37"/>
        <v/>
      </c>
      <c r="V227">
        <f t="shared" si="38"/>
        <v>0</v>
      </c>
      <c r="W227" t="b">
        <v>0</v>
      </c>
      <c r="X227" t="s">
        <v>8266</v>
      </c>
      <c r="Y227" s="3">
        <f t="shared" si="39"/>
        <v>0</v>
      </c>
      <c r="Z227" s="4" t="str">
        <f t="shared" si="32"/>
        <v xml:space="preserve"> </v>
      </c>
      <c r="AA227" t="s">
        <v>8306</v>
      </c>
      <c r="AB227" t="s">
        <v>8310</v>
      </c>
      <c r="AC227">
        <f>1</f>
        <v>1</v>
      </c>
    </row>
    <row r="228" spans="1:29" ht="43.2" x14ac:dyDescent="0.3">
      <c r="A228">
        <v>226</v>
      </c>
      <c r="B228" s="1" t="s">
        <v>228</v>
      </c>
      <c r="C228" s="1" t="s">
        <v>4336</v>
      </c>
      <c r="D228">
        <v>29000</v>
      </c>
      <c r="E228">
        <f>VLOOKUP(D228,LU_A!$C$2:$D$13,1,TRUE)</f>
        <v>25000</v>
      </c>
      <c r="F228" t="str">
        <f>VLOOKUP($D228,LU_A!$C$2:$D$13,2,TRUE)</f>
        <v>MedC</v>
      </c>
      <c r="G228">
        <v>250</v>
      </c>
      <c r="H228" t="s">
        <v>8221</v>
      </c>
      <c r="I228" t="s">
        <v>8225</v>
      </c>
      <c r="J228" t="s">
        <v>8247</v>
      </c>
      <c r="K228">
        <v>1433064540</v>
      </c>
      <c r="L228" s="8">
        <f t="shared" si="30"/>
        <v>42155.395138888889</v>
      </c>
      <c r="M228" s="8">
        <f t="shared" si="33"/>
        <v>42155</v>
      </c>
      <c r="N228" s="9">
        <f t="shared" si="34"/>
        <v>0.39513888888905058</v>
      </c>
      <c r="O228">
        <v>1428854344</v>
      </c>
      <c r="P228" s="8">
        <f t="shared" si="31"/>
        <v>42106.666018518517</v>
      </c>
      <c r="Q228" s="8">
        <f t="shared" si="35"/>
        <v>42106</v>
      </c>
      <c r="R228" s="9">
        <f t="shared" si="36"/>
        <v>0.66601851851737592</v>
      </c>
      <c r="S228" t="b">
        <v>0</v>
      </c>
      <c r="T228">
        <v>2</v>
      </c>
      <c r="U228" t="str">
        <f t="shared" si="37"/>
        <v/>
      </c>
      <c r="V228">
        <f t="shared" si="38"/>
        <v>2</v>
      </c>
      <c r="W228" t="b">
        <v>0</v>
      </c>
      <c r="X228" t="s">
        <v>8266</v>
      </c>
      <c r="Y228" s="3">
        <f t="shared" si="39"/>
        <v>8.6206896551724137E-3</v>
      </c>
      <c r="Z228" s="4">
        <f t="shared" si="32"/>
        <v>125</v>
      </c>
      <c r="AA228" t="s">
        <v>8306</v>
      </c>
      <c r="AB228" t="s">
        <v>8310</v>
      </c>
      <c r="AC228">
        <f>1</f>
        <v>1</v>
      </c>
    </row>
    <row r="229" spans="1:29" ht="43.2" x14ac:dyDescent="0.3">
      <c r="A229">
        <v>227</v>
      </c>
      <c r="B229" s="1" t="s">
        <v>229</v>
      </c>
      <c r="C229" s="1" t="s">
        <v>4337</v>
      </c>
      <c r="D229">
        <v>28000</v>
      </c>
      <c r="E229">
        <f>VLOOKUP(D229,LU_A!$C$2:$D$13,1,TRUE)</f>
        <v>25000</v>
      </c>
      <c r="F229" t="str">
        <f>VLOOKUP($D229,LU_A!$C$2:$D$13,2,TRUE)</f>
        <v>MedC</v>
      </c>
      <c r="G229">
        <v>0</v>
      </c>
      <c r="H229" t="s">
        <v>8221</v>
      </c>
      <c r="I229" t="s">
        <v>8224</v>
      </c>
      <c r="J229" t="s">
        <v>8246</v>
      </c>
      <c r="K229">
        <v>1436477241</v>
      </c>
      <c r="L229" s="8">
        <f t="shared" si="30"/>
        <v>42194.893993055557</v>
      </c>
      <c r="M229" s="8">
        <f t="shared" si="33"/>
        <v>42194</v>
      </c>
      <c r="N229" s="9">
        <f t="shared" si="34"/>
        <v>0.89399305555707542</v>
      </c>
      <c r="O229">
        <v>1433885241</v>
      </c>
      <c r="P229" s="8">
        <f t="shared" si="31"/>
        <v>42164.893993055557</v>
      </c>
      <c r="Q229" s="8">
        <f t="shared" si="35"/>
        <v>42164</v>
      </c>
      <c r="R229" s="9">
        <f t="shared" si="36"/>
        <v>0.89399305555707542</v>
      </c>
      <c r="S229" t="b">
        <v>0</v>
      </c>
      <c r="T229">
        <v>0</v>
      </c>
      <c r="U229" t="str">
        <f t="shared" si="37"/>
        <v/>
      </c>
      <c r="V229">
        <f t="shared" si="38"/>
        <v>0</v>
      </c>
      <c r="W229" t="b">
        <v>0</v>
      </c>
      <c r="X229" t="s">
        <v>8266</v>
      </c>
      <c r="Y229" s="3">
        <f t="shared" si="39"/>
        <v>0</v>
      </c>
      <c r="Z229" s="4" t="str">
        <f t="shared" si="32"/>
        <v xml:space="preserve"> </v>
      </c>
      <c r="AA229" t="s">
        <v>8306</v>
      </c>
      <c r="AB229" t="s">
        <v>8310</v>
      </c>
      <c r="AC229">
        <f>1</f>
        <v>1</v>
      </c>
    </row>
    <row r="230" spans="1:29" ht="28.8" x14ac:dyDescent="0.3">
      <c r="A230">
        <v>228</v>
      </c>
      <c r="B230" s="1" t="s">
        <v>230</v>
      </c>
      <c r="C230" s="1" t="s">
        <v>4338</v>
      </c>
      <c r="D230">
        <v>8000</v>
      </c>
      <c r="E230">
        <f>VLOOKUP(D230,LU_A!$C$2:$D$13,1,TRUE)</f>
        <v>5000</v>
      </c>
      <c r="F230" t="str">
        <f>VLOOKUP($D230,LU_A!$C$2:$D$13,2,TRUE)</f>
        <v>SmC</v>
      </c>
      <c r="G230">
        <v>0</v>
      </c>
      <c r="H230" t="s">
        <v>8221</v>
      </c>
      <c r="I230" t="s">
        <v>8225</v>
      </c>
      <c r="J230" t="s">
        <v>8247</v>
      </c>
      <c r="K230">
        <v>1433176105</v>
      </c>
      <c r="L230" s="8">
        <f t="shared" si="30"/>
        <v>42156.686400462961</v>
      </c>
      <c r="M230" s="8">
        <f t="shared" si="33"/>
        <v>42156</v>
      </c>
      <c r="N230" s="9">
        <f t="shared" si="34"/>
        <v>0.68640046296059154</v>
      </c>
      <c r="O230">
        <v>1427992105</v>
      </c>
      <c r="P230" s="8">
        <f t="shared" si="31"/>
        <v>42096.686400462961</v>
      </c>
      <c r="Q230" s="8">
        <f t="shared" si="35"/>
        <v>42096</v>
      </c>
      <c r="R230" s="9">
        <f t="shared" si="36"/>
        <v>0.68640046296059154</v>
      </c>
      <c r="S230" t="b">
        <v>0</v>
      </c>
      <c r="T230">
        <v>0</v>
      </c>
      <c r="U230" t="str">
        <f t="shared" si="37"/>
        <v/>
      </c>
      <c r="V230">
        <f t="shared" si="38"/>
        <v>0</v>
      </c>
      <c r="W230" t="b">
        <v>0</v>
      </c>
      <c r="X230" t="s">
        <v>8266</v>
      </c>
      <c r="Y230" s="3">
        <f t="shared" si="39"/>
        <v>0</v>
      </c>
      <c r="Z230" s="4" t="str">
        <f t="shared" si="32"/>
        <v xml:space="preserve"> </v>
      </c>
      <c r="AA230" t="s">
        <v>8306</v>
      </c>
      <c r="AB230" t="s">
        <v>8310</v>
      </c>
      <c r="AC230">
        <f>1</f>
        <v>1</v>
      </c>
    </row>
    <row r="231" spans="1:29" ht="43.2" x14ac:dyDescent="0.3">
      <c r="A231">
        <v>229</v>
      </c>
      <c r="B231" s="1" t="s">
        <v>231</v>
      </c>
      <c r="C231" s="1" t="s">
        <v>4339</v>
      </c>
      <c r="D231">
        <v>3000</v>
      </c>
      <c r="E231">
        <f>VLOOKUP(D231,LU_A!$C$2:$D$13,1,TRUE)</f>
        <v>1000</v>
      </c>
      <c r="F231" t="str">
        <f>VLOOKUP($D231,LU_A!$C$2:$D$13,2,TRUE)</f>
        <v>SmB</v>
      </c>
      <c r="G231">
        <v>0</v>
      </c>
      <c r="H231" t="s">
        <v>8221</v>
      </c>
      <c r="I231" t="s">
        <v>8236</v>
      </c>
      <c r="J231" t="s">
        <v>8249</v>
      </c>
      <c r="K231">
        <v>1455402297</v>
      </c>
      <c r="L231" s="8">
        <f t="shared" si="30"/>
        <v>42413.933993055558</v>
      </c>
      <c r="M231" s="8">
        <f t="shared" si="33"/>
        <v>42413</v>
      </c>
      <c r="N231" s="9">
        <f t="shared" si="34"/>
        <v>0.93399305555794854</v>
      </c>
      <c r="O231">
        <v>1452810297</v>
      </c>
      <c r="P231" s="8">
        <f t="shared" si="31"/>
        <v>42383.933993055558</v>
      </c>
      <c r="Q231" s="8">
        <f t="shared" si="35"/>
        <v>42383</v>
      </c>
      <c r="R231" s="9">
        <f t="shared" si="36"/>
        <v>0.93399305555794854</v>
      </c>
      <c r="S231" t="b">
        <v>0</v>
      </c>
      <c r="T231">
        <v>0</v>
      </c>
      <c r="U231" t="str">
        <f t="shared" si="37"/>
        <v/>
      </c>
      <c r="V231">
        <f t="shared" si="38"/>
        <v>0</v>
      </c>
      <c r="W231" t="b">
        <v>0</v>
      </c>
      <c r="X231" t="s">
        <v>8266</v>
      </c>
      <c r="Y231" s="3">
        <f t="shared" si="39"/>
        <v>0</v>
      </c>
      <c r="Z231" s="4" t="str">
        <f t="shared" si="32"/>
        <v xml:space="preserve"> </v>
      </c>
      <c r="AA231" t="s">
        <v>8306</v>
      </c>
      <c r="AB231" t="s">
        <v>8310</v>
      </c>
      <c r="AC231">
        <f>1</f>
        <v>1</v>
      </c>
    </row>
    <row r="232" spans="1:29" ht="43.2" x14ac:dyDescent="0.3">
      <c r="A232">
        <v>230</v>
      </c>
      <c r="B232" s="1" t="s">
        <v>232</v>
      </c>
      <c r="C232" s="1" t="s">
        <v>4340</v>
      </c>
      <c r="D232">
        <v>15000</v>
      </c>
      <c r="E232">
        <f>VLOOKUP(D232,LU_A!$C$2:$D$13,1,TRUE)</f>
        <v>15000</v>
      </c>
      <c r="F232" t="str">
        <f>VLOOKUP($D232,LU_A!$C$2:$D$13,2,TRUE)</f>
        <v>MedA</v>
      </c>
      <c r="G232">
        <v>60</v>
      </c>
      <c r="H232" t="s">
        <v>8221</v>
      </c>
      <c r="I232" t="s">
        <v>8224</v>
      </c>
      <c r="J232" t="s">
        <v>8246</v>
      </c>
      <c r="K232">
        <v>1433443151</v>
      </c>
      <c r="L232" s="8">
        <f t="shared" si="30"/>
        <v>42159.777210648142</v>
      </c>
      <c r="M232" s="8">
        <f t="shared" si="33"/>
        <v>42159</v>
      </c>
      <c r="N232" s="9">
        <f t="shared" si="34"/>
        <v>0.77721064814249985</v>
      </c>
      <c r="O232">
        <v>1430851151</v>
      </c>
      <c r="P232" s="8">
        <f t="shared" si="31"/>
        <v>42129.777210648142</v>
      </c>
      <c r="Q232" s="8">
        <f t="shared" si="35"/>
        <v>42129</v>
      </c>
      <c r="R232" s="9">
        <f t="shared" si="36"/>
        <v>0.77721064814249985</v>
      </c>
      <c r="S232" t="b">
        <v>0</v>
      </c>
      <c r="T232">
        <v>2</v>
      </c>
      <c r="U232" t="str">
        <f t="shared" si="37"/>
        <v/>
      </c>
      <c r="V232">
        <f t="shared" si="38"/>
        <v>2</v>
      </c>
      <c r="W232" t="b">
        <v>0</v>
      </c>
      <c r="X232" t="s">
        <v>8266</v>
      </c>
      <c r="Y232" s="3">
        <f t="shared" si="39"/>
        <v>4.0000000000000001E-3</v>
      </c>
      <c r="Z232" s="4">
        <f t="shared" si="32"/>
        <v>30</v>
      </c>
      <c r="AA232" t="s">
        <v>8306</v>
      </c>
      <c r="AB232" t="s">
        <v>8310</v>
      </c>
      <c r="AC232">
        <f>1</f>
        <v>1</v>
      </c>
    </row>
    <row r="233" spans="1:29" ht="43.2" x14ac:dyDescent="0.3">
      <c r="A233">
        <v>231</v>
      </c>
      <c r="B233" s="1" t="s">
        <v>233</v>
      </c>
      <c r="C233" s="1" t="s">
        <v>4341</v>
      </c>
      <c r="D233">
        <v>1500000</v>
      </c>
      <c r="E233">
        <f>VLOOKUP(D233,LU_A!$C$2:$D$13,1,TRUE)</f>
        <v>50000</v>
      </c>
      <c r="F233" t="str">
        <f>VLOOKUP($D233,LU_A!$C$2:$D$13,2,TRUE)</f>
        <v>LgD</v>
      </c>
      <c r="G233">
        <v>0</v>
      </c>
      <c r="H233" t="s">
        <v>8221</v>
      </c>
      <c r="I233" t="s">
        <v>8224</v>
      </c>
      <c r="J233" t="s">
        <v>8246</v>
      </c>
      <c r="K233">
        <v>1451775651</v>
      </c>
      <c r="L233" s="8">
        <f t="shared" si="30"/>
        <v>42371.958923611113</v>
      </c>
      <c r="M233" s="8">
        <f t="shared" si="33"/>
        <v>42371</v>
      </c>
      <c r="N233" s="9">
        <f t="shared" si="34"/>
        <v>0.95892361111327773</v>
      </c>
      <c r="O233">
        <v>1449183651</v>
      </c>
      <c r="P233" s="8">
        <f t="shared" si="31"/>
        <v>42341.958923611113</v>
      </c>
      <c r="Q233" s="8">
        <f t="shared" si="35"/>
        <v>42341</v>
      </c>
      <c r="R233" s="9">
        <f t="shared" si="36"/>
        <v>0.95892361111327773</v>
      </c>
      <c r="S233" t="b">
        <v>0</v>
      </c>
      <c r="T233">
        <v>0</v>
      </c>
      <c r="U233" t="str">
        <f t="shared" si="37"/>
        <v/>
      </c>
      <c r="V233">
        <f t="shared" si="38"/>
        <v>0</v>
      </c>
      <c r="W233" t="b">
        <v>0</v>
      </c>
      <c r="X233" t="s">
        <v>8266</v>
      </c>
      <c r="Y233" s="3">
        <f t="shared" si="39"/>
        <v>0</v>
      </c>
      <c r="Z233" s="4" t="str">
        <f t="shared" si="32"/>
        <v xml:space="preserve"> </v>
      </c>
      <c r="AA233" t="s">
        <v>8306</v>
      </c>
      <c r="AB233" t="s">
        <v>8310</v>
      </c>
      <c r="AC233">
        <f>1</f>
        <v>1</v>
      </c>
    </row>
    <row r="234" spans="1:29" ht="43.2" x14ac:dyDescent="0.3">
      <c r="A234">
        <v>232</v>
      </c>
      <c r="B234" s="1" t="s">
        <v>234</v>
      </c>
      <c r="C234" s="1" t="s">
        <v>4342</v>
      </c>
      <c r="D234">
        <v>4000</v>
      </c>
      <c r="E234">
        <f>VLOOKUP(D234,LU_A!$C$2:$D$13,1,TRUE)</f>
        <v>1000</v>
      </c>
      <c r="F234" t="str">
        <f>VLOOKUP($D234,LU_A!$C$2:$D$13,2,TRUE)</f>
        <v>SmB</v>
      </c>
      <c r="G234">
        <v>110</v>
      </c>
      <c r="H234" t="s">
        <v>8221</v>
      </c>
      <c r="I234" t="s">
        <v>8225</v>
      </c>
      <c r="J234" t="s">
        <v>8247</v>
      </c>
      <c r="K234">
        <v>1425066546</v>
      </c>
      <c r="L234" s="8">
        <f t="shared" si="30"/>
        <v>42062.82576388889</v>
      </c>
      <c r="M234" s="8">
        <f t="shared" si="33"/>
        <v>42062</v>
      </c>
      <c r="N234" s="9">
        <f t="shared" si="34"/>
        <v>0.82576388888992369</v>
      </c>
      <c r="O234">
        <v>1422474546</v>
      </c>
      <c r="P234" s="8">
        <f t="shared" si="31"/>
        <v>42032.82576388889</v>
      </c>
      <c r="Q234" s="8">
        <f t="shared" si="35"/>
        <v>42032</v>
      </c>
      <c r="R234" s="9">
        <f t="shared" si="36"/>
        <v>0.82576388888992369</v>
      </c>
      <c r="S234" t="b">
        <v>0</v>
      </c>
      <c r="T234">
        <v>7</v>
      </c>
      <c r="U234" t="str">
        <f t="shared" si="37"/>
        <v/>
      </c>
      <c r="V234">
        <f t="shared" si="38"/>
        <v>7</v>
      </c>
      <c r="W234" t="b">
        <v>0</v>
      </c>
      <c r="X234" t="s">
        <v>8266</v>
      </c>
      <c r="Y234" s="3">
        <f t="shared" si="39"/>
        <v>2.75E-2</v>
      </c>
      <c r="Z234" s="4">
        <f t="shared" si="32"/>
        <v>15.714285714285714</v>
      </c>
      <c r="AA234" t="s">
        <v>8306</v>
      </c>
      <c r="AB234" t="s">
        <v>8310</v>
      </c>
      <c r="AC234">
        <f>1</f>
        <v>1</v>
      </c>
    </row>
    <row r="235" spans="1:29" ht="43.2" x14ac:dyDescent="0.3">
      <c r="A235">
        <v>233</v>
      </c>
      <c r="B235" s="1" t="s">
        <v>235</v>
      </c>
      <c r="C235" s="1" t="s">
        <v>4343</v>
      </c>
      <c r="D235">
        <v>350000</v>
      </c>
      <c r="E235">
        <f>VLOOKUP(D235,LU_A!$C$2:$D$13,1,TRUE)</f>
        <v>50000</v>
      </c>
      <c r="F235" t="str">
        <f>VLOOKUP($D235,LU_A!$C$2:$D$13,2,TRUE)</f>
        <v>LgD</v>
      </c>
      <c r="G235">
        <v>0</v>
      </c>
      <c r="H235" t="s">
        <v>8221</v>
      </c>
      <c r="I235" t="s">
        <v>8224</v>
      </c>
      <c r="J235" t="s">
        <v>8246</v>
      </c>
      <c r="K235">
        <v>1475185972</v>
      </c>
      <c r="L235" s="8">
        <f t="shared" si="30"/>
        <v>42642.911712962959</v>
      </c>
      <c r="M235" s="8">
        <f t="shared" si="33"/>
        <v>42642</v>
      </c>
      <c r="N235" s="9">
        <f t="shared" si="34"/>
        <v>0.91171296295942739</v>
      </c>
      <c r="O235">
        <v>1472593972</v>
      </c>
      <c r="P235" s="8">
        <f t="shared" si="31"/>
        <v>42612.911712962959</v>
      </c>
      <c r="Q235" s="8">
        <f t="shared" si="35"/>
        <v>42612</v>
      </c>
      <c r="R235" s="9">
        <f t="shared" si="36"/>
        <v>0.91171296295942739</v>
      </c>
      <c r="S235" t="b">
        <v>0</v>
      </c>
      <c r="T235">
        <v>0</v>
      </c>
      <c r="U235" t="str">
        <f t="shared" si="37"/>
        <v/>
      </c>
      <c r="V235">
        <f t="shared" si="38"/>
        <v>0</v>
      </c>
      <c r="W235" t="b">
        <v>0</v>
      </c>
      <c r="X235" t="s">
        <v>8266</v>
      </c>
      <c r="Y235" s="3">
        <f t="shared" si="39"/>
        <v>0</v>
      </c>
      <c r="Z235" s="4" t="str">
        <f t="shared" si="32"/>
        <v xml:space="preserve"> </v>
      </c>
      <c r="AA235" t="s">
        <v>8306</v>
      </c>
      <c r="AB235" t="s">
        <v>8310</v>
      </c>
      <c r="AC235">
        <f>1</f>
        <v>1</v>
      </c>
    </row>
    <row r="236" spans="1:29" ht="43.2" x14ac:dyDescent="0.3">
      <c r="A236">
        <v>234</v>
      </c>
      <c r="B236" s="1" t="s">
        <v>236</v>
      </c>
      <c r="C236" s="1" t="s">
        <v>4344</v>
      </c>
      <c r="D236">
        <v>1000</v>
      </c>
      <c r="E236">
        <f>VLOOKUP(D236,LU_A!$C$2:$D$13,1,TRUE)</f>
        <v>1000</v>
      </c>
      <c r="F236" t="str">
        <f>VLOOKUP($D236,LU_A!$C$2:$D$13,2,TRUE)</f>
        <v>SmB</v>
      </c>
      <c r="G236">
        <v>401</v>
      </c>
      <c r="H236" t="s">
        <v>8221</v>
      </c>
      <c r="I236" t="s">
        <v>8224</v>
      </c>
      <c r="J236" t="s">
        <v>8246</v>
      </c>
      <c r="K236">
        <v>1434847859</v>
      </c>
      <c r="L236" s="8">
        <f t="shared" si="30"/>
        <v>42176.035405092596</v>
      </c>
      <c r="M236" s="8">
        <f t="shared" si="33"/>
        <v>42176</v>
      </c>
      <c r="N236" s="9">
        <f t="shared" si="34"/>
        <v>3.5405092596192844E-2</v>
      </c>
      <c r="O236">
        <v>1431391859</v>
      </c>
      <c r="P236" s="8">
        <f t="shared" si="31"/>
        <v>42136.035405092596</v>
      </c>
      <c r="Q236" s="8">
        <f t="shared" si="35"/>
        <v>42136</v>
      </c>
      <c r="R236" s="9">
        <f t="shared" si="36"/>
        <v>3.5405092596192844E-2</v>
      </c>
      <c r="S236" t="b">
        <v>0</v>
      </c>
      <c r="T236">
        <v>5</v>
      </c>
      <c r="U236" t="str">
        <f t="shared" si="37"/>
        <v/>
      </c>
      <c r="V236">
        <f t="shared" si="38"/>
        <v>5</v>
      </c>
      <c r="W236" t="b">
        <v>0</v>
      </c>
      <c r="X236" t="s">
        <v>8266</v>
      </c>
      <c r="Y236" s="3">
        <f t="shared" si="39"/>
        <v>0.40100000000000002</v>
      </c>
      <c r="Z236" s="4">
        <f t="shared" si="32"/>
        <v>80.2</v>
      </c>
      <c r="AA236" t="s">
        <v>8306</v>
      </c>
      <c r="AB236" t="s">
        <v>8310</v>
      </c>
      <c r="AC236">
        <f>1</f>
        <v>1</v>
      </c>
    </row>
    <row r="237" spans="1:29" ht="43.2" x14ac:dyDescent="0.3">
      <c r="A237">
        <v>235</v>
      </c>
      <c r="B237" s="1" t="s">
        <v>237</v>
      </c>
      <c r="C237" s="1" t="s">
        <v>4345</v>
      </c>
      <c r="D237">
        <v>10000</v>
      </c>
      <c r="E237">
        <f>VLOOKUP(D237,LU_A!$C$2:$D$13,1,TRUE)</f>
        <v>10000</v>
      </c>
      <c r="F237" t="str">
        <f>VLOOKUP($D237,LU_A!$C$2:$D$13,2,TRUE)</f>
        <v>SmD</v>
      </c>
      <c r="G237">
        <v>0</v>
      </c>
      <c r="H237" t="s">
        <v>8221</v>
      </c>
      <c r="I237" t="s">
        <v>8224</v>
      </c>
      <c r="J237" t="s">
        <v>8246</v>
      </c>
      <c r="K237">
        <v>1436478497</v>
      </c>
      <c r="L237" s="8">
        <f t="shared" si="30"/>
        <v>42194.908530092594</v>
      </c>
      <c r="M237" s="8">
        <f t="shared" si="33"/>
        <v>42194</v>
      </c>
      <c r="N237" s="9">
        <f t="shared" si="34"/>
        <v>0.90853009259444661</v>
      </c>
      <c r="O237">
        <v>1433886497</v>
      </c>
      <c r="P237" s="8">
        <f t="shared" si="31"/>
        <v>42164.908530092594</v>
      </c>
      <c r="Q237" s="8">
        <f t="shared" si="35"/>
        <v>42164</v>
      </c>
      <c r="R237" s="9">
        <f t="shared" si="36"/>
        <v>0.90853009259444661</v>
      </c>
      <c r="S237" t="b">
        <v>0</v>
      </c>
      <c r="T237">
        <v>0</v>
      </c>
      <c r="U237" t="str">
        <f t="shared" si="37"/>
        <v/>
      </c>
      <c r="V237">
        <f t="shared" si="38"/>
        <v>0</v>
      </c>
      <c r="W237" t="b">
        <v>0</v>
      </c>
      <c r="X237" t="s">
        <v>8266</v>
      </c>
      <c r="Y237" s="3">
        <f t="shared" si="39"/>
        <v>0</v>
      </c>
      <c r="Z237" s="4" t="str">
        <f t="shared" si="32"/>
        <v xml:space="preserve"> </v>
      </c>
      <c r="AA237" t="s">
        <v>8306</v>
      </c>
      <c r="AB237" t="s">
        <v>8310</v>
      </c>
      <c r="AC237">
        <f>1</f>
        <v>1</v>
      </c>
    </row>
    <row r="238" spans="1:29" ht="43.2" x14ac:dyDescent="0.3">
      <c r="A238">
        <v>236</v>
      </c>
      <c r="B238" s="1" t="s">
        <v>238</v>
      </c>
      <c r="C238" s="1" t="s">
        <v>4346</v>
      </c>
      <c r="D238">
        <v>150000</v>
      </c>
      <c r="E238">
        <f>VLOOKUP(D238,LU_A!$C$2:$D$13,1,TRUE)</f>
        <v>50000</v>
      </c>
      <c r="F238" t="str">
        <f>VLOOKUP($D238,LU_A!$C$2:$D$13,2,TRUE)</f>
        <v>LgD</v>
      </c>
      <c r="G238">
        <v>0</v>
      </c>
      <c r="H238" t="s">
        <v>8221</v>
      </c>
      <c r="I238" t="s">
        <v>8224</v>
      </c>
      <c r="J238" t="s">
        <v>8246</v>
      </c>
      <c r="K238">
        <v>1451952000</v>
      </c>
      <c r="L238" s="8">
        <f t="shared" si="30"/>
        <v>42374</v>
      </c>
      <c r="M238" s="8">
        <f t="shared" si="33"/>
        <v>42374</v>
      </c>
      <c r="N238" s="9">
        <f t="shared" si="34"/>
        <v>0</v>
      </c>
      <c r="O238">
        <v>1447380099</v>
      </c>
      <c r="P238" s="8">
        <f t="shared" si="31"/>
        <v>42321.08447916666</v>
      </c>
      <c r="Q238" s="8">
        <f t="shared" si="35"/>
        <v>42321</v>
      </c>
      <c r="R238" s="9">
        <f t="shared" si="36"/>
        <v>8.447916666045785E-2</v>
      </c>
      <c r="S238" t="b">
        <v>0</v>
      </c>
      <c r="T238">
        <v>0</v>
      </c>
      <c r="U238" t="str">
        <f t="shared" si="37"/>
        <v/>
      </c>
      <c r="V238">
        <f t="shared" si="38"/>
        <v>0</v>
      </c>
      <c r="W238" t="b">
        <v>0</v>
      </c>
      <c r="X238" t="s">
        <v>8266</v>
      </c>
      <c r="Y238" s="3">
        <f t="shared" si="39"/>
        <v>0</v>
      </c>
      <c r="Z238" s="4" t="str">
        <f t="shared" si="32"/>
        <v xml:space="preserve"> </v>
      </c>
      <c r="AA238" t="s">
        <v>8306</v>
      </c>
      <c r="AB238" t="s">
        <v>8310</v>
      </c>
      <c r="AC238">
        <f>1</f>
        <v>1</v>
      </c>
    </row>
    <row r="239" spans="1:29" ht="28.8" x14ac:dyDescent="0.3">
      <c r="A239">
        <v>237</v>
      </c>
      <c r="B239" s="1" t="s">
        <v>239</v>
      </c>
      <c r="C239" s="1" t="s">
        <v>4347</v>
      </c>
      <c r="D239">
        <v>15000</v>
      </c>
      <c r="E239">
        <f>VLOOKUP(D239,LU_A!$C$2:$D$13,1,TRUE)</f>
        <v>15000</v>
      </c>
      <c r="F239" t="str">
        <f>VLOOKUP($D239,LU_A!$C$2:$D$13,2,TRUE)</f>
        <v>MedA</v>
      </c>
      <c r="G239">
        <v>50</v>
      </c>
      <c r="H239" t="s">
        <v>8221</v>
      </c>
      <c r="I239" t="s">
        <v>8224</v>
      </c>
      <c r="J239" t="s">
        <v>8246</v>
      </c>
      <c r="K239">
        <v>1457445069</v>
      </c>
      <c r="L239" s="8">
        <f t="shared" si="30"/>
        <v>42437.577187499999</v>
      </c>
      <c r="M239" s="8">
        <f t="shared" si="33"/>
        <v>42437</v>
      </c>
      <c r="N239" s="9">
        <f t="shared" si="34"/>
        <v>0.57718749999912689</v>
      </c>
      <c r="O239">
        <v>1452261069</v>
      </c>
      <c r="P239" s="8">
        <f t="shared" si="31"/>
        <v>42377.577187499999</v>
      </c>
      <c r="Q239" s="8">
        <f t="shared" si="35"/>
        <v>42377</v>
      </c>
      <c r="R239" s="9">
        <f t="shared" si="36"/>
        <v>0.57718749999912689</v>
      </c>
      <c r="S239" t="b">
        <v>0</v>
      </c>
      <c r="T239">
        <v>1</v>
      </c>
      <c r="U239" t="str">
        <f t="shared" si="37"/>
        <v/>
      </c>
      <c r="V239">
        <f t="shared" si="38"/>
        <v>1</v>
      </c>
      <c r="W239" t="b">
        <v>0</v>
      </c>
      <c r="X239" t="s">
        <v>8266</v>
      </c>
      <c r="Y239" s="3">
        <f t="shared" si="39"/>
        <v>3.3333333333333335E-3</v>
      </c>
      <c r="Z239" s="4">
        <f t="shared" si="32"/>
        <v>50</v>
      </c>
      <c r="AA239" t="s">
        <v>8306</v>
      </c>
      <c r="AB239" t="s">
        <v>8310</v>
      </c>
      <c r="AC239">
        <f>1</f>
        <v>1</v>
      </c>
    </row>
    <row r="240" spans="1:29" ht="43.2" x14ac:dyDescent="0.3">
      <c r="A240">
        <v>238</v>
      </c>
      <c r="B240" s="1" t="s">
        <v>240</v>
      </c>
      <c r="C240" s="1" t="s">
        <v>4348</v>
      </c>
      <c r="D240">
        <v>26000</v>
      </c>
      <c r="E240">
        <f>VLOOKUP(D240,LU_A!$C$2:$D$13,1,TRUE)</f>
        <v>25000</v>
      </c>
      <c r="F240" t="str">
        <f>VLOOKUP($D240,LU_A!$C$2:$D$13,2,TRUE)</f>
        <v>MedC</v>
      </c>
      <c r="G240">
        <v>0</v>
      </c>
      <c r="H240" t="s">
        <v>8221</v>
      </c>
      <c r="I240" t="s">
        <v>8224</v>
      </c>
      <c r="J240" t="s">
        <v>8246</v>
      </c>
      <c r="K240">
        <v>1483088400</v>
      </c>
      <c r="L240" s="8">
        <f t="shared" si="30"/>
        <v>42734.375</v>
      </c>
      <c r="M240" s="8">
        <f t="shared" si="33"/>
        <v>42734</v>
      </c>
      <c r="N240" s="9">
        <f t="shared" si="34"/>
        <v>0.375</v>
      </c>
      <c r="O240">
        <v>1481324760</v>
      </c>
      <c r="P240" s="8">
        <f t="shared" si="31"/>
        <v>42713.962499999994</v>
      </c>
      <c r="Q240" s="8">
        <f t="shared" si="35"/>
        <v>42713</v>
      </c>
      <c r="R240" s="9">
        <f t="shared" si="36"/>
        <v>0.96249999999417923</v>
      </c>
      <c r="S240" t="b">
        <v>0</v>
      </c>
      <c r="T240">
        <v>0</v>
      </c>
      <c r="U240" t="str">
        <f t="shared" si="37"/>
        <v/>
      </c>
      <c r="V240">
        <f t="shared" si="38"/>
        <v>0</v>
      </c>
      <c r="W240" t="b">
        <v>0</v>
      </c>
      <c r="X240" t="s">
        <v>8266</v>
      </c>
      <c r="Y240" s="3">
        <f t="shared" si="39"/>
        <v>0</v>
      </c>
      <c r="Z240" s="4" t="str">
        <f t="shared" si="32"/>
        <v xml:space="preserve"> </v>
      </c>
      <c r="AA240" t="s">
        <v>8306</v>
      </c>
      <c r="AB240" t="s">
        <v>8310</v>
      </c>
      <c r="AC240">
        <f>1</f>
        <v>1</v>
      </c>
    </row>
    <row r="241" spans="1:29" ht="43.2" x14ac:dyDescent="0.3">
      <c r="A241">
        <v>239</v>
      </c>
      <c r="B241" s="1" t="s">
        <v>241</v>
      </c>
      <c r="C241" s="1" t="s">
        <v>4349</v>
      </c>
      <c r="D241">
        <v>1000</v>
      </c>
      <c r="E241">
        <f>VLOOKUP(D241,LU_A!$C$2:$D$13,1,TRUE)</f>
        <v>1000</v>
      </c>
      <c r="F241" t="str">
        <f>VLOOKUP($D241,LU_A!$C$2:$D$13,2,TRUE)</f>
        <v>SmB</v>
      </c>
      <c r="G241">
        <v>250</v>
      </c>
      <c r="H241" t="s">
        <v>8221</v>
      </c>
      <c r="I241" t="s">
        <v>8226</v>
      </c>
      <c r="J241" t="s">
        <v>8248</v>
      </c>
      <c r="K241">
        <v>1446984000</v>
      </c>
      <c r="L241" s="8">
        <f t="shared" si="30"/>
        <v>42316.5</v>
      </c>
      <c r="M241" s="8">
        <f t="shared" si="33"/>
        <v>42316</v>
      </c>
      <c r="N241" s="9">
        <f t="shared" si="34"/>
        <v>0.5</v>
      </c>
      <c r="O241">
        <v>1445308730</v>
      </c>
      <c r="P241" s="8">
        <f t="shared" si="31"/>
        <v>42297.110300925924</v>
      </c>
      <c r="Q241" s="8">
        <f t="shared" si="35"/>
        <v>42297</v>
      </c>
      <c r="R241" s="9">
        <f t="shared" si="36"/>
        <v>0.11030092592409346</v>
      </c>
      <c r="S241" t="b">
        <v>0</v>
      </c>
      <c r="T241">
        <v>5</v>
      </c>
      <c r="U241" t="str">
        <f t="shared" si="37"/>
        <v/>
      </c>
      <c r="V241">
        <f t="shared" si="38"/>
        <v>5</v>
      </c>
      <c r="W241" t="b">
        <v>0</v>
      </c>
      <c r="X241" t="s">
        <v>8266</v>
      </c>
      <c r="Y241" s="3">
        <f t="shared" si="39"/>
        <v>0.25</v>
      </c>
      <c r="Z241" s="4">
        <f t="shared" si="32"/>
        <v>50</v>
      </c>
      <c r="AA241" t="s">
        <v>8306</v>
      </c>
      <c r="AB241" t="s">
        <v>8310</v>
      </c>
      <c r="AC241">
        <f>1</f>
        <v>1</v>
      </c>
    </row>
    <row r="242" spans="1:29" ht="57.6" x14ac:dyDescent="0.3">
      <c r="A242">
        <v>240</v>
      </c>
      <c r="B242" s="1" t="s">
        <v>242</v>
      </c>
      <c r="C242" s="1" t="s">
        <v>4350</v>
      </c>
      <c r="D242">
        <v>15000</v>
      </c>
      <c r="E242">
        <f>VLOOKUP(D242,LU_A!$C$2:$D$13,1,TRUE)</f>
        <v>15000</v>
      </c>
      <c r="F242" t="str">
        <f>VLOOKUP($D242,LU_A!$C$2:$D$13,2,TRUE)</f>
        <v>MedA</v>
      </c>
      <c r="G242">
        <v>16145.12</v>
      </c>
      <c r="H242" t="s">
        <v>8219</v>
      </c>
      <c r="I242" t="s">
        <v>8224</v>
      </c>
      <c r="J242" t="s">
        <v>8246</v>
      </c>
      <c r="K242">
        <v>1367773211</v>
      </c>
      <c r="L242" s="8">
        <f t="shared" si="30"/>
        <v>41399.708460648151</v>
      </c>
      <c r="M242" s="8">
        <f t="shared" si="33"/>
        <v>41399</v>
      </c>
      <c r="N242" s="9">
        <f t="shared" si="34"/>
        <v>0.708460648151231</v>
      </c>
      <c r="O242">
        <v>1363885211</v>
      </c>
      <c r="P242" s="8">
        <f t="shared" si="31"/>
        <v>41354.708460648151</v>
      </c>
      <c r="Q242" s="8">
        <f t="shared" si="35"/>
        <v>41354</v>
      </c>
      <c r="R242" s="9">
        <f t="shared" si="36"/>
        <v>0.708460648151231</v>
      </c>
      <c r="S242" t="b">
        <v>1</v>
      </c>
      <c r="T242">
        <v>137</v>
      </c>
      <c r="U242">
        <f t="shared" si="37"/>
        <v>137</v>
      </c>
      <c r="V242" t="str">
        <f t="shared" si="38"/>
        <v/>
      </c>
      <c r="W242" t="b">
        <v>1</v>
      </c>
      <c r="X242" t="s">
        <v>8267</v>
      </c>
      <c r="Y242" s="3">
        <f t="shared" si="39"/>
        <v>1.0763413333333334</v>
      </c>
      <c r="Z242" s="4">
        <f t="shared" si="32"/>
        <v>117.84759124087591</v>
      </c>
      <c r="AA242" t="s">
        <v>8306</v>
      </c>
      <c r="AB242" t="s">
        <v>8311</v>
      </c>
      <c r="AC242">
        <f>1</f>
        <v>1</v>
      </c>
    </row>
    <row r="243" spans="1:29" ht="43.2" x14ac:dyDescent="0.3">
      <c r="A243">
        <v>241</v>
      </c>
      <c r="B243" s="1" t="s">
        <v>243</v>
      </c>
      <c r="C243" s="1" t="s">
        <v>4351</v>
      </c>
      <c r="D243">
        <v>36400</v>
      </c>
      <c r="E243">
        <f>VLOOKUP(D243,LU_A!$C$2:$D$13,1,TRUE)</f>
        <v>35000</v>
      </c>
      <c r="F243" t="str">
        <f>VLOOKUP($D243,LU_A!$C$2:$D$13,2,TRUE)</f>
        <v>LgA</v>
      </c>
      <c r="G243">
        <v>41000</v>
      </c>
      <c r="H243" t="s">
        <v>8219</v>
      </c>
      <c r="I243" t="s">
        <v>8224</v>
      </c>
      <c r="J243" t="s">
        <v>8246</v>
      </c>
      <c r="K243">
        <v>1419180304</v>
      </c>
      <c r="L243" s="8">
        <f t="shared" si="30"/>
        <v>41994.697962962964</v>
      </c>
      <c r="M243" s="8">
        <f t="shared" si="33"/>
        <v>41994</v>
      </c>
      <c r="N243" s="9">
        <f t="shared" si="34"/>
        <v>0.697962962964084</v>
      </c>
      <c r="O243">
        <v>1415292304</v>
      </c>
      <c r="P243" s="8">
        <f t="shared" si="31"/>
        <v>41949.697962962964</v>
      </c>
      <c r="Q243" s="8">
        <f t="shared" si="35"/>
        <v>41949</v>
      </c>
      <c r="R243" s="9">
        <f t="shared" si="36"/>
        <v>0.697962962964084</v>
      </c>
      <c r="S243" t="b">
        <v>1</v>
      </c>
      <c r="T243">
        <v>376</v>
      </c>
      <c r="U243">
        <f t="shared" si="37"/>
        <v>376</v>
      </c>
      <c r="V243" t="str">
        <f t="shared" si="38"/>
        <v/>
      </c>
      <c r="W243" t="b">
        <v>1</v>
      </c>
      <c r="X243" t="s">
        <v>8267</v>
      </c>
      <c r="Y243" s="3">
        <f t="shared" si="39"/>
        <v>1.1263736263736264</v>
      </c>
      <c r="Z243" s="4">
        <f t="shared" si="32"/>
        <v>109.04255319148936</v>
      </c>
      <c r="AA243" t="s">
        <v>8306</v>
      </c>
      <c r="AB243" t="s">
        <v>8311</v>
      </c>
      <c r="AC243">
        <f>1</f>
        <v>1</v>
      </c>
    </row>
    <row r="244" spans="1:29" ht="43.2" x14ac:dyDescent="0.3">
      <c r="A244">
        <v>242</v>
      </c>
      <c r="B244" s="1" t="s">
        <v>244</v>
      </c>
      <c r="C244" s="1" t="s">
        <v>4352</v>
      </c>
      <c r="D244">
        <v>13000</v>
      </c>
      <c r="E244">
        <f>VLOOKUP(D244,LU_A!$C$2:$D$13,1,TRUE)</f>
        <v>10000</v>
      </c>
      <c r="F244" t="str">
        <f>VLOOKUP($D244,LU_A!$C$2:$D$13,2,TRUE)</f>
        <v>SmD</v>
      </c>
      <c r="G244">
        <v>14750</v>
      </c>
      <c r="H244" t="s">
        <v>8219</v>
      </c>
      <c r="I244" t="s">
        <v>8224</v>
      </c>
      <c r="J244" t="s">
        <v>8246</v>
      </c>
      <c r="K244">
        <v>1324381790</v>
      </c>
      <c r="L244" s="8">
        <f t="shared" si="30"/>
        <v>40897.492939814816</v>
      </c>
      <c r="M244" s="8">
        <f t="shared" si="33"/>
        <v>40897</v>
      </c>
      <c r="N244" s="9">
        <f t="shared" si="34"/>
        <v>0.49293981481605442</v>
      </c>
      <c r="O244">
        <v>1321357790</v>
      </c>
      <c r="P244" s="8">
        <f t="shared" si="31"/>
        <v>40862.492939814816</v>
      </c>
      <c r="Q244" s="8">
        <f t="shared" si="35"/>
        <v>40862</v>
      </c>
      <c r="R244" s="9">
        <f t="shared" si="36"/>
        <v>0.49293981481605442</v>
      </c>
      <c r="S244" t="b">
        <v>1</v>
      </c>
      <c r="T244">
        <v>202</v>
      </c>
      <c r="U244">
        <f t="shared" si="37"/>
        <v>202</v>
      </c>
      <c r="V244" t="str">
        <f t="shared" si="38"/>
        <v/>
      </c>
      <c r="W244" t="b">
        <v>1</v>
      </c>
      <c r="X244" t="s">
        <v>8267</v>
      </c>
      <c r="Y244" s="3">
        <f t="shared" si="39"/>
        <v>1.1346153846153846</v>
      </c>
      <c r="Z244" s="4">
        <f t="shared" si="32"/>
        <v>73.019801980198025</v>
      </c>
      <c r="AA244" t="s">
        <v>8306</v>
      </c>
      <c r="AB244" t="s">
        <v>8311</v>
      </c>
      <c r="AC244">
        <f>1</f>
        <v>1</v>
      </c>
    </row>
    <row r="245" spans="1:29" ht="43.2" x14ac:dyDescent="0.3">
      <c r="A245">
        <v>243</v>
      </c>
      <c r="B245" s="1" t="s">
        <v>245</v>
      </c>
      <c r="C245" s="1" t="s">
        <v>4353</v>
      </c>
      <c r="D245">
        <v>25000</v>
      </c>
      <c r="E245">
        <f>VLOOKUP(D245,LU_A!$C$2:$D$13,1,TRUE)</f>
        <v>25000</v>
      </c>
      <c r="F245" t="str">
        <f>VLOOKUP($D245,LU_A!$C$2:$D$13,2,TRUE)</f>
        <v>MedC</v>
      </c>
      <c r="G245">
        <v>25648</v>
      </c>
      <c r="H245" t="s">
        <v>8219</v>
      </c>
      <c r="I245" t="s">
        <v>8224</v>
      </c>
      <c r="J245" t="s">
        <v>8246</v>
      </c>
      <c r="K245">
        <v>1393031304</v>
      </c>
      <c r="L245" s="8">
        <f t="shared" si="30"/>
        <v>41692.047500000001</v>
      </c>
      <c r="M245" s="8">
        <f t="shared" si="33"/>
        <v>41692</v>
      </c>
      <c r="N245" s="9">
        <f t="shared" si="34"/>
        <v>4.7500000000582077E-2</v>
      </c>
      <c r="O245">
        <v>1390439304</v>
      </c>
      <c r="P245" s="8">
        <f t="shared" si="31"/>
        <v>41662.047500000001</v>
      </c>
      <c r="Q245" s="8">
        <f t="shared" si="35"/>
        <v>41662</v>
      </c>
      <c r="R245" s="9">
        <f t="shared" si="36"/>
        <v>4.7500000000582077E-2</v>
      </c>
      <c r="S245" t="b">
        <v>1</v>
      </c>
      <c r="T245">
        <v>328</v>
      </c>
      <c r="U245">
        <f t="shared" si="37"/>
        <v>328</v>
      </c>
      <c r="V245" t="str">
        <f t="shared" si="38"/>
        <v/>
      </c>
      <c r="W245" t="b">
        <v>1</v>
      </c>
      <c r="X245" t="s">
        <v>8267</v>
      </c>
      <c r="Y245" s="3">
        <f t="shared" si="39"/>
        <v>1.0259199999999999</v>
      </c>
      <c r="Z245" s="4">
        <f t="shared" si="32"/>
        <v>78.195121951219505</v>
      </c>
      <c r="AA245" t="s">
        <v>8306</v>
      </c>
      <c r="AB245" t="s">
        <v>8311</v>
      </c>
      <c r="AC245">
        <f>1</f>
        <v>1</v>
      </c>
    </row>
    <row r="246" spans="1:29" ht="57.6" x14ac:dyDescent="0.3">
      <c r="A246">
        <v>244</v>
      </c>
      <c r="B246" s="2">
        <v>39756</v>
      </c>
      <c r="C246" s="1" t="s">
        <v>4354</v>
      </c>
      <c r="D246">
        <v>3500</v>
      </c>
      <c r="E246">
        <f>VLOOKUP(D246,LU_A!$C$2:$D$13,1,TRUE)</f>
        <v>1000</v>
      </c>
      <c r="F246" t="str">
        <f>VLOOKUP($D246,LU_A!$C$2:$D$13,2,TRUE)</f>
        <v>SmB</v>
      </c>
      <c r="G246">
        <v>3981.5</v>
      </c>
      <c r="H246" t="s">
        <v>8219</v>
      </c>
      <c r="I246" t="s">
        <v>8224</v>
      </c>
      <c r="J246" t="s">
        <v>8246</v>
      </c>
      <c r="K246">
        <v>1268723160</v>
      </c>
      <c r="L246" s="8">
        <f t="shared" si="30"/>
        <v>40253.29583333333</v>
      </c>
      <c r="M246" s="8">
        <f t="shared" si="33"/>
        <v>40253</v>
      </c>
      <c r="N246" s="9">
        <f t="shared" si="34"/>
        <v>0.29583333332993789</v>
      </c>
      <c r="O246">
        <v>1265269559</v>
      </c>
      <c r="P246" s="8">
        <f t="shared" si="31"/>
        <v>40213.323599537034</v>
      </c>
      <c r="Q246" s="8">
        <f t="shared" si="35"/>
        <v>40213</v>
      </c>
      <c r="R246" s="9">
        <f t="shared" si="36"/>
        <v>0.32359953703416977</v>
      </c>
      <c r="S246" t="b">
        <v>1</v>
      </c>
      <c r="T246">
        <v>84</v>
      </c>
      <c r="U246">
        <f t="shared" si="37"/>
        <v>84</v>
      </c>
      <c r="V246" t="str">
        <f t="shared" si="38"/>
        <v/>
      </c>
      <c r="W246" t="b">
        <v>1</v>
      </c>
      <c r="X246" t="s">
        <v>8267</v>
      </c>
      <c r="Y246" s="3">
        <f t="shared" si="39"/>
        <v>1.1375714285714287</v>
      </c>
      <c r="Z246" s="4">
        <f t="shared" si="32"/>
        <v>47.398809523809526</v>
      </c>
      <c r="AA246" t="s">
        <v>8306</v>
      </c>
      <c r="AB246" t="s">
        <v>8311</v>
      </c>
      <c r="AC246">
        <f>1</f>
        <v>1</v>
      </c>
    </row>
    <row r="247" spans="1:29" ht="43.2" x14ac:dyDescent="0.3">
      <c r="A247">
        <v>245</v>
      </c>
      <c r="B247" s="1" t="s">
        <v>246</v>
      </c>
      <c r="C247" s="1" t="s">
        <v>4355</v>
      </c>
      <c r="D247">
        <v>5000</v>
      </c>
      <c r="E247">
        <f>VLOOKUP(D247,LU_A!$C$2:$D$13,1,TRUE)</f>
        <v>5000</v>
      </c>
      <c r="F247" t="str">
        <f>VLOOKUP($D247,LU_A!$C$2:$D$13,2,TRUE)</f>
        <v>SmC</v>
      </c>
      <c r="G247">
        <v>5186</v>
      </c>
      <c r="H247" t="s">
        <v>8219</v>
      </c>
      <c r="I247" t="s">
        <v>8224</v>
      </c>
      <c r="J247" t="s">
        <v>8246</v>
      </c>
      <c r="K247">
        <v>1345079785</v>
      </c>
      <c r="L247" s="8">
        <f t="shared" si="30"/>
        <v>41137.053067129629</v>
      </c>
      <c r="M247" s="8">
        <f t="shared" si="33"/>
        <v>41137</v>
      </c>
      <c r="N247" s="9">
        <f t="shared" si="34"/>
        <v>5.3067129629198462E-2</v>
      </c>
      <c r="O247">
        <v>1342487785</v>
      </c>
      <c r="P247" s="8">
        <f t="shared" si="31"/>
        <v>41107.053067129629</v>
      </c>
      <c r="Q247" s="8">
        <f t="shared" si="35"/>
        <v>41107</v>
      </c>
      <c r="R247" s="9">
        <f t="shared" si="36"/>
        <v>5.3067129629198462E-2</v>
      </c>
      <c r="S247" t="b">
        <v>1</v>
      </c>
      <c r="T247">
        <v>96</v>
      </c>
      <c r="U247">
        <f t="shared" si="37"/>
        <v>96</v>
      </c>
      <c r="V247" t="str">
        <f t="shared" si="38"/>
        <v/>
      </c>
      <c r="W247" t="b">
        <v>1</v>
      </c>
      <c r="X247" t="s">
        <v>8267</v>
      </c>
      <c r="Y247" s="3">
        <f t="shared" si="39"/>
        <v>1.0371999999999999</v>
      </c>
      <c r="Z247" s="4">
        <f t="shared" si="32"/>
        <v>54.020833333333336</v>
      </c>
      <c r="AA247" t="s">
        <v>8306</v>
      </c>
      <c r="AB247" t="s">
        <v>8311</v>
      </c>
      <c r="AC247">
        <f>1</f>
        <v>1</v>
      </c>
    </row>
    <row r="248" spans="1:29" ht="43.2" x14ac:dyDescent="0.3">
      <c r="A248">
        <v>246</v>
      </c>
      <c r="B248" s="1" t="s">
        <v>247</v>
      </c>
      <c r="C248" s="1" t="s">
        <v>4356</v>
      </c>
      <c r="D248">
        <v>5000</v>
      </c>
      <c r="E248">
        <f>VLOOKUP(D248,LU_A!$C$2:$D$13,1,TRUE)</f>
        <v>5000</v>
      </c>
      <c r="F248" t="str">
        <f>VLOOKUP($D248,LU_A!$C$2:$D$13,2,TRUE)</f>
        <v>SmC</v>
      </c>
      <c r="G248">
        <v>15273</v>
      </c>
      <c r="H248" t="s">
        <v>8219</v>
      </c>
      <c r="I248" t="s">
        <v>8224</v>
      </c>
      <c r="J248" t="s">
        <v>8246</v>
      </c>
      <c r="K248">
        <v>1292665405</v>
      </c>
      <c r="L248" s="8">
        <f t="shared" si="30"/>
        <v>40530.405150462961</v>
      </c>
      <c r="M248" s="8">
        <f t="shared" si="33"/>
        <v>40530</v>
      </c>
      <c r="N248" s="9">
        <f t="shared" si="34"/>
        <v>0.40515046296059154</v>
      </c>
      <c r="O248">
        <v>1288341805</v>
      </c>
      <c r="P248" s="8">
        <f t="shared" si="31"/>
        <v>40480.363483796296</v>
      </c>
      <c r="Q248" s="8">
        <f t="shared" si="35"/>
        <v>40480</v>
      </c>
      <c r="R248" s="9">
        <f t="shared" si="36"/>
        <v>0.36348379629635019</v>
      </c>
      <c r="S248" t="b">
        <v>1</v>
      </c>
      <c r="T248">
        <v>223</v>
      </c>
      <c r="U248">
        <f t="shared" si="37"/>
        <v>223</v>
      </c>
      <c r="V248" t="str">
        <f t="shared" si="38"/>
        <v/>
      </c>
      <c r="W248" t="b">
        <v>1</v>
      </c>
      <c r="X248" t="s">
        <v>8267</v>
      </c>
      <c r="Y248" s="3">
        <f t="shared" si="39"/>
        <v>3.0546000000000002</v>
      </c>
      <c r="Z248" s="4">
        <f t="shared" si="32"/>
        <v>68.488789237668158</v>
      </c>
      <c r="AA248" t="s">
        <v>8306</v>
      </c>
      <c r="AB248" t="s">
        <v>8311</v>
      </c>
      <c r="AC248">
        <f>1</f>
        <v>1</v>
      </c>
    </row>
    <row r="249" spans="1:29" ht="57.6" x14ac:dyDescent="0.3">
      <c r="A249">
        <v>247</v>
      </c>
      <c r="B249" s="1" t="s">
        <v>248</v>
      </c>
      <c r="C249" s="1" t="s">
        <v>4357</v>
      </c>
      <c r="D249">
        <v>5000</v>
      </c>
      <c r="E249">
        <f>VLOOKUP(D249,LU_A!$C$2:$D$13,1,TRUE)</f>
        <v>5000</v>
      </c>
      <c r="F249" t="str">
        <f>VLOOKUP($D249,LU_A!$C$2:$D$13,2,TRUE)</f>
        <v>SmC</v>
      </c>
      <c r="G249">
        <v>6705</v>
      </c>
      <c r="H249" t="s">
        <v>8219</v>
      </c>
      <c r="I249" t="s">
        <v>8224</v>
      </c>
      <c r="J249" t="s">
        <v>8246</v>
      </c>
      <c r="K249">
        <v>1287200340</v>
      </c>
      <c r="L249" s="8">
        <f t="shared" si="30"/>
        <v>40467.152083333334</v>
      </c>
      <c r="M249" s="8">
        <f t="shared" si="33"/>
        <v>40467</v>
      </c>
      <c r="N249" s="9">
        <f t="shared" si="34"/>
        <v>0.15208333333430346</v>
      </c>
      <c r="O249">
        <v>1284042614</v>
      </c>
      <c r="P249" s="8">
        <f t="shared" si="31"/>
        <v>40430.604328703703</v>
      </c>
      <c r="Q249" s="8">
        <f t="shared" si="35"/>
        <v>40430</v>
      </c>
      <c r="R249" s="9">
        <f t="shared" si="36"/>
        <v>0.60432870370277669</v>
      </c>
      <c r="S249" t="b">
        <v>1</v>
      </c>
      <c r="T249">
        <v>62</v>
      </c>
      <c r="U249">
        <f t="shared" si="37"/>
        <v>62</v>
      </c>
      <c r="V249" t="str">
        <f t="shared" si="38"/>
        <v/>
      </c>
      <c r="W249" t="b">
        <v>1</v>
      </c>
      <c r="X249" t="s">
        <v>8267</v>
      </c>
      <c r="Y249" s="3">
        <f t="shared" si="39"/>
        <v>1.341</v>
      </c>
      <c r="Z249" s="4">
        <f t="shared" si="32"/>
        <v>108.14516129032258</v>
      </c>
      <c r="AA249" t="s">
        <v>8306</v>
      </c>
      <c r="AB249" t="s">
        <v>8311</v>
      </c>
      <c r="AC249">
        <f>1</f>
        <v>1</v>
      </c>
    </row>
    <row r="250" spans="1:29" ht="43.2" x14ac:dyDescent="0.3">
      <c r="A250">
        <v>248</v>
      </c>
      <c r="B250" s="1" t="s">
        <v>249</v>
      </c>
      <c r="C250" s="1" t="s">
        <v>4358</v>
      </c>
      <c r="D250">
        <v>85000</v>
      </c>
      <c r="E250">
        <f>VLOOKUP(D250,LU_A!$C$2:$D$13,1,TRUE)</f>
        <v>50000</v>
      </c>
      <c r="F250" t="str">
        <f>VLOOKUP($D250,LU_A!$C$2:$D$13,2,TRUE)</f>
        <v>LgD</v>
      </c>
      <c r="G250">
        <v>86133</v>
      </c>
      <c r="H250" t="s">
        <v>8219</v>
      </c>
      <c r="I250" t="s">
        <v>8224</v>
      </c>
      <c r="J250" t="s">
        <v>8246</v>
      </c>
      <c r="K250">
        <v>1325961309</v>
      </c>
      <c r="L250" s="8">
        <f t="shared" si="30"/>
        <v>40915.774409722224</v>
      </c>
      <c r="M250" s="8">
        <f t="shared" si="33"/>
        <v>40915</v>
      </c>
      <c r="N250" s="9">
        <f t="shared" si="34"/>
        <v>0.77440972222393611</v>
      </c>
      <c r="O250">
        <v>1322073309</v>
      </c>
      <c r="P250" s="8">
        <f t="shared" si="31"/>
        <v>40870.774409722224</v>
      </c>
      <c r="Q250" s="8">
        <f t="shared" si="35"/>
        <v>40870</v>
      </c>
      <c r="R250" s="9">
        <f t="shared" si="36"/>
        <v>0.77440972222393611</v>
      </c>
      <c r="S250" t="b">
        <v>1</v>
      </c>
      <c r="T250">
        <v>146</v>
      </c>
      <c r="U250">
        <f t="shared" si="37"/>
        <v>146</v>
      </c>
      <c r="V250" t="str">
        <f t="shared" si="38"/>
        <v/>
      </c>
      <c r="W250" t="b">
        <v>1</v>
      </c>
      <c r="X250" t="s">
        <v>8267</v>
      </c>
      <c r="Y250" s="3">
        <f t="shared" si="39"/>
        <v>1.0133294117647058</v>
      </c>
      <c r="Z250" s="4">
        <f t="shared" si="32"/>
        <v>589.95205479452056</v>
      </c>
      <c r="AA250" t="s">
        <v>8306</v>
      </c>
      <c r="AB250" t="s">
        <v>8311</v>
      </c>
      <c r="AC250">
        <f>1</f>
        <v>1</v>
      </c>
    </row>
    <row r="251" spans="1:29" ht="57.6" x14ac:dyDescent="0.3">
      <c r="A251">
        <v>249</v>
      </c>
      <c r="B251" s="1" t="s">
        <v>250</v>
      </c>
      <c r="C251" s="1" t="s">
        <v>4359</v>
      </c>
      <c r="D251">
        <v>10000</v>
      </c>
      <c r="E251">
        <f>VLOOKUP(D251,LU_A!$C$2:$D$13,1,TRUE)</f>
        <v>10000</v>
      </c>
      <c r="F251" t="str">
        <f>VLOOKUP($D251,LU_A!$C$2:$D$13,2,TRUE)</f>
        <v>SmD</v>
      </c>
      <c r="G251">
        <v>11292</v>
      </c>
      <c r="H251" t="s">
        <v>8219</v>
      </c>
      <c r="I251" t="s">
        <v>8224</v>
      </c>
      <c r="J251" t="s">
        <v>8246</v>
      </c>
      <c r="K251">
        <v>1282498800</v>
      </c>
      <c r="L251" s="8">
        <f t="shared" si="30"/>
        <v>40412.736111111109</v>
      </c>
      <c r="M251" s="8">
        <f t="shared" si="33"/>
        <v>40412</v>
      </c>
      <c r="N251" s="9">
        <f t="shared" si="34"/>
        <v>0.73611111110949423</v>
      </c>
      <c r="O251">
        <v>1275603020</v>
      </c>
      <c r="P251" s="8">
        <f t="shared" si="31"/>
        <v>40332.923842592594</v>
      </c>
      <c r="Q251" s="8">
        <f t="shared" si="35"/>
        <v>40332</v>
      </c>
      <c r="R251" s="9">
        <f t="shared" si="36"/>
        <v>0.92384259259415558</v>
      </c>
      <c r="S251" t="b">
        <v>1</v>
      </c>
      <c r="T251">
        <v>235</v>
      </c>
      <c r="U251">
        <f t="shared" si="37"/>
        <v>235</v>
      </c>
      <c r="V251" t="str">
        <f t="shared" si="38"/>
        <v/>
      </c>
      <c r="W251" t="b">
        <v>1</v>
      </c>
      <c r="X251" t="s">
        <v>8267</v>
      </c>
      <c r="Y251" s="3">
        <f t="shared" si="39"/>
        <v>1.1292</v>
      </c>
      <c r="Z251" s="4">
        <f t="shared" si="32"/>
        <v>48.051063829787232</v>
      </c>
      <c r="AA251" t="s">
        <v>8306</v>
      </c>
      <c r="AB251" t="s">
        <v>8311</v>
      </c>
      <c r="AC251">
        <f>1</f>
        <v>1</v>
      </c>
    </row>
    <row r="252" spans="1:29" ht="43.2" x14ac:dyDescent="0.3">
      <c r="A252">
        <v>250</v>
      </c>
      <c r="B252" s="1" t="s">
        <v>251</v>
      </c>
      <c r="C252" s="1" t="s">
        <v>4360</v>
      </c>
      <c r="D252">
        <v>30000</v>
      </c>
      <c r="E252">
        <f>VLOOKUP(D252,LU_A!$C$2:$D$13,1,TRUE)</f>
        <v>30000</v>
      </c>
      <c r="F252" t="str">
        <f>VLOOKUP($D252,LU_A!$C$2:$D$13,2,TRUE)</f>
        <v>MedD</v>
      </c>
      <c r="G252">
        <v>31675</v>
      </c>
      <c r="H252" t="s">
        <v>8219</v>
      </c>
      <c r="I252" t="s">
        <v>8224</v>
      </c>
      <c r="J252" t="s">
        <v>8246</v>
      </c>
      <c r="K252">
        <v>1370525691</v>
      </c>
      <c r="L252" s="8">
        <f t="shared" si="30"/>
        <v>41431.565868055557</v>
      </c>
      <c r="M252" s="8">
        <f t="shared" si="33"/>
        <v>41431</v>
      </c>
      <c r="N252" s="9">
        <f t="shared" si="34"/>
        <v>0.56586805555707542</v>
      </c>
      <c r="O252">
        <v>1367933691</v>
      </c>
      <c r="P252" s="8">
        <f t="shared" si="31"/>
        <v>41401.565868055557</v>
      </c>
      <c r="Q252" s="8">
        <f t="shared" si="35"/>
        <v>41401</v>
      </c>
      <c r="R252" s="9">
        <f t="shared" si="36"/>
        <v>0.56586805555707542</v>
      </c>
      <c r="S252" t="b">
        <v>1</v>
      </c>
      <c r="T252">
        <v>437</v>
      </c>
      <c r="U252">
        <f t="shared" si="37"/>
        <v>437</v>
      </c>
      <c r="V252" t="str">
        <f t="shared" si="38"/>
        <v/>
      </c>
      <c r="W252" t="b">
        <v>1</v>
      </c>
      <c r="X252" t="s">
        <v>8267</v>
      </c>
      <c r="Y252" s="3">
        <f t="shared" si="39"/>
        <v>1.0558333333333334</v>
      </c>
      <c r="Z252" s="4">
        <f t="shared" si="32"/>
        <v>72.482837528604122</v>
      </c>
      <c r="AA252" t="s">
        <v>8306</v>
      </c>
      <c r="AB252" t="s">
        <v>8311</v>
      </c>
      <c r="AC252">
        <f>1</f>
        <v>1</v>
      </c>
    </row>
    <row r="253" spans="1:29" ht="43.2" x14ac:dyDescent="0.3">
      <c r="A253">
        <v>251</v>
      </c>
      <c r="B253" s="1" t="s">
        <v>252</v>
      </c>
      <c r="C253" s="1" t="s">
        <v>4361</v>
      </c>
      <c r="D253">
        <v>3500</v>
      </c>
      <c r="E253">
        <f>VLOOKUP(D253,LU_A!$C$2:$D$13,1,TRUE)</f>
        <v>1000</v>
      </c>
      <c r="F253" t="str">
        <f>VLOOKUP($D253,LU_A!$C$2:$D$13,2,TRUE)</f>
        <v>SmB</v>
      </c>
      <c r="G253">
        <v>4395</v>
      </c>
      <c r="H253" t="s">
        <v>8219</v>
      </c>
      <c r="I253" t="s">
        <v>8224</v>
      </c>
      <c r="J253" t="s">
        <v>8246</v>
      </c>
      <c r="K253">
        <v>1337194800</v>
      </c>
      <c r="L253" s="8">
        <f t="shared" si="30"/>
        <v>41045.791666666664</v>
      </c>
      <c r="M253" s="8">
        <f t="shared" si="33"/>
        <v>41045</v>
      </c>
      <c r="N253" s="9">
        <f t="shared" si="34"/>
        <v>0.79166666666424135</v>
      </c>
      <c r="O253">
        <v>1334429646</v>
      </c>
      <c r="P253" s="8">
        <f t="shared" si="31"/>
        <v>41013.787569444445</v>
      </c>
      <c r="Q253" s="8">
        <f t="shared" si="35"/>
        <v>41013</v>
      </c>
      <c r="R253" s="9">
        <f t="shared" si="36"/>
        <v>0.78756944444467081</v>
      </c>
      <c r="S253" t="b">
        <v>1</v>
      </c>
      <c r="T253">
        <v>77</v>
      </c>
      <c r="U253">
        <f t="shared" si="37"/>
        <v>77</v>
      </c>
      <c r="V253" t="str">
        <f t="shared" si="38"/>
        <v/>
      </c>
      <c r="W253" t="b">
        <v>1</v>
      </c>
      <c r="X253" t="s">
        <v>8267</v>
      </c>
      <c r="Y253" s="3">
        <f t="shared" si="39"/>
        <v>1.2557142857142858</v>
      </c>
      <c r="Z253" s="4">
        <f t="shared" si="32"/>
        <v>57.077922077922075</v>
      </c>
      <c r="AA253" t="s">
        <v>8306</v>
      </c>
      <c r="AB253" t="s">
        <v>8311</v>
      </c>
      <c r="AC253">
        <f>1</f>
        <v>1</v>
      </c>
    </row>
    <row r="254" spans="1:29" ht="43.2" x14ac:dyDescent="0.3">
      <c r="A254">
        <v>252</v>
      </c>
      <c r="B254" s="1" t="s">
        <v>253</v>
      </c>
      <c r="C254" s="1" t="s">
        <v>4362</v>
      </c>
      <c r="D254">
        <v>5000</v>
      </c>
      <c r="E254">
        <f>VLOOKUP(D254,LU_A!$C$2:$D$13,1,TRUE)</f>
        <v>5000</v>
      </c>
      <c r="F254" t="str">
        <f>VLOOKUP($D254,LU_A!$C$2:$D$13,2,TRUE)</f>
        <v>SmC</v>
      </c>
      <c r="G254">
        <v>9228</v>
      </c>
      <c r="H254" t="s">
        <v>8219</v>
      </c>
      <c r="I254" t="s">
        <v>8224</v>
      </c>
      <c r="J254" t="s">
        <v>8246</v>
      </c>
      <c r="K254">
        <v>1275364740</v>
      </c>
      <c r="L254" s="8">
        <f t="shared" si="30"/>
        <v>40330.165972222225</v>
      </c>
      <c r="M254" s="8">
        <f t="shared" si="33"/>
        <v>40330</v>
      </c>
      <c r="N254" s="9">
        <f t="shared" si="34"/>
        <v>0.16597222222480923</v>
      </c>
      <c r="O254">
        <v>1269878058</v>
      </c>
      <c r="P254" s="8">
        <f t="shared" si="31"/>
        <v>40266.662708333337</v>
      </c>
      <c r="Q254" s="8">
        <f t="shared" si="35"/>
        <v>40266</v>
      </c>
      <c r="R254" s="9">
        <f t="shared" si="36"/>
        <v>0.66270833333692281</v>
      </c>
      <c r="S254" t="b">
        <v>1</v>
      </c>
      <c r="T254">
        <v>108</v>
      </c>
      <c r="U254">
        <f t="shared" si="37"/>
        <v>108</v>
      </c>
      <c r="V254" t="str">
        <f t="shared" si="38"/>
        <v/>
      </c>
      <c r="W254" t="b">
        <v>1</v>
      </c>
      <c r="X254" t="s">
        <v>8267</v>
      </c>
      <c r="Y254" s="3">
        <f t="shared" si="39"/>
        <v>1.8455999999999999</v>
      </c>
      <c r="Z254" s="4">
        <f t="shared" si="32"/>
        <v>85.444444444444443</v>
      </c>
      <c r="AA254" t="s">
        <v>8306</v>
      </c>
      <c r="AB254" t="s">
        <v>8311</v>
      </c>
      <c r="AC254">
        <f>1</f>
        <v>1</v>
      </c>
    </row>
    <row r="255" spans="1:29" ht="57.6" x14ac:dyDescent="0.3">
      <c r="A255">
        <v>253</v>
      </c>
      <c r="B255" s="1" t="s">
        <v>254</v>
      </c>
      <c r="C255" s="1" t="s">
        <v>4363</v>
      </c>
      <c r="D255">
        <v>1500</v>
      </c>
      <c r="E255">
        <f>VLOOKUP(D255,LU_A!$C$2:$D$13,1,TRUE)</f>
        <v>1000</v>
      </c>
      <c r="F255" t="str">
        <f>VLOOKUP($D255,LU_A!$C$2:$D$13,2,TRUE)</f>
        <v>SmB</v>
      </c>
      <c r="G255">
        <v>1511</v>
      </c>
      <c r="H255" t="s">
        <v>8219</v>
      </c>
      <c r="I255" t="s">
        <v>8224</v>
      </c>
      <c r="J255" t="s">
        <v>8246</v>
      </c>
      <c r="K255">
        <v>1329320235</v>
      </c>
      <c r="L255" s="8">
        <f t="shared" si="30"/>
        <v>40954.650868055556</v>
      </c>
      <c r="M255" s="8">
        <f t="shared" si="33"/>
        <v>40954</v>
      </c>
      <c r="N255" s="9">
        <f t="shared" si="34"/>
        <v>0.65086805555620231</v>
      </c>
      <c r="O255">
        <v>1326728235</v>
      </c>
      <c r="P255" s="8">
        <f t="shared" si="31"/>
        <v>40924.650868055556</v>
      </c>
      <c r="Q255" s="8">
        <f t="shared" si="35"/>
        <v>40924</v>
      </c>
      <c r="R255" s="9">
        <f t="shared" si="36"/>
        <v>0.65086805555620231</v>
      </c>
      <c r="S255" t="b">
        <v>1</v>
      </c>
      <c r="T255">
        <v>7</v>
      </c>
      <c r="U255">
        <f t="shared" si="37"/>
        <v>7</v>
      </c>
      <c r="V255" t="str">
        <f t="shared" si="38"/>
        <v/>
      </c>
      <c r="W255" t="b">
        <v>1</v>
      </c>
      <c r="X255" t="s">
        <v>8267</v>
      </c>
      <c r="Y255" s="3">
        <f t="shared" si="39"/>
        <v>1.0073333333333334</v>
      </c>
      <c r="Z255" s="4">
        <f t="shared" si="32"/>
        <v>215.85714285714286</v>
      </c>
      <c r="AA255" t="s">
        <v>8306</v>
      </c>
      <c r="AB255" t="s">
        <v>8311</v>
      </c>
      <c r="AC255">
        <f>1</f>
        <v>1</v>
      </c>
    </row>
    <row r="256" spans="1:29" ht="43.2" x14ac:dyDescent="0.3">
      <c r="A256">
        <v>254</v>
      </c>
      <c r="B256" s="1" t="s">
        <v>255</v>
      </c>
      <c r="C256" s="1" t="s">
        <v>4364</v>
      </c>
      <c r="D256">
        <v>24000</v>
      </c>
      <c r="E256">
        <f>VLOOKUP(D256,LU_A!$C$2:$D$13,1,TRUE)</f>
        <v>20000</v>
      </c>
      <c r="F256" t="str">
        <f>VLOOKUP($D256,LU_A!$C$2:$D$13,2,TRUE)</f>
        <v>MedB</v>
      </c>
      <c r="G256">
        <v>28067.34</v>
      </c>
      <c r="H256" t="s">
        <v>8219</v>
      </c>
      <c r="I256" t="s">
        <v>8224</v>
      </c>
      <c r="J256" t="s">
        <v>8246</v>
      </c>
      <c r="K256">
        <v>1445047200</v>
      </c>
      <c r="L256" s="8">
        <f t="shared" si="30"/>
        <v>42294.083333333328</v>
      </c>
      <c r="M256" s="8">
        <f t="shared" si="33"/>
        <v>42294</v>
      </c>
      <c r="N256" s="9">
        <f t="shared" si="34"/>
        <v>8.3333333328482695E-2</v>
      </c>
      <c r="O256">
        <v>1442443910</v>
      </c>
      <c r="P256" s="8">
        <f t="shared" si="31"/>
        <v>42263.952662037031</v>
      </c>
      <c r="Q256" s="8">
        <f t="shared" si="35"/>
        <v>42263</v>
      </c>
      <c r="R256" s="9">
        <f t="shared" si="36"/>
        <v>0.95266203703067731</v>
      </c>
      <c r="S256" t="b">
        <v>1</v>
      </c>
      <c r="T256">
        <v>314</v>
      </c>
      <c r="U256">
        <f t="shared" si="37"/>
        <v>314</v>
      </c>
      <c r="V256" t="str">
        <f t="shared" si="38"/>
        <v/>
      </c>
      <c r="W256" t="b">
        <v>1</v>
      </c>
      <c r="X256" t="s">
        <v>8267</v>
      </c>
      <c r="Y256" s="3">
        <f t="shared" si="39"/>
        <v>1.1694724999999999</v>
      </c>
      <c r="Z256" s="4">
        <f t="shared" si="32"/>
        <v>89.38643312101911</v>
      </c>
      <c r="AA256" t="s">
        <v>8306</v>
      </c>
      <c r="AB256" t="s">
        <v>8311</v>
      </c>
      <c r="AC256">
        <f>1</f>
        <v>1</v>
      </c>
    </row>
    <row r="257" spans="1:29" ht="28.8" x14ac:dyDescent="0.3">
      <c r="A257">
        <v>255</v>
      </c>
      <c r="B257" s="1" t="s">
        <v>256</v>
      </c>
      <c r="C257" s="1" t="s">
        <v>4365</v>
      </c>
      <c r="D257">
        <v>8000</v>
      </c>
      <c r="E257">
        <f>VLOOKUP(D257,LU_A!$C$2:$D$13,1,TRUE)</f>
        <v>5000</v>
      </c>
      <c r="F257" t="str">
        <f>VLOOKUP($D257,LU_A!$C$2:$D$13,2,TRUE)</f>
        <v>SmC</v>
      </c>
      <c r="G257">
        <v>8538.66</v>
      </c>
      <c r="H257" t="s">
        <v>8219</v>
      </c>
      <c r="I257" t="s">
        <v>8224</v>
      </c>
      <c r="J257" t="s">
        <v>8246</v>
      </c>
      <c r="K257">
        <v>1300275482</v>
      </c>
      <c r="L257" s="8">
        <f t="shared" si="30"/>
        <v>40618.48474537037</v>
      </c>
      <c r="M257" s="8">
        <f t="shared" si="33"/>
        <v>40618</v>
      </c>
      <c r="N257" s="9">
        <f t="shared" si="34"/>
        <v>0.48474537036963739</v>
      </c>
      <c r="O257">
        <v>1297687082</v>
      </c>
      <c r="P257" s="8">
        <f t="shared" si="31"/>
        <v>40588.526412037041</v>
      </c>
      <c r="Q257" s="8">
        <f t="shared" si="35"/>
        <v>40588</v>
      </c>
      <c r="R257" s="9">
        <f t="shared" si="36"/>
        <v>0.52641203704115469</v>
      </c>
      <c r="S257" t="b">
        <v>1</v>
      </c>
      <c r="T257">
        <v>188</v>
      </c>
      <c r="U257">
        <f t="shared" si="37"/>
        <v>188</v>
      </c>
      <c r="V257" t="str">
        <f t="shared" si="38"/>
        <v/>
      </c>
      <c r="W257" t="b">
        <v>1</v>
      </c>
      <c r="X257" t="s">
        <v>8267</v>
      </c>
      <c r="Y257" s="3">
        <f t="shared" si="39"/>
        <v>1.0673325</v>
      </c>
      <c r="Z257" s="4">
        <f t="shared" si="32"/>
        <v>45.418404255319146</v>
      </c>
      <c r="AA257" t="s">
        <v>8306</v>
      </c>
      <c r="AB257" t="s">
        <v>8311</v>
      </c>
      <c r="AC257">
        <f>1</f>
        <v>1</v>
      </c>
    </row>
    <row r="258" spans="1:29" ht="43.2" x14ac:dyDescent="0.3">
      <c r="A258">
        <v>256</v>
      </c>
      <c r="B258" s="1" t="s">
        <v>257</v>
      </c>
      <c r="C258" s="1" t="s">
        <v>4366</v>
      </c>
      <c r="D258">
        <v>13000</v>
      </c>
      <c r="E258">
        <f>VLOOKUP(D258,LU_A!$C$2:$D$13,1,TRUE)</f>
        <v>10000</v>
      </c>
      <c r="F258" t="str">
        <f>VLOOKUP($D258,LU_A!$C$2:$D$13,2,TRUE)</f>
        <v>SmD</v>
      </c>
      <c r="G258">
        <v>18083</v>
      </c>
      <c r="H258" t="s">
        <v>8219</v>
      </c>
      <c r="I258" t="s">
        <v>8224</v>
      </c>
      <c r="J258" t="s">
        <v>8246</v>
      </c>
      <c r="K258">
        <v>1363458467</v>
      </c>
      <c r="L258" s="8">
        <f t="shared" ref="L258:L321" si="40">(((K258/60)/60)/24)+DATE(1970,1,1)</f>
        <v>41349.769293981481</v>
      </c>
      <c r="M258" s="8">
        <f t="shared" si="33"/>
        <v>41349</v>
      </c>
      <c r="N258" s="9">
        <f t="shared" si="34"/>
        <v>0.76929398148058681</v>
      </c>
      <c r="O258">
        <v>1360866467</v>
      </c>
      <c r="P258" s="8">
        <f t="shared" ref="P258:P321" si="41">(((O258/60)/60)/24)+DATE(1970,1,1)</f>
        <v>41319.769293981481</v>
      </c>
      <c r="Q258" s="8">
        <f t="shared" si="35"/>
        <v>41319</v>
      </c>
      <c r="R258" s="9">
        <f t="shared" si="36"/>
        <v>0.76929398148058681</v>
      </c>
      <c r="S258" t="b">
        <v>1</v>
      </c>
      <c r="T258">
        <v>275</v>
      </c>
      <c r="U258">
        <f t="shared" si="37"/>
        <v>275</v>
      </c>
      <c r="V258" t="str">
        <f t="shared" si="38"/>
        <v/>
      </c>
      <c r="W258" t="b">
        <v>1</v>
      </c>
      <c r="X258" t="s">
        <v>8267</v>
      </c>
      <c r="Y258" s="3">
        <f t="shared" si="39"/>
        <v>1.391</v>
      </c>
      <c r="Z258" s="4">
        <f t="shared" ref="Z258:Z321" si="42">IFERROR(G258/T258," ")</f>
        <v>65.756363636363631</v>
      </c>
      <c r="AA258" t="s">
        <v>8306</v>
      </c>
      <c r="AB258" t="s">
        <v>8311</v>
      </c>
      <c r="AC258">
        <f>1</f>
        <v>1</v>
      </c>
    </row>
    <row r="259" spans="1:29" ht="43.2" x14ac:dyDescent="0.3">
      <c r="A259">
        <v>257</v>
      </c>
      <c r="B259" s="1" t="s">
        <v>258</v>
      </c>
      <c r="C259" s="1" t="s">
        <v>4367</v>
      </c>
      <c r="D259">
        <v>35000</v>
      </c>
      <c r="E259">
        <f>VLOOKUP(D259,LU_A!$C$2:$D$13,1,TRUE)</f>
        <v>35000</v>
      </c>
      <c r="F259" t="str">
        <f>VLOOKUP($D259,LU_A!$C$2:$D$13,2,TRUE)</f>
        <v>LgA</v>
      </c>
      <c r="G259">
        <v>37354.269999999997</v>
      </c>
      <c r="H259" t="s">
        <v>8219</v>
      </c>
      <c r="I259" t="s">
        <v>8224</v>
      </c>
      <c r="J259" t="s">
        <v>8246</v>
      </c>
      <c r="K259">
        <v>1463670162</v>
      </c>
      <c r="L259" s="8">
        <f t="shared" si="40"/>
        <v>42509.626875000002</v>
      </c>
      <c r="M259" s="8">
        <f t="shared" ref="M259:M322" si="43">INT(L259)</f>
        <v>42509</v>
      </c>
      <c r="N259" s="9">
        <f t="shared" ref="N259:N322" si="44">L259-M259</f>
        <v>0.62687500000174623</v>
      </c>
      <c r="O259">
        <v>1461078162</v>
      </c>
      <c r="P259" s="8">
        <f t="shared" si="41"/>
        <v>42479.626875000002</v>
      </c>
      <c r="Q259" s="8">
        <f t="shared" ref="Q259:Q322" si="45">INT(P259)</f>
        <v>42479</v>
      </c>
      <c r="R259" s="9">
        <f t="shared" ref="R259:R322" si="46">P259-Q259</f>
        <v>0.62687500000174623</v>
      </c>
      <c r="S259" t="b">
        <v>1</v>
      </c>
      <c r="T259">
        <v>560</v>
      </c>
      <c r="U259">
        <f t="shared" ref="U259:U322" si="47">IF(H259="successful",T259,"")</f>
        <v>560</v>
      </c>
      <c r="V259" t="str">
        <f t="shared" ref="V259:V322" si="48">IF(H259="failed",T259,"")</f>
        <v/>
      </c>
      <c r="W259" t="b">
        <v>1</v>
      </c>
      <c r="X259" t="s">
        <v>8267</v>
      </c>
      <c r="Y259" s="3">
        <f t="shared" ref="Y259:Y322" si="49">G259/D259</f>
        <v>1.0672648571428571</v>
      </c>
      <c r="Z259" s="4">
        <f t="shared" si="42"/>
        <v>66.70405357142856</v>
      </c>
      <c r="AA259" t="s">
        <v>8306</v>
      </c>
      <c r="AB259" t="s">
        <v>8311</v>
      </c>
      <c r="AC259">
        <f>1</f>
        <v>1</v>
      </c>
    </row>
    <row r="260" spans="1:29" ht="43.2" x14ac:dyDescent="0.3">
      <c r="A260">
        <v>258</v>
      </c>
      <c r="B260" s="1" t="s">
        <v>259</v>
      </c>
      <c r="C260" s="1" t="s">
        <v>4368</v>
      </c>
      <c r="D260">
        <v>30000</v>
      </c>
      <c r="E260">
        <f>VLOOKUP(D260,LU_A!$C$2:$D$13,1,TRUE)</f>
        <v>30000</v>
      </c>
      <c r="F260" t="str">
        <f>VLOOKUP($D260,LU_A!$C$2:$D$13,2,TRUE)</f>
        <v>MedD</v>
      </c>
      <c r="G260">
        <v>57342</v>
      </c>
      <c r="H260" t="s">
        <v>8219</v>
      </c>
      <c r="I260" t="s">
        <v>8224</v>
      </c>
      <c r="J260" t="s">
        <v>8246</v>
      </c>
      <c r="K260">
        <v>1308359666</v>
      </c>
      <c r="L260" s="8">
        <f t="shared" si="40"/>
        <v>40712.051689814813</v>
      </c>
      <c r="M260" s="8">
        <f t="shared" si="43"/>
        <v>40712</v>
      </c>
      <c r="N260" s="9">
        <f t="shared" si="44"/>
        <v>5.1689814812561963E-2</v>
      </c>
      <c r="O260">
        <v>1305767666</v>
      </c>
      <c r="P260" s="8">
        <f t="shared" si="41"/>
        <v>40682.051689814813</v>
      </c>
      <c r="Q260" s="8">
        <f t="shared" si="45"/>
        <v>40682</v>
      </c>
      <c r="R260" s="9">
        <f t="shared" si="46"/>
        <v>5.1689814812561963E-2</v>
      </c>
      <c r="S260" t="b">
        <v>1</v>
      </c>
      <c r="T260">
        <v>688</v>
      </c>
      <c r="U260">
        <f t="shared" si="47"/>
        <v>688</v>
      </c>
      <c r="V260" t="str">
        <f t="shared" si="48"/>
        <v/>
      </c>
      <c r="W260" t="b">
        <v>1</v>
      </c>
      <c r="X260" t="s">
        <v>8267</v>
      </c>
      <c r="Y260" s="3">
        <f t="shared" si="49"/>
        <v>1.9114</v>
      </c>
      <c r="Z260" s="4">
        <f t="shared" si="42"/>
        <v>83.345930232558146</v>
      </c>
      <c r="AA260" t="s">
        <v>8306</v>
      </c>
      <c r="AB260" t="s">
        <v>8311</v>
      </c>
      <c r="AC260">
        <f>1</f>
        <v>1</v>
      </c>
    </row>
    <row r="261" spans="1:29" ht="57.6" x14ac:dyDescent="0.3">
      <c r="A261">
        <v>259</v>
      </c>
      <c r="B261" s="1" t="s">
        <v>260</v>
      </c>
      <c r="C261" s="1" t="s">
        <v>4369</v>
      </c>
      <c r="D261">
        <v>75000</v>
      </c>
      <c r="E261">
        <f>VLOOKUP(D261,LU_A!$C$2:$D$13,1,TRUE)</f>
        <v>50000</v>
      </c>
      <c r="F261" t="str">
        <f>VLOOKUP($D261,LU_A!$C$2:$D$13,2,TRUE)</f>
        <v>LgD</v>
      </c>
      <c r="G261">
        <v>98953.42</v>
      </c>
      <c r="H261" t="s">
        <v>8219</v>
      </c>
      <c r="I261" t="s">
        <v>8224</v>
      </c>
      <c r="J261" t="s">
        <v>8246</v>
      </c>
      <c r="K261">
        <v>1428514969</v>
      </c>
      <c r="L261" s="8">
        <f t="shared" si="40"/>
        <v>42102.738067129627</v>
      </c>
      <c r="M261" s="8">
        <f t="shared" si="43"/>
        <v>42102</v>
      </c>
      <c r="N261" s="9">
        <f t="shared" si="44"/>
        <v>0.73806712962687016</v>
      </c>
      <c r="O261">
        <v>1425922969</v>
      </c>
      <c r="P261" s="8">
        <f t="shared" si="41"/>
        <v>42072.738067129627</v>
      </c>
      <c r="Q261" s="8">
        <f t="shared" si="45"/>
        <v>42072</v>
      </c>
      <c r="R261" s="9">
        <f t="shared" si="46"/>
        <v>0.73806712962687016</v>
      </c>
      <c r="S261" t="b">
        <v>1</v>
      </c>
      <c r="T261">
        <v>942</v>
      </c>
      <c r="U261">
        <f t="shared" si="47"/>
        <v>942</v>
      </c>
      <c r="V261" t="str">
        <f t="shared" si="48"/>
        <v/>
      </c>
      <c r="W261" t="b">
        <v>1</v>
      </c>
      <c r="X261" t="s">
        <v>8267</v>
      </c>
      <c r="Y261" s="3">
        <f t="shared" si="49"/>
        <v>1.3193789333333332</v>
      </c>
      <c r="Z261" s="4">
        <f t="shared" si="42"/>
        <v>105.04609341825902</v>
      </c>
      <c r="AA261" t="s">
        <v>8306</v>
      </c>
      <c r="AB261" t="s">
        <v>8311</v>
      </c>
      <c r="AC261">
        <f>1</f>
        <v>1</v>
      </c>
    </row>
    <row r="262" spans="1:29" ht="43.2" x14ac:dyDescent="0.3">
      <c r="A262">
        <v>260</v>
      </c>
      <c r="B262" s="1" t="s">
        <v>261</v>
      </c>
      <c r="C262" s="1" t="s">
        <v>4370</v>
      </c>
      <c r="D262">
        <v>10000</v>
      </c>
      <c r="E262">
        <f>VLOOKUP(D262,LU_A!$C$2:$D$13,1,TRUE)</f>
        <v>10000</v>
      </c>
      <c r="F262" t="str">
        <f>VLOOKUP($D262,LU_A!$C$2:$D$13,2,TRUE)</f>
        <v>SmD</v>
      </c>
      <c r="G262">
        <v>10640</v>
      </c>
      <c r="H262" t="s">
        <v>8219</v>
      </c>
      <c r="I262" t="s">
        <v>8224</v>
      </c>
      <c r="J262" t="s">
        <v>8246</v>
      </c>
      <c r="K262">
        <v>1279360740</v>
      </c>
      <c r="L262" s="8">
        <f t="shared" si="40"/>
        <v>40376.415972222225</v>
      </c>
      <c r="M262" s="8">
        <f t="shared" si="43"/>
        <v>40376</v>
      </c>
      <c r="N262" s="9">
        <f t="shared" si="44"/>
        <v>0.41597222222480923</v>
      </c>
      <c r="O262">
        <v>1275415679</v>
      </c>
      <c r="P262" s="8">
        <f t="shared" si="41"/>
        <v>40330.755543981482</v>
      </c>
      <c r="Q262" s="8">
        <f t="shared" si="45"/>
        <v>40330</v>
      </c>
      <c r="R262" s="9">
        <f t="shared" si="46"/>
        <v>0.75554398148233304</v>
      </c>
      <c r="S262" t="b">
        <v>1</v>
      </c>
      <c r="T262">
        <v>88</v>
      </c>
      <c r="U262">
        <f t="shared" si="47"/>
        <v>88</v>
      </c>
      <c r="V262" t="str">
        <f t="shared" si="48"/>
        <v/>
      </c>
      <c r="W262" t="b">
        <v>1</v>
      </c>
      <c r="X262" t="s">
        <v>8267</v>
      </c>
      <c r="Y262" s="3">
        <f t="shared" si="49"/>
        <v>1.0640000000000001</v>
      </c>
      <c r="Z262" s="4">
        <f t="shared" si="42"/>
        <v>120.90909090909091</v>
      </c>
      <c r="AA262" t="s">
        <v>8306</v>
      </c>
      <c r="AB262" t="s">
        <v>8311</v>
      </c>
      <c r="AC262">
        <f>1</f>
        <v>1</v>
      </c>
    </row>
    <row r="263" spans="1:29" ht="28.8" x14ac:dyDescent="0.3">
      <c r="A263">
        <v>261</v>
      </c>
      <c r="B263" s="1" t="s">
        <v>262</v>
      </c>
      <c r="C263" s="1" t="s">
        <v>4371</v>
      </c>
      <c r="D263">
        <v>20000</v>
      </c>
      <c r="E263">
        <f>VLOOKUP(D263,LU_A!$C$2:$D$13,1,TRUE)</f>
        <v>20000</v>
      </c>
      <c r="F263" t="str">
        <f>VLOOKUP($D263,LU_A!$C$2:$D$13,2,TRUE)</f>
        <v>MedB</v>
      </c>
      <c r="G263">
        <v>21480</v>
      </c>
      <c r="H263" t="s">
        <v>8219</v>
      </c>
      <c r="I263" t="s">
        <v>8224</v>
      </c>
      <c r="J263" t="s">
        <v>8246</v>
      </c>
      <c r="K263">
        <v>1339080900</v>
      </c>
      <c r="L263" s="8">
        <f t="shared" si="40"/>
        <v>41067.621527777781</v>
      </c>
      <c r="M263" s="8">
        <f t="shared" si="43"/>
        <v>41067</v>
      </c>
      <c r="N263" s="9">
        <f t="shared" si="44"/>
        <v>0.62152777778101154</v>
      </c>
      <c r="O263">
        <v>1334783704</v>
      </c>
      <c r="P263" s="8">
        <f t="shared" si="41"/>
        <v>41017.885462962964</v>
      </c>
      <c r="Q263" s="8">
        <f t="shared" si="45"/>
        <v>41017</v>
      </c>
      <c r="R263" s="9">
        <f t="shared" si="46"/>
        <v>0.885462962964084</v>
      </c>
      <c r="S263" t="b">
        <v>1</v>
      </c>
      <c r="T263">
        <v>220</v>
      </c>
      <c r="U263">
        <f t="shared" si="47"/>
        <v>220</v>
      </c>
      <c r="V263" t="str">
        <f t="shared" si="48"/>
        <v/>
      </c>
      <c r="W263" t="b">
        <v>1</v>
      </c>
      <c r="X263" t="s">
        <v>8267</v>
      </c>
      <c r="Y263" s="3">
        <f t="shared" si="49"/>
        <v>1.0740000000000001</v>
      </c>
      <c r="Z263" s="4">
        <f t="shared" si="42"/>
        <v>97.63636363636364</v>
      </c>
      <c r="AA263" t="s">
        <v>8306</v>
      </c>
      <c r="AB263" t="s">
        <v>8311</v>
      </c>
      <c r="AC263">
        <f>1</f>
        <v>1</v>
      </c>
    </row>
    <row r="264" spans="1:29" ht="28.8" x14ac:dyDescent="0.3">
      <c r="A264">
        <v>262</v>
      </c>
      <c r="B264" s="1" t="s">
        <v>263</v>
      </c>
      <c r="C264" s="1" t="s">
        <v>4372</v>
      </c>
      <c r="D264">
        <v>2500</v>
      </c>
      <c r="E264">
        <f>VLOOKUP(D264,LU_A!$C$2:$D$13,1,TRUE)</f>
        <v>1000</v>
      </c>
      <c r="F264" t="str">
        <f>VLOOKUP($D264,LU_A!$C$2:$D$13,2,TRUE)</f>
        <v>SmB</v>
      </c>
      <c r="G264">
        <v>6000</v>
      </c>
      <c r="H264" t="s">
        <v>8219</v>
      </c>
      <c r="I264" t="s">
        <v>8224</v>
      </c>
      <c r="J264" t="s">
        <v>8246</v>
      </c>
      <c r="K264">
        <v>1298699828</v>
      </c>
      <c r="L264" s="8">
        <f t="shared" si="40"/>
        <v>40600.24800925926</v>
      </c>
      <c r="M264" s="8">
        <f t="shared" si="43"/>
        <v>40600</v>
      </c>
      <c r="N264" s="9">
        <f t="shared" si="44"/>
        <v>0.24800925925956108</v>
      </c>
      <c r="O264">
        <v>1294811828</v>
      </c>
      <c r="P264" s="8">
        <f t="shared" si="41"/>
        <v>40555.24800925926</v>
      </c>
      <c r="Q264" s="8">
        <f t="shared" si="45"/>
        <v>40555</v>
      </c>
      <c r="R264" s="9">
        <f t="shared" si="46"/>
        <v>0.24800925925956108</v>
      </c>
      <c r="S264" t="b">
        <v>1</v>
      </c>
      <c r="T264">
        <v>145</v>
      </c>
      <c r="U264">
        <f t="shared" si="47"/>
        <v>145</v>
      </c>
      <c r="V264" t="str">
        <f t="shared" si="48"/>
        <v/>
      </c>
      <c r="W264" t="b">
        <v>1</v>
      </c>
      <c r="X264" t="s">
        <v>8267</v>
      </c>
      <c r="Y264" s="3">
        <f t="shared" si="49"/>
        <v>2.4</v>
      </c>
      <c r="Z264" s="4">
        <f t="shared" si="42"/>
        <v>41.379310344827587</v>
      </c>
      <c r="AA264" t="s">
        <v>8306</v>
      </c>
      <c r="AB264" t="s">
        <v>8311</v>
      </c>
      <c r="AC264">
        <f>1</f>
        <v>1</v>
      </c>
    </row>
    <row r="265" spans="1:29" ht="57.6" x14ac:dyDescent="0.3">
      <c r="A265">
        <v>263</v>
      </c>
      <c r="B265" s="1" t="s">
        <v>264</v>
      </c>
      <c r="C265" s="1" t="s">
        <v>4373</v>
      </c>
      <c r="D265">
        <v>25000</v>
      </c>
      <c r="E265">
        <f>VLOOKUP(D265,LU_A!$C$2:$D$13,1,TRUE)</f>
        <v>25000</v>
      </c>
      <c r="F265" t="str">
        <f>VLOOKUP($D265,LU_A!$C$2:$D$13,2,TRUE)</f>
        <v>MedC</v>
      </c>
      <c r="G265">
        <v>29520.27</v>
      </c>
      <c r="H265" t="s">
        <v>8219</v>
      </c>
      <c r="I265" t="s">
        <v>8224</v>
      </c>
      <c r="J265" t="s">
        <v>8246</v>
      </c>
      <c r="K265">
        <v>1348786494</v>
      </c>
      <c r="L265" s="8">
        <f t="shared" si="40"/>
        <v>41179.954791666663</v>
      </c>
      <c r="M265" s="8">
        <f t="shared" si="43"/>
        <v>41179</v>
      </c>
      <c r="N265" s="9">
        <f t="shared" si="44"/>
        <v>0.95479166666336823</v>
      </c>
      <c r="O265">
        <v>1346194494</v>
      </c>
      <c r="P265" s="8">
        <f t="shared" si="41"/>
        <v>41149.954791666663</v>
      </c>
      <c r="Q265" s="8">
        <f t="shared" si="45"/>
        <v>41149</v>
      </c>
      <c r="R265" s="9">
        <f t="shared" si="46"/>
        <v>0.95479166666336823</v>
      </c>
      <c r="S265" t="b">
        <v>1</v>
      </c>
      <c r="T265">
        <v>963</v>
      </c>
      <c r="U265">
        <f t="shared" si="47"/>
        <v>963</v>
      </c>
      <c r="V265" t="str">
        <f t="shared" si="48"/>
        <v/>
      </c>
      <c r="W265" t="b">
        <v>1</v>
      </c>
      <c r="X265" t="s">
        <v>8267</v>
      </c>
      <c r="Y265" s="3">
        <f t="shared" si="49"/>
        <v>1.1808107999999999</v>
      </c>
      <c r="Z265" s="4">
        <f t="shared" si="42"/>
        <v>30.654485981308412</v>
      </c>
      <c r="AA265" t="s">
        <v>8306</v>
      </c>
      <c r="AB265" t="s">
        <v>8311</v>
      </c>
      <c r="AC265">
        <f>1</f>
        <v>1</v>
      </c>
    </row>
    <row r="266" spans="1:29" ht="57.6" x14ac:dyDescent="0.3">
      <c r="A266">
        <v>264</v>
      </c>
      <c r="B266" s="1" t="s">
        <v>265</v>
      </c>
      <c r="C266" s="1" t="s">
        <v>4374</v>
      </c>
      <c r="D266">
        <v>5000</v>
      </c>
      <c r="E266">
        <f>VLOOKUP(D266,LU_A!$C$2:$D$13,1,TRUE)</f>
        <v>5000</v>
      </c>
      <c r="F266" t="str">
        <f>VLOOKUP($D266,LU_A!$C$2:$D$13,2,TRUE)</f>
        <v>SmC</v>
      </c>
      <c r="G266">
        <v>5910</v>
      </c>
      <c r="H266" t="s">
        <v>8219</v>
      </c>
      <c r="I266" t="s">
        <v>8224</v>
      </c>
      <c r="J266" t="s">
        <v>8246</v>
      </c>
      <c r="K266">
        <v>1336747995</v>
      </c>
      <c r="L266" s="8">
        <f t="shared" si="40"/>
        <v>41040.620312500003</v>
      </c>
      <c r="M266" s="8">
        <f t="shared" si="43"/>
        <v>41040</v>
      </c>
      <c r="N266" s="9">
        <f t="shared" si="44"/>
        <v>0.62031250000291038</v>
      </c>
      <c r="O266">
        <v>1334155995</v>
      </c>
      <c r="P266" s="8">
        <f t="shared" si="41"/>
        <v>41010.620312500003</v>
      </c>
      <c r="Q266" s="8">
        <f t="shared" si="45"/>
        <v>41010</v>
      </c>
      <c r="R266" s="9">
        <f t="shared" si="46"/>
        <v>0.62031250000291038</v>
      </c>
      <c r="S266" t="b">
        <v>1</v>
      </c>
      <c r="T266">
        <v>91</v>
      </c>
      <c r="U266">
        <f t="shared" si="47"/>
        <v>91</v>
      </c>
      <c r="V266" t="str">
        <f t="shared" si="48"/>
        <v/>
      </c>
      <c r="W266" t="b">
        <v>1</v>
      </c>
      <c r="X266" t="s">
        <v>8267</v>
      </c>
      <c r="Y266" s="3">
        <f t="shared" si="49"/>
        <v>1.1819999999999999</v>
      </c>
      <c r="Z266" s="4">
        <f t="shared" si="42"/>
        <v>64.945054945054949</v>
      </c>
      <c r="AA266" t="s">
        <v>8306</v>
      </c>
      <c r="AB266" t="s">
        <v>8311</v>
      </c>
      <c r="AC266">
        <f>1</f>
        <v>1</v>
      </c>
    </row>
    <row r="267" spans="1:29" ht="57.6" x14ac:dyDescent="0.3">
      <c r="A267">
        <v>265</v>
      </c>
      <c r="B267" s="1" t="s">
        <v>266</v>
      </c>
      <c r="C267" s="1" t="s">
        <v>4375</v>
      </c>
      <c r="D267">
        <v>5000</v>
      </c>
      <c r="E267">
        <f>VLOOKUP(D267,LU_A!$C$2:$D$13,1,TRUE)</f>
        <v>5000</v>
      </c>
      <c r="F267" t="str">
        <f>VLOOKUP($D267,LU_A!$C$2:$D$13,2,TRUE)</f>
        <v>SmC</v>
      </c>
      <c r="G267">
        <v>5555</v>
      </c>
      <c r="H267" t="s">
        <v>8219</v>
      </c>
      <c r="I267" t="s">
        <v>8224</v>
      </c>
      <c r="J267" t="s">
        <v>8246</v>
      </c>
      <c r="K267">
        <v>1273522560</v>
      </c>
      <c r="L267" s="8">
        <f t="shared" si="40"/>
        <v>40308.844444444447</v>
      </c>
      <c r="M267" s="8">
        <f t="shared" si="43"/>
        <v>40308</v>
      </c>
      <c r="N267" s="9">
        <f t="shared" si="44"/>
        <v>0.84444444444670808</v>
      </c>
      <c r="O267">
        <v>1269928430</v>
      </c>
      <c r="P267" s="8">
        <f t="shared" si="41"/>
        <v>40267.245717592588</v>
      </c>
      <c r="Q267" s="8">
        <f t="shared" si="45"/>
        <v>40267</v>
      </c>
      <c r="R267" s="9">
        <f t="shared" si="46"/>
        <v>0.24571759258833481</v>
      </c>
      <c r="S267" t="b">
        <v>1</v>
      </c>
      <c r="T267">
        <v>58</v>
      </c>
      <c r="U267">
        <f t="shared" si="47"/>
        <v>58</v>
      </c>
      <c r="V267" t="str">
        <f t="shared" si="48"/>
        <v/>
      </c>
      <c r="W267" t="b">
        <v>1</v>
      </c>
      <c r="X267" t="s">
        <v>8267</v>
      </c>
      <c r="Y267" s="3">
        <f t="shared" si="49"/>
        <v>1.111</v>
      </c>
      <c r="Z267" s="4">
        <f t="shared" si="42"/>
        <v>95.775862068965523</v>
      </c>
      <c r="AA267" t="s">
        <v>8306</v>
      </c>
      <c r="AB267" t="s">
        <v>8311</v>
      </c>
      <c r="AC267">
        <f>1</f>
        <v>1</v>
      </c>
    </row>
    <row r="268" spans="1:29" ht="57.6" x14ac:dyDescent="0.3">
      <c r="A268">
        <v>266</v>
      </c>
      <c r="B268" s="1" t="s">
        <v>267</v>
      </c>
      <c r="C268" s="1" t="s">
        <v>4376</v>
      </c>
      <c r="D268">
        <v>1000</v>
      </c>
      <c r="E268">
        <f>VLOOKUP(D268,LU_A!$C$2:$D$13,1,TRUE)</f>
        <v>1000</v>
      </c>
      <c r="F268" t="str">
        <f>VLOOKUP($D268,LU_A!$C$2:$D$13,2,TRUE)</f>
        <v>SmB</v>
      </c>
      <c r="G268">
        <v>1455</v>
      </c>
      <c r="H268" t="s">
        <v>8219</v>
      </c>
      <c r="I268" t="s">
        <v>8224</v>
      </c>
      <c r="J268" t="s">
        <v>8246</v>
      </c>
      <c r="K268">
        <v>1271994660</v>
      </c>
      <c r="L268" s="8">
        <f t="shared" si="40"/>
        <v>40291.160416666666</v>
      </c>
      <c r="M268" s="8">
        <f t="shared" si="43"/>
        <v>40291</v>
      </c>
      <c r="N268" s="9">
        <f t="shared" si="44"/>
        <v>0.16041666666569654</v>
      </c>
      <c r="O268">
        <v>1264565507</v>
      </c>
      <c r="P268" s="8">
        <f t="shared" si="41"/>
        <v>40205.174849537041</v>
      </c>
      <c r="Q268" s="8">
        <f t="shared" si="45"/>
        <v>40205</v>
      </c>
      <c r="R268" s="9">
        <f t="shared" si="46"/>
        <v>0.17484953704115469</v>
      </c>
      <c r="S268" t="b">
        <v>1</v>
      </c>
      <c r="T268">
        <v>36</v>
      </c>
      <c r="U268">
        <f t="shared" si="47"/>
        <v>36</v>
      </c>
      <c r="V268" t="str">
        <f t="shared" si="48"/>
        <v/>
      </c>
      <c r="W268" t="b">
        <v>1</v>
      </c>
      <c r="X268" t="s">
        <v>8267</v>
      </c>
      <c r="Y268" s="3">
        <f t="shared" si="49"/>
        <v>1.4550000000000001</v>
      </c>
      <c r="Z268" s="4">
        <f t="shared" si="42"/>
        <v>40.416666666666664</v>
      </c>
      <c r="AA268" t="s">
        <v>8306</v>
      </c>
      <c r="AB268" t="s">
        <v>8311</v>
      </c>
      <c r="AC268">
        <f>1</f>
        <v>1</v>
      </c>
    </row>
    <row r="269" spans="1:29" ht="43.2" x14ac:dyDescent="0.3">
      <c r="A269">
        <v>267</v>
      </c>
      <c r="B269" s="1" t="s">
        <v>268</v>
      </c>
      <c r="C269" s="1" t="s">
        <v>4377</v>
      </c>
      <c r="D269">
        <v>9850</v>
      </c>
      <c r="E269">
        <f>VLOOKUP(D269,LU_A!$C$2:$D$13,1,TRUE)</f>
        <v>5000</v>
      </c>
      <c r="F269" t="str">
        <f>VLOOKUP($D269,LU_A!$C$2:$D$13,2,TRUE)</f>
        <v>SmC</v>
      </c>
      <c r="G269">
        <v>12965.44</v>
      </c>
      <c r="H269" t="s">
        <v>8219</v>
      </c>
      <c r="I269" t="s">
        <v>8225</v>
      </c>
      <c r="J269" t="s">
        <v>8247</v>
      </c>
      <c r="K269">
        <v>1403693499</v>
      </c>
      <c r="L269" s="8">
        <f t="shared" si="40"/>
        <v>41815.452534722222</v>
      </c>
      <c r="M269" s="8">
        <f t="shared" si="43"/>
        <v>41815</v>
      </c>
      <c r="N269" s="9">
        <f t="shared" si="44"/>
        <v>0.45253472222248092</v>
      </c>
      <c r="O269">
        <v>1401101499</v>
      </c>
      <c r="P269" s="8">
        <f t="shared" si="41"/>
        <v>41785.452534722222</v>
      </c>
      <c r="Q269" s="8">
        <f t="shared" si="45"/>
        <v>41785</v>
      </c>
      <c r="R269" s="9">
        <f t="shared" si="46"/>
        <v>0.45253472222248092</v>
      </c>
      <c r="S269" t="b">
        <v>1</v>
      </c>
      <c r="T269">
        <v>165</v>
      </c>
      <c r="U269">
        <f t="shared" si="47"/>
        <v>165</v>
      </c>
      <c r="V269" t="str">
        <f t="shared" si="48"/>
        <v/>
      </c>
      <c r="W269" t="b">
        <v>1</v>
      </c>
      <c r="X269" t="s">
        <v>8267</v>
      </c>
      <c r="Y269" s="3">
        <f t="shared" si="49"/>
        <v>1.3162883248730965</v>
      </c>
      <c r="Z269" s="4">
        <f t="shared" si="42"/>
        <v>78.578424242424248</v>
      </c>
      <c r="AA269" t="s">
        <v>8306</v>
      </c>
      <c r="AB269" t="s">
        <v>8311</v>
      </c>
      <c r="AC269">
        <f>1</f>
        <v>1</v>
      </c>
    </row>
    <row r="270" spans="1:29" ht="43.2" x14ac:dyDescent="0.3">
      <c r="A270">
        <v>268</v>
      </c>
      <c r="B270" s="1" t="s">
        <v>269</v>
      </c>
      <c r="C270" s="1" t="s">
        <v>4378</v>
      </c>
      <c r="D270">
        <v>5000</v>
      </c>
      <c r="E270">
        <f>VLOOKUP(D270,LU_A!$C$2:$D$13,1,TRUE)</f>
        <v>5000</v>
      </c>
      <c r="F270" t="str">
        <f>VLOOKUP($D270,LU_A!$C$2:$D$13,2,TRUE)</f>
        <v>SmC</v>
      </c>
      <c r="G270">
        <v>5570</v>
      </c>
      <c r="H270" t="s">
        <v>8219</v>
      </c>
      <c r="I270" t="s">
        <v>8224</v>
      </c>
      <c r="J270" t="s">
        <v>8246</v>
      </c>
      <c r="K270">
        <v>1320640778</v>
      </c>
      <c r="L270" s="8">
        <f t="shared" si="40"/>
        <v>40854.194189814814</v>
      </c>
      <c r="M270" s="8">
        <f t="shared" si="43"/>
        <v>40854</v>
      </c>
      <c r="N270" s="9">
        <f t="shared" si="44"/>
        <v>0.19418981481430819</v>
      </c>
      <c r="O270">
        <v>1316749178</v>
      </c>
      <c r="P270" s="8">
        <f t="shared" si="41"/>
        <v>40809.15252314815</v>
      </c>
      <c r="Q270" s="8">
        <f t="shared" si="45"/>
        <v>40809</v>
      </c>
      <c r="R270" s="9">
        <f t="shared" si="46"/>
        <v>0.15252314815006685</v>
      </c>
      <c r="S270" t="b">
        <v>1</v>
      </c>
      <c r="T270">
        <v>111</v>
      </c>
      <c r="U270">
        <f t="shared" si="47"/>
        <v>111</v>
      </c>
      <c r="V270" t="str">
        <f t="shared" si="48"/>
        <v/>
      </c>
      <c r="W270" t="b">
        <v>1</v>
      </c>
      <c r="X270" t="s">
        <v>8267</v>
      </c>
      <c r="Y270" s="3">
        <f t="shared" si="49"/>
        <v>1.1140000000000001</v>
      </c>
      <c r="Z270" s="4">
        <f t="shared" si="42"/>
        <v>50.18018018018018</v>
      </c>
      <c r="AA270" t="s">
        <v>8306</v>
      </c>
      <c r="AB270" t="s">
        <v>8311</v>
      </c>
      <c r="AC270">
        <f>1</f>
        <v>1</v>
      </c>
    </row>
    <row r="271" spans="1:29" ht="43.2" x14ac:dyDescent="0.3">
      <c r="A271">
        <v>269</v>
      </c>
      <c r="B271" s="1" t="s">
        <v>270</v>
      </c>
      <c r="C271" s="1" t="s">
        <v>4379</v>
      </c>
      <c r="D271">
        <v>100000</v>
      </c>
      <c r="E271">
        <f>VLOOKUP(D271,LU_A!$C$2:$D$13,1,TRUE)</f>
        <v>50000</v>
      </c>
      <c r="F271" t="str">
        <f>VLOOKUP($D271,LU_A!$C$2:$D$13,2,TRUE)</f>
        <v>LgD</v>
      </c>
      <c r="G271">
        <v>147233.76999999999</v>
      </c>
      <c r="H271" t="s">
        <v>8219</v>
      </c>
      <c r="I271" t="s">
        <v>8226</v>
      </c>
      <c r="J271" t="s">
        <v>8248</v>
      </c>
      <c r="K271">
        <v>1487738622</v>
      </c>
      <c r="L271" s="8">
        <f t="shared" si="40"/>
        <v>42788.197013888886</v>
      </c>
      <c r="M271" s="8">
        <f t="shared" si="43"/>
        <v>42788</v>
      </c>
      <c r="N271" s="9">
        <f t="shared" si="44"/>
        <v>0.19701388888643123</v>
      </c>
      <c r="O271">
        <v>1485146622</v>
      </c>
      <c r="P271" s="8">
        <f t="shared" si="41"/>
        <v>42758.197013888886</v>
      </c>
      <c r="Q271" s="8">
        <f t="shared" si="45"/>
        <v>42758</v>
      </c>
      <c r="R271" s="9">
        <f t="shared" si="46"/>
        <v>0.19701388888643123</v>
      </c>
      <c r="S271" t="b">
        <v>1</v>
      </c>
      <c r="T271">
        <v>1596</v>
      </c>
      <c r="U271">
        <f t="shared" si="47"/>
        <v>1596</v>
      </c>
      <c r="V271" t="str">
        <f t="shared" si="48"/>
        <v/>
      </c>
      <c r="W271" t="b">
        <v>1</v>
      </c>
      <c r="X271" t="s">
        <v>8267</v>
      </c>
      <c r="Y271" s="3">
        <f t="shared" si="49"/>
        <v>1.4723377</v>
      </c>
      <c r="Z271" s="4">
        <f t="shared" si="42"/>
        <v>92.251735588972423</v>
      </c>
      <c r="AA271" t="s">
        <v>8306</v>
      </c>
      <c r="AB271" t="s">
        <v>8311</v>
      </c>
      <c r="AC271">
        <f>1</f>
        <v>1</v>
      </c>
    </row>
    <row r="272" spans="1:29" ht="43.2" x14ac:dyDescent="0.3">
      <c r="A272">
        <v>270</v>
      </c>
      <c r="B272" s="1" t="s">
        <v>271</v>
      </c>
      <c r="C272" s="1" t="s">
        <v>4380</v>
      </c>
      <c r="D272">
        <v>2300</v>
      </c>
      <c r="E272">
        <f>VLOOKUP(D272,LU_A!$C$2:$D$13,1,TRUE)</f>
        <v>1000</v>
      </c>
      <c r="F272" t="str">
        <f>VLOOKUP($D272,LU_A!$C$2:$D$13,2,TRUE)</f>
        <v>SmB</v>
      </c>
      <c r="G272">
        <v>3510</v>
      </c>
      <c r="H272" t="s">
        <v>8219</v>
      </c>
      <c r="I272" t="s">
        <v>8224</v>
      </c>
      <c r="J272" t="s">
        <v>8246</v>
      </c>
      <c r="K272">
        <v>1306296000</v>
      </c>
      <c r="L272" s="8">
        <f t="shared" si="40"/>
        <v>40688.166666666664</v>
      </c>
      <c r="M272" s="8">
        <f t="shared" si="43"/>
        <v>40688</v>
      </c>
      <c r="N272" s="9">
        <f t="shared" si="44"/>
        <v>0.16666666666424135</v>
      </c>
      <c r="O272">
        <v>1301950070</v>
      </c>
      <c r="P272" s="8">
        <f t="shared" si="41"/>
        <v>40637.866550925923</v>
      </c>
      <c r="Q272" s="8">
        <f t="shared" si="45"/>
        <v>40637</v>
      </c>
      <c r="R272" s="9">
        <f t="shared" si="46"/>
        <v>0.86655092592263827</v>
      </c>
      <c r="S272" t="b">
        <v>1</v>
      </c>
      <c r="T272">
        <v>61</v>
      </c>
      <c r="U272">
        <f t="shared" si="47"/>
        <v>61</v>
      </c>
      <c r="V272" t="str">
        <f t="shared" si="48"/>
        <v/>
      </c>
      <c r="W272" t="b">
        <v>1</v>
      </c>
      <c r="X272" t="s">
        <v>8267</v>
      </c>
      <c r="Y272" s="3">
        <f t="shared" si="49"/>
        <v>1.5260869565217392</v>
      </c>
      <c r="Z272" s="4">
        <f t="shared" si="42"/>
        <v>57.540983606557376</v>
      </c>
      <c r="AA272" t="s">
        <v>8306</v>
      </c>
      <c r="AB272" t="s">
        <v>8311</v>
      </c>
      <c r="AC272">
        <f>1</f>
        <v>1</v>
      </c>
    </row>
    <row r="273" spans="1:29" ht="43.2" x14ac:dyDescent="0.3">
      <c r="A273">
        <v>271</v>
      </c>
      <c r="B273" s="1" t="s">
        <v>272</v>
      </c>
      <c r="C273" s="1" t="s">
        <v>4381</v>
      </c>
      <c r="D273">
        <v>30000</v>
      </c>
      <c r="E273">
        <f>VLOOKUP(D273,LU_A!$C$2:$D$13,1,TRUE)</f>
        <v>30000</v>
      </c>
      <c r="F273" t="str">
        <f>VLOOKUP($D273,LU_A!$C$2:$D$13,2,TRUE)</f>
        <v>MedD</v>
      </c>
      <c r="G273">
        <v>31404</v>
      </c>
      <c r="H273" t="s">
        <v>8219</v>
      </c>
      <c r="I273" t="s">
        <v>8224</v>
      </c>
      <c r="J273" t="s">
        <v>8246</v>
      </c>
      <c r="K273">
        <v>1388649600</v>
      </c>
      <c r="L273" s="8">
        <f t="shared" si="40"/>
        <v>41641.333333333336</v>
      </c>
      <c r="M273" s="8">
        <f t="shared" si="43"/>
        <v>41641</v>
      </c>
      <c r="N273" s="9">
        <f t="shared" si="44"/>
        <v>0.33333333333575865</v>
      </c>
      <c r="O273">
        <v>1386123861</v>
      </c>
      <c r="P273" s="8">
        <f t="shared" si="41"/>
        <v>41612.10024305556</v>
      </c>
      <c r="Q273" s="8">
        <f t="shared" si="45"/>
        <v>41612</v>
      </c>
      <c r="R273" s="9">
        <f t="shared" si="46"/>
        <v>0.10024305555998581</v>
      </c>
      <c r="S273" t="b">
        <v>1</v>
      </c>
      <c r="T273">
        <v>287</v>
      </c>
      <c r="U273">
        <f t="shared" si="47"/>
        <v>287</v>
      </c>
      <c r="V273" t="str">
        <f t="shared" si="48"/>
        <v/>
      </c>
      <c r="W273" t="b">
        <v>1</v>
      </c>
      <c r="X273" t="s">
        <v>8267</v>
      </c>
      <c r="Y273" s="3">
        <f t="shared" si="49"/>
        <v>1.0468</v>
      </c>
      <c r="Z273" s="4">
        <f t="shared" si="42"/>
        <v>109.42160278745645</v>
      </c>
      <c r="AA273" t="s">
        <v>8306</v>
      </c>
      <c r="AB273" t="s">
        <v>8311</v>
      </c>
      <c r="AC273">
        <f>1</f>
        <v>1</v>
      </c>
    </row>
    <row r="274" spans="1:29" ht="43.2" x14ac:dyDescent="0.3">
      <c r="A274">
        <v>272</v>
      </c>
      <c r="B274" s="1" t="s">
        <v>273</v>
      </c>
      <c r="C274" s="1" t="s">
        <v>4382</v>
      </c>
      <c r="D274">
        <v>3000</v>
      </c>
      <c r="E274">
        <f>VLOOKUP(D274,LU_A!$C$2:$D$13,1,TRUE)</f>
        <v>1000</v>
      </c>
      <c r="F274" t="str">
        <f>VLOOKUP($D274,LU_A!$C$2:$D$13,2,TRUE)</f>
        <v>SmB</v>
      </c>
      <c r="G274">
        <v>5323.01</v>
      </c>
      <c r="H274" t="s">
        <v>8219</v>
      </c>
      <c r="I274" t="s">
        <v>8224</v>
      </c>
      <c r="J274" t="s">
        <v>8246</v>
      </c>
      <c r="K274">
        <v>1272480540</v>
      </c>
      <c r="L274" s="8">
        <f t="shared" si="40"/>
        <v>40296.78402777778</v>
      </c>
      <c r="M274" s="8">
        <f t="shared" si="43"/>
        <v>40296</v>
      </c>
      <c r="N274" s="9">
        <f t="shared" si="44"/>
        <v>0.78402777777955635</v>
      </c>
      <c r="O274">
        <v>1267220191</v>
      </c>
      <c r="P274" s="8">
        <f t="shared" si="41"/>
        <v>40235.900358796294</v>
      </c>
      <c r="Q274" s="8">
        <f t="shared" si="45"/>
        <v>40235</v>
      </c>
      <c r="R274" s="9">
        <f t="shared" si="46"/>
        <v>0.90035879629431292</v>
      </c>
      <c r="S274" t="b">
        <v>1</v>
      </c>
      <c r="T274">
        <v>65</v>
      </c>
      <c r="U274">
        <f t="shared" si="47"/>
        <v>65</v>
      </c>
      <c r="V274" t="str">
        <f t="shared" si="48"/>
        <v/>
      </c>
      <c r="W274" t="b">
        <v>1</v>
      </c>
      <c r="X274" t="s">
        <v>8267</v>
      </c>
      <c r="Y274" s="3">
        <f t="shared" si="49"/>
        <v>1.7743366666666667</v>
      </c>
      <c r="Z274" s="4">
        <f t="shared" si="42"/>
        <v>81.892461538461546</v>
      </c>
      <c r="AA274" t="s">
        <v>8306</v>
      </c>
      <c r="AB274" t="s">
        <v>8311</v>
      </c>
      <c r="AC274">
        <f>1</f>
        <v>1</v>
      </c>
    </row>
    <row r="275" spans="1:29" ht="43.2" x14ac:dyDescent="0.3">
      <c r="A275">
        <v>273</v>
      </c>
      <c r="B275" s="1" t="s">
        <v>274</v>
      </c>
      <c r="C275" s="1" t="s">
        <v>4383</v>
      </c>
      <c r="D275">
        <v>5000</v>
      </c>
      <c r="E275">
        <f>VLOOKUP(D275,LU_A!$C$2:$D$13,1,TRUE)</f>
        <v>5000</v>
      </c>
      <c r="F275" t="str">
        <f>VLOOKUP($D275,LU_A!$C$2:$D$13,2,TRUE)</f>
        <v>SmC</v>
      </c>
      <c r="G275">
        <v>5388.79</v>
      </c>
      <c r="H275" t="s">
        <v>8219</v>
      </c>
      <c r="I275" t="s">
        <v>8224</v>
      </c>
      <c r="J275" t="s">
        <v>8246</v>
      </c>
      <c r="K275">
        <v>1309694266</v>
      </c>
      <c r="L275" s="8">
        <f t="shared" si="40"/>
        <v>40727.498449074075</v>
      </c>
      <c r="M275" s="8">
        <f t="shared" si="43"/>
        <v>40727</v>
      </c>
      <c r="N275" s="9">
        <f t="shared" si="44"/>
        <v>0.49844907407532446</v>
      </c>
      <c r="O275">
        <v>1307102266</v>
      </c>
      <c r="P275" s="8">
        <f t="shared" si="41"/>
        <v>40697.498449074075</v>
      </c>
      <c r="Q275" s="8">
        <f t="shared" si="45"/>
        <v>40697</v>
      </c>
      <c r="R275" s="9">
        <f t="shared" si="46"/>
        <v>0.49844907407532446</v>
      </c>
      <c r="S275" t="b">
        <v>1</v>
      </c>
      <c r="T275">
        <v>118</v>
      </c>
      <c r="U275">
        <f t="shared" si="47"/>
        <v>118</v>
      </c>
      <c r="V275" t="str">
        <f t="shared" si="48"/>
        <v/>
      </c>
      <c r="W275" t="b">
        <v>1</v>
      </c>
      <c r="X275" t="s">
        <v>8267</v>
      </c>
      <c r="Y275" s="3">
        <f t="shared" si="49"/>
        <v>1.077758</v>
      </c>
      <c r="Z275" s="4">
        <f t="shared" si="42"/>
        <v>45.667711864406776</v>
      </c>
      <c r="AA275" t="s">
        <v>8306</v>
      </c>
      <c r="AB275" t="s">
        <v>8311</v>
      </c>
      <c r="AC275">
        <f>1</f>
        <v>1</v>
      </c>
    </row>
    <row r="276" spans="1:29" ht="43.2" x14ac:dyDescent="0.3">
      <c r="A276">
        <v>274</v>
      </c>
      <c r="B276" s="1" t="s">
        <v>275</v>
      </c>
      <c r="C276" s="1" t="s">
        <v>4384</v>
      </c>
      <c r="D276">
        <v>4000</v>
      </c>
      <c r="E276">
        <f>VLOOKUP(D276,LU_A!$C$2:$D$13,1,TRUE)</f>
        <v>1000</v>
      </c>
      <c r="F276" t="str">
        <f>VLOOKUP($D276,LU_A!$C$2:$D$13,2,TRUE)</f>
        <v>SmB</v>
      </c>
      <c r="G276">
        <v>6240</v>
      </c>
      <c r="H276" t="s">
        <v>8219</v>
      </c>
      <c r="I276" t="s">
        <v>8224</v>
      </c>
      <c r="J276" t="s">
        <v>8246</v>
      </c>
      <c r="K276">
        <v>1333609140</v>
      </c>
      <c r="L276" s="8">
        <f t="shared" si="40"/>
        <v>41004.290972222225</v>
      </c>
      <c r="M276" s="8">
        <f t="shared" si="43"/>
        <v>41004</v>
      </c>
      <c r="N276" s="9">
        <f t="shared" si="44"/>
        <v>0.29097222222480923</v>
      </c>
      <c r="O276">
        <v>1330638829</v>
      </c>
      <c r="P276" s="8">
        <f t="shared" si="41"/>
        <v>40969.912372685183</v>
      </c>
      <c r="Q276" s="8">
        <f t="shared" si="45"/>
        <v>40969</v>
      </c>
      <c r="R276" s="9">
        <f t="shared" si="46"/>
        <v>0.91237268518307246</v>
      </c>
      <c r="S276" t="b">
        <v>1</v>
      </c>
      <c r="T276">
        <v>113</v>
      </c>
      <c r="U276">
        <f t="shared" si="47"/>
        <v>113</v>
      </c>
      <c r="V276" t="str">
        <f t="shared" si="48"/>
        <v/>
      </c>
      <c r="W276" t="b">
        <v>1</v>
      </c>
      <c r="X276" t="s">
        <v>8267</v>
      </c>
      <c r="Y276" s="3">
        <f t="shared" si="49"/>
        <v>1.56</v>
      </c>
      <c r="Z276" s="4">
        <f t="shared" si="42"/>
        <v>55.221238938053098</v>
      </c>
      <c r="AA276" t="s">
        <v>8306</v>
      </c>
      <c r="AB276" t="s">
        <v>8311</v>
      </c>
      <c r="AC276">
        <f>1</f>
        <v>1</v>
      </c>
    </row>
    <row r="277" spans="1:29" ht="43.2" x14ac:dyDescent="0.3">
      <c r="A277">
        <v>275</v>
      </c>
      <c r="B277" s="1" t="s">
        <v>276</v>
      </c>
      <c r="C277" s="1" t="s">
        <v>4385</v>
      </c>
      <c r="D277">
        <v>20000</v>
      </c>
      <c r="E277">
        <f>VLOOKUP(D277,LU_A!$C$2:$D$13,1,TRUE)</f>
        <v>20000</v>
      </c>
      <c r="F277" t="str">
        <f>VLOOKUP($D277,LU_A!$C$2:$D$13,2,TRUE)</f>
        <v>MedB</v>
      </c>
      <c r="G277">
        <v>21679</v>
      </c>
      <c r="H277" t="s">
        <v>8219</v>
      </c>
      <c r="I277" t="s">
        <v>8224</v>
      </c>
      <c r="J277" t="s">
        <v>8246</v>
      </c>
      <c r="K277">
        <v>1352511966</v>
      </c>
      <c r="L277" s="8">
        <f t="shared" si="40"/>
        <v>41223.073680555557</v>
      </c>
      <c r="M277" s="8">
        <f t="shared" si="43"/>
        <v>41223</v>
      </c>
      <c r="N277" s="9">
        <f t="shared" si="44"/>
        <v>7.3680555557075422E-2</v>
      </c>
      <c r="O277">
        <v>1349916366</v>
      </c>
      <c r="P277" s="8">
        <f t="shared" si="41"/>
        <v>41193.032013888893</v>
      </c>
      <c r="Q277" s="8">
        <f t="shared" si="45"/>
        <v>41193</v>
      </c>
      <c r="R277" s="9">
        <f t="shared" si="46"/>
        <v>3.2013888892834075E-2</v>
      </c>
      <c r="S277" t="b">
        <v>1</v>
      </c>
      <c r="T277">
        <v>332</v>
      </c>
      <c r="U277">
        <f t="shared" si="47"/>
        <v>332</v>
      </c>
      <c r="V277" t="str">
        <f t="shared" si="48"/>
        <v/>
      </c>
      <c r="W277" t="b">
        <v>1</v>
      </c>
      <c r="X277" t="s">
        <v>8267</v>
      </c>
      <c r="Y277" s="3">
        <f t="shared" si="49"/>
        <v>1.08395</v>
      </c>
      <c r="Z277" s="4">
        <f t="shared" si="42"/>
        <v>65.298192771084331</v>
      </c>
      <c r="AA277" t="s">
        <v>8306</v>
      </c>
      <c r="AB277" t="s">
        <v>8311</v>
      </c>
      <c r="AC277">
        <f>1</f>
        <v>1</v>
      </c>
    </row>
    <row r="278" spans="1:29" ht="43.2" x14ac:dyDescent="0.3">
      <c r="A278">
        <v>276</v>
      </c>
      <c r="B278" s="1" t="s">
        <v>277</v>
      </c>
      <c r="C278" s="1" t="s">
        <v>4386</v>
      </c>
      <c r="D278">
        <v>4000</v>
      </c>
      <c r="E278">
        <f>VLOOKUP(D278,LU_A!$C$2:$D$13,1,TRUE)</f>
        <v>1000</v>
      </c>
      <c r="F278" t="str">
        <f>VLOOKUP($D278,LU_A!$C$2:$D$13,2,TRUE)</f>
        <v>SmB</v>
      </c>
      <c r="G278">
        <v>5904</v>
      </c>
      <c r="H278" t="s">
        <v>8219</v>
      </c>
      <c r="I278" t="s">
        <v>8224</v>
      </c>
      <c r="J278" t="s">
        <v>8246</v>
      </c>
      <c r="K278">
        <v>1335574674</v>
      </c>
      <c r="L278" s="8">
        <f t="shared" si="40"/>
        <v>41027.040208333332</v>
      </c>
      <c r="M278" s="8">
        <f t="shared" si="43"/>
        <v>41027</v>
      </c>
      <c r="N278" s="9">
        <f t="shared" si="44"/>
        <v>4.0208333331975155E-2</v>
      </c>
      <c r="O278">
        <v>1330394274</v>
      </c>
      <c r="P278" s="8">
        <f t="shared" si="41"/>
        <v>40967.081874999996</v>
      </c>
      <c r="Q278" s="8">
        <f t="shared" si="45"/>
        <v>40967</v>
      </c>
      <c r="R278" s="9">
        <f t="shared" si="46"/>
        <v>8.1874999996216502E-2</v>
      </c>
      <c r="S278" t="b">
        <v>1</v>
      </c>
      <c r="T278">
        <v>62</v>
      </c>
      <c r="U278">
        <f t="shared" si="47"/>
        <v>62</v>
      </c>
      <c r="V278" t="str">
        <f t="shared" si="48"/>
        <v/>
      </c>
      <c r="W278" t="b">
        <v>1</v>
      </c>
      <c r="X278" t="s">
        <v>8267</v>
      </c>
      <c r="Y278" s="3">
        <f t="shared" si="49"/>
        <v>1.476</v>
      </c>
      <c r="Z278" s="4">
        <f t="shared" si="42"/>
        <v>95.225806451612897</v>
      </c>
      <c r="AA278" t="s">
        <v>8306</v>
      </c>
      <c r="AB278" t="s">
        <v>8311</v>
      </c>
      <c r="AC278">
        <f>1</f>
        <v>1</v>
      </c>
    </row>
    <row r="279" spans="1:29" ht="43.2" x14ac:dyDescent="0.3">
      <c r="A279">
        <v>277</v>
      </c>
      <c r="B279" s="1" t="s">
        <v>278</v>
      </c>
      <c r="C279" s="1" t="s">
        <v>4387</v>
      </c>
      <c r="D279">
        <v>65000</v>
      </c>
      <c r="E279">
        <f>VLOOKUP(D279,LU_A!$C$2:$D$13,1,TRUE)</f>
        <v>50000</v>
      </c>
      <c r="F279" t="str">
        <f>VLOOKUP($D279,LU_A!$C$2:$D$13,2,TRUE)</f>
        <v>LgD</v>
      </c>
      <c r="G279">
        <v>71748</v>
      </c>
      <c r="H279" t="s">
        <v>8219</v>
      </c>
      <c r="I279" t="s">
        <v>8224</v>
      </c>
      <c r="J279" t="s">
        <v>8246</v>
      </c>
      <c r="K279">
        <v>1432416219</v>
      </c>
      <c r="L279" s="8">
        <f t="shared" si="40"/>
        <v>42147.891423611116</v>
      </c>
      <c r="M279" s="8">
        <f t="shared" si="43"/>
        <v>42147</v>
      </c>
      <c r="N279" s="9">
        <f t="shared" si="44"/>
        <v>0.89142361111589707</v>
      </c>
      <c r="O279">
        <v>1429824219</v>
      </c>
      <c r="P279" s="8">
        <f t="shared" si="41"/>
        <v>42117.891423611116</v>
      </c>
      <c r="Q279" s="8">
        <f t="shared" si="45"/>
        <v>42117</v>
      </c>
      <c r="R279" s="9">
        <f t="shared" si="46"/>
        <v>0.89142361111589707</v>
      </c>
      <c r="S279" t="b">
        <v>1</v>
      </c>
      <c r="T279">
        <v>951</v>
      </c>
      <c r="U279">
        <f t="shared" si="47"/>
        <v>951</v>
      </c>
      <c r="V279" t="str">
        <f t="shared" si="48"/>
        <v/>
      </c>
      <c r="W279" t="b">
        <v>1</v>
      </c>
      <c r="X279" t="s">
        <v>8267</v>
      </c>
      <c r="Y279" s="3">
        <f t="shared" si="49"/>
        <v>1.1038153846153846</v>
      </c>
      <c r="Z279" s="4">
        <f t="shared" si="42"/>
        <v>75.444794952681391</v>
      </c>
      <c r="AA279" t="s">
        <v>8306</v>
      </c>
      <c r="AB279" t="s">
        <v>8311</v>
      </c>
      <c r="AC279">
        <f>1</f>
        <v>1</v>
      </c>
    </row>
    <row r="280" spans="1:29" ht="28.8" x14ac:dyDescent="0.3">
      <c r="A280">
        <v>278</v>
      </c>
      <c r="B280" s="1" t="s">
        <v>279</v>
      </c>
      <c r="C280" s="1" t="s">
        <v>4388</v>
      </c>
      <c r="D280">
        <v>27000</v>
      </c>
      <c r="E280">
        <f>VLOOKUP(D280,LU_A!$C$2:$D$13,1,TRUE)</f>
        <v>25000</v>
      </c>
      <c r="F280" t="str">
        <f>VLOOKUP($D280,LU_A!$C$2:$D$13,2,TRUE)</f>
        <v>MedC</v>
      </c>
      <c r="G280">
        <v>40594</v>
      </c>
      <c r="H280" t="s">
        <v>8219</v>
      </c>
      <c r="I280" t="s">
        <v>8224</v>
      </c>
      <c r="J280" t="s">
        <v>8246</v>
      </c>
      <c r="K280">
        <v>1350003539</v>
      </c>
      <c r="L280" s="8">
        <f t="shared" si="40"/>
        <v>41194.040960648148</v>
      </c>
      <c r="M280" s="8">
        <f t="shared" si="43"/>
        <v>41194</v>
      </c>
      <c r="N280" s="9">
        <f t="shared" si="44"/>
        <v>4.0960648148029577E-2</v>
      </c>
      <c r="O280">
        <v>1347411539</v>
      </c>
      <c r="P280" s="8">
        <f t="shared" si="41"/>
        <v>41164.040960648148</v>
      </c>
      <c r="Q280" s="8">
        <f t="shared" si="45"/>
        <v>41164</v>
      </c>
      <c r="R280" s="9">
        <f t="shared" si="46"/>
        <v>4.0960648148029577E-2</v>
      </c>
      <c r="S280" t="b">
        <v>1</v>
      </c>
      <c r="T280">
        <v>415</v>
      </c>
      <c r="U280">
        <f t="shared" si="47"/>
        <v>415</v>
      </c>
      <c r="V280" t="str">
        <f t="shared" si="48"/>
        <v/>
      </c>
      <c r="W280" t="b">
        <v>1</v>
      </c>
      <c r="X280" t="s">
        <v>8267</v>
      </c>
      <c r="Y280" s="3">
        <f t="shared" si="49"/>
        <v>1.5034814814814814</v>
      </c>
      <c r="Z280" s="4">
        <f t="shared" si="42"/>
        <v>97.816867469879512</v>
      </c>
      <c r="AA280" t="s">
        <v>8306</v>
      </c>
      <c r="AB280" t="s">
        <v>8311</v>
      </c>
      <c r="AC280">
        <f>1</f>
        <v>1</v>
      </c>
    </row>
    <row r="281" spans="1:29" ht="43.2" x14ac:dyDescent="0.3">
      <c r="A281">
        <v>279</v>
      </c>
      <c r="B281" s="1" t="s">
        <v>280</v>
      </c>
      <c r="C281" s="1" t="s">
        <v>4389</v>
      </c>
      <c r="D281">
        <v>17000</v>
      </c>
      <c r="E281">
        <f>VLOOKUP(D281,LU_A!$C$2:$D$13,1,TRUE)</f>
        <v>15000</v>
      </c>
      <c r="F281" t="str">
        <f>VLOOKUP($D281,LU_A!$C$2:$D$13,2,TRUE)</f>
        <v>MedA</v>
      </c>
      <c r="G281">
        <v>26744.11</v>
      </c>
      <c r="H281" t="s">
        <v>8219</v>
      </c>
      <c r="I281" t="s">
        <v>8224</v>
      </c>
      <c r="J281" t="s">
        <v>8246</v>
      </c>
      <c r="K281">
        <v>1488160860</v>
      </c>
      <c r="L281" s="8">
        <f t="shared" si="40"/>
        <v>42793.084027777775</v>
      </c>
      <c r="M281" s="8">
        <f t="shared" si="43"/>
        <v>42793</v>
      </c>
      <c r="N281" s="9">
        <f t="shared" si="44"/>
        <v>8.4027777775190771E-2</v>
      </c>
      <c r="O281">
        <v>1485237096</v>
      </c>
      <c r="P281" s="8">
        <f t="shared" si="41"/>
        <v>42759.244166666671</v>
      </c>
      <c r="Q281" s="8">
        <f t="shared" si="45"/>
        <v>42759</v>
      </c>
      <c r="R281" s="9">
        <f t="shared" si="46"/>
        <v>0.24416666667093523</v>
      </c>
      <c r="S281" t="b">
        <v>1</v>
      </c>
      <c r="T281">
        <v>305</v>
      </c>
      <c r="U281">
        <f t="shared" si="47"/>
        <v>305</v>
      </c>
      <c r="V281" t="str">
        <f t="shared" si="48"/>
        <v/>
      </c>
      <c r="W281" t="b">
        <v>1</v>
      </c>
      <c r="X281" t="s">
        <v>8267</v>
      </c>
      <c r="Y281" s="3">
        <f t="shared" si="49"/>
        <v>1.5731829411764706</v>
      </c>
      <c r="Z281" s="4">
        <f t="shared" si="42"/>
        <v>87.685606557377056</v>
      </c>
      <c r="AA281" t="s">
        <v>8306</v>
      </c>
      <c r="AB281" t="s">
        <v>8311</v>
      </c>
      <c r="AC281">
        <f>1</f>
        <v>1</v>
      </c>
    </row>
    <row r="282" spans="1:29" ht="43.2" x14ac:dyDescent="0.3">
      <c r="A282">
        <v>280</v>
      </c>
      <c r="B282" s="1" t="s">
        <v>281</v>
      </c>
      <c r="C282" s="1" t="s">
        <v>4390</v>
      </c>
      <c r="D282">
        <v>75000</v>
      </c>
      <c r="E282">
        <f>VLOOKUP(D282,LU_A!$C$2:$D$13,1,TRUE)</f>
        <v>50000</v>
      </c>
      <c r="F282" t="str">
        <f>VLOOKUP($D282,LU_A!$C$2:$D$13,2,TRUE)</f>
        <v>LgD</v>
      </c>
      <c r="G282">
        <v>117108</v>
      </c>
      <c r="H282" t="s">
        <v>8219</v>
      </c>
      <c r="I282" t="s">
        <v>8224</v>
      </c>
      <c r="J282" t="s">
        <v>8246</v>
      </c>
      <c r="K282">
        <v>1401459035</v>
      </c>
      <c r="L282" s="8">
        <f t="shared" si="40"/>
        <v>41789.590682870366</v>
      </c>
      <c r="M282" s="8">
        <f t="shared" si="43"/>
        <v>41789</v>
      </c>
      <c r="N282" s="9">
        <f t="shared" si="44"/>
        <v>0.59068287036643596</v>
      </c>
      <c r="O282">
        <v>1397571035</v>
      </c>
      <c r="P282" s="8">
        <f t="shared" si="41"/>
        <v>41744.590682870366</v>
      </c>
      <c r="Q282" s="8">
        <f t="shared" si="45"/>
        <v>41744</v>
      </c>
      <c r="R282" s="9">
        <f t="shared" si="46"/>
        <v>0.59068287036643596</v>
      </c>
      <c r="S282" t="b">
        <v>1</v>
      </c>
      <c r="T282">
        <v>2139</v>
      </c>
      <c r="U282">
        <f t="shared" si="47"/>
        <v>2139</v>
      </c>
      <c r="V282" t="str">
        <f t="shared" si="48"/>
        <v/>
      </c>
      <c r="W282" t="b">
        <v>1</v>
      </c>
      <c r="X282" t="s">
        <v>8267</v>
      </c>
      <c r="Y282" s="3">
        <f t="shared" si="49"/>
        <v>1.5614399999999999</v>
      </c>
      <c r="Z282" s="4">
        <f t="shared" si="42"/>
        <v>54.748948106591868</v>
      </c>
      <c r="AA282" t="s">
        <v>8306</v>
      </c>
      <c r="AB282" t="s">
        <v>8311</v>
      </c>
      <c r="AC282">
        <f>1</f>
        <v>1</v>
      </c>
    </row>
    <row r="283" spans="1:29" ht="43.2" x14ac:dyDescent="0.3">
      <c r="A283">
        <v>281</v>
      </c>
      <c r="B283" s="1" t="s">
        <v>282</v>
      </c>
      <c r="C283" s="1" t="s">
        <v>4391</v>
      </c>
      <c r="D283">
        <v>5500</v>
      </c>
      <c r="E283">
        <f>VLOOKUP(D283,LU_A!$C$2:$D$13,1,TRUE)</f>
        <v>5000</v>
      </c>
      <c r="F283" t="str">
        <f>VLOOKUP($D283,LU_A!$C$2:$D$13,2,TRUE)</f>
        <v>SmC</v>
      </c>
      <c r="G283">
        <v>6632.32</v>
      </c>
      <c r="H283" t="s">
        <v>8219</v>
      </c>
      <c r="I283" t="s">
        <v>8224</v>
      </c>
      <c r="J283" t="s">
        <v>8246</v>
      </c>
      <c r="K283">
        <v>1249932360</v>
      </c>
      <c r="L283" s="8">
        <f t="shared" si="40"/>
        <v>40035.80972222222</v>
      </c>
      <c r="M283" s="8">
        <f t="shared" si="43"/>
        <v>40035</v>
      </c>
      <c r="N283" s="9">
        <f t="shared" si="44"/>
        <v>0.80972222222044365</v>
      </c>
      <c r="O283">
        <v>1242532513</v>
      </c>
      <c r="P283" s="8">
        <f t="shared" si="41"/>
        <v>39950.163344907407</v>
      </c>
      <c r="Q283" s="8">
        <f t="shared" si="45"/>
        <v>39950</v>
      </c>
      <c r="R283" s="9">
        <f t="shared" si="46"/>
        <v>0.16334490740700858</v>
      </c>
      <c r="S283" t="b">
        <v>1</v>
      </c>
      <c r="T283">
        <v>79</v>
      </c>
      <c r="U283">
        <f t="shared" si="47"/>
        <v>79</v>
      </c>
      <c r="V283" t="str">
        <f t="shared" si="48"/>
        <v/>
      </c>
      <c r="W283" t="b">
        <v>1</v>
      </c>
      <c r="X283" t="s">
        <v>8267</v>
      </c>
      <c r="Y283" s="3">
        <f t="shared" si="49"/>
        <v>1.2058763636363636</v>
      </c>
      <c r="Z283" s="4">
        <f t="shared" si="42"/>
        <v>83.953417721518989</v>
      </c>
      <c r="AA283" t="s">
        <v>8306</v>
      </c>
      <c r="AB283" t="s">
        <v>8311</v>
      </c>
      <c r="AC283">
        <f>1</f>
        <v>1</v>
      </c>
    </row>
    <row r="284" spans="1:29" ht="43.2" x14ac:dyDescent="0.3">
      <c r="A284">
        <v>282</v>
      </c>
      <c r="B284" s="1" t="s">
        <v>283</v>
      </c>
      <c r="C284" s="1" t="s">
        <v>4392</v>
      </c>
      <c r="D284">
        <v>45000</v>
      </c>
      <c r="E284">
        <f>VLOOKUP(D284,LU_A!$C$2:$D$13,1,TRUE)</f>
        <v>45000</v>
      </c>
      <c r="F284" t="str">
        <f>VLOOKUP($D284,LU_A!$C$2:$D$13,2,TRUE)</f>
        <v>LgC</v>
      </c>
      <c r="G284">
        <v>45535</v>
      </c>
      <c r="H284" t="s">
        <v>8219</v>
      </c>
      <c r="I284" t="s">
        <v>8224</v>
      </c>
      <c r="J284" t="s">
        <v>8246</v>
      </c>
      <c r="K284">
        <v>1266876000</v>
      </c>
      <c r="L284" s="8">
        <f t="shared" si="40"/>
        <v>40231.916666666664</v>
      </c>
      <c r="M284" s="8">
        <f t="shared" si="43"/>
        <v>40231</v>
      </c>
      <c r="N284" s="9">
        <f t="shared" si="44"/>
        <v>0.91666666666424135</v>
      </c>
      <c r="O284">
        <v>1263679492</v>
      </c>
      <c r="P284" s="8">
        <f t="shared" si="41"/>
        <v>40194.920046296298</v>
      </c>
      <c r="Q284" s="8">
        <f t="shared" si="45"/>
        <v>40194</v>
      </c>
      <c r="R284" s="9">
        <f t="shared" si="46"/>
        <v>0.92004629629809642</v>
      </c>
      <c r="S284" t="b">
        <v>1</v>
      </c>
      <c r="T284">
        <v>179</v>
      </c>
      <c r="U284">
        <f t="shared" si="47"/>
        <v>179</v>
      </c>
      <c r="V284" t="str">
        <f t="shared" si="48"/>
        <v/>
      </c>
      <c r="W284" t="b">
        <v>1</v>
      </c>
      <c r="X284" t="s">
        <v>8267</v>
      </c>
      <c r="Y284" s="3">
        <f t="shared" si="49"/>
        <v>1.0118888888888888</v>
      </c>
      <c r="Z284" s="4">
        <f t="shared" si="42"/>
        <v>254.38547486033519</v>
      </c>
      <c r="AA284" t="s">
        <v>8306</v>
      </c>
      <c r="AB284" t="s">
        <v>8311</v>
      </c>
      <c r="AC284">
        <f>1</f>
        <v>1</v>
      </c>
    </row>
    <row r="285" spans="1:29" ht="28.8" x14ac:dyDescent="0.3">
      <c r="A285">
        <v>283</v>
      </c>
      <c r="B285" s="1" t="s">
        <v>284</v>
      </c>
      <c r="C285" s="1" t="s">
        <v>4393</v>
      </c>
      <c r="D285">
        <v>18000</v>
      </c>
      <c r="E285">
        <f>VLOOKUP(D285,LU_A!$C$2:$D$13,1,TRUE)</f>
        <v>15000</v>
      </c>
      <c r="F285" t="str">
        <f>VLOOKUP($D285,LU_A!$C$2:$D$13,2,TRUE)</f>
        <v>MedA</v>
      </c>
      <c r="G285">
        <v>20569.05</v>
      </c>
      <c r="H285" t="s">
        <v>8219</v>
      </c>
      <c r="I285" t="s">
        <v>8224</v>
      </c>
      <c r="J285" t="s">
        <v>8246</v>
      </c>
      <c r="K285">
        <v>1306904340</v>
      </c>
      <c r="L285" s="8">
        <f t="shared" si="40"/>
        <v>40695.207638888889</v>
      </c>
      <c r="M285" s="8">
        <f t="shared" si="43"/>
        <v>40695</v>
      </c>
      <c r="N285" s="9">
        <f t="shared" si="44"/>
        <v>0.20763888888905058</v>
      </c>
      <c r="O285">
        <v>1305219744</v>
      </c>
      <c r="P285" s="8">
        <f t="shared" si="41"/>
        <v>40675.71</v>
      </c>
      <c r="Q285" s="8">
        <f t="shared" si="45"/>
        <v>40675</v>
      </c>
      <c r="R285" s="9">
        <f t="shared" si="46"/>
        <v>0.70999999999912689</v>
      </c>
      <c r="S285" t="b">
        <v>1</v>
      </c>
      <c r="T285">
        <v>202</v>
      </c>
      <c r="U285">
        <f t="shared" si="47"/>
        <v>202</v>
      </c>
      <c r="V285" t="str">
        <f t="shared" si="48"/>
        <v/>
      </c>
      <c r="W285" t="b">
        <v>1</v>
      </c>
      <c r="X285" t="s">
        <v>8267</v>
      </c>
      <c r="Y285" s="3">
        <f t="shared" si="49"/>
        <v>1.142725</v>
      </c>
      <c r="Z285" s="4">
        <f t="shared" si="42"/>
        <v>101.8269801980198</v>
      </c>
      <c r="AA285" t="s">
        <v>8306</v>
      </c>
      <c r="AB285" t="s">
        <v>8311</v>
      </c>
      <c r="AC285">
        <f>1</f>
        <v>1</v>
      </c>
    </row>
    <row r="286" spans="1:29" ht="43.2" x14ac:dyDescent="0.3">
      <c r="A286">
        <v>284</v>
      </c>
      <c r="B286" s="1" t="s">
        <v>285</v>
      </c>
      <c r="C286" s="1" t="s">
        <v>4394</v>
      </c>
      <c r="D286">
        <v>40000</v>
      </c>
      <c r="E286">
        <f>VLOOKUP(D286,LU_A!$C$2:$D$13,1,TRUE)</f>
        <v>40000</v>
      </c>
      <c r="F286" t="str">
        <f>VLOOKUP($D286,LU_A!$C$2:$D$13,2,TRUE)</f>
        <v>LgB</v>
      </c>
      <c r="G286">
        <v>41850.46</v>
      </c>
      <c r="H286" t="s">
        <v>8219</v>
      </c>
      <c r="I286" t="s">
        <v>8224</v>
      </c>
      <c r="J286" t="s">
        <v>8246</v>
      </c>
      <c r="K286">
        <v>1327167780</v>
      </c>
      <c r="L286" s="8">
        <f t="shared" si="40"/>
        <v>40929.738194444442</v>
      </c>
      <c r="M286" s="8">
        <f t="shared" si="43"/>
        <v>40929</v>
      </c>
      <c r="N286" s="9">
        <f t="shared" si="44"/>
        <v>0.7381944444423425</v>
      </c>
      <c r="O286">
        <v>1325007780</v>
      </c>
      <c r="P286" s="8">
        <f t="shared" si="41"/>
        <v>40904.738194444442</v>
      </c>
      <c r="Q286" s="8">
        <f t="shared" si="45"/>
        <v>40904</v>
      </c>
      <c r="R286" s="9">
        <f t="shared" si="46"/>
        <v>0.7381944444423425</v>
      </c>
      <c r="S286" t="b">
        <v>1</v>
      </c>
      <c r="T286">
        <v>760</v>
      </c>
      <c r="U286">
        <f t="shared" si="47"/>
        <v>760</v>
      </c>
      <c r="V286" t="str">
        <f t="shared" si="48"/>
        <v/>
      </c>
      <c r="W286" t="b">
        <v>1</v>
      </c>
      <c r="X286" t="s">
        <v>8267</v>
      </c>
      <c r="Y286" s="3">
        <f t="shared" si="49"/>
        <v>1.0462615</v>
      </c>
      <c r="Z286" s="4">
        <f t="shared" si="42"/>
        <v>55.066394736842106</v>
      </c>
      <c r="AA286" t="s">
        <v>8306</v>
      </c>
      <c r="AB286" t="s">
        <v>8311</v>
      </c>
      <c r="AC286">
        <f>1</f>
        <v>1</v>
      </c>
    </row>
    <row r="287" spans="1:29" ht="43.2" x14ac:dyDescent="0.3">
      <c r="A287">
        <v>285</v>
      </c>
      <c r="B287" s="1" t="s">
        <v>286</v>
      </c>
      <c r="C287" s="1" t="s">
        <v>4395</v>
      </c>
      <c r="D287">
        <v>14000</v>
      </c>
      <c r="E287">
        <f>VLOOKUP(D287,LU_A!$C$2:$D$13,1,TRUE)</f>
        <v>10000</v>
      </c>
      <c r="F287" t="str">
        <f>VLOOKUP($D287,LU_A!$C$2:$D$13,2,TRUE)</f>
        <v>SmD</v>
      </c>
      <c r="G287">
        <v>32035.51</v>
      </c>
      <c r="H287" t="s">
        <v>8219</v>
      </c>
      <c r="I287" t="s">
        <v>8224</v>
      </c>
      <c r="J287" t="s">
        <v>8246</v>
      </c>
      <c r="K287">
        <v>1379614128</v>
      </c>
      <c r="L287" s="8">
        <f t="shared" si="40"/>
        <v>41536.756111111114</v>
      </c>
      <c r="M287" s="8">
        <f t="shared" si="43"/>
        <v>41536</v>
      </c>
      <c r="N287" s="9">
        <f t="shared" si="44"/>
        <v>0.75611111111356877</v>
      </c>
      <c r="O287">
        <v>1377022128</v>
      </c>
      <c r="P287" s="8">
        <f t="shared" si="41"/>
        <v>41506.756111111114</v>
      </c>
      <c r="Q287" s="8">
        <f t="shared" si="45"/>
        <v>41506</v>
      </c>
      <c r="R287" s="9">
        <f t="shared" si="46"/>
        <v>0.75611111111356877</v>
      </c>
      <c r="S287" t="b">
        <v>1</v>
      </c>
      <c r="T287">
        <v>563</v>
      </c>
      <c r="U287">
        <f t="shared" si="47"/>
        <v>563</v>
      </c>
      <c r="V287" t="str">
        <f t="shared" si="48"/>
        <v/>
      </c>
      <c r="W287" t="b">
        <v>1</v>
      </c>
      <c r="X287" t="s">
        <v>8267</v>
      </c>
      <c r="Y287" s="3">
        <f t="shared" si="49"/>
        <v>2.2882507142857142</v>
      </c>
      <c r="Z287" s="4">
        <f t="shared" si="42"/>
        <v>56.901438721136763</v>
      </c>
      <c r="AA287" t="s">
        <v>8306</v>
      </c>
      <c r="AB287" t="s">
        <v>8311</v>
      </c>
      <c r="AC287">
        <f>1</f>
        <v>1</v>
      </c>
    </row>
    <row r="288" spans="1:29" ht="43.2" x14ac:dyDescent="0.3">
      <c r="A288">
        <v>286</v>
      </c>
      <c r="B288" s="1" t="s">
        <v>287</v>
      </c>
      <c r="C288" s="1" t="s">
        <v>4396</v>
      </c>
      <c r="D288">
        <v>15000</v>
      </c>
      <c r="E288">
        <f>VLOOKUP(D288,LU_A!$C$2:$D$13,1,TRUE)</f>
        <v>15000</v>
      </c>
      <c r="F288" t="str">
        <f>VLOOKUP($D288,LU_A!$C$2:$D$13,2,TRUE)</f>
        <v>MedA</v>
      </c>
      <c r="G288">
        <v>16373</v>
      </c>
      <c r="H288" t="s">
        <v>8219</v>
      </c>
      <c r="I288" t="s">
        <v>8224</v>
      </c>
      <c r="J288" t="s">
        <v>8246</v>
      </c>
      <c r="K288">
        <v>1364236524</v>
      </c>
      <c r="L288" s="8">
        <f t="shared" si="40"/>
        <v>41358.774583333332</v>
      </c>
      <c r="M288" s="8">
        <f t="shared" si="43"/>
        <v>41358</v>
      </c>
      <c r="N288" s="9">
        <f t="shared" si="44"/>
        <v>0.77458333333197515</v>
      </c>
      <c r="O288">
        <v>1360352124</v>
      </c>
      <c r="P288" s="8">
        <f t="shared" si="41"/>
        <v>41313.816249999996</v>
      </c>
      <c r="Q288" s="8">
        <f t="shared" si="45"/>
        <v>41313</v>
      </c>
      <c r="R288" s="9">
        <f t="shared" si="46"/>
        <v>0.8162499999962165</v>
      </c>
      <c r="S288" t="b">
        <v>1</v>
      </c>
      <c r="T288">
        <v>135</v>
      </c>
      <c r="U288">
        <f t="shared" si="47"/>
        <v>135</v>
      </c>
      <c r="V288" t="str">
        <f t="shared" si="48"/>
        <v/>
      </c>
      <c r="W288" t="b">
        <v>1</v>
      </c>
      <c r="X288" t="s">
        <v>8267</v>
      </c>
      <c r="Y288" s="3">
        <f t="shared" si="49"/>
        <v>1.0915333333333332</v>
      </c>
      <c r="Z288" s="4">
        <f t="shared" si="42"/>
        <v>121.28148148148148</v>
      </c>
      <c r="AA288" t="s">
        <v>8306</v>
      </c>
      <c r="AB288" t="s">
        <v>8311</v>
      </c>
      <c r="AC288">
        <f>1</f>
        <v>1</v>
      </c>
    </row>
    <row r="289" spans="1:29" ht="28.8" x14ac:dyDescent="0.3">
      <c r="A289">
        <v>287</v>
      </c>
      <c r="B289" s="1" t="s">
        <v>288</v>
      </c>
      <c r="C289" s="1" t="s">
        <v>4397</v>
      </c>
      <c r="D289">
        <v>15000</v>
      </c>
      <c r="E289">
        <f>VLOOKUP(D289,LU_A!$C$2:$D$13,1,TRUE)</f>
        <v>15000</v>
      </c>
      <c r="F289" t="str">
        <f>VLOOKUP($D289,LU_A!$C$2:$D$13,2,TRUE)</f>
        <v>MedA</v>
      </c>
      <c r="G289">
        <v>26445</v>
      </c>
      <c r="H289" t="s">
        <v>8219</v>
      </c>
      <c r="I289" t="s">
        <v>8224</v>
      </c>
      <c r="J289" t="s">
        <v>8246</v>
      </c>
      <c r="K289">
        <v>1351828800</v>
      </c>
      <c r="L289" s="8">
        <f t="shared" si="40"/>
        <v>41215.166666666664</v>
      </c>
      <c r="M289" s="8">
        <f t="shared" si="43"/>
        <v>41215</v>
      </c>
      <c r="N289" s="9">
        <f t="shared" si="44"/>
        <v>0.16666666666424135</v>
      </c>
      <c r="O289">
        <v>1349160018</v>
      </c>
      <c r="P289" s="8">
        <f t="shared" si="41"/>
        <v>41184.277986111112</v>
      </c>
      <c r="Q289" s="8">
        <f t="shared" si="45"/>
        <v>41184</v>
      </c>
      <c r="R289" s="9">
        <f t="shared" si="46"/>
        <v>0.27798611111211358</v>
      </c>
      <c r="S289" t="b">
        <v>1</v>
      </c>
      <c r="T289">
        <v>290</v>
      </c>
      <c r="U289">
        <f t="shared" si="47"/>
        <v>290</v>
      </c>
      <c r="V289" t="str">
        <f t="shared" si="48"/>
        <v/>
      </c>
      <c r="W289" t="b">
        <v>1</v>
      </c>
      <c r="X289" t="s">
        <v>8267</v>
      </c>
      <c r="Y289" s="3">
        <f t="shared" si="49"/>
        <v>1.7629999999999999</v>
      </c>
      <c r="Z289" s="4">
        <f t="shared" si="42"/>
        <v>91.189655172413794</v>
      </c>
      <c r="AA289" t="s">
        <v>8306</v>
      </c>
      <c r="AB289" t="s">
        <v>8311</v>
      </c>
      <c r="AC289">
        <f>1</f>
        <v>1</v>
      </c>
    </row>
    <row r="290" spans="1:29" ht="57.6" x14ac:dyDescent="0.3">
      <c r="A290">
        <v>288</v>
      </c>
      <c r="B290" s="1" t="s">
        <v>289</v>
      </c>
      <c r="C290" s="1" t="s">
        <v>4398</v>
      </c>
      <c r="D290">
        <v>50000</v>
      </c>
      <c r="E290">
        <f>VLOOKUP(D290,LU_A!$C$2:$D$13,1,TRUE)</f>
        <v>50000</v>
      </c>
      <c r="F290" t="str">
        <f>VLOOKUP($D290,LU_A!$C$2:$D$13,2,TRUE)</f>
        <v>LgD</v>
      </c>
      <c r="G290">
        <v>51605.31</v>
      </c>
      <c r="H290" t="s">
        <v>8219</v>
      </c>
      <c r="I290" t="s">
        <v>8224</v>
      </c>
      <c r="J290" t="s">
        <v>8246</v>
      </c>
      <c r="K290">
        <v>1340683393</v>
      </c>
      <c r="L290" s="8">
        <f t="shared" si="40"/>
        <v>41086.168900462959</v>
      </c>
      <c r="M290" s="8">
        <f t="shared" si="43"/>
        <v>41086</v>
      </c>
      <c r="N290" s="9">
        <f t="shared" si="44"/>
        <v>0.16890046295884531</v>
      </c>
      <c r="O290">
        <v>1337659393</v>
      </c>
      <c r="P290" s="8">
        <f t="shared" si="41"/>
        <v>41051.168900462959</v>
      </c>
      <c r="Q290" s="8">
        <f t="shared" si="45"/>
        <v>41051</v>
      </c>
      <c r="R290" s="9">
        <f t="shared" si="46"/>
        <v>0.16890046295884531</v>
      </c>
      <c r="S290" t="b">
        <v>1</v>
      </c>
      <c r="T290">
        <v>447</v>
      </c>
      <c r="U290">
        <f t="shared" si="47"/>
        <v>447</v>
      </c>
      <c r="V290" t="str">
        <f t="shared" si="48"/>
        <v/>
      </c>
      <c r="W290" t="b">
        <v>1</v>
      </c>
      <c r="X290" t="s">
        <v>8267</v>
      </c>
      <c r="Y290" s="3">
        <f t="shared" si="49"/>
        <v>1.0321061999999999</v>
      </c>
      <c r="Z290" s="4">
        <f t="shared" si="42"/>
        <v>115.44812080536913</v>
      </c>
      <c r="AA290" t="s">
        <v>8306</v>
      </c>
      <c r="AB290" t="s">
        <v>8311</v>
      </c>
      <c r="AC290">
        <f>1</f>
        <v>1</v>
      </c>
    </row>
    <row r="291" spans="1:29" ht="43.2" x14ac:dyDescent="0.3">
      <c r="A291">
        <v>289</v>
      </c>
      <c r="B291" s="1" t="s">
        <v>290</v>
      </c>
      <c r="C291" s="1" t="s">
        <v>4399</v>
      </c>
      <c r="D291">
        <v>15000</v>
      </c>
      <c r="E291">
        <f>VLOOKUP(D291,LU_A!$C$2:$D$13,1,TRUE)</f>
        <v>15000</v>
      </c>
      <c r="F291" t="str">
        <f>VLOOKUP($D291,LU_A!$C$2:$D$13,2,TRUE)</f>
        <v>MedA</v>
      </c>
      <c r="G291">
        <v>15723</v>
      </c>
      <c r="H291" t="s">
        <v>8219</v>
      </c>
      <c r="I291" t="s">
        <v>8225</v>
      </c>
      <c r="J291" t="s">
        <v>8247</v>
      </c>
      <c r="K291">
        <v>1383389834</v>
      </c>
      <c r="L291" s="8">
        <f t="shared" si="40"/>
        <v>41580.456412037034</v>
      </c>
      <c r="M291" s="8">
        <f t="shared" si="43"/>
        <v>41580</v>
      </c>
      <c r="N291" s="9">
        <f t="shared" si="44"/>
        <v>0.45641203703416977</v>
      </c>
      <c r="O291">
        <v>1380797834</v>
      </c>
      <c r="P291" s="8">
        <f t="shared" si="41"/>
        <v>41550.456412037034</v>
      </c>
      <c r="Q291" s="8">
        <f t="shared" si="45"/>
        <v>41550</v>
      </c>
      <c r="R291" s="9">
        <f t="shared" si="46"/>
        <v>0.45641203703416977</v>
      </c>
      <c r="S291" t="b">
        <v>1</v>
      </c>
      <c r="T291">
        <v>232</v>
      </c>
      <c r="U291">
        <f t="shared" si="47"/>
        <v>232</v>
      </c>
      <c r="V291" t="str">
        <f t="shared" si="48"/>
        <v/>
      </c>
      <c r="W291" t="b">
        <v>1</v>
      </c>
      <c r="X291" t="s">
        <v>8267</v>
      </c>
      <c r="Y291" s="3">
        <f t="shared" si="49"/>
        <v>1.0482</v>
      </c>
      <c r="Z291" s="4">
        <f t="shared" si="42"/>
        <v>67.771551724137936</v>
      </c>
      <c r="AA291" t="s">
        <v>8306</v>
      </c>
      <c r="AB291" t="s">
        <v>8311</v>
      </c>
      <c r="AC291">
        <f>1</f>
        <v>1</v>
      </c>
    </row>
    <row r="292" spans="1:29" ht="28.8" x14ac:dyDescent="0.3">
      <c r="A292">
        <v>290</v>
      </c>
      <c r="B292" s="1" t="s">
        <v>291</v>
      </c>
      <c r="C292" s="1" t="s">
        <v>4400</v>
      </c>
      <c r="D292">
        <v>4500</v>
      </c>
      <c r="E292">
        <f>VLOOKUP(D292,LU_A!$C$2:$D$13,1,TRUE)</f>
        <v>1000</v>
      </c>
      <c r="F292" t="str">
        <f>VLOOKUP($D292,LU_A!$C$2:$D$13,2,TRUE)</f>
        <v>SmB</v>
      </c>
      <c r="G292">
        <v>4800.8</v>
      </c>
      <c r="H292" t="s">
        <v>8219</v>
      </c>
      <c r="I292" t="s">
        <v>8224</v>
      </c>
      <c r="J292" t="s">
        <v>8246</v>
      </c>
      <c r="K292">
        <v>1296633540</v>
      </c>
      <c r="L292" s="8">
        <f t="shared" si="40"/>
        <v>40576.332638888889</v>
      </c>
      <c r="M292" s="8">
        <f t="shared" si="43"/>
        <v>40576</v>
      </c>
      <c r="N292" s="9">
        <f t="shared" si="44"/>
        <v>0.33263888888905058</v>
      </c>
      <c r="O292">
        <v>1292316697</v>
      </c>
      <c r="P292" s="8">
        <f t="shared" si="41"/>
        <v>40526.36917824074</v>
      </c>
      <c r="Q292" s="8">
        <f t="shared" si="45"/>
        <v>40526</v>
      </c>
      <c r="R292" s="9">
        <f t="shared" si="46"/>
        <v>0.36917824074043892</v>
      </c>
      <c r="S292" t="b">
        <v>1</v>
      </c>
      <c r="T292">
        <v>168</v>
      </c>
      <c r="U292">
        <f t="shared" si="47"/>
        <v>168</v>
      </c>
      <c r="V292" t="str">
        <f t="shared" si="48"/>
        <v/>
      </c>
      <c r="W292" t="b">
        <v>1</v>
      </c>
      <c r="X292" t="s">
        <v>8267</v>
      </c>
      <c r="Y292" s="3">
        <f t="shared" si="49"/>
        <v>1.0668444444444445</v>
      </c>
      <c r="Z292" s="4">
        <f t="shared" si="42"/>
        <v>28.576190476190476</v>
      </c>
      <c r="AA292" t="s">
        <v>8306</v>
      </c>
      <c r="AB292" t="s">
        <v>8311</v>
      </c>
      <c r="AC292">
        <f>1</f>
        <v>1</v>
      </c>
    </row>
    <row r="293" spans="1:29" ht="43.2" x14ac:dyDescent="0.3">
      <c r="A293">
        <v>291</v>
      </c>
      <c r="B293" s="1" t="s">
        <v>292</v>
      </c>
      <c r="C293" s="1" t="s">
        <v>4401</v>
      </c>
      <c r="D293">
        <v>5000</v>
      </c>
      <c r="E293">
        <f>VLOOKUP(D293,LU_A!$C$2:$D$13,1,TRUE)</f>
        <v>5000</v>
      </c>
      <c r="F293" t="str">
        <f>VLOOKUP($D293,LU_A!$C$2:$D$13,2,TRUE)</f>
        <v>SmC</v>
      </c>
      <c r="G293">
        <v>6001</v>
      </c>
      <c r="H293" t="s">
        <v>8219</v>
      </c>
      <c r="I293" t="s">
        <v>8224</v>
      </c>
      <c r="J293" t="s">
        <v>8246</v>
      </c>
      <c r="K293">
        <v>1367366460</v>
      </c>
      <c r="L293" s="8">
        <f t="shared" si="40"/>
        <v>41395.000694444447</v>
      </c>
      <c r="M293" s="8">
        <f t="shared" si="43"/>
        <v>41395</v>
      </c>
      <c r="N293" s="9">
        <f t="shared" si="44"/>
        <v>6.944444467080757E-4</v>
      </c>
      <c r="O293">
        <v>1365791246</v>
      </c>
      <c r="P293" s="8">
        <f t="shared" si="41"/>
        <v>41376.769050925926</v>
      </c>
      <c r="Q293" s="8">
        <f t="shared" si="45"/>
        <v>41376</v>
      </c>
      <c r="R293" s="9">
        <f t="shared" si="46"/>
        <v>0.76905092592642177</v>
      </c>
      <c r="S293" t="b">
        <v>1</v>
      </c>
      <c r="T293">
        <v>128</v>
      </c>
      <c r="U293">
        <f t="shared" si="47"/>
        <v>128</v>
      </c>
      <c r="V293" t="str">
        <f t="shared" si="48"/>
        <v/>
      </c>
      <c r="W293" t="b">
        <v>1</v>
      </c>
      <c r="X293" t="s">
        <v>8267</v>
      </c>
      <c r="Y293" s="3">
        <f t="shared" si="49"/>
        <v>1.2001999999999999</v>
      </c>
      <c r="Z293" s="4">
        <f t="shared" si="42"/>
        <v>46.8828125</v>
      </c>
      <c r="AA293" t="s">
        <v>8306</v>
      </c>
      <c r="AB293" t="s">
        <v>8311</v>
      </c>
      <c r="AC293">
        <f>1</f>
        <v>1</v>
      </c>
    </row>
    <row r="294" spans="1:29" ht="57.6" x14ac:dyDescent="0.3">
      <c r="A294">
        <v>292</v>
      </c>
      <c r="B294" s="1" t="s">
        <v>293</v>
      </c>
      <c r="C294" s="1" t="s">
        <v>4402</v>
      </c>
      <c r="D294">
        <v>75000</v>
      </c>
      <c r="E294">
        <f>VLOOKUP(D294,LU_A!$C$2:$D$13,1,TRUE)</f>
        <v>50000</v>
      </c>
      <c r="F294" t="str">
        <f>VLOOKUP($D294,LU_A!$C$2:$D$13,2,TRUE)</f>
        <v>LgD</v>
      </c>
      <c r="G294">
        <v>76130.2</v>
      </c>
      <c r="H294" t="s">
        <v>8219</v>
      </c>
      <c r="I294" t="s">
        <v>8224</v>
      </c>
      <c r="J294" t="s">
        <v>8246</v>
      </c>
      <c r="K294">
        <v>1319860740</v>
      </c>
      <c r="L294" s="8">
        <f t="shared" si="40"/>
        <v>40845.165972222225</v>
      </c>
      <c r="M294" s="8">
        <f t="shared" si="43"/>
        <v>40845</v>
      </c>
      <c r="N294" s="9">
        <f t="shared" si="44"/>
        <v>0.16597222222480923</v>
      </c>
      <c r="O294">
        <v>1317064599</v>
      </c>
      <c r="P294" s="8">
        <f t="shared" si="41"/>
        <v>40812.803229166668</v>
      </c>
      <c r="Q294" s="8">
        <f t="shared" si="45"/>
        <v>40812</v>
      </c>
      <c r="R294" s="9">
        <f t="shared" si="46"/>
        <v>0.80322916666773381</v>
      </c>
      <c r="S294" t="b">
        <v>1</v>
      </c>
      <c r="T294">
        <v>493</v>
      </c>
      <c r="U294">
        <f t="shared" si="47"/>
        <v>493</v>
      </c>
      <c r="V294" t="str">
        <f t="shared" si="48"/>
        <v/>
      </c>
      <c r="W294" t="b">
        <v>1</v>
      </c>
      <c r="X294" t="s">
        <v>8267</v>
      </c>
      <c r="Y294" s="3">
        <f t="shared" si="49"/>
        <v>1.0150693333333334</v>
      </c>
      <c r="Z294" s="4">
        <f t="shared" si="42"/>
        <v>154.42231237322514</v>
      </c>
      <c r="AA294" t="s">
        <v>8306</v>
      </c>
      <c r="AB294" t="s">
        <v>8311</v>
      </c>
      <c r="AC294">
        <f>1</f>
        <v>1</v>
      </c>
    </row>
    <row r="295" spans="1:29" ht="43.2" x14ac:dyDescent="0.3">
      <c r="A295">
        <v>293</v>
      </c>
      <c r="B295" s="1" t="s">
        <v>294</v>
      </c>
      <c r="C295" s="1" t="s">
        <v>4403</v>
      </c>
      <c r="D295">
        <v>26000</v>
      </c>
      <c r="E295">
        <f>VLOOKUP(D295,LU_A!$C$2:$D$13,1,TRUE)</f>
        <v>25000</v>
      </c>
      <c r="F295" t="str">
        <f>VLOOKUP($D295,LU_A!$C$2:$D$13,2,TRUE)</f>
        <v>MedC</v>
      </c>
      <c r="G295">
        <v>26360</v>
      </c>
      <c r="H295" t="s">
        <v>8219</v>
      </c>
      <c r="I295" t="s">
        <v>8224</v>
      </c>
      <c r="J295" t="s">
        <v>8246</v>
      </c>
      <c r="K295">
        <v>1398009714</v>
      </c>
      <c r="L295" s="8">
        <f t="shared" si="40"/>
        <v>41749.667986111112</v>
      </c>
      <c r="M295" s="8">
        <f t="shared" si="43"/>
        <v>41749</v>
      </c>
      <c r="N295" s="9">
        <f t="shared" si="44"/>
        <v>0.6679861111115315</v>
      </c>
      <c r="O295">
        <v>1395417714</v>
      </c>
      <c r="P295" s="8">
        <f t="shared" si="41"/>
        <v>41719.667986111112</v>
      </c>
      <c r="Q295" s="8">
        <f t="shared" si="45"/>
        <v>41719</v>
      </c>
      <c r="R295" s="9">
        <f t="shared" si="46"/>
        <v>0.6679861111115315</v>
      </c>
      <c r="S295" t="b">
        <v>1</v>
      </c>
      <c r="T295">
        <v>131</v>
      </c>
      <c r="U295">
        <f t="shared" si="47"/>
        <v>131</v>
      </c>
      <c r="V295" t="str">
        <f t="shared" si="48"/>
        <v/>
      </c>
      <c r="W295" t="b">
        <v>1</v>
      </c>
      <c r="X295" t="s">
        <v>8267</v>
      </c>
      <c r="Y295" s="3">
        <f t="shared" si="49"/>
        <v>1.0138461538461538</v>
      </c>
      <c r="Z295" s="4">
        <f t="shared" si="42"/>
        <v>201.22137404580153</v>
      </c>
      <c r="AA295" t="s">
        <v>8306</v>
      </c>
      <c r="AB295" t="s">
        <v>8311</v>
      </c>
      <c r="AC295">
        <f>1</f>
        <v>1</v>
      </c>
    </row>
    <row r="296" spans="1:29" ht="72" x14ac:dyDescent="0.3">
      <c r="A296">
        <v>294</v>
      </c>
      <c r="B296" s="1" t="s">
        <v>295</v>
      </c>
      <c r="C296" s="1" t="s">
        <v>4404</v>
      </c>
      <c r="D296">
        <v>5000</v>
      </c>
      <c r="E296">
        <f>VLOOKUP(D296,LU_A!$C$2:$D$13,1,TRUE)</f>
        <v>5000</v>
      </c>
      <c r="F296" t="str">
        <f>VLOOKUP($D296,LU_A!$C$2:$D$13,2,TRUE)</f>
        <v>SmC</v>
      </c>
      <c r="G296">
        <v>5000</v>
      </c>
      <c r="H296" t="s">
        <v>8219</v>
      </c>
      <c r="I296" t="s">
        <v>8224</v>
      </c>
      <c r="J296" t="s">
        <v>8246</v>
      </c>
      <c r="K296">
        <v>1279555200</v>
      </c>
      <c r="L296" s="8">
        <f t="shared" si="40"/>
        <v>40378.666666666664</v>
      </c>
      <c r="M296" s="8">
        <f t="shared" si="43"/>
        <v>40378</v>
      </c>
      <c r="N296" s="9">
        <f t="shared" si="44"/>
        <v>0.66666666666424135</v>
      </c>
      <c r="O296">
        <v>1276480894</v>
      </c>
      <c r="P296" s="8">
        <f t="shared" si="41"/>
        <v>40343.084421296298</v>
      </c>
      <c r="Q296" s="8">
        <f t="shared" si="45"/>
        <v>40343</v>
      </c>
      <c r="R296" s="9">
        <f t="shared" si="46"/>
        <v>8.442129629838746E-2</v>
      </c>
      <c r="S296" t="b">
        <v>1</v>
      </c>
      <c r="T296">
        <v>50</v>
      </c>
      <c r="U296">
        <f t="shared" si="47"/>
        <v>50</v>
      </c>
      <c r="V296" t="str">
        <f t="shared" si="48"/>
        <v/>
      </c>
      <c r="W296" t="b">
        <v>1</v>
      </c>
      <c r="X296" t="s">
        <v>8267</v>
      </c>
      <c r="Y296" s="3">
        <f t="shared" si="49"/>
        <v>1</v>
      </c>
      <c r="Z296" s="4">
        <f t="shared" si="42"/>
        <v>100</v>
      </c>
      <c r="AA296" t="s">
        <v>8306</v>
      </c>
      <c r="AB296" t="s">
        <v>8311</v>
      </c>
      <c r="AC296">
        <f>1</f>
        <v>1</v>
      </c>
    </row>
    <row r="297" spans="1:29" ht="43.2" x14ac:dyDescent="0.3">
      <c r="A297">
        <v>295</v>
      </c>
      <c r="B297" s="1" t="s">
        <v>296</v>
      </c>
      <c r="C297" s="1" t="s">
        <v>4405</v>
      </c>
      <c r="D297">
        <v>50000</v>
      </c>
      <c r="E297">
        <f>VLOOKUP(D297,LU_A!$C$2:$D$13,1,TRUE)</f>
        <v>50000</v>
      </c>
      <c r="F297" t="str">
        <f>VLOOKUP($D297,LU_A!$C$2:$D$13,2,TRUE)</f>
        <v>LgD</v>
      </c>
      <c r="G297">
        <v>66554.559999999998</v>
      </c>
      <c r="H297" t="s">
        <v>8219</v>
      </c>
      <c r="I297" t="s">
        <v>8224</v>
      </c>
      <c r="J297" t="s">
        <v>8246</v>
      </c>
      <c r="K297">
        <v>1383264000</v>
      </c>
      <c r="L297" s="8">
        <f t="shared" si="40"/>
        <v>41579</v>
      </c>
      <c r="M297" s="8">
        <f t="shared" si="43"/>
        <v>41579</v>
      </c>
      <c r="N297" s="9">
        <f t="shared" si="44"/>
        <v>0</v>
      </c>
      <c r="O297">
        <v>1378080409</v>
      </c>
      <c r="P297" s="8">
        <f t="shared" si="41"/>
        <v>41519.004733796297</v>
      </c>
      <c r="Q297" s="8">
        <f t="shared" si="45"/>
        <v>41519</v>
      </c>
      <c r="R297" s="9">
        <f t="shared" si="46"/>
        <v>4.7337962969322689E-3</v>
      </c>
      <c r="S297" t="b">
        <v>1</v>
      </c>
      <c r="T297">
        <v>665</v>
      </c>
      <c r="U297">
        <f t="shared" si="47"/>
        <v>665</v>
      </c>
      <c r="V297" t="str">
        <f t="shared" si="48"/>
        <v/>
      </c>
      <c r="W297" t="b">
        <v>1</v>
      </c>
      <c r="X297" t="s">
        <v>8267</v>
      </c>
      <c r="Y297" s="3">
        <f t="shared" si="49"/>
        <v>1.3310911999999999</v>
      </c>
      <c r="Z297" s="4">
        <f t="shared" si="42"/>
        <v>100.08204511278196</v>
      </c>
      <c r="AA297" t="s">
        <v>8306</v>
      </c>
      <c r="AB297" t="s">
        <v>8311</v>
      </c>
      <c r="AC297">
        <f>1</f>
        <v>1</v>
      </c>
    </row>
    <row r="298" spans="1:29" ht="43.2" x14ac:dyDescent="0.3">
      <c r="A298">
        <v>296</v>
      </c>
      <c r="B298" s="1" t="s">
        <v>297</v>
      </c>
      <c r="C298" s="1" t="s">
        <v>4406</v>
      </c>
      <c r="D298">
        <v>25000</v>
      </c>
      <c r="E298">
        <f>VLOOKUP(D298,LU_A!$C$2:$D$13,1,TRUE)</f>
        <v>25000</v>
      </c>
      <c r="F298" t="str">
        <f>VLOOKUP($D298,LU_A!$C$2:$D$13,2,TRUE)</f>
        <v>MedC</v>
      </c>
      <c r="G298">
        <v>29681.55</v>
      </c>
      <c r="H298" t="s">
        <v>8219</v>
      </c>
      <c r="I298" t="s">
        <v>8224</v>
      </c>
      <c r="J298" t="s">
        <v>8246</v>
      </c>
      <c r="K298">
        <v>1347017083</v>
      </c>
      <c r="L298" s="8">
        <f t="shared" si="40"/>
        <v>41159.475497685184</v>
      </c>
      <c r="M298" s="8">
        <f t="shared" si="43"/>
        <v>41159</v>
      </c>
      <c r="N298" s="9">
        <f t="shared" si="44"/>
        <v>0.47549768518365454</v>
      </c>
      <c r="O298">
        <v>1344857083</v>
      </c>
      <c r="P298" s="8">
        <f t="shared" si="41"/>
        <v>41134.475497685184</v>
      </c>
      <c r="Q298" s="8">
        <f t="shared" si="45"/>
        <v>41134</v>
      </c>
      <c r="R298" s="9">
        <f t="shared" si="46"/>
        <v>0.47549768518365454</v>
      </c>
      <c r="S298" t="b">
        <v>1</v>
      </c>
      <c r="T298">
        <v>129</v>
      </c>
      <c r="U298">
        <f t="shared" si="47"/>
        <v>129</v>
      </c>
      <c r="V298" t="str">
        <f t="shared" si="48"/>
        <v/>
      </c>
      <c r="W298" t="b">
        <v>1</v>
      </c>
      <c r="X298" t="s">
        <v>8267</v>
      </c>
      <c r="Y298" s="3">
        <f t="shared" si="49"/>
        <v>1.187262</v>
      </c>
      <c r="Z298" s="4">
        <f t="shared" si="42"/>
        <v>230.08953488372092</v>
      </c>
      <c r="AA298" t="s">
        <v>8306</v>
      </c>
      <c r="AB298" t="s">
        <v>8311</v>
      </c>
      <c r="AC298">
        <f>1</f>
        <v>1</v>
      </c>
    </row>
    <row r="299" spans="1:29" ht="43.2" x14ac:dyDescent="0.3">
      <c r="A299">
        <v>297</v>
      </c>
      <c r="B299" s="1" t="s">
        <v>298</v>
      </c>
      <c r="C299" s="1" t="s">
        <v>4407</v>
      </c>
      <c r="D299">
        <v>20000</v>
      </c>
      <c r="E299">
        <f>VLOOKUP(D299,LU_A!$C$2:$D$13,1,TRUE)</f>
        <v>20000</v>
      </c>
      <c r="F299" t="str">
        <f>VLOOKUP($D299,LU_A!$C$2:$D$13,2,TRUE)</f>
        <v>MedB</v>
      </c>
      <c r="G299">
        <v>20128</v>
      </c>
      <c r="H299" t="s">
        <v>8219</v>
      </c>
      <c r="I299" t="s">
        <v>8224</v>
      </c>
      <c r="J299" t="s">
        <v>8246</v>
      </c>
      <c r="K299">
        <v>1430452740</v>
      </c>
      <c r="L299" s="8">
        <f t="shared" si="40"/>
        <v>42125.165972222225</v>
      </c>
      <c r="M299" s="8">
        <f t="shared" si="43"/>
        <v>42125</v>
      </c>
      <c r="N299" s="9">
        <f t="shared" si="44"/>
        <v>0.16597222222480923</v>
      </c>
      <c r="O299">
        <v>1427390901</v>
      </c>
      <c r="P299" s="8">
        <f t="shared" si="41"/>
        <v>42089.72802083334</v>
      </c>
      <c r="Q299" s="8">
        <f t="shared" si="45"/>
        <v>42089</v>
      </c>
      <c r="R299" s="9">
        <f t="shared" si="46"/>
        <v>0.72802083333954215</v>
      </c>
      <c r="S299" t="b">
        <v>1</v>
      </c>
      <c r="T299">
        <v>142</v>
      </c>
      <c r="U299">
        <f t="shared" si="47"/>
        <v>142</v>
      </c>
      <c r="V299" t="str">
        <f t="shared" si="48"/>
        <v/>
      </c>
      <c r="W299" t="b">
        <v>1</v>
      </c>
      <c r="X299" t="s">
        <v>8267</v>
      </c>
      <c r="Y299" s="3">
        <f t="shared" si="49"/>
        <v>1.0064</v>
      </c>
      <c r="Z299" s="4">
        <f t="shared" si="42"/>
        <v>141.74647887323943</v>
      </c>
      <c r="AA299" t="s">
        <v>8306</v>
      </c>
      <c r="AB299" t="s">
        <v>8311</v>
      </c>
      <c r="AC299">
        <f>1</f>
        <v>1</v>
      </c>
    </row>
    <row r="300" spans="1:29" ht="28.8" x14ac:dyDescent="0.3">
      <c r="A300">
        <v>298</v>
      </c>
      <c r="B300" s="1" t="s">
        <v>299</v>
      </c>
      <c r="C300" s="1" t="s">
        <v>4408</v>
      </c>
      <c r="D300">
        <v>126000</v>
      </c>
      <c r="E300">
        <f>VLOOKUP(D300,LU_A!$C$2:$D$13,1,TRUE)</f>
        <v>50000</v>
      </c>
      <c r="F300" t="str">
        <f>VLOOKUP($D300,LU_A!$C$2:$D$13,2,TRUE)</f>
        <v>LgD</v>
      </c>
      <c r="G300">
        <v>137254.84</v>
      </c>
      <c r="H300" t="s">
        <v>8219</v>
      </c>
      <c r="I300" t="s">
        <v>8224</v>
      </c>
      <c r="J300" t="s">
        <v>8246</v>
      </c>
      <c r="K300">
        <v>1399669200</v>
      </c>
      <c r="L300" s="8">
        <f t="shared" si="40"/>
        <v>41768.875</v>
      </c>
      <c r="M300" s="8">
        <f t="shared" si="43"/>
        <v>41768</v>
      </c>
      <c r="N300" s="9">
        <f t="shared" si="44"/>
        <v>0.875</v>
      </c>
      <c r="O300">
        <v>1394536048</v>
      </c>
      <c r="P300" s="8">
        <f t="shared" si="41"/>
        <v>41709.463518518518</v>
      </c>
      <c r="Q300" s="8">
        <f t="shared" si="45"/>
        <v>41709</v>
      </c>
      <c r="R300" s="9">
        <f t="shared" si="46"/>
        <v>0.463518518517958</v>
      </c>
      <c r="S300" t="b">
        <v>1</v>
      </c>
      <c r="T300">
        <v>2436</v>
      </c>
      <c r="U300">
        <f t="shared" si="47"/>
        <v>2436</v>
      </c>
      <c r="V300" t="str">
        <f t="shared" si="48"/>
        <v/>
      </c>
      <c r="W300" t="b">
        <v>1</v>
      </c>
      <c r="X300" t="s">
        <v>8267</v>
      </c>
      <c r="Y300" s="3">
        <f t="shared" si="49"/>
        <v>1.089324126984127</v>
      </c>
      <c r="Z300" s="4">
        <f t="shared" si="42"/>
        <v>56.344351395730705</v>
      </c>
      <c r="AA300" t="s">
        <v>8306</v>
      </c>
      <c r="AB300" t="s">
        <v>8311</v>
      </c>
      <c r="AC300">
        <f>1</f>
        <v>1</v>
      </c>
    </row>
    <row r="301" spans="1:29" ht="57.6" x14ac:dyDescent="0.3">
      <c r="A301">
        <v>299</v>
      </c>
      <c r="B301" s="1" t="s">
        <v>300</v>
      </c>
      <c r="C301" s="1" t="s">
        <v>4409</v>
      </c>
      <c r="D301">
        <v>10000</v>
      </c>
      <c r="E301">
        <f>VLOOKUP(D301,LU_A!$C$2:$D$13,1,TRUE)</f>
        <v>10000</v>
      </c>
      <c r="F301" t="str">
        <f>VLOOKUP($D301,LU_A!$C$2:$D$13,2,TRUE)</f>
        <v>SmD</v>
      </c>
      <c r="G301">
        <v>17895.25</v>
      </c>
      <c r="H301" t="s">
        <v>8219</v>
      </c>
      <c r="I301" t="s">
        <v>8224</v>
      </c>
      <c r="J301" t="s">
        <v>8246</v>
      </c>
      <c r="K301">
        <v>1289975060</v>
      </c>
      <c r="L301" s="8">
        <f t="shared" si="40"/>
        <v>40499.266898148147</v>
      </c>
      <c r="M301" s="8">
        <f t="shared" si="43"/>
        <v>40499</v>
      </c>
      <c r="N301" s="9">
        <f t="shared" si="44"/>
        <v>0.2668981481474475</v>
      </c>
      <c r="O301">
        <v>1287379460</v>
      </c>
      <c r="P301" s="8">
        <f t="shared" si="41"/>
        <v>40469.225231481483</v>
      </c>
      <c r="Q301" s="8">
        <f t="shared" si="45"/>
        <v>40469</v>
      </c>
      <c r="R301" s="9">
        <f t="shared" si="46"/>
        <v>0.22523148148320615</v>
      </c>
      <c r="S301" t="b">
        <v>1</v>
      </c>
      <c r="T301">
        <v>244</v>
      </c>
      <c r="U301">
        <f t="shared" si="47"/>
        <v>244</v>
      </c>
      <c r="V301" t="str">
        <f t="shared" si="48"/>
        <v/>
      </c>
      <c r="W301" t="b">
        <v>1</v>
      </c>
      <c r="X301" t="s">
        <v>8267</v>
      </c>
      <c r="Y301" s="3">
        <f t="shared" si="49"/>
        <v>1.789525</v>
      </c>
      <c r="Z301" s="4">
        <f t="shared" si="42"/>
        <v>73.341188524590166</v>
      </c>
      <c r="AA301" t="s">
        <v>8306</v>
      </c>
      <c r="AB301" t="s">
        <v>8311</v>
      </c>
      <c r="AC301">
        <f>1</f>
        <v>1</v>
      </c>
    </row>
    <row r="302" spans="1:29" ht="43.2" x14ac:dyDescent="0.3">
      <c r="A302">
        <v>300</v>
      </c>
      <c r="B302" s="1" t="s">
        <v>301</v>
      </c>
      <c r="C302" s="1" t="s">
        <v>4410</v>
      </c>
      <c r="D302">
        <v>25000</v>
      </c>
      <c r="E302">
        <f>VLOOKUP(D302,LU_A!$C$2:$D$13,1,TRUE)</f>
        <v>25000</v>
      </c>
      <c r="F302" t="str">
        <f>VLOOKUP($D302,LU_A!$C$2:$D$13,2,TRUE)</f>
        <v>MedC</v>
      </c>
      <c r="G302">
        <v>25430.66</v>
      </c>
      <c r="H302" t="s">
        <v>8219</v>
      </c>
      <c r="I302" t="s">
        <v>8224</v>
      </c>
      <c r="J302" t="s">
        <v>8246</v>
      </c>
      <c r="K302">
        <v>1303686138</v>
      </c>
      <c r="L302" s="8">
        <f t="shared" si="40"/>
        <v>40657.959930555553</v>
      </c>
      <c r="M302" s="8">
        <f t="shared" si="43"/>
        <v>40657</v>
      </c>
      <c r="N302" s="9">
        <f t="shared" si="44"/>
        <v>0.95993055555300089</v>
      </c>
      <c r="O302">
        <v>1301007738</v>
      </c>
      <c r="P302" s="8">
        <f t="shared" si="41"/>
        <v>40626.959930555553</v>
      </c>
      <c r="Q302" s="8">
        <f t="shared" si="45"/>
        <v>40626</v>
      </c>
      <c r="R302" s="9">
        <f t="shared" si="46"/>
        <v>0.95993055555300089</v>
      </c>
      <c r="S302" t="b">
        <v>1</v>
      </c>
      <c r="T302">
        <v>298</v>
      </c>
      <c r="U302">
        <f t="shared" si="47"/>
        <v>298</v>
      </c>
      <c r="V302" t="str">
        <f t="shared" si="48"/>
        <v/>
      </c>
      <c r="W302" t="b">
        <v>1</v>
      </c>
      <c r="X302" t="s">
        <v>8267</v>
      </c>
      <c r="Y302" s="3">
        <f t="shared" si="49"/>
        <v>1.0172264</v>
      </c>
      <c r="Z302" s="4">
        <f t="shared" si="42"/>
        <v>85.337785234899329</v>
      </c>
      <c r="AA302" t="s">
        <v>8306</v>
      </c>
      <c r="AB302" t="s">
        <v>8311</v>
      </c>
      <c r="AC302">
        <f>1</f>
        <v>1</v>
      </c>
    </row>
    <row r="303" spans="1:29" ht="43.2" x14ac:dyDescent="0.3">
      <c r="A303">
        <v>301</v>
      </c>
      <c r="B303" s="1" t="s">
        <v>302</v>
      </c>
      <c r="C303" s="1" t="s">
        <v>4411</v>
      </c>
      <c r="D303">
        <v>13000</v>
      </c>
      <c r="E303">
        <f>VLOOKUP(D303,LU_A!$C$2:$D$13,1,TRUE)</f>
        <v>10000</v>
      </c>
      <c r="F303" t="str">
        <f>VLOOKUP($D303,LU_A!$C$2:$D$13,2,TRUE)</f>
        <v>SmD</v>
      </c>
      <c r="G303">
        <v>15435.55</v>
      </c>
      <c r="H303" t="s">
        <v>8219</v>
      </c>
      <c r="I303" t="s">
        <v>8224</v>
      </c>
      <c r="J303" t="s">
        <v>8246</v>
      </c>
      <c r="K303">
        <v>1363711335</v>
      </c>
      <c r="L303" s="8">
        <f t="shared" si="40"/>
        <v>41352.696006944447</v>
      </c>
      <c r="M303" s="8">
        <f t="shared" si="43"/>
        <v>41352</v>
      </c>
      <c r="N303" s="9">
        <f t="shared" si="44"/>
        <v>0.69600694444670808</v>
      </c>
      <c r="O303">
        <v>1360258935</v>
      </c>
      <c r="P303" s="8">
        <f t="shared" si="41"/>
        <v>41312.737673611111</v>
      </c>
      <c r="Q303" s="8">
        <f t="shared" si="45"/>
        <v>41312</v>
      </c>
      <c r="R303" s="9">
        <f t="shared" si="46"/>
        <v>0.73767361111094942</v>
      </c>
      <c r="S303" t="b">
        <v>1</v>
      </c>
      <c r="T303">
        <v>251</v>
      </c>
      <c r="U303">
        <f t="shared" si="47"/>
        <v>251</v>
      </c>
      <c r="V303" t="str">
        <f t="shared" si="48"/>
        <v/>
      </c>
      <c r="W303" t="b">
        <v>1</v>
      </c>
      <c r="X303" t="s">
        <v>8267</v>
      </c>
      <c r="Y303" s="3">
        <f t="shared" si="49"/>
        <v>1.1873499999999999</v>
      </c>
      <c r="Z303" s="4">
        <f t="shared" si="42"/>
        <v>61.496215139442228</v>
      </c>
      <c r="AA303" t="s">
        <v>8306</v>
      </c>
      <c r="AB303" t="s">
        <v>8311</v>
      </c>
      <c r="AC303">
        <f>1</f>
        <v>1</v>
      </c>
    </row>
    <row r="304" spans="1:29" ht="57.6" x14ac:dyDescent="0.3">
      <c r="A304">
        <v>302</v>
      </c>
      <c r="B304" s="1" t="s">
        <v>303</v>
      </c>
      <c r="C304" s="1" t="s">
        <v>4412</v>
      </c>
      <c r="D304">
        <v>10000</v>
      </c>
      <c r="E304">
        <f>VLOOKUP(D304,LU_A!$C$2:$D$13,1,TRUE)</f>
        <v>10000</v>
      </c>
      <c r="F304" t="str">
        <f>VLOOKUP($D304,LU_A!$C$2:$D$13,2,TRUE)</f>
        <v>SmD</v>
      </c>
      <c r="G304">
        <v>10046</v>
      </c>
      <c r="H304" t="s">
        <v>8219</v>
      </c>
      <c r="I304" t="s">
        <v>8224</v>
      </c>
      <c r="J304" t="s">
        <v>8246</v>
      </c>
      <c r="K304">
        <v>1330115638</v>
      </c>
      <c r="L304" s="8">
        <f t="shared" si="40"/>
        <v>40963.856921296298</v>
      </c>
      <c r="M304" s="8">
        <f t="shared" si="43"/>
        <v>40963</v>
      </c>
      <c r="N304" s="9">
        <f t="shared" si="44"/>
        <v>0.85692129629751435</v>
      </c>
      <c r="O304">
        <v>1327523638</v>
      </c>
      <c r="P304" s="8">
        <f t="shared" si="41"/>
        <v>40933.856921296298</v>
      </c>
      <c r="Q304" s="8">
        <f t="shared" si="45"/>
        <v>40933</v>
      </c>
      <c r="R304" s="9">
        <f t="shared" si="46"/>
        <v>0.85692129629751435</v>
      </c>
      <c r="S304" t="b">
        <v>1</v>
      </c>
      <c r="T304">
        <v>108</v>
      </c>
      <c r="U304">
        <f t="shared" si="47"/>
        <v>108</v>
      </c>
      <c r="V304" t="str">
        <f t="shared" si="48"/>
        <v/>
      </c>
      <c r="W304" t="b">
        <v>1</v>
      </c>
      <c r="X304" t="s">
        <v>8267</v>
      </c>
      <c r="Y304" s="3">
        <f t="shared" si="49"/>
        <v>1.0045999999999999</v>
      </c>
      <c r="Z304" s="4">
        <f t="shared" si="42"/>
        <v>93.018518518518519</v>
      </c>
      <c r="AA304" t="s">
        <v>8306</v>
      </c>
      <c r="AB304" t="s">
        <v>8311</v>
      </c>
      <c r="AC304">
        <f>1</f>
        <v>1</v>
      </c>
    </row>
    <row r="305" spans="1:29" ht="43.2" x14ac:dyDescent="0.3">
      <c r="A305">
        <v>303</v>
      </c>
      <c r="B305" s="1" t="s">
        <v>304</v>
      </c>
      <c r="C305" s="1" t="s">
        <v>4413</v>
      </c>
      <c r="D305">
        <v>3000</v>
      </c>
      <c r="E305">
        <f>VLOOKUP(D305,LU_A!$C$2:$D$13,1,TRUE)</f>
        <v>1000</v>
      </c>
      <c r="F305" t="str">
        <f>VLOOKUP($D305,LU_A!$C$2:$D$13,2,TRUE)</f>
        <v>SmB</v>
      </c>
      <c r="G305">
        <v>4124</v>
      </c>
      <c r="H305" t="s">
        <v>8219</v>
      </c>
      <c r="I305" t="s">
        <v>8224</v>
      </c>
      <c r="J305" t="s">
        <v>8246</v>
      </c>
      <c r="K305">
        <v>1338601346</v>
      </c>
      <c r="L305" s="8">
        <f t="shared" si="40"/>
        <v>41062.071134259262</v>
      </c>
      <c r="M305" s="8">
        <f t="shared" si="43"/>
        <v>41062</v>
      </c>
      <c r="N305" s="9">
        <f t="shared" si="44"/>
        <v>7.1134259262180422E-2</v>
      </c>
      <c r="O305">
        <v>1336009346</v>
      </c>
      <c r="P305" s="8">
        <f t="shared" si="41"/>
        <v>41032.071134259262</v>
      </c>
      <c r="Q305" s="8">
        <f t="shared" si="45"/>
        <v>41032</v>
      </c>
      <c r="R305" s="9">
        <f t="shared" si="46"/>
        <v>7.1134259262180422E-2</v>
      </c>
      <c r="S305" t="b">
        <v>1</v>
      </c>
      <c r="T305">
        <v>82</v>
      </c>
      <c r="U305">
        <f t="shared" si="47"/>
        <v>82</v>
      </c>
      <c r="V305" t="str">
        <f t="shared" si="48"/>
        <v/>
      </c>
      <c r="W305" t="b">
        <v>1</v>
      </c>
      <c r="X305" t="s">
        <v>8267</v>
      </c>
      <c r="Y305" s="3">
        <f t="shared" si="49"/>
        <v>1.3746666666666667</v>
      </c>
      <c r="Z305" s="4">
        <f t="shared" si="42"/>
        <v>50.292682926829265</v>
      </c>
      <c r="AA305" t="s">
        <v>8306</v>
      </c>
      <c r="AB305" t="s">
        <v>8311</v>
      </c>
      <c r="AC305">
        <f>1</f>
        <v>1</v>
      </c>
    </row>
    <row r="306" spans="1:29" ht="28.8" x14ac:dyDescent="0.3">
      <c r="A306">
        <v>304</v>
      </c>
      <c r="B306" s="1" t="s">
        <v>305</v>
      </c>
      <c r="C306" s="1" t="s">
        <v>4414</v>
      </c>
      <c r="D306">
        <v>3400</v>
      </c>
      <c r="E306">
        <f>VLOOKUP(D306,LU_A!$C$2:$D$13,1,TRUE)</f>
        <v>1000</v>
      </c>
      <c r="F306" t="str">
        <f>VLOOKUP($D306,LU_A!$C$2:$D$13,2,TRUE)</f>
        <v>SmB</v>
      </c>
      <c r="G306">
        <v>7876</v>
      </c>
      <c r="H306" t="s">
        <v>8219</v>
      </c>
      <c r="I306" t="s">
        <v>8224</v>
      </c>
      <c r="J306" t="s">
        <v>8246</v>
      </c>
      <c r="K306">
        <v>1346464800</v>
      </c>
      <c r="L306" s="8">
        <f t="shared" si="40"/>
        <v>41153.083333333336</v>
      </c>
      <c r="M306" s="8">
        <f t="shared" si="43"/>
        <v>41153</v>
      </c>
      <c r="N306" s="9">
        <f t="shared" si="44"/>
        <v>8.3333333335758653E-2</v>
      </c>
      <c r="O306">
        <v>1343096197</v>
      </c>
      <c r="P306" s="8">
        <f t="shared" si="41"/>
        <v>41114.094872685186</v>
      </c>
      <c r="Q306" s="8">
        <f t="shared" si="45"/>
        <v>41114</v>
      </c>
      <c r="R306" s="9">
        <f t="shared" si="46"/>
        <v>9.4872685185691807E-2</v>
      </c>
      <c r="S306" t="b">
        <v>1</v>
      </c>
      <c r="T306">
        <v>74</v>
      </c>
      <c r="U306">
        <f t="shared" si="47"/>
        <v>74</v>
      </c>
      <c r="V306" t="str">
        <f t="shared" si="48"/>
        <v/>
      </c>
      <c r="W306" t="b">
        <v>1</v>
      </c>
      <c r="X306" t="s">
        <v>8267</v>
      </c>
      <c r="Y306" s="3">
        <f t="shared" si="49"/>
        <v>2.3164705882352941</v>
      </c>
      <c r="Z306" s="4">
        <f t="shared" si="42"/>
        <v>106.43243243243244</v>
      </c>
      <c r="AA306" t="s">
        <v>8306</v>
      </c>
      <c r="AB306" t="s">
        <v>8311</v>
      </c>
      <c r="AC306">
        <f>1</f>
        <v>1</v>
      </c>
    </row>
    <row r="307" spans="1:29" ht="43.2" x14ac:dyDescent="0.3">
      <c r="A307">
        <v>305</v>
      </c>
      <c r="B307" s="1" t="s">
        <v>306</v>
      </c>
      <c r="C307" s="1" t="s">
        <v>4415</v>
      </c>
      <c r="D307">
        <v>7500</v>
      </c>
      <c r="E307">
        <f>VLOOKUP(D307,LU_A!$C$2:$D$13,1,TRUE)</f>
        <v>5000</v>
      </c>
      <c r="F307" t="str">
        <f>VLOOKUP($D307,LU_A!$C$2:$D$13,2,TRUE)</f>
        <v>SmC</v>
      </c>
      <c r="G307">
        <v>9775</v>
      </c>
      <c r="H307" t="s">
        <v>8219</v>
      </c>
      <c r="I307" t="s">
        <v>8224</v>
      </c>
      <c r="J307" t="s">
        <v>8246</v>
      </c>
      <c r="K307">
        <v>1331392049</v>
      </c>
      <c r="L307" s="8">
        <f t="shared" si="40"/>
        <v>40978.630196759259</v>
      </c>
      <c r="M307" s="8">
        <f t="shared" si="43"/>
        <v>40978</v>
      </c>
      <c r="N307" s="9">
        <f t="shared" si="44"/>
        <v>0.630196759258979</v>
      </c>
      <c r="O307">
        <v>1328800049</v>
      </c>
      <c r="P307" s="8">
        <f t="shared" si="41"/>
        <v>40948.630196759259</v>
      </c>
      <c r="Q307" s="8">
        <f t="shared" si="45"/>
        <v>40948</v>
      </c>
      <c r="R307" s="9">
        <f t="shared" si="46"/>
        <v>0.630196759258979</v>
      </c>
      <c r="S307" t="b">
        <v>1</v>
      </c>
      <c r="T307">
        <v>189</v>
      </c>
      <c r="U307">
        <f t="shared" si="47"/>
        <v>189</v>
      </c>
      <c r="V307" t="str">
        <f t="shared" si="48"/>
        <v/>
      </c>
      <c r="W307" t="b">
        <v>1</v>
      </c>
      <c r="X307" t="s">
        <v>8267</v>
      </c>
      <c r="Y307" s="3">
        <f t="shared" si="49"/>
        <v>1.3033333333333332</v>
      </c>
      <c r="Z307" s="4">
        <f t="shared" si="42"/>
        <v>51.719576719576722</v>
      </c>
      <c r="AA307" t="s">
        <v>8306</v>
      </c>
      <c r="AB307" t="s">
        <v>8311</v>
      </c>
      <c r="AC307">
        <f>1</f>
        <v>1</v>
      </c>
    </row>
    <row r="308" spans="1:29" ht="28.8" x14ac:dyDescent="0.3">
      <c r="A308">
        <v>306</v>
      </c>
      <c r="B308" s="1" t="s">
        <v>307</v>
      </c>
      <c r="C308" s="1" t="s">
        <v>4416</v>
      </c>
      <c r="D308">
        <v>1000</v>
      </c>
      <c r="E308">
        <f>VLOOKUP(D308,LU_A!$C$2:$D$13,1,TRUE)</f>
        <v>1000</v>
      </c>
      <c r="F308" t="str">
        <f>VLOOKUP($D308,LU_A!$C$2:$D$13,2,TRUE)</f>
        <v>SmB</v>
      </c>
      <c r="G308">
        <v>2929</v>
      </c>
      <c r="H308" t="s">
        <v>8219</v>
      </c>
      <c r="I308" t="s">
        <v>8224</v>
      </c>
      <c r="J308" t="s">
        <v>8246</v>
      </c>
      <c r="K308">
        <v>1363806333</v>
      </c>
      <c r="L308" s="8">
        <f t="shared" si="40"/>
        <v>41353.795520833337</v>
      </c>
      <c r="M308" s="8">
        <f t="shared" si="43"/>
        <v>41353</v>
      </c>
      <c r="N308" s="9">
        <f t="shared" si="44"/>
        <v>0.79552083333692281</v>
      </c>
      <c r="O308">
        <v>1362081933</v>
      </c>
      <c r="P308" s="8">
        <f t="shared" si="41"/>
        <v>41333.837187500001</v>
      </c>
      <c r="Q308" s="8">
        <f t="shared" si="45"/>
        <v>41333</v>
      </c>
      <c r="R308" s="9">
        <f t="shared" si="46"/>
        <v>0.83718750000116415</v>
      </c>
      <c r="S308" t="b">
        <v>1</v>
      </c>
      <c r="T308">
        <v>80</v>
      </c>
      <c r="U308">
        <f t="shared" si="47"/>
        <v>80</v>
      </c>
      <c r="V308" t="str">
        <f t="shared" si="48"/>
        <v/>
      </c>
      <c r="W308" t="b">
        <v>1</v>
      </c>
      <c r="X308" t="s">
        <v>8267</v>
      </c>
      <c r="Y308" s="3">
        <f t="shared" si="49"/>
        <v>2.9289999999999998</v>
      </c>
      <c r="Z308" s="4">
        <f t="shared" si="42"/>
        <v>36.612499999999997</v>
      </c>
      <c r="AA308" t="s">
        <v>8306</v>
      </c>
      <c r="AB308" t="s">
        <v>8311</v>
      </c>
      <c r="AC308">
        <f>1</f>
        <v>1</v>
      </c>
    </row>
    <row r="309" spans="1:29" x14ac:dyDescent="0.3">
      <c r="A309">
        <v>307</v>
      </c>
      <c r="B309" s="1" t="s">
        <v>308</v>
      </c>
      <c r="C309" s="1" t="s">
        <v>4417</v>
      </c>
      <c r="D309">
        <v>22000</v>
      </c>
      <c r="E309">
        <f>VLOOKUP(D309,LU_A!$C$2:$D$13,1,TRUE)</f>
        <v>20000</v>
      </c>
      <c r="F309" t="str">
        <f>VLOOKUP($D309,LU_A!$C$2:$D$13,2,TRUE)</f>
        <v>MedB</v>
      </c>
      <c r="G309">
        <v>24490</v>
      </c>
      <c r="H309" t="s">
        <v>8219</v>
      </c>
      <c r="I309" t="s">
        <v>8224</v>
      </c>
      <c r="J309" t="s">
        <v>8246</v>
      </c>
      <c r="K309">
        <v>1360276801</v>
      </c>
      <c r="L309" s="8">
        <f t="shared" si="40"/>
        <v>41312.944456018515</v>
      </c>
      <c r="M309" s="8">
        <f t="shared" si="43"/>
        <v>41312</v>
      </c>
      <c r="N309" s="9">
        <f t="shared" si="44"/>
        <v>0.94445601851475658</v>
      </c>
      <c r="O309">
        <v>1357684801</v>
      </c>
      <c r="P309" s="8">
        <f t="shared" si="41"/>
        <v>41282.944456018515</v>
      </c>
      <c r="Q309" s="8">
        <f t="shared" si="45"/>
        <v>41282</v>
      </c>
      <c r="R309" s="9">
        <f t="shared" si="46"/>
        <v>0.94445601851475658</v>
      </c>
      <c r="S309" t="b">
        <v>1</v>
      </c>
      <c r="T309">
        <v>576</v>
      </c>
      <c r="U309">
        <f t="shared" si="47"/>
        <v>576</v>
      </c>
      <c r="V309" t="str">
        <f t="shared" si="48"/>
        <v/>
      </c>
      <c r="W309" t="b">
        <v>1</v>
      </c>
      <c r="X309" t="s">
        <v>8267</v>
      </c>
      <c r="Y309" s="3">
        <f t="shared" si="49"/>
        <v>1.1131818181818183</v>
      </c>
      <c r="Z309" s="4">
        <f t="shared" si="42"/>
        <v>42.517361111111114</v>
      </c>
      <c r="AA309" t="s">
        <v>8306</v>
      </c>
      <c r="AB309" t="s">
        <v>8311</v>
      </c>
      <c r="AC309">
        <f>1</f>
        <v>1</v>
      </c>
    </row>
    <row r="310" spans="1:29" ht="43.2" x14ac:dyDescent="0.3">
      <c r="A310">
        <v>308</v>
      </c>
      <c r="B310" s="1" t="s">
        <v>309</v>
      </c>
      <c r="C310" s="1" t="s">
        <v>4418</v>
      </c>
      <c r="D310">
        <v>12000</v>
      </c>
      <c r="E310">
        <f>VLOOKUP(D310,LU_A!$C$2:$D$13,1,TRUE)</f>
        <v>10000</v>
      </c>
      <c r="F310" t="str">
        <f>VLOOKUP($D310,LU_A!$C$2:$D$13,2,TRUE)</f>
        <v>SmD</v>
      </c>
      <c r="G310">
        <v>12668</v>
      </c>
      <c r="H310" t="s">
        <v>8219</v>
      </c>
      <c r="I310" t="s">
        <v>8224</v>
      </c>
      <c r="J310" t="s">
        <v>8246</v>
      </c>
      <c r="K310">
        <v>1299775210</v>
      </c>
      <c r="L310" s="8">
        <f t="shared" si="40"/>
        <v>40612.694560185184</v>
      </c>
      <c r="M310" s="8">
        <f t="shared" si="43"/>
        <v>40612</v>
      </c>
      <c r="N310" s="9">
        <f t="shared" si="44"/>
        <v>0.69456018518394558</v>
      </c>
      <c r="O310">
        <v>1295887210</v>
      </c>
      <c r="P310" s="8">
        <f t="shared" si="41"/>
        <v>40567.694560185184</v>
      </c>
      <c r="Q310" s="8">
        <f t="shared" si="45"/>
        <v>40567</v>
      </c>
      <c r="R310" s="9">
        <f t="shared" si="46"/>
        <v>0.69456018518394558</v>
      </c>
      <c r="S310" t="b">
        <v>1</v>
      </c>
      <c r="T310">
        <v>202</v>
      </c>
      <c r="U310">
        <f t="shared" si="47"/>
        <v>202</v>
      </c>
      <c r="V310" t="str">
        <f t="shared" si="48"/>
        <v/>
      </c>
      <c r="W310" t="b">
        <v>1</v>
      </c>
      <c r="X310" t="s">
        <v>8267</v>
      </c>
      <c r="Y310" s="3">
        <f t="shared" si="49"/>
        <v>1.0556666666666668</v>
      </c>
      <c r="Z310" s="4">
        <f t="shared" si="42"/>
        <v>62.712871287128714</v>
      </c>
      <c r="AA310" t="s">
        <v>8306</v>
      </c>
      <c r="AB310" t="s">
        <v>8311</v>
      </c>
      <c r="AC310">
        <f>1</f>
        <v>1</v>
      </c>
    </row>
    <row r="311" spans="1:29" ht="43.2" x14ac:dyDescent="0.3">
      <c r="A311">
        <v>309</v>
      </c>
      <c r="B311" s="1" t="s">
        <v>310</v>
      </c>
      <c r="C311" s="1" t="s">
        <v>4419</v>
      </c>
      <c r="D311">
        <v>18000</v>
      </c>
      <c r="E311">
        <f>VLOOKUP(D311,LU_A!$C$2:$D$13,1,TRUE)</f>
        <v>15000</v>
      </c>
      <c r="F311" t="str">
        <f>VLOOKUP($D311,LU_A!$C$2:$D$13,2,TRUE)</f>
        <v>MedA</v>
      </c>
      <c r="G311">
        <v>21410</v>
      </c>
      <c r="H311" t="s">
        <v>8219</v>
      </c>
      <c r="I311" t="s">
        <v>8224</v>
      </c>
      <c r="J311" t="s">
        <v>8246</v>
      </c>
      <c r="K311">
        <v>1346695334</v>
      </c>
      <c r="L311" s="8">
        <f t="shared" si="40"/>
        <v>41155.751550925925</v>
      </c>
      <c r="M311" s="8">
        <f t="shared" si="43"/>
        <v>41155</v>
      </c>
      <c r="N311" s="9">
        <f t="shared" si="44"/>
        <v>0.75155092592467554</v>
      </c>
      <c r="O311">
        <v>1344880934</v>
      </c>
      <c r="P311" s="8">
        <f t="shared" si="41"/>
        <v>41134.751550925925</v>
      </c>
      <c r="Q311" s="8">
        <f t="shared" si="45"/>
        <v>41134</v>
      </c>
      <c r="R311" s="9">
        <f t="shared" si="46"/>
        <v>0.75155092592467554</v>
      </c>
      <c r="S311" t="b">
        <v>1</v>
      </c>
      <c r="T311">
        <v>238</v>
      </c>
      <c r="U311">
        <f t="shared" si="47"/>
        <v>238</v>
      </c>
      <c r="V311" t="str">
        <f t="shared" si="48"/>
        <v/>
      </c>
      <c r="W311" t="b">
        <v>1</v>
      </c>
      <c r="X311" t="s">
        <v>8267</v>
      </c>
      <c r="Y311" s="3">
        <f t="shared" si="49"/>
        <v>1.1894444444444445</v>
      </c>
      <c r="Z311" s="4">
        <f t="shared" si="42"/>
        <v>89.957983193277315</v>
      </c>
      <c r="AA311" t="s">
        <v>8306</v>
      </c>
      <c r="AB311" t="s">
        <v>8311</v>
      </c>
      <c r="AC311">
        <f>1</f>
        <v>1</v>
      </c>
    </row>
    <row r="312" spans="1:29" ht="43.2" x14ac:dyDescent="0.3">
      <c r="A312">
        <v>310</v>
      </c>
      <c r="B312" s="1" t="s">
        <v>311</v>
      </c>
      <c r="C312" s="1" t="s">
        <v>4420</v>
      </c>
      <c r="D312">
        <v>1000</v>
      </c>
      <c r="E312">
        <f>VLOOKUP(D312,LU_A!$C$2:$D$13,1,TRUE)</f>
        <v>1000</v>
      </c>
      <c r="F312" t="str">
        <f>VLOOKUP($D312,LU_A!$C$2:$D$13,2,TRUE)</f>
        <v>SmB</v>
      </c>
      <c r="G312">
        <v>1041.29</v>
      </c>
      <c r="H312" t="s">
        <v>8219</v>
      </c>
      <c r="I312" t="s">
        <v>8224</v>
      </c>
      <c r="J312" t="s">
        <v>8246</v>
      </c>
      <c r="K312">
        <v>1319076000</v>
      </c>
      <c r="L312" s="8">
        <f t="shared" si="40"/>
        <v>40836.083333333336</v>
      </c>
      <c r="M312" s="8">
        <f t="shared" si="43"/>
        <v>40836</v>
      </c>
      <c r="N312" s="9">
        <f t="shared" si="44"/>
        <v>8.3333333335758653E-2</v>
      </c>
      <c r="O312">
        <v>1317788623</v>
      </c>
      <c r="P312" s="8">
        <f t="shared" si="41"/>
        <v>40821.183136574073</v>
      </c>
      <c r="Q312" s="8">
        <f t="shared" si="45"/>
        <v>40821</v>
      </c>
      <c r="R312" s="9">
        <f t="shared" si="46"/>
        <v>0.18313657407270512</v>
      </c>
      <c r="S312" t="b">
        <v>1</v>
      </c>
      <c r="T312">
        <v>36</v>
      </c>
      <c r="U312">
        <f t="shared" si="47"/>
        <v>36</v>
      </c>
      <c r="V312" t="str">
        <f t="shared" si="48"/>
        <v/>
      </c>
      <c r="W312" t="b">
        <v>1</v>
      </c>
      <c r="X312" t="s">
        <v>8267</v>
      </c>
      <c r="Y312" s="3">
        <f t="shared" si="49"/>
        <v>1.04129</v>
      </c>
      <c r="Z312" s="4">
        <f t="shared" si="42"/>
        <v>28.924722222222222</v>
      </c>
      <c r="AA312" t="s">
        <v>8306</v>
      </c>
      <c r="AB312" t="s">
        <v>8311</v>
      </c>
      <c r="AC312">
        <f>1</f>
        <v>1</v>
      </c>
    </row>
    <row r="313" spans="1:29" ht="43.2" x14ac:dyDescent="0.3">
      <c r="A313">
        <v>311</v>
      </c>
      <c r="B313" s="1" t="s">
        <v>312</v>
      </c>
      <c r="C313" s="1" t="s">
        <v>4421</v>
      </c>
      <c r="D313">
        <v>20000</v>
      </c>
      <c r="E313">
        <f>VLOOKUP(D313,LU_A!$C$2:$D$13,1,TRUE)</f>
        <v>20000</v>
      </c>
      <c r="F313" t="str">
        <f>VLOOKUP($D313,LU_A!$C$2:$D$13,2,TRUE)</f>
        <v>MedB</v>
      </c>
      <c r="G313">
        <v>20820.330000000002</v>
      </c>
      <c r="H313" t="s">
        <v>8219</v>
      </c>
      <c r="I313" t="s">
        <v>8224</v>
      </c>
      <c r="J313" t="s">
        <v>8246</v>
      </c>
      <c r="K313">
        <v>1325404740</v>
      </c>
      <c r="L313" s="8">
        <f t="shared" si="40"/>
        <v>40909.332638888889</v>
      </c>
      <c r="M313" s="8">
        <f t="shared" si="43"/>
        <v>40909</v>
      </c>
      <c r="N313" s="9">
        <f t="shared" si="44"/>
        <v>0.33263888888905058</v>
      </c>
      <c r="O313">
        <v>1321852592</v>
      </c>
      <c r="P313" s="8">
        <f t="shared" si="41"/>
        <v>40868.219814814816</v>
      </c>
      <c r="Q313" s="8">
        <f t="shared" si="45"/>
        <v>40868</v>
      </c>
      <c r="R313" s="9">
        <f t="shared" si="46"/>
        <v>0.21981481481634546</v>
      </c>
      <c r="S313" t="b">
        <v>1</v>
      </c>
      <c r="T313">
        <v>150</v>
      </c>
      <c r="U313">
        <f t="shared" si="47"/>
        <v>150</v>
      </c>
      <c r="V313" t="str">
        <f t="shared" si="48"/>
        <v/>
      </c>
      <c r="W313" t="b">
        <v>1</v>
      </c>
      <c r="X313" t="s">
        <v>8267</v>
      </c>
      <c r="Y313" s="3">
        <f t="shared" si="49"/>
        <v>1.0410165</v>
      </c>
      <c r="Z313" s="4">
        <f t="shared" si="42"/>
        <v>138.8022</v>
      </c>
      <c r="AA313" t="s">
        <v>8306</v>
      </c>
      <c r="AB313" t="s">
        <v>8311</v>
      </c>
      <c r="AC313">
        <f>1</f>
        <v>1</v>
      </c>
    </row>
    <row r="314" spans="1:29" ht="57.6" x14ac:dyDescent="0.3">
      <c r="A314">
        <v>312</v>
      </c>
      <c r="B314" s="1" t="s">
        <v>313</v>
      </c>
      <c r="C314" s="1" t="s">
        <v>4422</v>
      </c>
      <c r="D314">
        <v>8000</v>
      </c>
      <c r="E314">
        <f>VLOOKUP(D314,LU_A!$C$2:$D$13,1,TRUE)</f>
        <v>5000</v>
      </c>
      <c r="F314" t="str">
        <f>VLOOKUP($D314,LU_A!$C$2:$D$13,2,TRUE)</f>
        <v>SmC</v>
      </c>
      <c r="G314">
        <v>8950</v>
      </c>
      <c r="H314" t="s">
        <v>8219</v>
      </c>
      <c r="I314" t="s">
        <v>8224</v>
      </c>
      <c r="J314" t="s">
        <v>8246</v>
      </c>
      <c r="K314">
        <v>1365973432</v>
      </c>
      <c r="L314" s="8">
        <f t="shared" si="40"/>
        <v>41378.877685185187</v>
      </c>
      <c r="M314" s="8">
        <f t="shared" si="43"/>
        <v>41378</v>
      </c>
      <c r="N314" s="9">
        <f t="shared" si="44"/>
        <v>0.877685185187147</v>
      </c>
      <c r="O314">
        <v>1363381432</v>
      </c>
      <c r="P314" s="8">
        <f t="shared" si="41"/>
        <v>41348.877685185187</v>
      </c>
      <c r="Q314" s="8">
        <f t="shared" si="45"/>
        <v>41348</v>
      </c>
      <c r="R314" s="9">
        <f t="shared" si="46"/>
        <v>0.877685185187147</v>
      </c>
      <c r="S314" t="b">
        <v>1</v>
      </c>
      <c r="T314">
        <v>146</v>
      </c>
      <c r="U314">
        <f t="shared" si="47"/>
        <v>146</v>
      </c>
      <c r="V314" t="str">
        <f t="shared" si="48"/>
        <v/>
      </c>
      <c r="W314" t="b">
        <v>1</v>
      </c>
      <c r="X314" t="s">
        <v>8267</v>
      </c>
      <c r="Y314" s="3">
        <f t="shared" si="49"/>
        <v>1.1187499999999999</v>
      </c>
      <c r="Z314" s="4">
        <f t="shared" si="42"/>
        <v>61.301369863013697</v>
      </c>
      <c r="AA314" t="s">
        <v>8306</v>
      </c>
      <c r="AB314" t="s">
        <v>8311</v>
      </c>
      <c r="AC314">
        <f>1</f>
        <v>1</v>
      </c>
    </row>
    <row r="315" spans="1:29" ht="57.6" x14ac:dyDescent="0.3">
      <c r="A315">
        <v>313</v>
      </c>
      <c r="B315" s="1" t="s">
        <v>314</v>
      </c>
      <c r="C315" s="1" t="s">
        <v>4423</v>
      </c>
      <c r="D315">
        <v>17000</v>
      </c>
      <c r="E315">
        <f>VLOOKUP(D315,LU_A!$C$2:$D$13,1,TRUE)</f>
        <v>15000</v>
      </c>
      <c r="F315" t="str">
        <f>VLOOKUP($D315,LU_A!$C$2:$D$13,2,TRUE)</f>
        <v>MedA</v>
      </c>
      <c r="G315">
        <v>17805</v>
      </c>
      <c r="H315" t="s">
        <v>8219</v>
      </c>
      <c r="I315" t="s">
        <v>8224</v>
      </c>
      <c r="J315" t="s">
        <v>8246</v>
      </c>
      <c r="K315">
        <v>1281542340</v>
      </c>
      <c r="L315" s="8">
        <f t="shared" si="40"/>
        <v>40401.665972222225</v>
      </c>
      <c r="M315" s="8">
        <f t="shared" si="43"/>
        <v>40401</v>
      </c>
      <c r="N315" s="9">
        <f t="shared" si="44"/>
        <v>0.66597222222480923</v>
      </c>
      <c r="O315">
        <v>1277702894</v>
      </c>
      <c r="P315" s="8">
        <f t="shared" si="41"/>
        <v>40357.227939814817</v>
      </c>
      <c r="Q315" s="8">
        <f t="shared" si="45"/>
        <v>40357</v>
      </c>
      <c r="R315" s="9">
        <f t="shared" si="46"/>
        <v>0.2279398148166365</v>
      </c>
      <c r="S315" t="b">
        <v>1</v>
      </c>
      <c r="T315">
        <v>222</v>
      </c>
      <c r="U315">
        <f t="shared" si="47"/>
        <v>222</v>
      </c>
      <c r="V315" t="str">
        <f t="shared" si="48"/>
        <v/>
      </c>
      <c r="W315" t="b">
        <v>1</v>
      </c>
      <c r="X315" t="s">
        <v>8267</v>
      </c>
      <c r="Y315" s="3">
        <f t="shared" si="49"/>
        <v>1.0473529411764706</v>
      </c>
      <c r="Z315" s="4">
        <f t="shared" si="42"/>
        <v>80.202702702702709</v>
      </c>
      <c r="AA315" t="s">
        <v>8306</v>
      </c>
      <c r="AB315" t="s">
        <v>8311</v>
      </c>
      <c r="AC315">
        <f>1</f>
        <v>1</v>
      </c>
    </row>
    <row r="316" spans="1:29" ht="43.2" x14ac:dyDescent="0.3">
      <c r="A316">
        <v>314</v>
      </c>
      <c r="B316" s="1" t="s">
        <v>315</v>
      </c>
      <c r="C316" s="1" t="s">
        <v>4424</v>
      </c>
      <c r="D316">
        <v>1000</v>
      </c>
      <c r="E316">
        <f>VLOOKUP(D316,LU_A!$C$2:$D$13,1,TRUE)</f>
        <v>1000</v>
      </c>
      <c r="F316" t="str">
        <f>VLOOKUP($D316,LU_A!$C$2:$D$13,2,TRUE)</f>
        <v>SmB</v>
      </c>
      <c r="G316">
        <v>3851.5</v>
      </c>
      <c r="H316" t="s">
        <v>8219</v>
      </c>
      <c r="I316" t="s">
        <v>8224</v>
      </c>
      <c r="J316" t="s">
        <v>8246</v>
      </c>
      <c r="K316">
        <v>1362167988</v>
      </c>
      <c r="L316" s="8">
        <f t="shared" si="40"/>
        <v>41334.833194444444</v>
      </c>
      <c r="M316" s="8">
        <f t="shared" si="43"/>
        <v>41334</v>
      </c>
      <c r="N316" s="9">
        <f t="shared" si="44"/>
        <v>0.83319444444350665</v>
      </c>
      <c r="O316">
        <v>1359575988</v>
      </c>
      <c r="P316" s="8">
        <f t="shared" si="41"/>
        <v>41304.833194444444</v>
      </c>
      <c r="Q316" s="8">
        <f t="shared" si="45"/>
        <v>41304</v>
      </c>
      <c r="R316" s="9">
        <f t="shared" si="46"/>
        <v>0.83319444444350665</v>
      </c>
      <c r="S316" t="b">
        <v>1</v>
      </c>
      <c r="T316">
        <v>120</v>
      </c>
      <c r="U316">
        <f t="shared" si="47"/>
        <v>120</v>
      </c>
      <c r="V316" t="str">
        <f t="shared" si="48"/>
        <v/>
      </c>
      <c r="W316" t="b">
        <v>1</v>
      </c>
      <c r="X316" t="s">
        <v>8267</v>
      </c>
      <c r="Y316" s="3">
        <f t="shared" si="49"/>
        <v>3.8515000000000001</v>
      </c>
      <c r="Z316" s="4">
        <f t="shared" si="42"/>
        <v>32.095833333333331</v>
      </c>
      <c r="AA316" t="s">
        <v>8306</v>
      </c>
      <c r="AB316" t="s">
        <v>8311</v>
      </c>
      <c r="AC316">
        <f>1</f>
        <v>1</v>
      </c>
    </row>
    <row r="317" spans="1:29" ht="43.2" x14ac:dyDescent="0.3">
      <c r="A317">
        <v>315</v>
      </c>
      <c r="B317" s="1" t="s">
        <v>316</v>
      </c>
      <c r="C317" s="1" t="s">
        <v>4425</v>
      </c>
      <c r="D317">
        <v>25000</v>
      </c>
      <c r="E317">
        <f>VLOOKUP(D317,LU_A!$C$2:$D$13,1,TRUE)</f>
        <v>25000</v>
      </c>
      <c r="F317" t="str">
        <f>VLOOKUP($D317,LU_A!$C$2:$D$13,2,TRUE)</f>
        <v>MedC</v>
      </c>
      <c r="G317">
        <v>25312</v>
      </c>
      <c r="H317" t="s">
        <v>8219</v>
      </c>
      <c r="I317" t="s">
        <v>8224</v>
      </c>
      <c r="J317" t="s">
        <v>8246</v>
      </c>
      <c r="K317">
        <v>1345660334</v>
      </c>
      <c r="L317" s="8">
        <f t="shared" si="40"/>
        <v>41143.77238425926</v>
      </c>
      <c r="M317" s="8">
        <f t="shared" si="43"/>
        <v>41143</v>
      </c>
      <c r="N317" s="9">
        <f t="shared" si="44"/>
        <v>0.77238425926043419</v>
      </c>
      <c r="O317">
        <v>1343068334</v>
      </c>
      <c r="P317" s="8">
        <f t="shared" si="41"/>
        <v>41113.77238425926</v>
      </c>
      <c r="Q317" s="8">
        <f t="shared" si="45"/>
        <v>41113</v>
      </c>
      <c r="R317" s="9">
        <f t="shared" si="46"/>
        <v>0.77238425926043419</v>
      </c>
      <c r="S317" t="b">
        <v>1</v>
      </c>
      <c r="T317">
        <v>126</v>
      </c>
      <c r="U317">
        <f t="shared" si="47"/>
        <v>126</v>
      </c>
      <c r="V317" t="str">
        <f t="shared" si="48"/>
        <v/>
      </c>
      <c r="W317" t="b">
        <v>1</v>
      </c>
      <c r="X317" t="s">
        <v>8267</v>
      </c>
      <c r="Y317" s="3">
        <f t="shared" si="49"/>
        <v>1.01248</v>
      </c>
      <c r="Z317" s="4">
        <f t="shared" si="42"/>
        <v>200.88888888888889</v>
      </c>
      <c r="AA317" t="s">
        <v>8306</v>
      </c>
      <c r="AB317" t="s">
        <v>8311</v>
      </c>
      <c r="AC317">
        <f>1</f>
        <v>1</v>
      </c>
    </row>
    <row r="318" spans="1:29" ht="28.8" x14ac:dyDescent="0.3">
      <c r="A318">
        <v>316</v>
      </c>
      <c r="B318" s="1" t="s">
        <v>317</v>
      </c>
      <c r="C318" s="1" t="s">
        <v>4426</v>
      </c>
      <c r="D318">
        <v>15000</v>
      </c>
      <c r="E318">
        <f>VLOOKUP(D318,LU_A!$C$2:$D$13,1,TRUE)</f>
        <v>15000</v>
      </c>
      <c r="F318" t="str">
        <f>VLOOKUP($D318,LU_A!$C$2:$D$13,2,TRUE)</f>
        <v>MedA</v>
      </c>
      <c r="G318">
        <v>17066</v>
      </c>
      <c r="H318" t="s">
        <v>8219</v>
      </c>
      <c r="I318" t="s">
        <v>8229</v>
      </c>
      <c r="J318" t="s">
        <v>8251</v>
      </c>
      <c r="K318">
        <v>1418273940</v>
      </c>
      <c r="L318" s="8">
        <f t="shared" si="40"/>
        <v>41984.207638888889</v>
      </c>
      <c r="M318" s="8">
        <f t="shared" si="43"/>
        <v>41984</v>
      </c>
      <c r="N318" s="9">
        <f t="shared" si="44"/>
        <v>0.20763888888905058</v>
      </c>
      <c r="O318">
        <v>1415398197</v>
      </c>
      <c r="P318" s="8">
        <f t="shared" si="41"/>
        <v>41950.923576388886</v>
      </c>
      <c r="Q318" s="8">
        <f t="shared" si="45"/>
        <v>41950</v>
      </c>
      <c r="R318" s="9">
        <f t="shared" si="46"/>
        <v>0.92357638888643123</v>
      </c>
      <c r="S318" t="b">
        <v>1</v>
      </c>
      <c r="T318">
        <v>158</v>
      </c>
      <c r="U318">
        <f t="shared" si="47"/>
        <v>158</v>
      </c>
      <c r="V318" t="str">
        <f t="shared" si="48"/>
        <v/>
      </c>
      <c r="W318" t="b">
        <v>1</v>
      </c>
      <c r="X318" t="s">
        <v>8267</v>
      </c>
      <c r="Y318" s="3">
        <f t="shared" si="49"/>
        <v>1.1377333333333333</v>
      </c>
      <c r="Z318" s="4">
        <f t="shared" si="42"/>
        <v>108.01265822784811</v>
      </c>
      <c r="AA318" t="s">
        <v>8306</v>
      </c>
      <c r="AB318" t="s">
        <v>8311</v>
      </c>
      <c r="AC318">
        <f>1</f>
        <v>1</v>
      </c>
    </row>
    <row r="319" spans="1:29" ht="43.2" x14ac:dyDescent="0.3">
      <c r="A319">
        <v>317</v>
      </c>
      <c r="B319" s="1" t="s">
        <v>318</v>
      </c>
      <c r="C319" s="1" t="s">
        <v>4427</v>
      </c>
      <c r="D319">
        <v>30000</v>
      </c>
      <c r="E319">
        <f>VLOOKUP(D319,LU_A!$C$2:$D$13,1,TRUE)</f>
        <v>30000</v>
      </c>
      <c r="F319" t="str">
        <f>VLOOKUP($D319,LU_A!$C$2:$D$13,2,TRUE)</f>
        <v>MedD</v>
      </c>
      <c r="G319">
        <v>30241</v>
      </c>
      <c r="H319" t="s">
        <v>8219</v>
      </c>
      <c r="I319" t="s">
        <v>8224</v>
      </c>
      <c r="J319" t="s">
        <v>8246</v>
      </c>
      <c r="K319">
        <v>1386778483</v>
      </c>
      <c r="L319" s="8">
        <f t="shared" si="40"/>
        <v>41619.676886574074</v>
      </c>
      <c r="M319" s="8">
        <f t="shared" si="43"/>
        <v>41619</v>
      </c>
      <c r="N319" s="9">
        <f t="shared" si="44"/>
        <v>0.67688657407416031</v>
      </c>
      <c r="O319">
        <v>1384186483</v>
      </c>
      <c r="P319" s="8">
        <f t="shared" si="41"/>
        <v>41589.676886574074</v>
      </c>
      <c r="Q319" s="8">
        <f t="shared" si="45"/>
        <v>41589</v>
      </c>
      <c r="R319" s="9">
        <f t="shared" si="46"/>
        <v>0.67688657407416031</v>
      </c>
      <c r="S319" t="b">
        <v>1</v>
      </c>
      <c r="T319">
        <v>316</v>
      </c>
      <c r="U319">
        <f t="shared" si="47"/>
        <v>316</v>
      </c>
      <c r="V319" t="str">
        <f t="shared" si="48"/>
        <v/>
      </c>
      <c r="W319" t="b">
        <v>1</v>
      </c>
      <c r="X319" t="s">
        <v>8267</v>
      </c>
      <c r="Y319" s="3">
        <f t="shared" si="49"/>
        <v>1.0080333333333333</v>
      </c>
      <c r="Z319" s="4">
        <f t="shared" si="42"/>
        <v>95.699367088607602</v>
      </c>
      <c r="AA319" t="s">
        <v>8306</v>
      </c>
      <c r="AB319" t="s">
        <v>8311</v>
      </c>
      <c r="AC319">
        <f>1</f>
        <v>1</v>
      </c>
    </row>
    <row r="320" spans="1:29" ht="43.2" x14ac:dyDescent="0.3">
      <c r="A320">
        <v>318</v>
      </c>
      <c r="B320" s="1" t="s">
        <v>319</v>
      </c>
      <c r="C320" s="1" t="s">
        <v>4428</v>
      </c>
      <c r="D320">
        <v>5000</v>
      </c>
      <c r="E320">
        <f>VLOOKUP(D320,LU_A!$C$2:$D$13,1,TRUE)</f>
        <v>5000</v>
      </c>
      <c r="F320" t="str">
        <f>VLOOKUP($D320,LU_A!$C$2:$D$13,2,TRUE)</f>
        <v>SmC</v>
      </c>
      <c r="G320">
        <v>14166</v>
      </c>
      <c r="H320" t="s">
        <v>8219</v>
      </c>
      <c r="I320" t="s">
        <v>8224</v>
      </c>
      <c r="J320" t="s">
        <v>8246</v>
      </c>
      <c r="K320">
        <v>1364342151</v>
      </c>
      <c r="L320" s="8">
        <f t="shared" si="40"/>
        <v>41359.997118055559</v>
      </c>
      <c r="M320" s="8">
        <f t="shared" si="43"/>
        <v>41359</v>
      </c>
      <c r="N320" s="9">
        <f t="shared" si="44"/>
        <v>0.99711805555853061</v>
      </c>
      <c r="O320">
        <v>1361753751</v>
      </c>
      <c r="P320" s="8">
        <f t="shared" si="41"/>
        <v>41330.038784722223</v>
      </c>
      <c r="Q320" s="8">
        <f t="shared" si="45"/>
        <v>41330</v>
      </c>
      <c r="R320" s="9">
        <f t="shared" si="46"/>
        <v>3.8784722222771961E-2</v>
      </c>
      <c r="S320" t="b">
        <v>1</v>
      </c>
      <c r="T320">
        <v>284</v>
      </c>
      <c r="U320">
        <f t="shared" si="47"/>
        <v>284</v>
      </c>
      <c r="V320" t="str">
        <f t="shared" si="48"/>
        <v/>
      </c>
      <c r="W320" t="b">
        <v>1</v>
      </c>
      <c r="X320" t="s">
        <v>8267</v>
      </c>
      <c r="Y320" s="3">
        <f t="shared" si="49"/>
        <v>2.8332000000000002</v>
      </c>
      <c r="Z320" s="4">
        <f t="shared" si="42"/>
        <v>49.880281690140848</v>
      </c>
      <c r="AA320" t="s">
        <v>8306</v>
      </c>
      <c r="AB320" t="s">
        <v>8311</v>
      </c>
      <c r="AC320">
        <f>1</f>
        <v>1</v>
      </c>
    </row>
    <row r="321" spans="1:29" ht="57.6" x14ac:dyDescent="0.3">
      <c r="A321">
        <v>319</v>
      </c>
      <c r="B321" s="1" t="s">
        <v>320</v>
      </c>
      <c r="C321" s="1" t="s">
        <v>4429</v>
      </c>
      <c r="D321">
        <v>5000</v>
      </c>
      <c r="E321">
        <f>VLOOKUP(D321,LU_A!$C$2:$D$13,1,TRUE)</f>
        <v>5000</v>
      </c>
      <c r="F321" t="str">
        <f>VLOOKUP($D321,LU_A!$C$2:$D$13,2,TRUE)</f>
        <v>SmC</v>
      </c>
      <c r="G321">
        <v>5634</v>
      </c>
      <c r="H321" t="s">
        <v>8219</v>
      </c>
      <c r="I321" t="s">
        <v>8224</v>
      </c>
      <c r="J321" t="s">
        <v>8246</v>
      </c>
      <c r="K321">
        <v>1265097540</v>
      </c>
      <c r="L321" s="8">
        <f t="shared" si="40"/>
        <v>40211.332638888889</v>
      </c>
      <c r="M321" s="8">
        <f t="shared" si="43"/>
        <v>40211</v>
      </c>
      <c r="N321" s="9">
        <f t="shared" si="44"/>
        <v>0.33263888888905058</v>
      </c>
      <c r="O321">
        <v>1257538029</v>
      </c>
      <c r="P321" s="8">
        <f t="shared" si="41"/>
        <v>40123.83829861111</v>
      </c>
      <c r="Q321" s="8">
        <f t="shared" si="45"/>
        <v>40123</v>
      </c>
      <c r="R321" s="9">
        <f t="shared" si="46"/>
        <v>0.83829861111007631</v>
      </c>
      <c r="S321" t="b">
        <v>1</v>
      </c>
      <c r="T321">
        <v>51</v>
      </c>
      <c r="U321">
        <f t="shared" si="47"/>
        <v>51</v>
      </c>
      <c r="V321" t="str">
        <f t="shared" si="48"/>
        <v/>
      </c>
      <c r="W321" t="b">
        <v>1</v>
      </c>
      <c r="X321" t="s">
        <v>8267</v>
      </c>
      <c r="Y321" s="3">
        <f t="shared" si="49"/>
        <v>1.1268</v>
      </c>
      <c r="Z321" s="4">
        <f t="shared" si="42"/>
        <v>110.47058823529412</v>
      </c>
      <c r="AA321" t="s">
        <v>8306</v>
      </c>
      <c r="AB321" t="s">
        <v>8311</v>
      </c>
      <c r="AC321">
        <f>1</f>
        <v>1</v>
      </c>
    </row>
    <row r="322" spans="1:29" ht="43.2" x14ac:dyDescent="0.3">
      <c r="A322">
        <v>320</v>
      </c>
      <c r="B322" s="1" t="s">
        <v>321</v>
      </c>
      <c r="C322" s="1" t="s">
        <v>4430</v>
      </c>
      <c r="D322">
        <v>20000</v>
      </c>
      <c r="E322">
        <f>VLOOKUP(D322,LU_A!$C$2:$D$13,1,TRUE)</f>
        <v>20000</v>
      </c>
      <c r="F322" t="str">
        <f>VLOOKUP($D322,LU_A!$C$2:$D$13,2,TRUE)</f>
        <v>MedB</v>
      </c>
      <c r="G322">
        <v>21316</v>
      </c>
      <c r="H322" t="s">
        <v>8219</v>
      </c>
      <c r="I322" t="s">
        <v>8225</v>
      </c>
      <c r="J322" t="s">
        <v>8247</v>
      </c>
      <c r="K322">
        <v>1450825200</v>
      </c>
      <c r="L322" s="8">
        <f t="shared" ref="L322:L385" si="50">(((K322/60)/60)/24)+DATE(1970,1,1)</f>
        <v>42360.958333333328</v>
      </c>
      <c r="M322" s="8">
        <f t="shared" si="43"/>
        <v>42360</v>
      </c>
      <c r="N322" s="9">
        <f t="shared" si="44"/>
        <v>0.95833333332848269</v>
      </c>
      <c r="O322">
        <v>1448284433</v>
      </c>
      <c r="P322" s="8">
        <f t="shared" ref="P322:P385" si="51">(((O322/60)/60)/24)+DATE(1970,1,1)</f>
        <v>42331.551307870366</v>
      </c>
      <c r="Q322" s="8">
        <f t="shared" si="45"/>
        <v>42331</v>
      </c>
      <c r="R322" s="9">
        <f t="shared" si="46"/>
        <v>0.55130787036614493</v>
      </c>
      <c r="S322" t="b">
        <v>1</v>
      </c>
      <c r="T322">
        <v>158</v>
      </c>
      <c r="U322">
        <f t="shared" si="47"/>
        <v>158</v>
      </c>
      <c r="V322" t="str">
        <f t="shared" si="48"/>
        <v/>
      </c>
      <c r="W322" t="b">
        <v>1</v>
      </c>
      <c r="X322" t="s">
        <v>8267</v>
      </c>
      <c r="Y322" s="3">
        <f t="shared" si="49"/>
        <v>1.0658000000000001</v>
      </c>
      <c r="Z322" s="4">
        <f t="shared" ref="Z322:Z385" si="52">IFERROR(G322/T322," ")</f>
        <v>134.91139240506328</v>
      </c>
      <c r="AA322" t="s">
        <v>8306</v>
      </c>
      <c r="AB322" t="s">
        <v>8311</v>
      </c>
      <c r="AC322">
        <f>1</f>
        <v>1</v>
      </c>
    </row>
    <row r="323" spans="1:29" ht="43.2" x14ac:dyDescent="0.3">
      <c r="A323">
        <v>321</v>
      </c>
      <c r="B323" s="1" t="s">
        <v>322</v>
      </c>
      <c r="C323" s="1" t="s">
        <v>4431</v>
      </c>
      <c r="D323">
        <v>35000</v>
      </c>
      <c r="E323">
        <f>VLOOKUP(D323,LU_A!$C$2:$D$13,1,TRUE)</f>
        <v>35000</v>
      </c>
      <c r="F323" t="str">
        <f>VLOOKUP($D323,LU_A!$C$2:$D$13,2,TRUE)</f>
        <v>LgA</v>
      </c>
      <c r="G323">
        <v>35932</v>
      </c>
      <c r="H323" t="s">
        <v>8219</v>
      </c>
      <c r="I323" t="s">
        <v>8236</v>
      </c>
      <c r="J323" t="s">
        <v>8249</v>
      </c>
      <c r="K323">
        <v>1478605386</v>
      </c>
      <c r="L323" s="8">
        <f t="shared" si="50"/>
        <v>42682.488263888896</v>
      </c>
      <c r="M323" s="8">
        <f t="shared" ref="M323:M386" si="53">INT(L323)</f>
        <v>42682</v>
      </c>
      <c r="N323" s="9">
        <f t="shared" ref="N323:N386" si="54">L323-M323</f>
        <v>0.48826388889574446</v>
      </c>
      <c r="O323">
        <v>1475577786</v>
      </c>
      <c r="P323" s="8">
        <f t="shared" si="51"/>
        <v>42647.446597222224</v>
      </c>
      <c r="Q323" s="8">
        <f t="shared" ref="Q323:Q386" si="55">INT(P323)</f>
        <v>42647</v>
      </c>
      <c r="R323" s="9">
        <f t="shared" ref="R323:R386" si="56">P323-Q323</f>
        <v>0.44659722222422715</v>
      </c>
      <c r="S323" t="b">
        <v>1</v>
      </c>
      <c r="T323">
        <v>337</v>
      </c>
      <c r="U323">
        <f t="shared" ref="U323:U386" si="57">IF(H323="successful",T323,"")</f>
        <v>337</v>
      </c>
      <c r="V323" t="str">
        <f t="shared" ref="V323:V386" si="58">IF(H323="failed",T323,"")</f>
        <v/>
      </c>
      <c r="W323" t="b">
        <v>1</v>
      </c>
      <c r="X323" t="s">
        <v>8267</v>
      </c>
      <c r="Y323" s="3">
        <f t="shared" ref="Y323:Y386" si="59">G323/D323</f>
        <v>1.0266285714285714</v>
      </c>
      <c r="Z323" s="4">
        <f t="shared" si="52"/>
        <v>106.62314540059347</v>
      </c>
      <c r="AA323" t="s">
        <v>8306</v>
      </c>
      <c r="AB323" t="s">
        <v>8311</v>
      </c>
      <c r="AC323">
        <f>1</f>
        <v>1</v>
      </c>
    </row>
    <row r="324" spans="1:29" ht="43.2" x14ac:dyDescent="0.3">
      <c r="A324">
        <v>322</v>
      </c>
      <c r="B324" s="1" t="s">
        <v>323</v>
      </c>
      <c r="C324" s="1" t="s">
        <v>4432</v>
      </c>
      <c r="D324">
        <v>25000</v>
      </c>
      <c r="E324">
        <f>VLOOKUP(D324,LU_A!$C$2:$D$13,1,TRUE)</f>
        <v>25000</v>
      </c>
      <c r="F324" t="str">
        <f>VLOOKUP($D324,LU_A!$C$2:$D$13,2,TRUE)</f>
        <v>MedC</v>
      </c>
      <c r="G324">
        <v>26978</v>
      </c>
      <c r="H324" t="s">
        <v>8219</v>
      </c>
      <c r="I324" t="s">
        <v>8224</v>
      </c>
      <c r="J324" t="s">
        <v>8246</v>
      </c>
      <c r="K324">
        <v>1463146848</v>
      </c>
      <c r="L324" s="8">
        <f t="shared" si="50"/>
        <v>42503.57</v>
      </c>
      <c r="M324" s="8">
        <f t="shared" si="53"/>
        <v>42503</v>
      </c>
      <c r="N324" s="9">
        <f t="shared" si="54"/>
        <v>0.56999999999970896</v>
      </c>
      <c r="O324">
        <v>1460554848</v>
      </c>
      <c r="P324" s="8">
        <f t="shared" si="51"/>
        <v>42473.57</v>
      </c>
      <c r="Q324" s="8">
        <f t="shared" si="55"/>
        <v>42473</v>
      </c>
      <c r="R324" s="9">
        <f t="shared" si="56"/>
        <v>0.56999999999970896</v>
      </c>
      <c r="S324" t="b">
        <v>1</v>
      </c>
      <c r="T324">
        <v>186</v>
      </c>
      <c r="U324">
        <f t="shared" si="57"/>
        <v>186</v>
      </c>
      <c r="V324" t="str">
        <f t="shared" si="58"/>
        <v/>
      </c>
      <c r="W324" t="b">
        <v>1</v>
      </c>
      <c r="X324" t="s">
        <v>8267</v>
      </c>
      <c r="Y324" s="3">
        <f t="shared" si="59"/>
        <v>1.0791200000000001</v>
      </c>
      <c r="Z324" s="4">
        <f t="shared" si="52"/>
        <v>145.04301075268816</v>
      </c>
      <c r="AA324" t="s">
        <v>8306</v>
      </c>
      <c r="AB324" t="s">
        <v>8311</v>
      </c>
      <c r="AC324">
        <f>1</f>
        <v>1</v>
      </c>
    </row>
    <row r="325" spans="1:29" ht="43.2" x14ac:dyDescent="0.3">
      <c r="A325">
        <v>323</v>
      </c>
      <c r="B325" s="1" t="s">
        <v>324</v>
      </c>
      <c r="C325" s="1" t="s">
        <v>4433</v>
      </c>
      <c r="D325">
        <v>5400</v>
      </c>
      <c r="E325">
        <f>VLOOKUP(D325,LU_A!$C$2:$D$13,1,TRUE)</f>
        <v>5000</v>
      </c>
      <c r="F325" t="str">
        <f>VLOOKUP($D325,LU_A!$C$2:$D$13,2,TRUE)</f>
        <v>SmC</v>
      </c>
      <c r="G325">
        <v>6646</v>
      </c>
      <c r="H325" t="s">
        <v>8219</v>
      </c>
      <c r="I325" t="s">
        <v>8224</v>
      </c>
      <c r="J325" t="s">
        <v>8246</v>
      </c>
      <c r="K325">
        <v>1482307140</v>
      </c>
      <c r="L325" s="8">
        <f t="shared" si="50"/>
        <v>42725.332638888889</v>
      </c>
      <c r="M325" s="8">
        <f t="shared" si="53"/>
        <v>42725</v>
      </c>
      <c r="N325" s="9">
        <f t="shared" si="54"/>
        <v>0.33263888888905058</v>
      </c>
      <c r="O325">
        <v>1479886966</v>
      </c>
      <c r="P325" s="8">
        <f t="shared" si="51"/>
        <v>42697.32136574074</v>
      </c>
      <c r="Q325" s="8">
        <f t="shared" si="55"/>
        <v>42697</v>
      </c>
      <c r="R325" s="9">
        <f t="shared" si="56"/>
        <v>0.32136574073956581</v>
      </c>
      <c r="S325" t="b">
        <v>1</v>
      </c>
      <c r="T325">
        <v>58</v>
      </c>
      <c r="U325">
        <f t="shared" si="57"/>
        <v>58</v>
      </c>
      <c r="V325" t="str">
        <f t="shared" si="58"/>
        <v/>
      </c>
      <c r="W325" t="b">
        <v>1</v>
      </c>
      <c r="X325" t="s">
        <v>8267</v>
      </c>
      <c r="Y325" s="3">
        <f t="shared" si="59"/>
        <v>1.2307407407407407</v>
      </c>
      <c r="Z325" s="4">
        <f t="shared" si="52"/>
        <v>114.58620689655173</v>
      </c>
      <c r="AA325" t="s">
        <v>8306</v>
      </c>
      <c r="AB325" t="s">
        <v>8311</v>
      </c>
      <c r="AC325">
        <f>1</f>
        <v>1</v>
      </c>
    </row>
    <row r="326" spans="1:29" ht="43.2" x14ac:dyDescent="0.3">
      <c r="A326">
        <v>324</v>
      </c>
      <c r="B326" s="1" t="s">
        <v>325</v>
      </c>
      <c r="C326" s="1" t="s">
        <v>4434</v>
      </c>
      <c r="D326">
        <v>8500</v>
      </c>
      <c r="E326">
        <f>VLOOKUP(D326,LU_A!$C$2:$D$13,1,TRUE)</f>
        <v>5000</v>
      </c>
      <c r="F326" t="str">
        <f>VLOOKUP($D326,LU_A!$C$2:$D$13,2,TRUE)</f>
        <v>SmC</v>
      </c>
      <c r="G326">
        <v>8636</v>
      </c>
      <c r="H326" t="s">
        <v>8219</v>
      </c>
      <c r="I326" t="s">
        <v>8224</v>
      </c>
      <c r="J326" t="s">
        <v>8246</v>
      </c>
      <c r="K326">
        <v>1438441308</v>
      </c>
      <c r="L326" s="8">
        <f t="shared" si="50"/>
        <v>42217.626250000001</v>
      </c>
      <c r="M326" s="8">
        <f t="shared" si="53"/>
        <v>42217</v>
      </c>
      <c r="N326" s="9">
        <f t="shared" si="54"/>
        <v>0.62625000000116415</v>
      </c>
      <c r="O326">
        <v>1435590108</v>
      </c>
      <c r="P326" s="8">
        <f t="shared" si="51"/>
        <v>42184.626250000001</v>
      </c>
      <c r="Q326" s="8">
        <f t="shared" si="55"/>
        <v>42184</v>
      </c>
      <c r="R326" s="9">
        <f t="shared" si="56"/>
        <v>0.62625000000116415</v>
      </c>
      <c r="S326" t="b">
        <v>1</v>
      </c>
      <c r="T326">
        <v>82</v>
      </c>
      <c r="U326">
        <f t="shared" si="57"/>
        <v>82</v>
      </c>
      <c r="V326" t="str">
        <f t="shared" si="58"/>
        <v/>
      </c>
      <c r="W326" t="b">
        <v>1</v>
      </c>
      <c r="X326" t="s">
        <v>8267</v>
      </c>
      <c r="Y326" s="3">
        <f t="shared" si="59"/>
        <v>1.016</v>
      </c>
      <c r="Z326" s="4">
        <f t="shared" si="52"/>
        <v>105.3170731707317</v>
      </c>
      <c r="AA326" t="s">
        <v>8306</v>
      </c>
      <c r="AB326" t="s">
        <v>8311</v>
      </c>
      <c r="AC326">
        <f>1</f>
        <v>1</v>
      </c>
    </row>
    <row r="327" spans="1:29" ht="43.2" x14ac:dyDescent="0.3">
      <c r="A327">
        <v>325</v>
      </c>
      <c r="B327" s="1" t="s">
        <v>326</v>
      </c>
      <c r="C327" s="1" t="s">
        <v>4435</v>
      </c>
      <c r="D327">
        <v>50000</v>
      </c>
      <c r="E327">
        <f>VLOOKUP(D327,LU_A!$C$2:$D$13,1,TRUE)</f>
        <v>50000</v>
      </c>
      <c r="F327" t="str">
        <f>VLOOKUP($D327,LU_A!$C$2:$D$13,2,TRUE)</f>
        <v>LgD</v>
      </c>
      <c r="G327">
        <v>52198</v>
      </c>
      <c r="H327" t="s">
        <v>8219</v>
      </c>
      <c r="I327" t="s">
        <v>8224</v>
      </c>
      <c r="J327" t="s">
        <v>8246</v>
      </c>
      <c r="K327">
        <v>1482208233</v>
      </c>
      <c r="L327" s="8">
        <f t="shared" si="50"/>
        <v>42724.187881944439</v>
      </c>
      <c r="M327" s="8">
        <f t="shared" si="53"/>
        <v>42724</v>
      </c>
      <c r="N327" s="9">
        <f t="shared" si="54"/>
        <v>0.18788194443914108</v>
      </c>
      <c r="O327">
        <v>1479184233</v>
      </c>
      <c r="P327" s="8">
        <f t="shared" si="51"/>
        <v>42689.187881944439</v>
      </c>
      <c r="Q327" s="8">
        <f t="shared" si="55"/>
        <v>42689</v>
      </c>
      <c r="R327" s="9">
        <f t="shared" si="56"/>
        <v>0.18788194443914108</v>
      </c>
      <c r="S327" t="b">
        <v>1</v>
      </c>
      <c r="T327">
        <v>736</v>
      </c>
      <c r="U327">
        <f t="shared" si="57"/>
        <v>736</v>
      </c>
      <c r="V327" t="str">
        <f t="shared" si="58"/>
        <v/>
      </c>
      <c r="W327" t="b">
        <v>1</v>
      </c>
      <c r="X327" t="s">
        <v>8267</v>
      </c>
      <c r="Y327" s="3">
        <f t="shared" si="59"/>
        <v>1.04396</v>
      </c>
      <c r="Z327" s="4">
        <f t="shared" si="52"/>
        <v>70.921195652173907</v>
      </c>
      <c r="AA327" t="s">
        <v>8306</v>
      </c>
      <c r="AB327" t="s">
        <v>8311</v>
      </c>
      <c r="AC327">
        <f>1</f>
        <v>1</v>
      </c>
    </row>
    <row r="328" spans="1:29" ht="43.2" x14ac:dyDescent="0.3">
      <c r="A328">
        <v>326</v>
      </c>
      <c r="B328" s="1" t="s">
        <v>327</v>
      </c>
      <c r="C328" s="1" t="s">
        <v>4436</v>
      </c>
      <c r="D328">
        <v>150000</v>
      </c>
      <c r="E328">
        <f>VLOOKUP(D328,LU_A!$C$2:$D$13,1,TRUE)</f>
        <v>50000</v>
      </c>
      <c r="F328" t="str">
        <f>VLOOKUP($D328,LU_A!$C$2:$D$13,2,TRUE)</f>
        <v>LgD</v>
      </c>
      <c r="G328">
        <v>169394.6</v>
      </c>
      <c r="H328" t="s">
        <v>8219</v>
      </c>
      <c r="I328" t="s">
        <v>8224</v>
      </c>
      <c r="J328" t="s">
        <v>8246</v>
      </c>
      <c r="K328">
        <v>1489532220</v>
      </c>
      <c r="L328" s="8">
        <f t="shared" si="50"/>
        <v>42808.956250000003</v>
      </c>
      <c r="M328" s="8">
        <f t="shared" si="53"/>
        <v>42808</v>
      </c>
      <c r="N328" s="9">
        <f t="shared" si="54"/>
        <v>0.95625000000291038</v>
      </c>
      <c r="O328">
        <v>1486625606</v>
      </c>
      <c r="P328" s="8">
        <f t="shared" si="51"/>
        <v>42775.314884259264</v>
      </c>
      <c r="Q328" s="8">
        <f t="shared" si="55"/>
        <v>42775</v>
      </c>
      <c r="R328" s="9">
        <f t="shared" si="56"/>
        <v>0.31488425926363561</v>
      </c>
      <c r="S328" t="b">
        <v>1</v>
      </c>
      <c r="T328">
        <v>1151</v>
      </c>
      <c r="U328">
        <f t="shared" si="57"/>
        <v>1151</v>
      </c>
      <c r="V328" t="str">
        <f t="shared" si="58"/>
        <v/>
      </c>
      <c r="W328" t="b">
        <v>1</v>
      </c>
      <c r="X328" t="s">
        <v>8267</v>
      </c>
      <c r="Y328" s="3">
        <f t="shared" si="59"/>
        <v>1.1292973333333334</v>
      </c>
      <c r="Z328" s="4">
        <f t="shared" si="52"/>
        <v>147.17167680278018</v>
      </c>
      <c r="AA328" t="s">
        <v>8306</v>
      </c>
      <c r="AB328" t="s">
        <v>8311</v>
      </c>
      <c r="AC328">
        <f>1</f>
        <v>1</v>
      </c>
    </row>
    <row r="329" spans="1:29" ht="43.2" x14ac:dyDescent="0.3">
      <c r="A329">
        <v>327</v>
      </c>
      <c r="B329" s="1" t="s">
        <v>328</v>
      </c>
      <c r="C329" s="1" t="s">
        <v>4437</v>
      </c>
      <c r="D329">
        <v>4000</v>
      </c>
      <c r="E329">
        <f>VLOOKUP(D329,LU_A!$C$2:$D$13,1,TRUE)</f>
        <v>1000</v>
      </c>
      <c r="F329" t="str">
        <f>VLOOKUP($D329,LU_A!$C$2:$D$13,2,TRUE)</f>
        <v>SmB</v>
      </c>
      <c r="G329">
        <v>5456</v>
      </c>
      <c r="H329" t="s">
        <v>8219</v>
      </c>
      <c r="I329" t="s">
        <v>8224</v>
      </c>
      <c r="J329" t="s">
        <v>8246</v>
      </c>
      <c r="K329">
        <v>1427011200</v>
      </c>
      <c r="L329" s="8">
        <f t="shared" si="50"/>
        <v>42085.333333333328</v>
      </c>
      <c r="M329" s="8">
        <f t="shared" si="53"/>
        <v>42085</v>
      </c>
      <c r="N329" s="9">
        <f t="shared" si="54"/>
        <v>0.33333333332848269</v>
      </c>
      <c r="O329">
        <v>1424669929</v>
      </c>
      <c r="P329" s="8">
        <f t="shared" si="51"/>
        <v>42058.235289351855</v>
      </c>
      <c r="Q329" s="8">
        <f t="shared" si="55"/>
        <v>42058</v>
      </c>
      <c r="R329" s="9">
        <f t="shared" si="56"/>
        <v>0.23528935185458977</v>
      </c>
      <c r="S329" t="b">
        <v>1</v>
      </c>
      <c r="T329">
        <v>34</v>
      </c>
      <c r="U329">
        <f t="shared" si="57"/>
        <v>34</v>
      </c>
      <c r="V329" t="str">
        <f t="shared" si="58"/>
        <v/>
      </c>
      <c r="W329" t="b">
        <v>1</v>
      </c>
      <c r="X329" t="s">
        <v>8267</v>
      </c>
      <c r="Y329" s="3">
        <f t="shared" si="59"/>
        <v>1.3640000000000001</v>
      </c>
      <c r="Z329" s="4">
        <f t="shared" si="52"/>
        <v>160.47058823529412</v>
      </c>
      <c r="AA329" t="s">
        <v>8306</v>
      </c>
      <c r="AB329" t="s">
        <v>8311</v>
      </c>
      <c r="AC329">
        <f>1</f>
        <v>1</v>
      </c>
    </row>
    <row r="330" spans="1:29" ht="43.2" x14ac:dyDescent="0.3">
      <c r="A330">
        <v>328</v>
      </c>
      <c r="B330" s="1" t="s">
        <v>329</v>
      </c>
      <c r="C330" s="1" t="s">
        <v>4438</v>
      </c>
      <c r="D330">
        <v>75000</v>
      </c>
      <c r="E330">
        <f>VLOOKUP(D330,LU_A!$C$2:$D$13,1,TRUE)</f>
        <v>50000</v>
      </c>
      <c r="F330" t="str">
        <f>VLOOKUP($D330,LU_A!$C$2:$D$13,2,TRUE)</f>
        <v>LgD</v>
      </c>
      <c r="G330">
        <v>77710.8</v>
      </c>
      <c r="H330" t="s">
        <v>8219</v>
      </c>
      <c r="I330" t="s">
        <v>8224</v>
      </c>
      <c r="J330" t="s">
        <v>8246</v>
      </c>
      <c r="K330">
        <v>1446350400</v>
      </c>
      <c r="L330" s="8">
        <f t="shared" si="50"/>
        <v>42309.166666666672</v>
      </c>
      <c r="M330" s="8">
        <f t="shared" si="53"/>
        <v>42309</v>
      </c>
      <c r="N330" s="9">
        <f t="shared" si="54"/>
        <v>0.16666666667151731</v>
      </c>
      <c r="O330">
        <v>1443739388</v>
      </c>
      <c r="P330" s="8">
        <f t="shared" si="51"/>
        <v>42278.946620370371</v>
      </c>
      <c r="Q330" s="8">
        <f t="shared" si="55"/>
        <v>42278</v>
      </c>
      <c r="R330" s="9">
        <f t="shared" si="56"/>
        <v>0.9466203703705105</v>
      </c>
      <c r="S330" t="b">
        <v>1</v>
      </c>
      <c r="T330">
        <v>498</v>
      </c>
      <c r="U330">
        <f t="shared" si="57"/>
        <v>498</v>
      </c>
      <c r="V330" t="str">
        <f t="shared" si="58"/>
        <v/>
      </c>
      <c r="W330" t="b">
        <v>1</v>
      </c>
      <c r="X330" t="s">
        <v>8267</v>
      </c>
      <c r="Y330" s="3">
        <f t="shared" si="59"/>
        <v>1.036144</v>
      </c>
      <c r="Z330" s="4">
        <f t="shared" si="52"/>
        <v>156.04578313253012</v>
      </c>
      <c r="AA330" t="s">
        <v>8306</v>
      </c>
      <c r="AB330" t="s">
        <v>8311</v>
      </c>
      <c r="AC330">
        <f>1</f>
        <v>1</v>
      </c>
    </row>
    <row r="331" spans="1:29" ht="43.2" x14ac:dyDescent="0.3">
      <c r="A331">
        <v>329</v>
      </c>
      <c r="B331" s="1" t="s">
        <v>330</v>
      </c>
      <c r="C331" s="1" t="s">
        <v>4439</v>
      </c>
      <c r="D331">
        <v>10000</v>
      </c>
      <c r="E331">
        <f>VLOOKUP(D331,LU_A!$C$2:$D$13,1,TRUE)</f>
        <v>10000</v>
      </c>
      <c r="F331" t="str">
        <f>VLOOKUP($D331,LU_A!$C$2:$D$13,2,TRUE)</f>
        <v>SmD</v>
      </c>
      <c r="G331">
        <v>10550</v>
      </c>
      <c r="H331" t="s">
        <v>8219</v>
      </c>
      <c r="I331" t="s">
        <v>8224</v>
      </c>
      <c r="J331" t="s">
        <v>8246</v>
      </c>
      <c r="K331">
        <v>1446868800</v>
      </c>
      <c r="L331" s="8">
        <f t="shared" si="50"/>
        <v>42315.166666666672</v>
      </c>
      <c r="M331" s="8">
        <f t="shared" si="53"/>
        <v>42315</v>
      </c>
      <c r="N331" s="9">
        <f t="shared" si="54"/>
        <v>0.16666666667151731</v>
      </c>
      <c r="O331">
        <v>1444821127</v>
      </c>
      <c r="P331" s="8">
        <f t="shared" si="51"/>
        <v>42291.46674768519</v>
      </c>
      <c r="Q331" s="8">
        <f t="shared" si="55"/>
        <v>42291</v>
      </c>
      <c r="R331" s="9">
        <f t="shared" si="56"/>
        <v>0.46674768519005738</v>
      </c>
      <c r="S331" t="b">
        <v>1</v>
      </c>
      <c r="T331">
        <v>167</v>
      </c>
      <c r="U331">
        <f t="shared" si="57"/>
        <v>167</v>
      </c>
      <c r="V331" t="str">
        <f t="shared" si="58"/>
        <v/>
      </c>
      <c r="W331" t="b">
        <v>1</v>
      </c>
      <c r="X331" t="s">
        <v>8267</v>
      </c>
      <c r="Y331" s="3">
        <f t="shared" si="59"/>
        <v>1.0549999999999999</v>
      </c>
      <c r="Z331" s="4">
        <f t="shared" si="52"/>
        <v>63.17365269461078</v>
      </c>
      <c r="AA331" t="s">
        <v>8306</v>
      </c>
      <c r="AB331" t="s">
        <v>8311</v>
      </c>
      <c r="AC331">
        <f>1</f>
        <v>1</v>
      </c>
    </row>
    <row r="332" spans="1:29" ht="43.2" x14ac:dyDescent="0.3">
      <c r="A332">
        <v>330</v>
      </c>
      <c r="B332" s="1" t="s">
        <v>331</v>
      </c>
      <c r="C332" s="1" t="s">
        <v>4440</v>
      </c>
      <c r="D332">
        <v>35000</v>
      </c>
      <c r="E332">
        <f>VLOOKUP(D332,LU_A!$C$2:$D$13,1,TRUE)</f>
        <v>35000</v>
      </c>
      <c r="F332" t="str">
        <f>VLOOKUP($D332,LU_A!$C$2:$D$13,2,TRUE)</f>
        <v>LgA</v>
      </c>
      <c r="G332">
        <v>35640</v>
      </c>
      <c r="H332" t="s">
        <v>8219</v>
      </c>
      <c r="I332" t="s">
        <v>8224</v>
      </c>
      <c r="J332" t="s">
        <v>8246</v>
      </c>
      <c r="K332">
        <v>1368763140</v>
      </c>
      <c r="L332" s="8">
        <f t="shared" si="50"/>
        <v>41411.165972222225</v>
      </c>
      <c r="M332" s="8">
        <f t="shared" si="53"/>
        <v>41411</v>
      </c>
      <c r="N332" s="9">
        <f t="shared" si="54"/>
        <v>0.16597222222480923</v>
      </c>
      <c r="O332">
        <v>1366028563</v>
      </c>
      <c r="P332" s="8">
        <f t="shared" si="51"/>
        <v>41379.515775462962</v>
      </c>
      <c r="Q332" s="8">
        <f t="shared" si="55"/>
        <v>41379</v>
      </c>
      <c r="R332" s="9">
        <f t="shared" si="56"/>
        <v>0.51577546296175569</v>
      </c>
      <c r="S332" t="b">
        <v>1</v>
      </c>
      <c r="T332">
        <v>340</v>
      </c>
      <c r="U332">
        <f t="shared" si="57"/>
        <v>340</v>
      </c>
      <c r="V332" t="str">
        <f t="shared" si="58"/>
        <v/>
      </c>
      <c r="W332" t="b">
        <v>1</v>
      </c>
      <c r="X332" t="s">
        <v>8267</v>
      </c>
      <c r="Y332" s="3">
        <f t="shared" si="59"/>
        <v>1.0182857142857142</v>
      </c>
      <c r="Z332" s="4">
        <f t="shared" si="52"/>
        <v>104.82352941176471</v>
      </c>
      <c r="AA332" t="s">
        <v>8306</v>
      </c>
      <c r="AB332" t="s">
        <v>8311</v>
      </c>
      <c r="AC332">
        <f>1</f>
        <v>1</v>
      </c>
    </row>
    <row r="333" spans="1:29" ht="43.2" x14ac:dyDescent="0.3">
      <c r="A333">
        <v>331</v>
      </c>
      <c r="B333" s="1" t="s">
        <v>332</v>
      </c>
      <c r="C333" s="1" t="s">
        <v>4441</v>
      </c>
      <c r="D333">
        <v>40000</v>
      </c>
      <c r="E333">
        <f>VLOOKUP(D333,LU_A!$C$2:$D$13,1,TRUE)</f>
        <v>40000</v>
      </c>
      <c r="F333" t="str">
        <f>VLOOKUP($D333,LU_A!$C$2:$D$13,2,TRUE)</f>
        <v>LgB</v>
      </c>
      <c r="G333">
        <v>42642</v>
      </c>
      <c r="H333" t="s">
        <v>8219</v>
      </c>
      <c r="I333" t="s">
        <v>8224</v>
      </c>
      <c r="J333" t="s">
        <v>8246</v>
      </c>
      <c r="K333">
        <v>1466171834</v>
      </c>
      <c r="L333" s="8">
        <f t="shared" si="50"/>
        <v>42538.581412037034</v>
      </c>
      <c r="M333" s="8">
        <f t="shared" si="53"/>
        <v>42538</v>
      </c>
      <c r="N333" s="9">
        <f t="shared" si="54"/>
        <v>0.58141203703416977</v>
      </c>
      <c r="O333">
        <v>1463493434</v>
      </c>
      <c r="P333" s="8">
        <f t="shared" si="51"/>
        <v>42507.581412037034</v>
      </c>
      <c r="Q333" s="8">
        <f t="shared" si="55"/>
        <v>42507</v>
      </c>
      <c r="R333" s="9">
        <f t="shared" si="56"/>
        <v>0.58141203703416977</v>
      </c>
      <c r="S333" t="b">
        <v>1</v>
      </c>
      <c r="T333">
        <v>438</v>
      </c>
      <c r="U333">
        <f t="shared" si="57"/>
        <v>438</v>
      </c>
      <c r="V333" t="str">
        <f t="shared" si="58"/>
        <v/>
      </c>
      <c r="W333" t="b">
        <v>1</v>
      </c>
      <c r="X333" t="s">
        <v>8267</v>
      </c>
      <c r="Y333" s="3">
        <f t="shared" si="59"/>
        <v>1.0660499999999999</v>
      </c>
      <c r="Z333" s="4">
        <f t="shared" si="52"/>
        <v>97.356164383561648</v>
      </c>
      <c r="AA333" t="s">
        <v>8306</v>
      </c>
      <c r="AB333" t="s">
        <v>8311</v>
      </c>
      <c r="AC333">
        <f>1</f>
        <v>1</v>
      </c>
    </row>
    <row r="334" spans="1:29" ht="43.2" x14ac:dyDescent="0.3">
      <c r="A334">
        <v>332</v>
      </c>
      <c r="B334" s="1" t="s">
        <v>333</v>
      </c>
      <c r="C334" s="1" t="s">
        <v>4442</v>
      </c>
      <c r="D334">
        <v>100000</v>
      </c>
      <c r="E334">
        <f>VLOOKUP(D334,LU_A!$C$2:$D$13,1,TRUE)</f>
        <v>50000</v>
      </c>
      <c r="F334" t="str">
        <f>VLOOKUP($D334,LU_A!$C$2:$D$13,2,TRUE)</f>
        <v>LgD</v>
      </c>
      <c r="G334">
        <v>113015</v>
      </c>
      <c r="H334" t="s">
        <v>8219</v>
      </c>
      <c r="I334" t="s">
        <v>8224</v>
      </c>
      <c r="J334" t="s">
        <v>8246</v>
      </c>
      <c r="K334">
        <v>1446019200</v>
      </c>
      <c r="L334" s="8">
        <f t="shared" si="50"/>
        <v>42305.333333333328</v>
      </c>
      <c r="M334" s="8">
        <f t="shared" si="53"/>
        <v>42305</v>
      </c>
      <c r="N334" s="9">
        <f t="shared" si="54"/>
        <v>0.33333333332848269</v>
      </c>
      <c r="O334">
        <v>1442420377</v>
      </c>
      <c r="P334" s="8">
        <f t="shared" si="51"/>
        <v>42263.680289351847</v>
      </c>
      <c r="Q334" s="8">
        <f t="shared" si="55"/>
        <v>42263</v>
      </c>
      <c r="R334" s="9">
        <f t="shared" si="56"/>
        <v>0.68028935184702277</v>
      </c>
      <c r="S334" t="b">
        <v>1</v>
      </c>
      <c r="T334">
        <v>555</v>
      </c>
      <c r="U334">
        <f t="shared" si="57"/>
        <v>555</v>
      </c>
      <c r="V334" t="str">
        <f t="shared" si="58"/>
        <v/>
      </c>
      <c r="W334" t="b">
        <v>1</v>
      </c>
      <c r="X334" t="s">
        <v>8267</v>
      </c>
      <c r="Y334" s="3">
        <f t="shared" si="59"/>
        <v>1.13015</v>
      </c>
      <c r="Z334" s="4">
        <f t="shared" si="52"/>
        <v>203.63063063063063</v>
      </c>
      <c r="AA334" t="s">
        <v>8306</v>
      </c>
      <c r="AB334" t="s">
        <v>8311</v>
      </c>
      <c r="AC334">
        <f>1</f>
        <v>1</v>
      </c>
    </row>
    <row r="335" spans="1:29" ht="43.2" x14ac:dyDescent="0.3">
      <c r="A335">
        <v>333</v>
      </c>
      <c r="B335" s="1" t="s">
        <v>334</v>
      </c>
      <c r="C335" s="1" t="s">
        <v>4443</v>
      </c>
      <c r="D335">
        <v>40000</v>
      </c>
      <c r="E335">
        <f>VLOOKUP(D335,LU_A!$C$2:$D$13,1,TRUE)</f>
        <v>40000</v>
      </c>
      <c r="F335" t="str">
        <f>VLOOKUP($D335,LU_A!$C$2:$D$13,2,TRUE)</f>
        <v>LgB</v>
      </c>
      <c r="G335">
        <v>50091</v>
      </c>
      <c r="H335" t="s">
        <v>8219</v>
      </c>
      <c r="I335" t="s">
        <v>8224</v>
      </c>
      <c r="J335" t="s">
        <v>8246</v>
      </c>
      <c r="K335">
        <v>1460038591</v>
      </c>
      <c r="L335" s="8">
        <f t="shared" si="50"/>
        <v>42467.59480324074</v>
      </c>
      <c r="M335" s="8">
        <f t="shared" si="53"/>
        <v>42467</v>
      </c>
      <c r="N335" s="9">
        <f t="shared" si="54"/>
        <v>0.59480324073956581</v>
      </c>
      <c r="O335">
        <v>1457450191</v>
      </c>
      <c r="P335" s="8">
        <f t="shared" si="51"/>
        <v>42437.636469907404</v>
      </c>
      <c r="Q335" s="8">
        <f t="shared" si="55"/>
        <v>42437</v>
      </c>
      <c r="R335" s="9">
        <f t="shared" si="56"/>
        <v>0.63646990740380716</v>
      </c>
      <c r="S335" t="b">
        <v>1</v>
      </c>
      <c r="T335">
        <v>266</v>
      </c>
      <c r="U335">
        <f t="shared" si="57"/>
        <v>266</v>
      </c>
      <c r="V335" t="str">
        <f t="shared" si="58"/>
        <v/>
      </c>
      <c r="W335" t="b">
        <v>1</v>
      </c>
      <c r="X335" t="s">
        <v>8267</v>
      </c>
      <c r="Y335" s="3">
        <f t="shared" si="59"/>
        <v>1.252275</v>
      </c>
      <c r="Z335" s="4">
        <f t="shared" si="52"/>
        <v>188.31203007518798</v>
      </c>
      <c r="AA335" t="s">
        <v>8306</v>
      </c>
      <c r="AB335" t="s">
        <v>8311</v>
      </c>
      <c r="AC335">
        <f>1</f>
        <v>1</v>
      </c>
    </row>
    <row r="336" spans="1:29" ht="57.6" x14ac:dyDescent="0.3">
      <c r="A336">
        <v>334</v>
      </c>
      <c r="B336" s="1" t="s">
        <v>335</v>
      </c>
      <c r="C336" s="1" t="s">
        <v>4444</v>
      </c>
      <c r="D336">
        <v>10000</v>
      </c>
      <c r="E336">
        <f>VLOOKUP(D336,LU_A!$C$2:$D$13,1,TRUE)</f>
        <v>10000</v>
      </c>
      <c r="F336" t="str">
        <f>VLOOKUP($D336,LU_A!$C$2:$D$13,2,TRUE)</f>
        <v>SmD</v>
      </c>
      <c r="G336">
        <v>10119</v>
      </c>
      <c r="H336" t="s">
        <v>8219</v>
      </c>
      <c r="I336" t="s">
        <v>8224</v>
      </c>
      <c r="J336" t="s">
        <v>8246</v>
      </c>
      <c r="K336">
        <v>1431716400</v>
      </c>
      <c r="L336" s="8">
        <f t="shared" si="50"/>
        <v>42139.791666666672</v>
      </c>
      <c r="M336" s="8">
        <f t="shared" si="53"/>
        <v>42139</v>
      </c>
      <c r="N336" s="9">
        <f t="shared" si="54"/>
        <v>0.79166666667151731</v>
      </c>
      <c r="O336">
        <v>1428423757</v>
      </c>
      <c r="P336" s="8">
        <f t="shared" si="51"/>
        <v>42101.682372685187</v>
      </c>
      <c r="Q336" s="8">
        <f t="shared" si="55"/>
        <v>42101</v>
      </c>
      <c r="R336" s="9">
        <f t="shared" si="56"/>
        <v>0.682372685187147</v>
      </c>
      <c r="S336" t="b">
        <v>1</v>
      </c>
      <c r="T336">
        <v>69</v>
      </c>
      <c r="U336">
        <f t="shared" si="57"/>
        <v>69</v>
      </c>
      <c r="V336" t="str">
        <f t="shared" si="58"/>
        <v/>
      </c>
      <c r="W336" t="b">
        <v>1</v>
      </c>
      <c r="X336" t="s">
        <v>8267</v>
      </c>
      <c r="Y336" s="3">
        <f t="shared" si="59"/>
        <v>1.0119</v>
      </c>
      <c r="Z336" s="4">
        <f t="shared" si="52"/>
        <v>146.65217391304347</v>
      </c>
      <c r="AA336" t="s">
        <v>8306</v>
      </c>
      <c r="AB336" t="s">
        <v>8311</v>
      </c>
      <c r="AC336">
        <f>1</f>
        <v>1</v>
      </c>
    </row>
    <row r="337" spans="1:29" ht="43.2" x14ac:dyDescent="0.3">
      <c r="A337">
        <v>335</v>
      </c>
      <c r="B337" s="1" t="s">
        <v>336</v>
      </c>
      <c r="C337" s="1" t="s">
        <v>4445</v>
      </c>
      <c r="D337">
        <v>8500</v>
      </c>
      <c r="E337">
        <f>VLOOKUP(D337,LU_A!$C$2:$D$13,1,TRUE)</f>
        <v>5000</v>
      </c>
      <c r="F337" t="str">
        <f>VLOOKUP($D337,LU_A!$C$2:$D$13,2,TRUE)</f>
        <v>SmC</v>
      </c>
      <c r="G337">
        <v>8735</v>
      </c>
      <c r="H337" t="s">
        <v>8219</v>
      </c>
      <c r="I337" t="s">
        <v>8224</v>
      </c>
      <c r="J337" t="s">
        <v>8246</v>
      </c>
      <c r="K337">
        <v>1431122400</v>
      </c>
      <c r="L337" s="8">
        <f t="shared" si="50"/>
        <v>42132.916666666672</v>
      </c>
      <c r="M337" s="8">
        <f t="shared" si="53"/>
        <v>42132</v>
      </c>
      <c r="N337" s="9">
        <f t="shared" si="54"/>
        <v>0.91666666667151731</v>
      </c>
      <c r="O337">
        <v>1428428515</v>
      </c>
      <c r="P337" s="8">
        <f t="shared" si="51"/>
        <v>42101.737442129626</v>
      </c>
      <c r="Q337" s="8">
        <f t="shared" si="55"/>
        <v>42101</v>
      </c>
      <c r="R337" s="9">
        <f t="shared" si="56"/>
        <v>0.73744212962628808</v>
      </c>
      <c r="S337" t="b">
        <v>1</v>
      </c>
      <c r="T337">
        <v>80</v>
      </c>
      <c r="U337">
        <f t="shared" si="57"/>
        <v>80</v>
      </c>
      <c r="V337" t="str">
        <f t="shared" si="58"/>
        <v/>
      </c>
      <c r="W337" t="b">
        <v>1</v>
      </c>
      <c r="X337" t="s">
        <v>8267</v>
      </c>
      <c r="Y337" s="3">
        <f t="shared" si="59"/>
        <v>1.0276470588235294</v>
      </c>
      <c r="Z337" s="4">
        <f t="shared" si="52"/>
        <v>109.1875</v>
      </c>
      <c r="AA337" t="s">
        <v>8306</v>
      </c>
      <c r="AB337" t="s">
        <v>8311</v>
      </c>
      <c r="AC337">
        <f>1</f>
        <v>1</v>
      </c>
    </row>
    <row r="338" spans="1:29" ht="43.2" x14ac:dyDescent="0.3">
      <c r="A338">
        <v>336</v>
      </c>
      <c r="B338" s="1" t="s">
        <v>337</v>
      </c>
      <c r="C338" s="1" t="s">
        <v>4446</v>
      </c>
      <c r="D338">
        <v>25000</v>
      </c>
      <c r="E338">
        <f>VLOOKUP(D338,LU_A!$C$2:$D$13,1,TRUE)</f>
        <v>25000</v>
      </c>
      <c r="F338" t="str">
        <f>VLOOKUP($D338,LU_A!$C$2:$D$13,2,TRUE)</f>
        <v>MedC</v>
      </c>
      <c r="G338">
        <v>29209.78</v>
      </c>
      <c r="H338" t="s">
        <v>8219</v>
      </c>
      <c r="I338" t="s">
        <v>8224</v>
      </c>
      <c r="J338" t="s">
        <v>8246</v>
      </c>
      <c r="K338">
        <v>1447427918</v>
      </c>
      <c r="L338" s="8">
        <f t="shared" si="50"/>
        <v>42321.637939814813</v>
      </c>
      <c r="M338" s="8">
        <f t="shared" si="53"/>
        <v>42321</v>
      </c>
      <c r="N338" s="9">
        <f t="shared" si="54"/>
        <v>0.637939814812853</v>
      </c>
      <c r="O338">
        <v>1444832318</v>
      </c>
      <c r="P338" s="8">
        <f t="shared" si="51"/>
        <v>42291.596273148149</v>
      </c>
      <c r="Q338" s="8">
        <f t="shared" si="55"/>
        <v>42291</v>
      </c>
      <c r="R338" s="9">
        <f t="shared" si="56"/>
        <v>0.59627314814861165</v>
      </c>
      <c r="S338" t="b">
        <v>1</v>
      </c>
      <c r="T338">
        <v>493</v>
      </c>
      <c r="U338">
        <f t="shared" si="57"/>
        <v>493</v>
      </c>
      <c r="V338" t="str">
        <f t="shared" si="58"/>
        <v/>
      </c>
      <c r="W338" t="b">
        <v>1</v>
      </c>
      <c r="X338" t="s">
        <v>8267</v>
      </c>
      <c r="Y338" s="3">
        <f t="shared" si="59"/>
        <v>1.1683911999999999</v>
      </c>
      <c r="Z338" s="4">
        <f t="shared" si="52"/>
        <v>59.249046653144013</v>
      </c>
      <c r="AA338" t="s">
        <v>8306</v>
      </c>
      <c r="AB338" t="s">
        <v>8311</v>
      </c>
      <c r="AC338">
        <f>1</f>
        <v>1</v>
      </c>
    </row>
    <row r="339" spans="1:29" ht="43.2" x14ac:dyDescent="0.3">
      <c r="A339">
        <v>337</v>
      </c>
      <c r="B339" s="1" t="s">
        <v>338</v>
      </c>
      <c r="C339" s="1" t="s">
        <v>4447</v>
      </c>
      <c r="D339">
        <v>3000</v>
      </c>
      <c r="E339">
        <f>VLOOKUP(D339,LU_A!$C$2:$D$13,1,TRUE)</f>
        <v>1000</v>
      </c>
      <c r="F339" t="str">
        <f>VLOOKUP($D339,LU_A!$C$2:$D$13,2,TRUE)</f>
        <v>SmB</v>
      </c>
      <c r="G339">
        <v>3035.05</v>
      </c>
      <c r="H339" t="s">
        <v>8219</v>
      </c>
      <c r="I339" t="s">
        <v>8224</v>
      </c>
      <c r="J339" t="s">
        <v>8246</v>
      </c>
      <c r="K339">
        <v>1426298708</v>
      </c>
      <c r="L339" s="8">
        <f t="shared" si="50"/>
        <v>42077.086898148147</v>
      </c>
      <c r="M339" s="8">
        <f t="shared" si="53"/>
        <v>42077</v>
      </c>
      <c r="N339" s="9">
        <f t="shared" si="54"/>
        <v>8.6898148147156462E-2</v>
      </c>
      <c r="O339">
        <v>1423710308</v>
      </c>
      <c r="P339" s="8">
        <f t="shared" si="51"/>
        <v>42047.128564814819</v>
      </c>
      <c r="Q339" s="8">
        <f t="shared" si="55"/>
        <v>42047</v>
      </c>
      <c r="R339" s="9">
        <f t="shared" si="56"/>
        <v>0.12856481481867377</v>
      </c>
      <c r="S339" t="b">
        <v>1</v>
      </c>
      <c r="T339">
        <v>31</v>
      </c>
      <c r="U339">
        <f t="shared" si="57"/>
        <v>31</v>
      </c>
      <c r="V339" t="str">
        <f t="shared" si="58"/>
        <v/>
      </c>
      <c r="W339" t="b">
        <v>1</v>
      </c>
      <c r="X339" t="s">
        <v>8267</v>
      </c>
      <c r="Y339" s="3">
        <f t="shared" si="59"/>
        <v>1.0116833333333335</v>
      </c>
      <c r="Z339" s="4">
        <f t="shared" si="52"/>
        <v>97.904838709677421</v>
      </c>
      <c r="AA339" t="s">
        <v>8306</v>
      </c>
      <c r="AB339" t="s">
        <v>8311</v>
      </c>
      <c r="AC339">
        <f>1</f>
        <v>1</v>
      </c>
    </row>
    <row r="340" spans="1:29" ht="43.2" x14ac:dyDescent="0.3">
      <c r="A340">
        <v>338</v>
      </c>
      <c r="B340" s="1" t="s">
        <v>339</v>
      </c>
      <c r="C340" s="1" t="s">
        <v>4448</v>
      </c>
      <c r="D340">
        <v>15000</v>
      </c>
      <c r="E340">
        <f>VLOOKUP(D340,LU_A!$C$2:$D$13,1,TRUE)</f>
        <v>15000</v>
      </c>
      <c r="F340" t="str">
        <f>VLOOKUP($D340,LU_A!$C$2:$D$13,2,TRUE)</f>
        <v>MedA</v>
      </c>
      <c r="G340">
        <v>16520.04</v>
      </c>
      <c r="H340" t="s">
        <v>8219</v>
      </c>
      <c r="I340" t="s">
        <v>8224</v>
      </c>
      <c r="J340" t="s">
        <v>8246</v>
      </c>
      <c r="K340">
        <v>1472864400</v>
      </c>
      <c r="L340" s="8">
        <f t="shared" si="50"/>
        <v>42616.041666666672</v>
      </c>
      <c r="M340" s="8">
        <f t="shared" si="53"/>
        <v>42616</v>
      </c>
      <c r="N340" s="9">
        <f t="shared" si="54"/>
        <v>4.1666666671517305E-2</v>
      </c>
      <c r="O340">
        <v>1468001290</v>
      </c>
      <c r="P340" s="8">
        <f t="shared" si="51"/>
        <v>42559.755671296298</v>
      </c>
      <c r="Q340" s="8">
        <f t="shared" si="55"/>
        <v>42559</v>
      </c>
      <c r="R340" s="9">
        <f t="shared" si="56"/>
        <v>0.75567129629780538</v>
      </c>
      <c r="S340" t="b">
        <v>1</v>
      </c>
      <c r="T340">
        <v>236</v>
      </c>
      <c r="U340">
        <f t="shared" si="57"/>
        <v>236</v>
      </c>
      <c r="V340" t="str">
        <f t="shared" si="58"/>
        <v/>
      </c>
      <c r="W340" t="b">
        <v>1</v>
      </c>
      <c r="X340" t="s">
        <v>8267</v>
      </c>
      <c r="Y340" s="3">
        <f t="shared" si="59"/>
        <v>1.1013360000000001</v>
      </c>
      <c r="Z340" s="4">
        <f t="shared" si="52"/>
        <v>70.000169491525426</v>
      </c>
      <c r="AA340" t="s">
        <v>8306</v>
      </c>
      <c r="AB340" t="s">
        <v>8311</v>
      </c>
      <c r="AC340">
        <f>1</f>
        <v>1</v>
      </c>
    </row>
    <row r="341" spans="1:29" ht="43.2" x14ac:dyDescent="0.3">
      <c r="A341">
        <v>339</v>
      </c>
      <c r="B341" s="1" t="s">
        <v>340</v>
      </c>
      <c r="C341" s="1" t="s">
        <v>4449</v>
      </c>
      <c r="D341">
        <v>6000</v>
      </c>
      <c r="E341">
        <f>VLOOKUP(D341,LU_A!$C$2:$D$13,1,TRUE)</f>
        <v>5000</v>
      </c>
      <c r="F341" t="str">
        <f>VLOOKUP($D341,LU_A!$C$2:$D$13,2,TRUE)</f>
        <v>SmC</v>
      </c>
      <c r="G341">
        <v>6485</v>
      </c>
      <c r="H341" t="s">
        <v>8219</v>
      </c>
      <c r="I341" t="s">
        <v>8224</v>
      </c>
      <c r="J341" t="s">
        <v>8246</v>
      </c>
      <c r="K341">
        <v>1430331268</v>
      </c>
      <c r="L341" s="8">
        <f t="shared" si="50"/>
        <v>42123.760046296295</v>
      </c>
      <c r="M341" s="8">
        <f t="shared" si="53"/>
        <v>42123</v>
      </c>
      <c r="N341" s="9">
        <f t="shared" si="54"/>
        <v>0.76004629629460396</v>
      </c>
      <c r="O341">
        <v>1427739268</v>
      </c>
      <c r="P341" s="8">
        <f t="shared" si="51"/>
        <v>42093.760046296295</v>
      </c>
      <c r="Q341" s="8">
        <f t="shared" si="55"/>
        <v>42093</v>
      </c>
      <c r="R341" s="9">
        <f t="shared" si="56"/>
        <v>0.76004629629460396</v>
      </c>
      <c r="S341" t="b">
        <v>1</v>
      </c>
      <c r="T341">
        <v>89</v>
      </c>
      <c r="U341">
        <f t="shared" si="57"/>
        <v>89</v>
      </c>
      <c r="V341" t="str">
        <f t="shared" si="58"/>
        <v/>
      </c>
      <c r="W341" t="b">
        <v>1</v>
      </c>
      <c r="X341" t="s">
        <v>8267</v>
      </c>
      <c r="Y341" s="3">
        <f t="shared" si="59"/>
        <v>1.0808333333333333</v>
      </c>
      <c r="Z341" s="4">
        <f t="shared" si="52"/>
        <v>72.865168539325836</v>
      </c>
      <c r="AA341" t="s">
        <v>8306</v>
      </c>
      <c r="AB341" t="s">
        <v>8311</v>
      </c>
      <c r="AC341">
        <f>1</f>
        <v>1</v>
      </c>
    </row>
    <row r="342" spans="1:29" ht="43.2" x14ac:dyDescent="0.3">
      <c r="A342">
        <v>340</v>
      </c>
      <c r="B342" s="1" t="s">
        <v>341</v>
      </c>
      <c r="C342" s="1" t="s">
        <v>4450</v>
      </c>
      <c r="D342">
        <v>35000</v>
      </c>
      <c r="E342">
        <f>VLOOKUP(D342,LU_A!$C$2:$D$13,1,TRUE)</f>
        <v>35000</v>
      </c>
      <c r="F342" t="str">
        <f>VLOOKUP($D342,LU_A!$C$2:$D$13,2,TRUE)</f>
        <v>LgA</v>
      </c>
      <c r="G342">
        <v>43758</v>
      </c>
      <c r="H342" t="s">
        <v>8219</v>
      </c>
      <c r="I342" t="s">
        <v>8224</v>
      </c>
      <c r="J342" t="s">
        <v>8246</v>
      </c>
      <c r="K342">
        <v>1489006800</v>
      </c>
      <c r="L342" s="8">
        <f t="shared" si="50"/>
        <v>42802.875</v>
      </c>
      <c r="M342" s="8">
        <f t="shared" si="53"/>
        <v>42802</v>
      </c>
      <c r="N342" s="9">
        <f t="shared" si="54"/>
        <v>0.875</v>
      </c>
      <c r="O342">
        <v>1486397007</v>
      </c>
      <c r="P342" s="8">
        <f t="shared" si="51"/>
        <v>42772.669062500005</v>
      </c>
      <c r="Q342" s="8">
        <f t="shared" si="55"/>
        <v>42772</v>
      </c>
      <c r="R342" s="9">
        <f t="shared" si="56"/>
        <v>0.66906250000465661</v>
      </c>
      <c r="S342" t="b">
        <v>1</v>
      </c>
      <c r="T342">
        <v>299</v>
      </c>
      <c r="U342">
        <f t="shared" si="57"/>
        <v>299</v>
      </c>
      <c r="V342" t="str">
        <f t="shared" si="58"/>
        <v/>
      </c>
      <c r="W342" t="b">
        <v>1</v>
      </c>
      <c r="X342" t="s">
        <v>8267</v>
      </c>
      <c r="Y342" s="3">
        <f t="shared" si="59"/>
        <v>1.2502285714285715</v>
      </c>
      <c r="Z342" s="4">
        <f t="shared" si="52"/>
        <v>146.34782608695653</v>
      </c>
      <c r="AA342" t="s">
        <v>8306</v>
      </c>
      <c r="AB342" t="s">
        <v>8311</v>
      </c>
      <c r="AC342">
        <f>1</f>
        <v>1</v>
      </c>
    </row>
    <row r="343" spans="1:29" ht="43.2" x14ac:dyDescent="0.3">
      <c r="A343">
        <v>341</v>
      </c>
      <c r="B343" s="1" t="s">
        <v>342</v>
      </c>
      <c r="C343" s="1" t="s">
        <v>4451</v>
      </c>
      <c r="D343">
        <v>3500</v>
      </c>
      <c r="E343">
        <f>VLOOKUP(D343,LU_A!$C$2:$D$13,1,TRUE)</f>
        <v>1000</v>
      </c>
      <c r="F343" t="str">
        <f>VLOOKUP($D343,LU_A!$C$2:$D$13,2,TRUE)</f>
        <v>SmB</v>
      </c>
      <c r="G343">
        <v>3735</v>
      </c>
      <c r="H343" t="s">
        <v>8219</v>
      </c>
      <c r="I343" t="s">
        <v>8224</v>
      </c>
      <c r="J343" t="s">
        <v>8246</v>
      </c>
      <c r="K343">
        <v>1412135940</v>
      </c>
      <c r="L343" s="8">
        <f t="shared" si="50"/>
        <v>41913.165972222225</v>
      </c>
      <c r="M343" s="8">
        <f t="shared" si="53"/>
        <v>41913</v>
      </c>
      <c r="N343" s="9">
        <f t="shared" si="54"/>
        <v>0.16597222222480923</v>
      </c>
      <c r="O343">
        <v>1410555998</v>
      </c>
      <c r="P343" s="8">
        <f t="shared" si="51"/>
        <v>41894.879606481481</v>
      </c>
      <c r="Q343" s="8">
        <f t="shared" si="55"/>
        <v>41894</v>
      </c>
      <c r="R343" s="9">
        <f t="shared" si="56"/>
        <v>0.87960648148145992</v>
      </c>
      <c r="S343" t="b">
        <v>1</v>
      </c>
      <c r="T343">
        <v>55</v>
      </c>
      <c r="U343">
        <f t="shared" si="57"/>
        <v>55</v>
      </c>
      <c r="V343" t="str">
        <f t="shared" si="58"/>
        <v/>
      </c>
      <c r="W343" t="b">
        <v>1</v>
      </c>
      <c r="X343" t="s">
        <v>8267</v>
      </c>
      <c r="Y343" s="3">
        <f t="shared" si="59"/>
        <v>1.0671428571428572</v>
      </c>
      <c r="Z343" s="4">
        <f t="shared" si="52"/>
        <v>67.909090909090907</v>
      </c>
      <c r="AA343" t="s">
        <v>8306</v>
      </c>
      <c r="AB343" t="s">
        <v>8311</v>
      </c>
      <c r="AC343">
        <f>1</f>
        <v>1</v>
      </c>
    </row>
    <row r="344" spans="1:29" ht="28.8" x14ac:dyDescent="0.3">
      <c r="A344">
        <v>342</v>
      </c>
      <c r="B344" s="1" t="s">
        <v>343</v>
      </c>
      <c r="C344" s="1" t="s">
        <v>4452</v>
      </c>
      <c r="D344">
        <v>55000</v>
      </c>
      <c r="E344">
        <f>VLOOKUP(D344,LU_A!$C$2:$D$13,1,TRUE)</f>
        <v>50000</v>
      </c>
      <c r="F344" t="str">
        <f>VLOOKUP($D344,LU_A!$C$2:$D$13,2,TRUE)</f>
        <v>LgD</v>
      </c>
      <c r="G344">
        <v>55201.52</v>
      </c>
      <c r="H344" t="s">
        <v>8219</v>
      </c>
      <c r="I344" t="s">
        <v>8224</v>
      </c>
      <c r="J344" t="s">
        <v>8246</v>
      </c>
      <c r="K344">
        <v>1461955465</v>
      </c>
      <c r="L344" s="8">
        <f t="shared" si="50"/>
        <v>42489.780844907407</v>
      </c>
      <c r="M344" s="8">
        <f t="shared" si="53"/>
        <v>42489</v>
      </c>
      <c r="N344" s="9">
        <f t="shared" si="54"/>
        <v>0.78084490740729962</v>
      </c>
      <c r="O344">
        <v>1459363465</v>
      </c>
      <c r="P344" s="8">
        <f t="shared" si="51"/>
        <v>42459.780844907407</v>
      </c>
      <c r="Q344" s="8">
        <f t="shared" si="55"/>
        <v>42459</v>
      </c>
      <c r="R344" s="9">
        <f t="shared" si="56"/>
        <v>0.78084490740729962</v>
      </c>
      <c r="S344" t="b">
        <v>1</v>
      </c>
      <c r="T344">
        <v>325</v>
      </c>
      <c r="U344">
        <f t="shared" si="57"/>
        <v>325</v>
      </c>
      <c r="V344" t="str">
        <f t="shared" si="58"/>
        <v/>
      </c>
      <c r="W344" t="b">
        <v>1</v>
      </c>
      <c r="X344" t="s">
        <v>8267</v>
      </c>
      <c r="Y344" s="3">
        <f t="shared" si="59"/>
        <v>1.0036639999999999</v>
      </c>
      <c r="Z344" s="4">
        <f t="shared" si="52"/>
        <v>169.85083076923075</v>
      </c>
      <c r="AA344" t="s">
        <v>8306</v>
      </c>
      <c r="AB344" t="s">
        <v>8311</v>
      </c>
      <c r="AC344">
        <f>1</f>
        <v>1</v>
      </c>
    </row>
    <row r="345" spans="1:29" ht="43.2" x14ac:dyDescent="0.3">
      <c r="A345">
        <v>343</v>
      </c>
      <c r="B345" s="1" t="s">
        <v>344</v>
      </c>
      <c r="C345" s="1" t="s">
        <v>4453</v>
      </c>
      <c r="D345">
        <v>30000</v>
      </c>
      <c r="E345">
        <f>VLOOKUP(D345,LU_A!$C$2:$D$13,1,TRUE)</f>
        <v>30000</v>
      </c>
      <c r="F345" t="str">
        <f>VLOOKUP($D345,LU_A!$C$2:$D$13,2,TRUE)</f>
        <v>MedD</v>
      </c>
      <c r="G345">
        <v>30608.59</v>
      </c>
      <c r="H345" t="s">
        <v>8219</v>
      </c>
      <c r="I345" t="s">
        <v>8224</v>
      </c>
      <c r="J345" t="s">
        <v>8246</v>
      </c>
      <c r="K345">
        <v>1415934000</v>
      </c>
      <c r="L345" s="8">
        <f t="shared" si="50"/>
        <v>41957.125</v>
      </c>
      <c r="M345" s="8">
        <f t="shared" si="53"/>
        <v>41957</v>
      </c>
      <c r="N345" s="9">
        <f t="shared" si="54"/>
        <v>0.125</v>
      </c>
      <c r="O345">
        <v>1413308545</v>
      </c>
      <c r="P345" s="8">
        <f t="shared" si="51"/>
        <v>41926.73778935185</v>
      </c>
      <c r="Q345" s="8">
        <f t="shared" si="55"/>
        <v>41926</v>
      </c>
      <c r="R345" s="9">
        <f t="shared" si="56"/>
        <v>0.73778935184964212</v>
      </c>
      <c r="S345" t="b">
        <v>1</v>
      </c>
      <c r="T345">
        <v>524</v>
      </c>
      <c r="U345">
        <f t="shared" si="57"/>
        <v>524</v>
      </c>
      <c r="V345" t="str">
        <f t="shared" si="58"/>
        <v/>
      </c>
      <c r="W345" t="b">
        <v>1</v>
      </c>
      <c r="X345" t="s">
        <v>8267</v>
      </c>
      <c r="Y345" s="3">
        <f t="shared" si="59"/>
        <v>1.0202863333333334</v>
      </c>
      <c r="Z345" s="4">
        <f t="shared" si="52"/>
        <v>58.413339694656486</v>
      </c>
      <c r="AA345" t="s">
        <v>8306</v>
      </c>
      <c r="AB345" t="s">
        <v>8311</v>
      </c>
      <c r="AC345">
        <f>1</f>
        <v>1</v>
      </c>
    </row>
    <row r="346" spans="1:29" ht="43.2" x14ac:dyDescent="0.3">
      <c r="A346">
        <v>344</v>
      </c>
      <c r="B346" s="1" t="s">
        <v>345</v>
      </c>
      <c r="C346" s="1" t="s">
        <v>4454</v>
      </c>
      <c r="D346">
        <v>33500</v>
      </c>
      <c r="E346">
        <f>VLOOKUP(D346,LU_A!$C$2:$D$13,1,TRUE)</f>
        <v>30000</v>
      </c>
      <c r="F346" t="str">
        <f>VLOOKUP($D346,LU_A!$C$2:$D$13,2,TRUE)</f>
        <v>MedD</v>
      </c>
      <c r="G346">
        <v>34198</v>
      </c>
      <c r="H346" t="s">
        <v>8219</v>
      </c>
      <c r="I346" t="s">
        <v>8224</v>
      </c>
      <c r="J346" t="s">
        <v>8246</v>
      </c>
      <c r="K346">
        <v>1433125200</v>
      </c>
      <c r="L346" s="8">
        <f t="shared" si="50"/>
        <v>42156.097222222219</v>
      </c>
      <c r="M346" s="8">
        <f t="shared" si="53"/>
        <v>42156</v>
      </c>
      <c r="N346" s="9">
        <f t="shared" si="54"/>
        <v>9.7222222218988463E-2</v>
      </c>
      <c r="O346">
        <v>1429312694</v>
      </c>
      <c r="P346" s="8">
        <f t="shared" si="51"/>
        <v>42111.970995370371</v>
      </c>
      <c r="Q346" s="8">
        <f t="shared" si="55"/>
        <v>42111</v>
      </c>
      <c r="R346" s="9">
        <f t="shared" si="56"/>
        <v>0.97099537037138361</v>
      </c>
      <c r="S346" t="b">
        <v>1</v>
      </c>
      <c r="T346">
        <v>285</v>
      </c>
      <c r="U346">
        <f t="shared" si="57"/>
        <v>285</v>
      </c>
      <c r="V346" t="str">
        <f t="shared" si="58"/>
        <v/>
      </c>
      <c r="W346" t="b">
        <v>1</v>
      </c>
      <c r="X346" t="s">
        <v>8267</v>
      </c>
      <c r="Y346" s="3">
        <f t="shared" si="59"/>
        <v>1.0208358208955224</v>
      </c>
      <c r="Z346" s="4">
        <f t="shared" si="52"/>
        <v>119.99298245614035</v>
      </c>
      <c r="AA346" t="s">
        <v>8306</v>
      </c>
      <c r="AB346" t="s">
        <v>8311</v>
      </c>
      <c r="AC346">
        <f>1</f>
        <v>1</v>
      </c>
    </row>
    <row r="347" spans="1:29" ht="43.2" x14ac:dyDescent="0.3">
      <c r="A347">
        <v>345</v>
      </c>
      <c r="B347" s="1" t="s">
        <v>346</v>
      </c>
      <c r="C347" s="1" t="s">
        <v>4455</v>
      </c>
      <c r="D347">
        <v>14500</v>
      </c>
      <c r="E347">
        <f>VLOOKUP(D347,LU_A!$C$2:$D$13,1,TRUE)</f>
        <v>10000</v>
      </c>
      <c r="F347" t="str">
        <f>VLOOKUP($D347,LU_A!$C$2:$D$13,2,TRUE)</f>
        <v>SmD</v>
      </c>
      <c r="G347">
        <v>17875</v>
      </c>
      <c r="H347" t="s">
        <v>8219</v>
      </c>
      <c r="I347" t="s">
        <v>8224</v>
      </c>
      <c r="J347" t="s">
        <v>8246</v>
      </c>
      <c r="K347">
        <v>1432161590</v>
      </c>
      <c r="L347" s="8">
        <f t="shared" si="50"/>
        <v>42144.944328703699</v>
      </c>
      <c r="M347" s="8">
        <f t="shared" si="53"/>
        <v>42144</v>
      </c>
      <c r="N347" s="9">
        <f t="shared" si="54"/>
        <v>0.94432870369928423</v>
      </c>
      <c r="O347">
        <v>1429569590</v>
      </c>
      <c r="P347" s="8">
        <f t="shared" si="51"/>
        <v>42114.944328703699</v>
      </c>
      <c r="Q347" s="8">
        <f t="shared" si="55"/>
        <v>42114</v>
      </c>
      <c r="R347" s="9">
        <f t="shared" si="56"/>
        <v>0.94432870369928423</v>
      </c>
      <c r="S347" t="b">
        <v>1</v>
      </c>
      <c r="T347">
        <v>179</v>
      </c>
      <c r="U347">
        <f t="shared" si="57"/>
        <v>179</v>
      </c>
      <c r="V347" t="str">
        <f t="shared" si="58"/>
        <v/>
      </c>
      <c r="W347" t="b">
        <v>1</v>
      </c>
      <c r="X347" t="s">
        <v>8267</v>
      </c>
      <c r="Y347" s="3">
        <f t="shared" si="59"/>
        <v>1.2327586206896552</v>
      </c>
      <c r="Z347" s="4">
        <f t="shared" si="52"/>
        <v>99.860335195530723</v>
      </c>
      <c r="AA347" t="s">
        <v>8306</v>
      </c>
      <c r="AB347" t="s">
        <v>8311</v>
      </c>
      <c r="AC347">
        <f>1</f>
        <v>1</v>
      </c>
    </row>
    <row r="348" spans="1:29" ht="43.2" x14ac:dyDescent="0.3">
      <c r="A348">
        <v>346</v>
      </c>
      <c r="B348" s="1" t="s">
        <v>347</v>
      </c>
      <c r="C348" s="1" t="s">
        <v>4456</v>
      </c>
      <c r="D348">
        <v>10000</v>
      </c>
      <c r="E348">
        <f>VLOOKUP(D348,LU_A!$C$2:$D$13,1,TRUE)</f>
        <v>10000</v>
      </c>
      <c r="F348" t="str">
        <f>VLOOKUP($D348,LU_A!$C$2:$D$13,2,TRUE)</f>
        <v>SmD</v>
      </c>
      <c r="G348">
        <v>17028.88</v>
      </c>
      <c r="H348" t="s">
        <v>8219</v>
      </c>
      <c r="I348" t="s">
        <v>8224</v>
      </c>
      <c r="J348" t="s">
        <v>8246</v>
      </c>
      <c r="K348">
        <v>1444824021</v>
      </c>
      <c r="L348" s="8">
        <f t="shared" si="50"/>
        <v>42291.500243055561</v>
      </c>
      <c r="M348" s="8">
        <f t="shared" si="53"/>
        <v>42291</v>
      </c>
      <c r="N348" s="9">
        <f t="shared" si="54"/>
        <v>0.500243055561441</v>
      </c>
      <c r="O348">
        <v>1442232021</v>
      </c>
      <c r="P348" s="8">
        <f t="shared" si="51"/>
        <v>42261.500243055561</v>
      </c>
      <c r="Q348" s="8">
        <f t="shared" si="55"/>
        <v>42261</v>
      </c>
      <c r="R348" s="9">
        <f t="shared" si="56"/>
        <v>0.500243055561441</v>
      </c>
      <c r="S348" t="b">
        <v>1</v>
      </c>
      <c r="T348">
        <v>188</v>
      </c>
      <c r="U348">
        <f t="shared" si="57"/>
        <v>188</v>
      </c>
      <c r="V348" t="str">
        <f t="shared" si="58"/>
        <v/>
      </c>
      <c r="W348" t="b">
        <v>1</v>
      </c>
      <c r="X348" t="s">
        <v>8267</v>
      </c>
      <c r="Y348" s="3">
        <f t="shared" si="59"/>
        <v>1.7028880000000002</v>
      </c>
      <c r="Z348" s="4">
        <f t="shared" si="52"/>
        <v>90.579148936170213</v>
      </c>
      <c r="AA348" t="s">
        <v>8306</v>
      </c>
      <c r="AB348" t="s">
        <v>8311</v>
      </c>
      <c r="AC348">
        <f>1</f>
        <v>1</v>
      </c>
    </row>
    <row r="349" spans="1:29" ht="43.2" x14ac:dyDescent="0.3">
      <c r="A349">
        <v>347</v>
      </c>
      <c r="B349" s="1" t="s">
        <v>348</v>
      </c>
      <c r="C349" s="1" t="s">
        <v>4457</v>
      </c>
      <c r="D349">
        <v>40000</v>
      </c>
      <c r="E349">
        <f>VLOOKUP(D349,LU_A!$C$2:$D$13,1,TRUE)</f>
        <v>40000</v>
      </c>
      <c r="F349" t="str">
        <f>VLOOKUP($D349,LU_A!$C$2:$D$13,2,TRUE)</f>
        <v>LgB</v>
      </c>
      <c r="G349">
        <v>44636.2</v>
      </c>
      <c r="H349" t="s">
        <v>8219</v>
      </c>
      <c r="I349" t="s">
        <v>8224</v>
      </c>
      <c r="J349" t="s">
        <v>8246</v>
      </c>
      <c r="K349">
        <v>1447505609</v>
      </c>
      <c r="L349" s="8">
        <f t="shared" si="50"/>
        <v>42322.537141203706</v>
      </c>
      <c r="M349" s="8">
        <f t="shared" si="53"/>
        <v>42322</v>
      </c>
      <c r="N349" s="9">
        <f t="shared" si="54"/>
        <v>0.53714120370568708</v>
      </c>
      <c r="O349">
        <v>1444910009</v>
      </c>
      <c r="P349" s="8">
        <f t="shared" si="51"/>
        <v>42292.495474537034</v>
      </c>
      <c r="Q349" s="8">
        <f t="shared" si="55"/>
        <v>42292</v>
      </c>
      <c r="R349" s="9">
        <f t="shared" si="56"/>
        <v>0.49547453703416977</v>
      </c>
      <c r="S349" t="b">
        <v>1</v>
      </c>
      <c r="T349">
        <v>379</v>
      </c>
      <c r="U349">
        <f t="shared" si="57"/>
        <v>379</v>
      </c>
      <c r="V349" t="str">
        <f t="shared" si="58"/>
        <v/>
      </c>
      <c r="W349" t="b">
        <v>1</v>
      </c>
      <c r="X349" t="s">
        <v>8267</v>
      </c>
      <c r="Y349" s="3">
        <f t="shared" si="59"/>
        <v>1.1159049999999999</v>
      </c>
      <c r="Z349" s="4">
        <f t="shared" si="52"/>
        <v>117.77361477572559</v>
      </c>
      <c r="AA349" t="s">
        <v>8306</v>
      </c>
      <c r="AB349" t="s">
        <v>8311</v>
      </c>
      <c r="AC349">
        <f>1</f>
        <v>1</v>
      </c>
    </row>
    <row r="350" spans="1:29" ht="43.2" x14ac:dyDescent="0.3">
      <c r="A350">
        <v>348</v>
      </c>
      <c r="B350" s="1" t="s">
        <v>349</v>
      </c>
      <c r="C350" s="1" t="s">
        <v>4458</v>
      </c>
      <c r="D350">
        <v>10000</v>
      </c>
      <c r="E350">
        <f>VLOOKUP(D350,LU_A!$C$2:$D$13,1,TRUE)</f>
        <v>10000</v>
      </c>
      <c r="F350" t="str">
        <f>VLOOKUP($D350,LU_A!$C$2:$D$13,2,TRUE)</f>
        <v>SmD</v>
      </c>
      <c r="G350">
        <v>10300</v>
      </c>
      <c r="H350" t="s">
        <v>8219</v>
      </c>
      <c r="I350" t="s">
        <v>8224</v>
      </c>
      <c r="J350" t="s">
        <v>8246</v>
      </c>
      <c r="K350">
        <v>1440165916</v>
      </c>
      <c r="L350" s="8">
        <f t="shared" si="50"/>
        <v>42237.58699074074</v>
      </c>
      <c r="M350" s="8">
        <f t="shared" si="53"/>
        <v>42237</v>
      </c>
      <c r="N350" s="9">
        <f t="shared" si="54"/>
        <v>0.58699074073956581</v>
      </c>
      <c r="O350">
        <v>1437573916</v>
      </c>
      <c r="P350" s="8">
        <f t="shared" si="51"/>
        <v>42207.58699074074</v>
      </c>
      <c r="Q350" s="8">
        <f t="shared" si="55"/>
        <v>42207</v>
      </c>
      <c r="R350" s="9">
        <f t="shared" si="56"/>
        <v>0.58699074073956581</v>
      </c>
      <c r="S350" t="b">
        <v>1</v>
      </c>
      <c r="T350">
        <v>119</v>
      </c>
      <c r="U350">
        <f t="shared" si="57"/>
        <v>119</v>
      </c>
      <c r="V350" t="str">
        <f t="shared" si="58"/>
        <v/>
      </c>
      <c r="W350" t="b">
        <v>1</v>
      </c>
      <c r="X350" t="s">
        <v>8267</v>
      </c>
      <c r="Y350" s="3">
        <f t="shared" si="59"/>
        <v>1.03</v>
      </c>
      <c r="Z350" s="4">
        <f t="shared" si="52"/>
        <v>86.554621848739501</v>
      </c>
      <c r="AA350" t="s">
        <v>8306</v>
      </c>
      <c r="AB350" t="s">
        <v>8311</v>
      </c>
      <c r="AC350">
        <f>1</f>
        <v>1</v>
      </c>
    </row>
    <row r="351" spans="1:29" ht="43.2" x14ac:dyDescent="0.3">
      <c r="A351">
        <v>349</v>
      </c>
      <c r="B351" s="1" t="s">
        <v>350</v>
      </c>
      <c r="C351" s="1" t="s">
        <v>4459</v>
      </c>
      <c r="D351">
        <v>11260</v>
      </c>
      <c r="E351">
        <f>VLOOKUP(D351,LU_A!$C$2:$D$13,1,TRUE)</f>
        <v>10000</v>
      </c>
      <c r="F351" t="str">
        <f>VLOOKUP($D351,LU_A!$C$2:$D$13,2,TRUE)</f>
        <v>SmD</v>
      </c>
      <c r="G351">
        <v>12007.18</v>
      </c>
      <c r="H351" t="s">
        <v>8219</v>
      </c>
      <c r="I351" t="s">
        <v>8224</v>
      </c>
      <c r="J351" t="s">
        <v>8246</v>
      </c>
      <c r="K351">
        <v>1487937508</v>
      </c>
      <c r="L351" s="8">
        <f t="shared" si="50"/>
        <v>42790.498935185184</v>
      </c>
      <c r="M351" s="8">
        <f t="shared" si="53"/>
        <v>42790</v>
      </c>
      <c r="N351" s="9">
        <f t="shared" si="54"/>
        <v>0.49893518518365454</v>
      </c>
      <c r="O351">
        <v>1485345508</v>
      </c>
      <c r="P351" s="8">
        <f t="shared" si="51"/>
        <v>42760.498935185184</v>
      </c>
      <c r="Q351" s="8">
        <f t="shared" si="55"/>
        <v>42760</v>
      </c>
      <c r="R351" s="9">
        <f t="shared" si="56"/>
        <v>0.49893518518365454</v>
      </c>
      <c r="S351" t="b">
        <v>1</v>
      </c>
      <c r="T351">
        <v>167</v>
      </c>
      <c r="U351">
        <f t="shared" si="57"/>
        <v>167</v>
      </c>
      <c r="V351" t="str">
        <f t="shared" si="58"/>
        <v/>
      </c>
      <c r="W351" t="b">
        <v>1</v>
      </c>
      <c r="X351" t="s">
        <v>8267</v>
      </c>
      <c r="Y351" s="3">
        <f t="shared" si="59"/>
        <v>1.0663570159857905</v>
      </c>
      <c r="Z351" s="4">
        <f t="shared" si="52"/>
        <v>71.899281437125751</v>
      </c>
      <c r="AA351" t="s">
        <v>8306</v>
      </c>
      <c r="AB351" t="s">
        <v>8311</v>
      </c>
      <c r="AC351">
        <f>1</f>
        <v>1</v>
      </c>
    </row>
    <row r="352" spans="1:29" ht="43.2" x14ac:dyDescent="0.3">
      <c r="A352">
        <v>350</v>
      </c>
      <c r="B352" s="1" t="s">
        <v>351</v>
      </c>
      <c r="C352" s="1" t="s">
        <v>4460</v>
      </c>
      <c r="D352">
        <v>25000</v>
      </c>
      <c r="E352">
        <f>VLOOKUP(D352,LU_A!$C$2:$D$13,1,TRUE)</f>
        <v>25000</v>
      </c>
      <c r="F352" t="str">
        <f>VLOOKUP($D352,LU_A!$C$2:$D$13,2,TRUE)</f>
        <v>MedC</v>
      </c>
      <c r="G352">
        <v>28690</v>
      </c>
      <c r="H352" t="s">
        <v>8219</v>
      </c>
      <c r="I352" t="s">
        <v>8224</v>
      </c>
      <c r="J352" t="s">
        <v>8246</v>
      </c>
      <c r="K352">
        <v>1473566340</v>
      </c>
      <c r="L352" s="8">
        <f t="shared" si="50"/>
        <v>42624.165972222225</v>
      </c>
      <c r="M352" s="8">
        <f t="shared" si="53"/>
        <v>42624</v>
      </c>
      <c r="N352" s="9">
        <f t="shared" si="54"/>
        <v>0.16597222222480923</v>
      </c>
      <c r="O352">
        <v>1470274509</v>
      </c>
      <c r="P352" s="8">
        <f t="shared" si="51"/>
        <v>42586.066076388888</v>
      </c>
      <c r="Q352" s="8">
        <f t="shared" si="55"/>
        <v>42586</v>
      </c>
      <c r="R352" s="9">
        <f t="shared" si="56"/>
        <v>6.6076388888177462E-2</v>
      </c>
      <c r="S352" t="b">
        <v>1</v>
      </c>
      <c r="T352">
        <v>221</v>
      </c>
      <c r="U352">
        <f t="shared" si="57"/>
        <v>221</v>
      </c>
      <c r="V352" t="str">
        <f t="shared" si="58"/>
        <v/>
      </c>
      <c r="W352" t="b">
        <v>1</v>
      </c>
      <c r="X352" t="s">
        <v>8267</v>
      </c>
      <c r="Y352" s="3">
        <f t="shared" si="59"/>
        <v>1.1476</v>
      </c>
      <c r="Z352" s="4">
        <f t="shared" si="52"/>
        <v>129.81900452488688</v>
      </c>
      <c r="AA352" t="s">
        <v>8306</v>
      </c>
      <c r="AB352" t="s">
        <v>8311</v>
      </c>
      <c r="AC352">
        <f>1</f>
        <v>1</v>
      </c>
    </row>
    <row r="353" spans="1:29" ht="43.2" x14ac:dyDescent="0.3">
      <c r="A353">
        <v>351</v>
      </c>
      <c r="B353" s="1" t="s">
        <v>352</v>
      </c>
      <c r="C353" s="1" t="s">
        <v>4461</v>
      </c>
      <c r="D353">
        <v>34000</v>
      </c>
      <c r="E353">
        <f>VLOOKUP(D353,LU_A!$C$2:$D$13,1,TRUE)</f>
        <v>30000</v>
      </c>
      <c r="F353" t="str">
        <f>VLOOKUP($D353,LU_A!$C$2:$D$13,2,TRUE)</f>
        <v>MedD</v>
      </c>
      <c r="G353">
        <v>43296</v>
      </c>
      <c r="H353" t="s">
        <v>8219</v>
      </c>
      <c r="I353" t="s">
        <v>8227</v>
      </c>
      <c r="J353" t="s">
        <v>8249</v>
      </c>
      <c r="K353">
        <v>1460066954</v>
      </c>
      <c r="L353" s="8">
        <f t="shared" si="50"/>
        <v>42467.923078703709</v>
      </c>
      <c r="M353" s="8">
        <f t="shared" si="53"/>
        <v>42467</v>
      </c>
      <c r="N353" s="9">
        <f t="shared" si="54"/>
        <v>0.92307870370859746</v>
      </c>
      <c r="O353">
        <v>1456614554</v>
      </c>
      <c r="P353" s="8">
        <f t="shared" si="51"/>
        <v>42427.964745370366</v>
      </c>
      <c r="Q353" s="8">
        <f t="shared" si="55"/>
        <v>42427</v>
      </c>
      <c r="R353" s="9">
        <f t="shared" si="56"/>
        <v>0.96474537036556285</v>
      </c>
      <c r="S353" t="b">
        <v>1</v>
      </c>
      <c r="T353">
        <v>964</v>
      </c>
      <c r="U353">
        <f t="shared" si="57"/>
        <v>964</v>
      </c>
      <c r="V353" t="str">
        <f t="shared" si="58"/>
        <v/>
      </c>
      <c r="W353" t="b">
        <v>1</v>
      </c>
      <c r="X353" t="s">
        <v>8267</v>
      </c>
      <c r="Y353" s="3">
        <f t="shared" si="59"/>
        <v>1.2734117647058822</v>
      </c>
      <c r="Z353" s="4">
        <f t="shared" si="52"/>
        <v>44.912863070539416</v>
      </c>
      <c r="AA353" t="s">
        <v>8306</v>
      </c>
      <c r="AB353" t="s">
        <v>8311</v>
      </c>
      <c r="AC353">
        <f>1</f>
        <v>1</v>
      </c>
    </row>
    <row r="354" spans="1:29" ht="43.2" x14ac:dyDescent="0.3">
      <c r="A354">
        <v>352</v>
      </c>
      <c r="B354" s="1" t="s">
        <v>353</v>
      </c>
      <c r="C354" s="1" t="s">
        <v>4462</v>
      </c>
      <c r="D354">
        <v>10000</v>
      </c>
      <c r="E354">
        <f>VLOOKUP(D354,LU_A!$C$2:$D$13,1,TRUE)</f>
        <v>10000</v>
      </c>
      <c r="F354" t="str">
        <f>VLOOKUP($D354,LU_A!$C$2:$D$13,2,TRUE)</f>
        <v>SmD</v>
      </c>
      <c r="G354">
        <v>11656</v>
      </c>
      <c r="H354" t="s">
        <v>8219</v>
      </c>
      <c r="I354" t="s">
        <v>8224</v>
      </c>
      <c r="J354" t="s">
        <v>8246</v>
      </c>
      <c r="K354">
        <v>1412740868</v>
      </c>
      <c r="L354" s="8">
        <f t="shared" si="50"/>
        <v>41920.167453703703</v>
      </c>
      <c r="M354" s="8">
        <f t="shared" si="53"/>
        <v>41920</v>
      </c>
      <c r="N354" s="9">
        <f t="shared" si="54"/>
        <v>0.16745370370335877</v>
      </c>
      <c r="O354">
        <v>1410148868</v>
      </c>
      <c r="P354" s="8">
        <f t="shared" si="51"/>
        <v>41890.167453703703</v>
      </c>
      <c r="Q354" s="8">
        <f t="shared" si="55"/>
        <v>41890</v>
      </c>
      <c r="R354" s="9">
        <f t="shared" si="56"/>
        <v>0.16745370370335877</v>
      </c>
      <c r="S354" t="b">
        <v>1</v>
      </c>
      <c r="T354">
        <v>286</v>
      </c>
      <c r="U354">
        <f t="shared" si="57"/>
        <v>286</v>
      </c>
      <c r="V354" t="str">
        <f t="shared" si="58"/>
        <v/>
      </c>
      <c r="W354" t="b">
        <v>1</v>
      </c>
      <c r="X354" t="s">
        <v>8267</v>
      </c>
      <c r="Y354" s="3">
        <f t="shared" si="59"/>
        <v>1.1656</v>
      </c>
      <c r="Z354" s="4">
        <f t="shared" si="52"/>
        <v>40.755244755244753</v>
      </c>
      <c r="AA354" t="s">
        <v>8306</v>
      </c>
      <c r="AB354" t="s">
        <v>8311</v>
      </c>
      <c r="AC354">
        <f>1</f>
        <v>1</v>
      </c>
    </row>
    <row r="355" spans="1:29" ht="43.2" x14ac:dyDescent="0.3">
      <c r="A355">
        <v>353</v>
      </c>
      <c r="B355" s="1" t="s">
        <v>354</v>
      </c>
      <c r="C355" s="1" t="s">
        <v>4463</v>
      </c>
      <c r="D355">
        <v>58425</v>
      </c>
      <c r="E355">
        <f>VLOOKUP(D355,LU_A!$C$2:$D$13,1,TRUE)</f>
        <v>50000</v>
      </c>
      <c r="F355" t="str">
        <f>VLOOKUP($D355,LU_A!$C$2:$D$13,2,TRUE)</f>
        <v>LgD</v>
      </c>
      <c r="G355">
        <v>63460.18</v>
      </c>
      <c r="H355" t="s">
        <v>8219</v>
      </c>
      <c r="I355" t="s">
        <v>8224</v>
      </c>
      <c r="J355" t="s">
        <v>8246</v>
      </c>
      <c r="K355">
        <v>1447963219</v>
      </c>
      <c r="L355" s="8">
        <f t="shared" si="50"/>
        <v>42327.833553240736</v>
      </c>
      <c r="M355" s="8">
        <f t="shared" si="53"/>
        <v>42327</v>
      </c>
      <c r="N355" s="9">
        <f t="shared" si="54"/>
        <v>0.83355324073636439</v>
      </c>
      <c r="O355">
        <v>1445367619</v>
      </c>
      <c r="P355" s="8">
        <f t="shared" si="51"/>
        <v>42297.791886574079</v>
      </c>
      <c r="Q355" s="8">
        <f t="shared" si="55"/>
        <v>42297</v>
      </c>
      <c r="R355" s="9">
        <f t="shared" si="56"/>
        <v>0.791886574079399</v>
      </c>
      <c r="S355" t="b">
        <v>1</v>
      </c>
      <c r="T355">
        <v>613</v>
      </c>
      <c r="U355">
        <f t="shared" si="57"/>
        <v>613</v>
      </c>
      <c r="V355" t="str">
        <f t="shared" si="58"/>
        <v/>
      </c>
      <c r="W355" t="b">
        <v>1</v>
      </c>
      <c r="X355" t="s">
        <v>8267</v>
      </c>
      <c r="Y355" s="3">
        <f t="shared" si="59"/>
        <v>1.0861819426615318</v>
      </c>
      <c r="Z355" s="4">
        <f t="shared" si="52"/>
        <v>103.52394779771615</v>
      </c>
      <c r="AA355" t="s">
        <v>8306</v>
      </c>
      <c r="AB355" t="s">
        <v>8311</v>
      </c>
      <c r="AC355">
        <f>1</f>
        <v>1</v>
      </c>
    </row>
    <row r="356" spans="1:29" ht="43.2" x14ac:dyDescent="0.3">
      <c r="A356">
        <v>354</v>
      </c>
      <c r="B356" s="1" t="s">
        <v>355</v>
      </c>
      <c r="C356" s="1" t="s">
        <v>4464</v>
      </c>
      <c r="D356">
        <v>3500</v>
      </c>
      <c r="E356">
        <f>VLOOKUP(D356,LU_A!$C$2:$D$13,1,TRUE)</f>
        <v>1000</v>
      </c>
      <c r="F356" t="str">
        <f>VLOOKUP($D356,LU_A!$C$2:$D$13,2,TRUE)</f>
        <v>SmB</v>
      </c>
      <c r="G356">
        <v>3638</v>
      </c>
      <c r="H356" t="s">
        <v>8219</v>
      </c>
      <c r="I356" t="s">
        <v>8224</v>
      </c>
      <c r="J356" t="s">
        <v>8246</v>
      </c>
      <c r="K356">
        <v>1460141521</v>
      </c>
      <c r="L356" s="8">
        <f t="shared" si="50"/>
        <v>42468.786122685182</v>
      </c>
      <c r="M356" s="8">
        <f t="shared" si="53"/>
        <v>42468</v>
      </c>
      <c r="N356" s="9">
        <f t="shared" si="54"/>
        <v>0.78612268518190831</v>
      </c>
      <c r="O356">
        <v>1457553121</v>
      </c>
      <c r="P356" s="8">
        <f t="shared" si="51"/>
        <v>42438.827789351853</v>
      </c>
      <c r="Q356" s="8">
        <f t="shared" si="55"/>
        <v>42438</v>
      </c>
      <c r="R356" s="9">
        <f t="shared" si="56"/>
        <v>0.82778935185342561</v>
      </c>
      <c r="S356" t="b">
        <v>1</v>
      </c>
      <c r="T356">
        <v>29</v>
      </c>
      <c r="U356">
        <f t="shared" si="57"/>
        <v>29</v>
      </c>
      <c r="V356" t="str">
        <f t="shared" si="58"/>
        <v/>
      </c>
      <c r="W356" t="b">
        <v>1</v>
      </c>
      <c r="X356" t="s">
        <v>8267</v>
      </c>
      <c r="Y356" s="3">
        <f t="shared" si="59"/>
        <v>1.0394285714285714</v>
      </c>
      <c r="Z356" s="4">
        <f t="shared" si="52"/>
        <v>125.44827586206897</v>
      </c>
      <c r="AA356" t="s">
        <v>8306</v>
      </c>
      <c r="AB356" t="s">
        <v>8311</v>
      </c>
      <c r="AC356">
        <f>1</f>
        <v>1</v>
      </c>
    </row>
    <row r="357" spans="1:29" ht="43.2" x14ac:dyDescent="0.3">
      <c r="A357">
        <v>355</v>
      </c>
      <c r="B357" s="1" t="s">
        <v>356</v>
      </c>
      <c r="C357" s="1" t="s">
        <v>4465</v>
      </c>
      <c r="D357">
        <v>35000</v>
      </c>
      <c r="E357">
        <f>VLOOKUP(D357,LU_A!$C$2:$D$13,1,TRUE)</f>
        <v>35000</v>
      </c>
      <c r="F357" t="str">
        <f>VLOOKUP($D357,LU_A!$C$2:$D$13,2,TRUE)</f>
        <v>LgA</v>
      </c>
      <c r="G357">
        <v>40690</v>
      </c>
      <c r="H357" t="s">
        <v>8219</v>
      </c>
      <c r="I357" t="s">
        <v>8224</v>
      </c>
      <c r="J357" t="s">
        <v>8246</v>
      </c>
      <c r="K357">
        <v>1417420994</v>
      </c>
      <c r="L357" s="8">
        <f t="shared" si="50"/>
        <v>41974.3355787037</v>
      </c>
      <c r="M357" s="8">
        <f t="shared" si="53"/>
        <v>41974</v>
      </c>
      <c r="N357" s="9">
        <f t="shared" si="54"/>
        <v>0.33557870369986631</v>
      </c>
      <c r="O357">
        <v>1414738994</v>
      </c>
      <c r="P357" s="8">
        <f t="shared" si="51"/>
        <v>41943.293912037036</v>
      </c>
      <c r="Q357" s="8">
        <f t="shared" si="55"/>
        <v>41943</v>
      </c>
      <c r="R357" s="9">
        <f t="shared" si="56"/>
        <v>0.29391203703562496</v>
      </c>
      <c r="S357" t="b">
        <v>1</v>
      </c>
      <c r="T357">
        <v>165</v>
      </c>
      <c r="U357">
        <f t="shared" si="57"/>
        <v>165</v>
      </c>
      <c r="V357" t="str">
        <f t="shared" si="58"/>
        <v/>
      </c>
      <c r="W357" t="b">
        <v>1</v>
      </c>
      <c r="X357" t="s">
        <v>8267</v>
      </c>
      <c r="Y357" s="3">
        <f t="shared" si="59"/>
        <v>1.1625714285714286</v>
      </c>
      <c r="Z357" s="4">
        <f t="shared" si="52"/>
        <v>246.60606060606059</v>
      </c>
      <c r="AA357" t="s">
        <v>8306</v>
      </c>
      <c r="AB357" t="s">
        <v>8311</v>
      </c>
      <c r="AC357">
        <f>1</f>
        <v>1</v>
      </c>
    </row>
    <row r="358" spans="1:29" ht="43.2" x14ac:dyDescent="0.3">
      <c r="A358">
        <v>356</v>
      </c>
      <c r="B358" s="1" t="s">
        <v>357</v>
      </c>
      <c r="C358" s="1" t="s">
        <v>4466</v>
      </c>
      <c r="D358">
        <v>7500</v>
      </c>
      <c r="E358">
        <f>VLOOKUP(D358,LU_A!$C$2:$D$13,1,TRUE)</f>
        <v>5000</v>
      </c>
      <c r="F358" t="str">
        <f>VLOOKUP($D358,LU_A!$C$2:$D$13,2,TRUE)</f>
        <v>SmC</v>
      </c>
      <c r="G358">
        <v>7701.93</v>
      </c>
      <c r="H358" t="s">
        <v>8219</v>
      </c>
      <c r="I358" t="s">
        <v>8224</v>
      </c>
      <c r="J358" t="s">
        <v>8246</v>
      </c>
      <c r="K358">
        <v>1458152193</v>
      </c>
      <c r="L358" s="8">
        <f t="shared" si="50"/>
        <v>42445.761493055557</v>
      </c>
      <c r="M358" s="8">
        <f t="shared" si="53"/>
        <v>42445</v>
      </c>
      <c r="N358" s="9">
        <f t="shared" si="54"/>
        <v>0.76149305555736646</v>
      </c>
      <c r="O358">
        <v>1455563793</v>
      </c>
      <c r="P358" s="8">
        <f t="shared" si="51"/>
        <v>42415.803159722222</v>
      </c>
      <c r="Q358" s="8">
        <f t="shared" si="55"/>
        <v>42415</v>
      </c>
      <c r="R358" s="9">
        <f t="shared" si="56"/>
        <v>0.80315972222160781</v>
      </c>
      <c r="S358" t="b">
        <v>1</v>
      </c>
      <c r="T358">
        <v>97</v>
      </c>
      <c r="U358">
        <f t="shared" si="57"/>
        <v>97</v>
      </c>
      <c r="V358" t="str">
        <f t="shared" si="58"/>
        <v/>
      </c>
      <c r="W358" t="b">
        <v>1</v>
      </c>
      <c r="X358" t="s">
        <v>8267</v>
      </c>
      <c r="Y358" s="3">
        <f t="shared" si="59"/>
        <v>1.0269239999999999</v>
      </c>
      <c r="Z358" s="4">
        <f t="shared" si="52"/>
        <v>79.401340206185566</v>
      </c>
      <c r="AA358" t="s">
        <v>8306</v>
      </c>
      <c r="AB358" t="s">
        <v>8311</v>
      </c>
      <c r="AC358">
        <f>1</f>
        <v>1</v>
      </c>
    </row>
    <row r="359" spans="1:29" ht="43.2" x14ac:dyDescent="0.3">
      <c r="A359">
        <v>357</v>
      </c>
      <c r="B359" s="1" t="s">
        <v>358</v>
      </c>
      <c r="C359" s="1" t="s">
        <v>4467</v>
      </c>
      <c r="D359">
        <v>15000</v>
      </c>
      <c r="E359">
        <f>VLOOKUP(D359,LU_A!$C$2:$D$13,1,TRUE)</f>
        <v>15000</v>
      </c>
      <c r="F359" t="str">
        <f>VLOOKUP($D359,LU_A!$C$2:$D$13,2,TRUE)</f>
        <v>MedA</v>
      </c>
      <c r="G359">
        <v>26100</v>
      </c>
      <c r="H359" t="s">
        <v>8219</v>
      </c>
      <c r="I359" t="s">
        <v>8224</v>
      </c>
      <c r="J359" t="s">
        <v>8246</v>
      </c>
      <c r="K359">
        <v>1429852797</v>
      </c>
      <c r="L359" s="8">
        <f t="shared" si="50"/>
        <v>42118.222187499996</v>
      </c>
      <c r="M359" s="8">
        <f t="shared" si="53"/>
        <v>42118</v>
      </c>
      <c r="N359" s="9">
        <f t="shared" si="54"/>
        <v>0.22218749999592546</v>
      </c>
      <c r="O359">
        <v>1426396797</v>
      </c>
      <c r="P359" s="8">
        <f t="shared" si="51"/>
        <v>42078.222187499996</v>
      </c>
      <c r="Q359" s="8">
        <f t="shared" si="55"/>
        <v>42078</v>
      </c>
      <c r="R359" s="9">
        <f t="shared" si="56"/>
        <v>0.22218749999592546</v>
      </c>
      <c r="S359" t="b">
        <v>1</v>
      </c>
      <c r="T359">
        <v>303</v>
      </c>
      <c r="U359">
        <f t="shared" si="57"/>
        <v>303</v>
      </c>
      <c r="V359" t="str">
        <f t="shared" si="58"/>
        <v/>
      </c>
      <c r="W359" t="b">
        <v>1</v>
      </c>
      <c r="X359" t="s">
        <v>8267</v>
      </c>
      <c r="Y359" s="3">
        <f t="shared" si="59"/>
        <v>1.74</v>
      </c>
      <c r="Z359" s="4">
        <f t="shared" si="52"/>
        <v>86.138613861386133</v>
      </c>
      <c r="AA359" t="s">
        <v>8306</v>
      </c>
      <c r="AB359" t="s">
        <v>8311</v>
      </c>
      <c r="AC359">
        <f>1</f>
        <v>1</v>
      </c>
    </row>
    <row r="360" spans="1:29" ht="43.2" x14ac:dyDescent="0.3">
      <c r="A360">
        <v>358</v>
      </c>
      <c r="B360" s="1" t="s">
        <v>359</v>
      </c>
      <c r="C360" s="1" t="s">
        <v>4468</v>
      </c>
      <c r="D360">
        <v>50000</v>
      </c>
      <c r="E360">
        <f>VLOOKUP(D360,LU_A!$C$2:$D$13,1,TRUE)</f>
        <v>50000</v>
      </c>
      <c r="F360" t="str">
        <f>VLOOKUP($D360,LU_A!$C$2:$D$13,2,TRUE)</f>
        <v>LgD</v>
      </c>
      <c r="G360">
        <v>51544</v>
      </c>
      <c r="H360" t="s">
        <v>8219</v>
      </c>
      <c r="I360" t="s">
        <v>8224</v>
      </c>
      <c r="J360" t="s">
        <v>8246</v>
      </c>
      <c r="K360">
        <v>1466002800</v>
      </c>
      <c r="L360" s="8">
        <f t="shared" si="50"/>
        <v>42536.625</v>
      </c>
      <c r="M360" s="8">
        <f t="shared" si="53"/>
        <v>42536</v>
      </c>
      <c r="N360" s="9">
        <f t="shared" si="54"/>
        <v>0.625</v>
      </c>
      <c r="O360">
        <v>1463517521</v>
      </c>
      <c r="P360" s="8">
        <f t="shared" si="51"/>
        <v>42507.860196759255</v>
      </c>
      <c r="Q360" s="8">
        <f t="shared" si="55"/>
        <v>42507</v>
      </c>
      <c r="R360" s="9">
        <f t="shared" si="56"/>
        <v>0.86019675925490446</v>
      </c>
      <c r="S360" t="b">
        <v>1</v>
      </c>
      <c r="T360">
        <v>267</v>
      </c>
      <c r="U360">
        <f t="shared" si="57"/>
        <v>267</v>
      </c>
      <c r="V360" t="str">
        <f t="shared" si="58"/>
        <v/>
      </c>
      <c r="W360" t="b">
        <v>1</v>
      </c>
      <c r="X360" t="s">
        <v>8267</v>
      </c>
      <c r="Y360" s="3">
        <f t="shared" si="59"/>
        <v>1.03088</v>
      </c>
      <c r="Z360" s="4">
        <f t="shared" si="52"/>
        <v>193.04868913857678</v>
      </c>
      <c r="AA360" t="s">
        <v>8306</v>
      </c>
      <c r="AB360" t="s">
        <v>8311</v>
      </c>
      <c r="AC360">
        <f>1</f>
        <v>1</v>
      </c>
    </row>
    <row r="361" spans="1:29" ht="43.2" x14ac:dyDescent="0.3">
      <c r="A361">
        <v>359</v>
      </c>
      <c r="B361" s="1" t="s">
        <v>360</v>
      </c>
      <c r="C361" s="1" t="s">
        <v>4469</v>
      </c>
      <c r="D361">
        <v>24200</v>
      </c>
      <c r="E361">
        <f>VLOOKUP(D361,LU_A!$C$2:$D$13,1,TRUE)</f>
        <v>20000</v>
      </c>
      <c r="F361" t="str">
        <f>VLOOKUP($D361,LU_A!$C$2:$D$13,2,TRUE)</f>
        <v>MedB</v>
      </c>
      <c r="G361">
        <v>25375</v>
      </c>
      <c r="H361" t="s">
        <v>8219</v>
      </c>
      <c r="I361" t="s">
        <v>8224</v>
      </c>
      <c r="J361" t="s">
        <v>8246</v>
      </c>
      <c r="K361">
        <v>1415941920</v>
      </c>
      <c r="L361" s="8">
        <f t="shared" si="50"/>
        <v>41957.216666666667</v>
      </c>
      <c r="M361" s="8">
        <f t="shared" si="53"/>
        <v>41957</v>
      </c>
      <c r="N361" s="9">
        <f t="shared" si="54"/>
        <v>0.21666666666715173</v>
      </c>
      <c r="O361">
        <v>1414028490</v>
      </c>
      <c r="P361" s="8">
        <f t="shared" si="51"/>
        <v>41935.070486111108</v>
      </c>
      <c r="Q361" s="8">
        <f t="shared" si="55"/>
        <v>41935</v>
      </c>
      <c r="R361" s="9">
        <f t="shared" si="56"/>
        <v>7.048611110803904E-2</v>
      </c>
      <c r="S361" t="b">
        <v>1</v>
      </c>
      <c r="T361">
        <v>302</v>
      </c>
      <c r="U361">
        <f t="shared" si="57"/>
        <v>302</v>
      </c>
      <c r="V361" t="str">
        <f t="shared" si="58"/>
        <v/>
      </c>
      <c r="W361" t="b">
        <v>1</v>
      </c>
      <c r="X361" t="s">
        <v>8267</v>
      </c>
      <c r="Y361" s="3">
        <f t="shared" si="59"/>
        <v>1.0485537190082646</v>
      </c>
      <c r="Z361" s="4">
        <f t="shared" si="52"/>
        <v>84.023178807947019</v>
      </c>
      <c r="AA361" t="s">
        <v>8306</v>
      </c>
      <c r="AB361" t="s">
        <v>8311</v>
      </c>
      <c r="AC361">
        <f>1</f>
        <v>1</v>
      </c>
    </row>
    <row r="362" spans="1:29" ht="43.2" x14ac:dyDescent="0.3">
      <c r="A362">
        <v>360</v>
      </c>
      <c r="B362" s="1" t="s">
        <v>361</v>
      </c>
      <c r="C362" s="1" t="s">
        <v>4470</v>
      </c>
      <c r="D362">
        <v>12000</v>
      </c>
      <c r="E362">
        <f>VLOOKUP(D362,LU_A!$C$2:$D$13,1,TRUE)</f>
        <v>10000</v>
      </c>
      <c r="F362" t="str">
        <f>VLOOKUP($D362,LU_A!$C$2:$D$13,2,TRUE)</f>
        <v>SmD</v>
      </c>
      <c r="G362">
        <v>12165</v>
      </c>
      <c r="H362" t="s">
        <v>8219</v>
      </c>
      <c r="I362" t="s">
        <v>8224</v>
      </c>
      <c r="J362" t="s">
        <v>8246</v>
      </c>
      <c r="K362">
        <v>1437621060</v>
      </c>
      <c r="L362" s="8">
        <f t="shared" si="50"/>
        <v>42208.132638888885</v>
      </c>
      <c r="M362" s="8">
        <f t="shared" si="53"/>
        <v>42208</v>
      </c>
      <c r="N362" s="9">
        <f t="shared" si="54"/>
        <v>0.132638888884685</v>
      </c>
      <c r="O362">
        <v>1433799180</v>
      </c>
      <c r="P362" s="8">
        <f t="shared" si="51"/>
        <v>42163.897916666669</v>
      </c>
      <c r="Q362" s="8">
        <f t="shared" si="55"/>
        <v>42163</v>
      </c>
      <c r="R362" s="9">
        <f t="shared" si="56"/>
        <v>0.89791666666860692</v>
      </c>
      <c r="S362" t="b">
        <v>0</v>
      </c>
      <c r="T362">
        <v>87</v>
      </c>
      <c r="U362">
        <f t="shared" si="57"/>
        <v>87</v>
      </c>
      <c r="V362" t="str">
        <f t="shared" si="58"/>
        <v/>
      </c>
      <c r="W362" t="b">
        <v>1</v>
      </c>
      <c r="X362" t="s">
        <v>8267</v>
      </c>
      <c r="Y362" s="3">
        <f t="shared" si="59"/>
        <v>1.0137499999999999</v>
      </c>
      <c r="Z362" s="4">
        <f t="shared" si="52"/>
        <v>139.82758620689654</v>
      </c>
      <c r="AA362" t="s">
        <v>8306</v>
      </c>
      <c r="AB362" t="s">
        <v>8311</v>
      </c>
      <c r="AC362">
        <f>1</f>
        <v>1</v>
      </c>
    </row>
    <row r="363" spans="1:29" ht="43.2" x14ac:dyDescent="0.3">
      <c r="A363">
        <v>361</v>
      </c>
      <c r="B363" s="1" t="s">
        <v>362</v>
      </c>
      <c r="C363" s="1" t="s">
        <v>4471</v>
      </c>
      <c r="D363">
        <v>35000</v>
      </c>
      <c r="E363">
        <f>VLOOKUP(D363,LU_A!$C$2:$D$13,1,TRUE)</f>
        <v>35000</v>
      </c>
      <c r="F363" t="str">
        <f>VLOOKUP($D363,LU_A!$C$2:$D$13,2,TRUE)</f>
        <v>LgA</v>
      </c>
      <c r="G363">
        <v>38876.949999999997</v>
      </c>
      <c r="H363" t="s">
        <v>8219</v>
      </c>
      <c r="I363" t="s">
        <v>8224</v>
      </c>
      <c r="J363" t="s">
        <v>8246</v>
      </c>
      <c r="K363">
        <v>1416704506</v>
      </c>
      <c r="L363" s="8">
        <f t="shared" si="50"/>
        <v>41966.042893518519</v>
      </c>
      <c r="M363" s="8">
        <f t="shared" si="53"/>
        <v>41966</v>
      </c>
      <c r="N363" s="9">
        <f t="shared" si="54"/>
        <v>4.2893518519122154E-2</v>
      </c>
      <c r="O363">
        <v>1414108906</v>
      </c>
      <c r="P363" s="8">
        <f t="shared" si="51"/>
        <v>41936.001226851848</v>
      </c>
      <c r="Q363" s="8">
        <f t="shared" si="55"/>
        <v>41936</v>
      </c>
      <c r="R363" s="9">
        <f t="shared" si="56"/>
        <v>1.2268518476048484E-3</v>
      </c>
      <c r="S363" t="b">
        <v>0</v>
      </c>
      <c r="T363">
        <v>354</v>
      </c>
      <c r="U363">
        <f t="shared" si="57"/>
        <v>354</v>
      </c>
      <c r="V363" t="str">
        <f t="shared" si="58"/>
        <v/>
      </c>
      <c r="W363" t="b">
        <v>1</v>
      </c>
      <c r="X363" t="s">
        <v>8267</v>
      </c>
      <c r="Y363" s="3">
        <f t="shared" si="59"/>
        <v>1.1107699999999998</v>
      </c>
      <c r="Z363" s="4">
        <f t="shared" si="52"/>
        <v>109.82189265536722</v>
      </c>
      <c r="AA363" t="s">
        <v>8306</v>
      </c>
      <c r="AB363" t="s">
        <v>8311</v>
      </c>
      <c r="AC363">
        <f>1</f>
        <v>1</v>
      </c>
    </row>
    <row r="364" spans="1:29" ht="57.6" x14ac:dyDescent="0.3">
      <c r="A364">
        <v>362</v>
      </c>
      <c r="B364" s="1" t="s">
        <v>363</v>
      </c>
      <c r="C364" s="1" t="s">
        <v>4472</v>
      </c>
      <c r="D364">
        <v>9665</v>
      </c>
      <c r="E364">
        <f>VLOOKUP(D364,LU_A!$C$2:$D$13,1,TRUE)</f>
        <v>5000</v>
      </c>
      <c r="F364" t="str">
        <f>VLOOKUP($D364,LU_A!$C$2:$D$13,2,TRUE)</f>
        <v>SmC</v>
      </c>
      <c r="G364">
        <v>12000</v>
      </c>
      <c r="H364" t="s">
        <v>8219</v>
      </c>
      <c r="I364" t="s">
        <v>8224</v>
      </c>
      <c r="J364" t="s">
        <v>8246</v>
      </c>
      <c r="K364">
        <v>1407456000</v>
      </c>
      <c r="L364" s="8">
        <f t="shared" si="50"/>
        <v>41859</v>
      </c>
      <c r="M364" s="8">
        <f t="shared" si="53"/>
        <v>41859</v>
      </c>
      <c r="N364" s="9">
        <f t="shared" si="54"/>
        <v>0</v>
      </c>
      <c r="O364">
        <v>1405573391</v>
      </c>
      <c r="P364" s="8">
        <f t="shared" si="51"/>
        <v>41837.210543981484</v>
      </c>
      <c r="Q364" s="8">
        <f t="shared" si="55"/>
        <v>41837</v>
      </c>
      <c r="R364" s="9">
        <f t="shared" si="56"/>
        <v>0.21054398148407927</v>
      </c>
      <c r="S364" t="b">
        <v>0</v>
      </c>
      <c r="T364">
        <v>86</v>
      </c>
      <c r="U364">
        <f t="shared" si="57"/>
        <v>86</v>
      </c>
      <c r="V364" t="str">
        <f t="shared" si="58"/>
        <v/>
      </c>
      <c r="W364" t="b">
        <v>1</v>
      </c>
      <c r="X364" t="s">
        <v>8267</v>
      </c>
      <c r="Y364" s="3">
        <f t="shared" si="59"/>
        <v>1.2415933781686497</v>
      </c>
      <c r="Z364" s="4">
        <f t="shared" si="52"/>
        <v>139.53488372093022</v>
      </c>
      <c r="AA364" t="s">
        <v>8306</v>
      </c>
      <c r="AB364" t="s">
        <v>8311</v>
      </c>
      <c r="AC364">
        <f>1</f>
        <v>1</v>
      </c>
    </row>
    <row r="365" spans="1:29" ht="57.6" x14ac:dyDescent="0.3">
      <c r="A365">
        <v>363</v>
      </c>
      <c r="B365" s="1" t="s">
        <v>364</v>
      </c>
      <c r="C365" s="1" t="s">
        <v>4473</v>
      </c>
      <c r="D365">
        <v>8925</v>
      </c>
      <c r="E365">
        <f>VLOOKUP(D365,LU_A!$C$2:$D$13,1,TRUE)</f>
        <v>5000</v>
      </c>
      <c r="F365" t="str">
        <f>VLOOKUP($D365,LU_A!$C$2:$D$13,2,TRUE)</f>
        <v>SmC</v>
      </c>
      <c r="G365">
        <v>9044</v>
      </c>
      <c r="H365" t="s">
        <v>8219</v>
      </c>
      <c r="I365" t="s">
        <v>8224</v>
      </c>
      <c r="J365" t="s">
        <v>8246</v>
      </c>
      <c r="K365">
        <v>1272828120</v>
      </c>
      <c r="L365" s="8">
        <f t="shared" si="50"/>
        <v>40300.806944444441</v>
      </c>
      <c r="M365" s="8">
        <f t="shared" si="53"/>
        <v>40300</v>
      </c>
      <c r="N365" s="9">
        <f t="shared" si="54"/>
        <v>0.80694444444088731</v>
      </c>
      <c r="O365">
        <v>1268934736</v>
      </c>
      <c r="P365" s="8">
        <f t="shared" si="51"/>
        <v>40255.744629629626</v>
      </c>
      <c r="Q365" s="8">
        <f t="shared" si="55"/>
        <v>40255</v>
      </c>
      <c r="R365" s="9">
        <f t="shared" si="56"/>
        <v>0.744629629625706</v>
      </c>
      <c r="S365" t="b">
        <v>0</v>
      </c>
      <c r="T365">
        <v>26</v>
      </c>
      <c r="U365">
        <f t="shared" si="57"/>
        <v>26</v>
      </c>
      <c r="V365" t="str">
        <f t="shared" si="58"/>
        <v/>
      </c>
      <c r="W365" t="b">
        <v>1</v>
      </c>
      <c r="X365" t="s">
        <v>8267</v>
      </c>
      <c r="Y365" s="3">
        <f t="shared" si="59"/>
        <v>1.0133333333333334</v>
      </c>
      <c r="Z365" s="4">
        <f t="shared" si="52"/>
        <v>347.84615384615387</v>
      </c>
      <c r="AA365" t="s">
        <v>8306</v>
      </c>
      <c r="AB365" t="s">
        <v>8311</v>
      </c>
      <c r="AC365">
        <f>1</f>
        <v>1</v>
      </c>
    </row>
    <row r="366" spans="1:29" ht="43.2" x14ac:dyDescent="0.3">
      <c r="A366">
        <v>364</v>
      </c>
      <c r="B366" s="1" t="s">
        <v>365</v>
      </c>
      <c r="C366" s="1" t="s">
        <v>4474</v>
      </c>
      <c r="D366">
        <v>7000</v>
      </c>
      <c r="E366">
        <f>VLOOKUP(D366,LU_A!$C$2:$D$13,1,TRUE)</f>
        <v>5000</v>
      </c>
      <c r="F366" t="str">
        <f>VLOOKUP($D366,LU_A!$C$2:$D$13,2,TRUE)</f>
        <v>SmC</v>
      </c>
      <c r="G366">
        <v>7711.3</v>
      </c>
      <c r="H366" t="s">
        <v>8219</v>
      </c>
      <c r="I366" t="s">
        <v>8224</v>
      </c>
      <c r="J366" t="s">
        <v>8246</v>
      </c>
      <c r="K366">
        <v>1403323140</v>
      </c>
      <c r="L366" s="8">
        <f t="shared" si="50"/>
        <v>41811.165972222225</v>
      </c>
      <c r="M366" s="8">
        <f t="shared" si="53"/>
        <v>41811</v>
      </c>
      <c r="N366" s="9">
        <f t="shared" si="54"/>
        <v>0.16597222222480923</v>
      </c>
      <c r="O366">
        <v>1400704672</v>
      </c>
      <c r="P366" s="8">
        <f t="shared" si="51"/>
        <v>41780.859629629631</v>
      </c>
      <c r="Q366" s="8">
        <f t="shared" si="55"/>
        <v>41780</v>
      </c>
      <c r="R366" s="9">
        <f t="shared" si="56"/>
        <v>0.85962962963094469</v>
      </c>
      <c r="S366" t="b">
        <v>0</v>
      </c>
      <c r="T366">
        <v>113</v>
      </c>
      <c r="U366">
        <f t="shared" si="57"/>
        <v>113</v>
      </c>
      <c r="V366" t="str">
        <f t="shared" si="58"/>
        <v/>
      </c>
      <c r="W366" t="b">
        <v>1</v>
      </c>
      <c r="X366" t="s">
        <v>8267</v>
      </c>
      <c r="Y366" s="3">
        <f t="shared" si="59"/>
        <v>1.1016142857142857</v>
      </c>
      <c r="Z366" s="4">
        <f t="shared" si="52"/>
        <v>68.24159292035398</v>
      </c>
      <c r="AA366" t="s">
        <v>8306</v>
      </c>
      <c r="AB366" t="s">
        <v>8311</v>
      </c>
      <c r="AC366">
        <f>1</f>
        <v>1</v>
      </c>
    </row>
    <row r="367" spans="1:29" ht="43.2" x14ac:dyDescent="0.3">
      <c r="A367">
        <v>365</v>
      </c>
      <c r="B367" s="1" t="s">
        <v>366</v>
      </c>
      <c r="C367" s="1" t="s">
        <v>4475</v>
      </c>
      <c r="D367">
        <v>15000</v>
      </c>
      <c r="E367">
        <f>VLOOKUP(D367,LU_A!$C$2:$D$13,1,TRUE)</f>
        <v>15000</v>
      </c>
      <c r="F367" t="str">
        <f>VLOOKUP($D367,LU_A!$C$2:$D$13,2,TRUE)</f>
        <v>MedA</v>
      </c>
      <c r="G367">
        <v>15596</v>
      </c>
      <c r="H367" t="s">
        <v>8219</v>
      </c>
      <c r="I367" t="s">
        <v>8225</v>
      </c>
      <c r="J367" t="s">
        <v>8247</v>
      </c>
      <c r="K367">
        <v>1393597999</v>
      </c>
      <c r="L367" s="8">
        <f t="shared" si="50"/>
        <v>41698.606469907405</v>
      </c>
      <c r="M367" s="8">
        <f t="shared" si="53"/>
        <v>41698</v>
      </c>
      <c r="N367" s="9">
        <f t="shared" si="54"/>
        <v>0.60646990740497131</v>
      </c>
      <c r="O367">
        <v>1391005999</v>
      </c>
      <c r="P367" s="8">
        <f t="shared" si="51"/>
        <v>41668.606469907405</v>
      </c>
      <c r="Q367" s="8">
        <f t="shared" si="55"/>
        <v>41668</v>
      </c>
      <c r="R367" s="9">
        <f t="shared" si="56"/>
        <v>0.60646990740497131</v>
      </c>
      <c r="S367" t="b">
        <v>0</v>
      </c>
      <c r="T367">
        <v>65</v>
      </c>
      <c r="U367">
        <f t="shared" si="57"/>
        <v>65</v>
      </c>
      <c r="V367" t="str">
        <f t="shared" si="58"/>
        <v/>
      </c>
      <c r="W367" t="b">
        <v>1</v>
      </c>
      <c r="X367" t="s">
        <v>8267</v>
      </c>
      <c r="Y367" s="3">
        <f t="shared" si="59"/>
        <v>1.0397333333333334</v>
      </c>
      <c r="Z367" s="4">
        <f t="shared" si="52"/>
        <v>239.93846153846152</v>
      </c>
      <c r="AA367" t="s">
        <v>8306</v>
      </c>
      <c r="AB367" t="s">
        <v>8311</v>
      </c>
      <c r="AC367">
        <f>1</f>
        <v>1</v>
      </c>
    </row>
    <row r="368" spans="1:29" ht="43.2" x14ac:dyDescent="0.3">
      <c r="A368">
        <v>366</v>
      </c>
      <c r="B368" s="1" t="s">
        <v>367</v>
      </c>
      <c r="C368" s="1" t="s">
        <v>4476</v>
      </c>
      <c r="D368">
        <v>38000</v>
      </c>
      <c r="E368">
        <f>VLOOKUP(D368,LU_A!$C$2:$D$13,1,TRUE)</f>
        <v>35000</v>
      </c>
      <c r="F368" t="str">
        <f>VLOOKUP($D368,LU_A!$C$2:$D$13,2,TRUE)</f>
        <v>LgA</v>
      </c>
      <c r="G368">
        <v>38500</v>
      </c>
      <c r="H368" t="s">
        <v>8219</v>
      </c>
      <c r="I368" t="s">
        <v>8224</v>
      </c>
      <c r="J368" t="s">
        <v>8246</v>
      </c>
      <c r="K368">
        <v>1337540518</v>
      </c>
      <c r="L368" s="8">
        <f t="shared" si="50"/>
        <v>41049.793032407404</v>
      </c>
      <c r="M368" s="8">
        <f t="shared" si="53"/>
        <v>41049</v>
      </c>
      <c r="N368" s="9">
        <f t="shared" si="54"/>
        <v>0.79303240740409819</v>
      </c>
      <c r="O368">
        <v>1334948518</v>
      </c>
      <c r="P368" s="8">
        <f t="shared" si="51"/>
        <v>41019.793032407404</v>
      </c>
      <c r="Q368" s="8">
        <f t="shared" si="55"/>
        <v>41019</v>
      </c>
      <c r="R368" s="9">
        <f t="shared" si="56"/>
        <v>0.79303240740409819</v>
      </c>
      <c r="S368" t="b">
        <v>0</v>
      </c>
      <c r="T368">
        <v>134</v>
      </c>
      <c r="U368">
        <f t="shared" si="57"/>
        <v>134</v>
      </c>
      <c r="V368" t="str">
        <f t="shared" si="58"/>
        <v/>
      </c>
      <c r="W368" t="b">
        <v>1</v>
      </c>
      <c r="X368" t="s">
        <v>8267</v>
      </c>
      <c r="Y368" s="3">
        <f t="shared" si="59"/>
        <v>1.013157894736842</v>
      </c>
      <c r="Z368" s="4">
        <f t="shared" si="52"/>
        <v>287.31343283582089</v>
      </c>
      <c r="AA368" t="s">
        <v>8306</v>
      </c>
      <c r="AB368" t="s">
        <v>8311</v>
      </c>
      <c r="AC368">
        <f>1</f>
        <v>1</v>
      </c>
    </row>
    <row r="369" spans="1:29" ht="43.2" x14ac:dyDescent="0.3">
      <c r="A369">
        <v>367</v>
      </c>
      <c r="B369" s="1" t="s">
        <v>368</v>
      </c>
      <c r="C369" s="1" t="s">
        <v>4477</v>
      </c>
      <c r="D369">
        <v>10000</v>
      </c>
      <c r="E369">
        <f>VLOOKUP(D369,LU_A!$C$2:$D$13,1,TRUE)</f>
        <v>10000</v>
      </c>
      <c r="F369" t="str">
        <f>VLOOKUP($D369,LU_A!$C$2:$D$13,2,TRUE)</f>
        <v>SmD</v>
      </c>
      <c r="G369">
        <v>10335.01</v>
      </c>
      <c r="H369" t="s">
        <v>8219</v>
      </c>
      <c r="I369" t="s">
        <v>8224</v>
      </c>
      <c r="J369" t="s">
        <v>8246</v>
      </c>
      <c r="K369">
        <v>1367384340</v>
      </c>
      <c r="L369" s="8">
        <f t="shared" si="50"/>
        <v>41395.207638888889</v>
      </c>
      <c r="M369" s="8">
        <f t="shared" si="53"/>
        <v>41395</v>
      </c>
      <c r="N369" s="9">
        <f t="shared" si="54"/>
        <v>0.20763888888905058</v>
      </c>
      <c r="O369">
        <v>1363960278</v>
      </c>
      <c r="P369" s="8">
        <f t="shared" si="51"/>
        <v>41355.577291666668</v>
      </c>
      <c r="Q369" s="8">
        <f t="shared" si="55"/>
        <v>41355</v>
      </c>
      <c r="R369" s="9">
        <f t="shared" si="56"/>
        <v>0.57729166666831588</v>
      </c>
      <c r="S369" t="b">
        <v>0</v>
      </c>
      <c r="T369">
        <v>119</v>
      </c>
      <c r="U369">
        <f t="shared" si="57"/>
        <v>119</v>
      </c>
      <c r="V369" t="str">
        <f t="shared" si="58"/>
        <v/>
      </c>
      <c r="W369" t="b">
        <v>1</v>
      </c>
      <c r="X369" t="s">
        <v>8267</v>
      </c>
      <c r="Y369" s="3">
        <f t="shared" si="59"/>
        <v>1.033501</v>
      </c>
      <c r="Z369" s="4">
        <f t="shared" si="52"/>
        <v>86.84882352941176</v>
      </c>
      <c r="AA369" t="s">
        <v>8306</v>
      </c>
      <c r="AB369" t="s">
        <v>8311</v>
      </c>
      <c r="AC369">
        <f>1</f>
        <v>1</v>
      </c>
    </row>
    <row r="370" spans="1:29" ht="43.2" x14ac:dyDescent="0.3">
      <c r="A370">
        <v>368</v>
      </c>
      <c r="B370" s="1" t="s">
        <v>369</v>
      </c>
      <c r="C370" s="1" t="s">
        <v>4478</v>
      </c>
      <c r="D370">
        <v>12500</v>
      </c>
      <c r="E370">
        <f>VLOOKUP(D370,LU_A!$C$2:$D$13,1,TRUE)</f>
        <v>10000</v>
      </c>
      <c r="F370" t="str">
        <f>VLOOKUP($D370,LU_A!$C$2:$D$13,2,TRUE)</f>
        <v>SmD</v>
      </c>
      <c r="G370">
        <v>13014</v>
      </c>
      <c r="H370" t="s">
        <v>8219</v>
      </c>
      <c r="I370" t="s">
        <v>8224</v>
      </c>
      <c r="J370" t="s">
        <v>8246</v>
      </c>
      <c r="K370">
        <v>1426426322</v>
      </c>
      <c r="L370" s="8">
        <f t="shared" si="50"/>
        <v>42078.563912037032</v>
      </c>
      <c r="M370" s="8">
        <f t="shared" si="53"/>
        <v>42078</v>
      </c>
      <c r="N370" s="9">
        <f t="shared" si="54"/>
        <v>0.56391203703242354</v>
      </c>
      <c r="O370">
        <v>1423405922</v>
      </c>
      <c r="P370" s="8">
        <f t="shared" si="51"/>
        <v>42043.605578703704</v>
      </c>
      <c r="Q370" s="8">
        <f t="shared" si="55"/>
        <v>42043</v>
      </c>
      <c r="R370" s="9">
        <f t="shared" si="56"/>
        <v>0.60557870370394085</v>
      </c>
      <c r="S370" t="b">
        <v>0</v>
      </c>
      <c r="T370">
        <v>159</v>
      </c>
      <c r="U370">
        <f t="shared" si="57"/>
        <v>159</v>
      </c>
      <c r="V370" t="str">
        <f t="shared" si="58"/>
        <v/>
      </c>
      <c r="W370" t="b">
        <v>1</v>
      </c>
      <c r="X370" t="s">
        <v>8267</v>
      </c>
      <c r="Y370" s="3">
        <f t="shared" si="59"/>
        <v>1.04112</v>
      </c>
      <c r="Z370" s="4">
        <f t="shared" si="52"/>
        <v>81.84905660377359</v>
      </c>
      <c r="AA370" t="s">
        <v>8306</v>
      </c>
      <c r="AB370" t="s">
        <v>8311</v>
      </c>
      <c r="AC370">
        <f>1</f>
        <v>1</v>
      </c>
    </row>
    <row r="371" spans="1:29" ht="43.2" x14ac:dyDescent="0.3">
      <c r="A371">
        <v>369</v>
      </c>
      <c r="B371" s="1" t="s">
        <v>370</v>
      </c>
      <c r="C371" s="1" t="s">
        <v>4479</v>
      </c>
      <c r="D371">
        <v>6500</v>
      </c>
      <c r="E371">
        <f>VLOOKUP(D371,LU_A!$C$2:$D$13,1,TRUE)</f>
        <v>5000</v>
      </c>
      <c r="F371" t="str">
        <f>VLOOKUP($D371,LU_A!$C$2:$D$13,2,TRUE)</f>
        <v>SmC</v>
      </c>
      <c r="G371">
        <v>7160.12</v>
      </c>
      <c r="H371" t="s">
        <v>8219</v>
      </c>
      <c r="I371" t="s">
        <v>8224</v>
      </c>
      <c r="J371" t="s">
        <v>8246</v>
      </c>
      <c r="K371">
        <v>1326633269</v>
      </c>
      <c r="L371" s="8">
        <f t="shared" si="50"/>
        <v>40923.551724537036</v>
      </c>
      <c r="M371" s="8">
        <f t="shared" si="53"/>
        <v>40923</v>
      </c>
      <c r="N371" s="9">
        <f t="shared" si="54"/>
        <v>0.55172453703562496</v>
      </c>
      <c r="O371">
        <v>1324041269</v>
      </c>
      <c r="P371" s="8">
        <f t="shared" si="51"/>
        <v>40893.551724537036</v>
      </c>
      <c r="Q371" s="8">
        <f t="shared" si="55"/>
        <v>40893</v>
      </c>
      <c r="R371" s="9">
        <f t="shared" si="56"/>
        <v>0.55172453703562496</v>
      </c>
      <c r="S371" t="b">
        <v>0</v>
      </c>
      <c r="T371">
        <v>167</v>
      </c>
      <c r="U371">
        <f t="shared" si="57"/>
        <v>167</v>
      </c>
      <c r="V371" t="str">
        <f t="shared" si="58"/>
        <v/>
      </c>
      <c r="W371" t="b">
        <v>1</v>
      </c>
      <c r="X371" t="s">
        <v>8267</v>
      </c>
      <c r="Y371" s="3">
        <f t="shared" si="59"/>
        <v>1.1015569230769231</v>
      </c>
      <c r="Z371" s="4">
        <f t="shared" si="52"/>
        <v>42.874970059880241</v>
      </c>
      <c r="AA371" t="s">
        <v>8306</v>
      </c>
      <c r="AB371" t="s">
        <v>8311</v>
      </c>
      <c r="AC371">
        <f>1</f>
        <v>1</v>
      </c>
    </row>
    <row r="372" spans="1:29" ht="43.2" x14ac:dyDescent="0.3">
      <c r="A372">
        <v>370</v>
      </c>
      <c r="B372" s="1" t="s">
        <v>371</v>
      </c>
      <c r="C372" s="1" t="s">
        <v>4480</v>
      </c>
      <c r="D372">
        <v>25000</v>
      </c>
      <c r="E372">
        <f>VLOOKUP(D372,LU_A!$C$2:$D$13,1,TRUE)</f>
        <v>25000</v>
      </c>
      <c r="F372" t="str">
        <f>VLOOKUP($D372,LU_A!$C$2:$D$13,2,TRUE)</f>
        <v>MedC</v>
      </c>
      <c r="G372">
        <v>30505</v>
      </c>
      <c r="H372" t="s">
        <v>8219</v>
      </c>
      <c r="I372" t="s">
        <v>8224</v>
      </c>
      <c r="J372" t="s">
        <v>8246</v>
      </c>
      <c r="K372">
        <v>1483729500</v>
      </c>
      <c r="L372" s="8">
        <f t="shared" si="50"/>
        <v>42741.795138888891</v>
      </c>
      <c r="M372" s="8">
        <f t="shared" si="53"/>
        <v>42741</v>
      </c>
      <c r="N372" s="9">
        <f t="shared" si="54"/>
        <v>0.79513888889050577</v>
      </c>
      <c r="O372">
        <v>1481137500</v>
      </c>
      <c r="P372" s="8">
        <f t="shared" si="51"/>
        <v>42711.795138888891</v>
      </c>
      <c r="Q372" s="8">
        <f t="shared" si="55"/>
        <v>42711</v>
      </c>
      <c r="R372" s="9">
        <f t="shared" si="56"/>
        <v>0.79513888889050577</v>
      </c>
      <c r="S372" t="b">
        <v>0</v>
      </c>
      <c r="T372">
        <v>43</v>
      </c>
      <c r="U372">
        <f t="shared" si="57"/>
        <v>43</v>
      </c>
      <c r="V372" t="str">
        <f t="shared" si="58"/>
        <v/>
      </c>
      <c r="W372" t="b">
        <v>1</v>
      </c>
      <c r="X372" t="s">
        <v>8267</v>
      </c>
      <c r="Y372" s="3">
        <f t="shared" si="59"/>
        <v>1.2202</v>
      </c>
      <c r="Z372" s="4">
        <f t="shared" si="52"/>
        <v>709.41860465116281</v>
      </c>
      <c r="AA372" t="s">
        <v>8306</v>
      </c>
      <c r="AB372" t="s">
        <v>8311</v>
      </c>
      <c r="AC372">
        <f>1</f>
        <v>1</v>
      </c>
    </row>
    <row r="373" spans="1:29" ht="43.2" x14ac:dyDescent="0.3">
      <c r="A373">
        <v>371</v>
      </c>
      <c r="B373" s="1" t="s">
        <v>372</v>
      </c>
      <c r="C373" s="1" t="s">
        <v>4481</v>
      </c>
      <c r="D373">
        <v>150000</v>
      </c>
      <c r="E373">
        <f>VLOOKUP(D373,LU_A!$C$2:$D$13,1,TRUE)</f>
        <v>50000</v>
      </c>
      <c r="F373" t="str">
        <f>VLOOKUP($D373,LU_A!$C$2:$D$13,2,TRUE)</f>
        <v>LgD</v>
      </c>
      <c r="G373">
        <v>171253</v>
      </c>
      <c r="H373" t="s">
        <v>8219</v>
      </c>
      <c r="I373" t="s">
        <v>8224</v>
      </c>
      <c r="J373" t="s">
        <v>8246</v>
      </c>
      <c r="K373">
        <v>1359743139</v>
      </c>
      <c r="L373" s="8">
        <f t="shared" si="50"/>
        <v>41306.767812500002</v>
      </c>
      <c r="M373" s="8">
        <f t="shared" si="53"/>
        <v>41306</v>
      </c>
      <c r="N373" s="9">
        <f t="shared" si="54"/>
        <v>0.76781250000203727</v>
      </c>
      <c r="O373">
        <v>1355855139</v>
      </c>
      <c r="P373" s="8">
        <f t="shared" si="51"/>
        <v>41261.767812500002</v>
      </c>
      <c r="Q373" s="8">
        <f t="shared" si="55"/>
        <v>41261</v>
      </c>
      <c r="R373" s="9">
        <f t="shared" si="56"/>
        <v>0.76781250000203727</v>
      </c>
      <c r="S373" t="b">
        <v>0</v>
      </c>
      <c r="T373">
        <v>1062</v>
      </c>
      <c r="U373">
        <f t="shared" si="57"/>
        <v>1062</v>
      </c>
      <c r="V373" t="str">
        <f t="shared" si="58"/>
        <v/>
      </c>
      <c r="W373" t="b">
        <v>1</v>
      </c>
      <c r="X373" t="s">
        <v>8267</v>
      </c>
      <c r="Y373" s="3">
        <f t="shared" si="59"/>
        <v>1.1416866666666667</v>
      </c>
      <c r="Z373" s="4">
        <f t="shared" si="52"/>
        <v>161.25517890772127</v>
      </c>
      <c r="AA373" t="s">
        <v>8306</v>
      </c>
      <c r="AB373" t="s">
        <v>8311</v>
      </c>
      <c r="AC373">
        <f>1</f>
        <v>1</v>
      </c>
    </row>
    <row r="374" spans="1:29" ht="28.8" x14ac:dyDescent="0.3">
      <c r="A374">
        <v>372</v>
      </c>
      <c r="B374" s="1" t="s">
        <v>373</v>
      </c>
      <c r="C374" s="1" t="s">
        <v>4482</v>
      </c>
      <c r="D374">
        <v>300</v>
      </c>
      <c r="E374">
        <f>VLOOKUP(D374,LU_A!$C$2:$D$13,1,TRUE)</f>
        <v>0</v>
      </c>
      <c r="F374" t="str">
        <f>VLOOKUP($D374,LU_A!$C$2:$D$13,2,TRUE)</f>
        <v>SmA</v>
      </c>
      <c r="G374">
        <v>376</v>
      </c>
      <c r="H374" t="s">
        <v>8219</v>
      </c>
      <c r="I374" t="s">
        <v>8225</v>
      </c>
      <c r="J374" t="s">
        <v>8247</v>
      </c>
      <c r="K374">
        <v>1459872000</v>
      </c>
      <c r="L374" s="8">
        <f t="shared" si="50"/>
        <v>42465.666666666672</v>
      </c>
      <c r="M374" s="8">
        <f t="shared" si="53"/>
        <v>42465</v>
      </c>
      <c r="N374" s="9">
        <f t="shared" si="54"/>
        <v>0.66666666667151731</v>
      </c>
      <c r="O374">
        <v>1456408244</v>
      </c>
      <c r="P374" s="8">
        <f t="shared" si="51"/>
        <v>42425.576898148152</v>
      </c>
      <c r="Q374" s="8">
        <f t="shared" si="55"/>
        <v>42425</v>
      </c>
      <c r="R374" s="9">
        <f t="shared" si="56"/>
        <v>0.57689814815239515</v>
      </c>
      <c r="S374" t="b">
        <v>0</v>
      </c>
      <c r="T374">
        <v>9</v>
      </c>
      <c r="U374">
        <f t="shared" si="57"/>
        <v>9</v>
      </c>
      <c r="V374" t="str">
        <f t="shared" si="58"/>
        <v/>
      </c>
      <c r="W374" t="b">
        <v>1</v>
      </c>
      <c r="X374" t="s">
        <v>8267</v>
      </c>
      <c r="Y374" s="3">
        <f t="shared" si="59"/>
        <v>1.2533333333333334</v>
      </c>
      <c r="Z374" s="4">
        <f t="shared" si="52"/>
        <v>41.777777777777779</v>
      </c>
      <c r="AA374" t="s">
        <v>8306</v>
      </c>
      <c r="AB374" t="s">
        <v>8311</v>
      </c>
      <c r="AC374">
        <f>1</f>
        <v>1</v>
      </c>
    </row>
    <row r="375" spans="1:29" ht="43.2" x14ac:dyDescent="0.3">
      <c r="A375">
        <v>373</v>
      </c>
      <c r="B375" s="1" t="s">
        <v>374</v>
      </c>
      <c r="C375" s="1" t="s">
        <v>4483</v>
      </c>
      <c r="D375">
        <v>7500</v>
      </c>
      <c r="E375">
        <f>VLOOKUP(D375,LU_A!$C$2:$D$13,1,TRUE)</f>
        <v>5000</v>
      </c>
      <c r="F375" t="str">
        <f>VLOOKUP($D375,LU_A!$C$2:$D$13,2,TRUE)</f>
        <v>SmC</v>
      </c>
      <c r="G375">
        <v>8000</v>
      </c>
      <c r="H375" t="s">
        <v>8219</v>
      </c>
      <c r="I375" t="s">
        <v>8224</v>
      </c>
      <c r="J375" t="s">
        <v>8246</v>
      </c>
      <c r="K375">
        <v>1342648398</v>
      </c>
      <c r="L375" s="8">
        <f t="shared" si="50"/>
        <v>41108.91201388889</v>
      </c>
      <c r="M375" s="8">
        <f t="shared" si="53"/>
        <v>41108</v>
      </c>
      <c r="N375" s="9">
        <f t="shared" si="54"/>
        <v>0.91201388889021473</v>
      </c>
      <c r="O375">
        <v>1340056398</v>
      </c>
      <c r="P375" s="8">
        <f t="shared" si="51"/>
        <v>41078.91201388889</v>
      </c>
      <c r="Q375" s="8">
        <f t="shared" si="55"/>
        <v>41078</v>
      </c>
      <c r="R375" s="9">
        <f t="shared" si="56"/>
        <v>0.91201388889021473</v>
      </c>
      <c r="S375" t="b">
        <v>0</v>
      </c>
      <c r="T375">
        <v>89</v>
      </c>
      <c r="U375">
        <f t="shared" si="57"/>
        <v>89</v>
      </c>
      <c r="V375" t="str">
        <f t="shared" si="58"/>
        <v/>
      </c>
      <c r="W375" t="b">
        <v>1</v>
      </c>
      <c r="X375" t="s">
        <v>8267</v>
      </c>
      <c r="Y375" s="3">
        <f t="shared" si="59"/>
        <v>1.0666666666666667</v>
      </c>
      <c r="Z375" s="4">
        <f t="shared" si="52"/>
        <v>89.887640449438209</v>
      </c>
      <c r="AA375" t="s">
        <v>8306</v>
      </c>
      <c r="AB375" t="s">
        <v>8311</v>
      </c>
      <c r="AC375">
        <f>1</f>
        <v>1</v>
      </c>
    </row>
    <row r="376" spans="1:29" ht="43.2" x14ac:dyDescent="0.3">
      <c r="A376">
        <v>374</v>
      </c>
      <c r="B376" s="1" t="s">
        <v>375</v>
      </c>
      <c r="C376" s="1" t="s">
        <v>4484</v>
      </c>
      <c r="D376">
        <v>6000</v>
      </c>
      <c r="E376">
        <f>VLOOKUP(D376,LU_A!$C$2:$D$13,1,TRUE)</f>
        <v>5000</v>
      </c>
      <c r="F376" t="str">
        <f>VLOOKUP($D376,LU_A!$C$2:$D$13,2,TRUE)</f>
        <v>SmC</v>
      </c>
      <c r="G376">
        <v>7839</v>
      </c>
      <c r="H376" t="s">
        <v>8219</v>
      </c>
      <c r="I376" t="s">
        <v>8224</v>
      </c>
      <c r="J376" t="s">
        <v>8246</v>
      </c>
      <c r="K376">
        <v>1316208031</v>
      </c>
      <c r="L376" s="8">
        <f t="shared" si="50"/>
        <v>40802.889247685183</v>
      </c>
      <c r="M376" s="8">
        <f t="shared" si="53"/>
        <v>40802</v>
      </c>
      <c r="N376" s="9">
        <f t="shared" si="54"/>
        <v>0.8892476851833635</v>
      </c>
      <c r="O376">
        <v>1312320031</v>
      </c>
      <c r="P376" s="8">
        <f t="shared" si="51"/>
        <v>40757.889247685183</v>
      </c>
      <c r="Q376" s="8">
        <f t="shared" si="55"/>
        <v>40757</v>
      </c>
      <c r="R376" s="9">
        <f t="shared" si="56"/>
        <v>0.8892476851833635</v>
      </c>
      <c r="S376" t="b">
        <v>0</v>
      </c>
      <c r="T376">
        <v>174</v>
      </c>
      <c r="U376">
        <f t="shared" si="57"/>
        <v>174</v>
      </c>
      <c r="V376" t="str">
        <f t="shared" si="58"/>
        <v/>
      </c>
      <c r="W376" t="b">
        <v>1</v>
      </c>
      <c r="X376" t="s">
        <v>8267</v>
      </c>
      <c r="Y376" s="3">
        <f t="shared" si="59"/>
        <v>1.3065</v>
      </c>
      <c r="Z376" s="4">
        <f t="shared" si="52"/>
        <v>45.051724137931032</v>
      </c>
      <c r="AA376" t="s">
        <v>8306</v>
      </c>
      <c r="AB376" t="s">
        <v>8311</v>
      </c>
      <c r="AC376">
        <f>1</f>
        <v>1</v>
      </c>
    </row>
    <row r="377" spans="1:29" ht="43.2" x14ac:dyDescent="0.3">
      <c r="A377">
        <v>375</v>
      </c>
      <c r="B377" s="1" t="s">
        <v>376</v>
      </c>
      <c r="C377" s="1" t="s">
        <v>4485</v>
      </c>
      <c r="D377">
        <v>500</v>
      </c>
      <c r="E377">
        <f>VLOOKUP(D377,LU_A!$C$2:$D$13,1,TRUE)</f>
        <v>0</v>
      </c>
      <c r="F377" t="str">
        <f>VLOOKUP($D377,LU_A!$C$2:$D$13,2,TRUE)</f>
        <v>SmA</v>
      </c>
      <c r="G377">
        <v>600</v>
      </c>
      <c r="H377" t="s">
        <v>8219</v>
      </c>
      <c r="I377" t="s">
        <v>8224</v>
      </c>
      <c r="J377" t="s">
        <v>8246</v>
      </c>
      <c r="K377">
        <v>1393694280</v>
      </c>
      <c r="L377" s="8">
        <f t="shared" si="50"/>
        <v>41699.720833333333</v>
      </c>
      <c r="M377" s="8">
        <f t="shared" si="53"/>
        <v>41699</v>
      </c>
      <c r="N377" s="9">
        <f t="shared" si="54"/>
        <v>0.72083333333284827</v>
      </c>
      <c r="O377">
        <v>1390088311</v>
      </c>
      <c r="P377" s="8">
        <f t="shared" si="51"/>
        <v>41657.985081018516</v>
      </c>
      <c r="Q377" s="8">
        <f t="shared" si="55"/>
        <v>41657</v>
      </c>
      <c r="R377" s="9">
        <f t="shared" si="56"/>
        <v>0.98508101851621177</v>
      </c>
      <c r="S377" t="b">
        <v>0</v>
      </c>
      <c r="T377">
        <v>14</v>
      </c>
      <c r="U377">
        <f t="shared" si="57"/>
        <v>14</v>
      </c>
      <c r="V377" t="str">
        <f t="shared" si="58"/>
        <v/>
      </c>
      <c r="W377" t="b">
        <v>1</v>
      </c>
      <c r="X377" t="s">
        <v>8267</v>
      </c>
      <c r="Y377" s="3">
        <f t="shared" si="59"/>
        <v>1.2</v>
      </c>
      <c r="Z377" s="4">
        <f t="shared" si="52"/>
        <v>42.857142857142854</v>
      </c>
      <c r="AA377" t="s">
        <v>8306</v>
      </c>
      <c r="AB377" t="s">
        <v>8311</v>
      </c>
      <c r="AC377">
        <f>1</f>
        <v>1</v>
      </c>
    </row>
    <row r="378" spans="1:29" ht="43.2" x14ac:dyDescent="0.3">
      <c r="A378">
        <v>376</v>
      </c>
      <c r="B378" s="1" t="s">
        <v>377</v>
      </c>
      <c r="C378" s="1" t="s">
        <v>4486</v>
      </c>
      <c r="D378">
        <v>2450</v>
      </c>
      <c r="E378">
        <f>VLOOKUP(D378,LU_A!$C$2:$D$13,1,TRUE)</f>
        <v>1000</v>
      </c>
      <c r="F378" t="str">
        <f>VLOOKUP($D378,LU_A!$C$2:$D$13,2,TRUE)</f>
        <v>SmB</v>
      </c>
      <c r="G378">
        <v>2596</v>
      </c>
      <c r="H378" t="s">
        <v>8219</v>
      </c>
      <c r="I378" t="s">
        <v>8225</v>
      </c>
      <c r="J378" t="s">
        <v>8247</v>
      </c>
      <c r="K378">
        <v>1472122316</v>
      </c>
      <c r="L378" s="8">
        <f t="shared" si="50"/>
        <v>42607.452731481477</v>
      </c>
      <c r="M378" s="8">
        <f t="shared" si="53"/>
        <v>42607</v>
      </c>
      <c r="N378" s="9">
        <f t="shared" si="54"/>
        <v>0.45273148147680331</v>
      </c>
      <c r="O378">
        <v>1469443916</v>
      </c>
      <c r="P378" s="8">
        <f t="shared" si="51"/>
        <v>42576.452731481477</v>
      </c>
      <c r="Q378" s="8">
        <f t="shared" si="55"/>
        <v>42576</v>
      </c>
      <c r="R378" s="9">
        <f t="shared" si="56"/>
        <v>0.45273148147680331</v>
      </c>
      <c r="S378" t="b">
        <v>0</v>
      </c>
      <c r="T378">
        <v>48</v>
      </c>
      <c r="U378">
        <f t="shared" si="57"/>
        <v>48</v>
      </c>
      <c r="V378" t="str">
        <f t="shared" si="58"/>
        <v/>
      </c>
      <c r="W378" t="b">
        <v>1</v>
      </c>
      <c r="X378" t="s">
        <v>8267</v>
      </c>
      <c r="Y378" s="3">
        <f t="shared" si="59"/>
        <v>1.0595918367346939</v>
      </c>
      <c r="Z378" s="4">
        <f t="shared" si="52"/>
        <v>54.083333333333336</v>
      </c>
      <c r="AA378" t="s">
        <v>8306</v>
      </c>
      <c r="AB378" t="s">
        <v>8311</v>
      </c>
      <c r="AC378">
        <f>1</f>
        <v>1</v>
      </c>
    </row>
    <row r="379" spans="1:29" ht="43.2" x14ac:dyDescent="0.3">
      <c r="A379">
        <v>377</v>
      </c>
      <c r="B379" s="1" t="s">
        <v>378</v>
      </c>
      <c r="C379" s="1" t="s">
        <v>4487</v>
      </c>
      <c r="D379">
        <v>12000</v>
      </c>
      <c r="E379">
        <f>VLOOKUP(D379,LU_A!$C$2:$D$13,1,TRUE)</f>
        <v>10000</v>
      </c>
      <c r="F379" t="str">
        <f>VLOOKUP($D379,LU_A!$C$2:$D$13,2,TRUE)</f>
        <v>SmD</v>
      </c>
      <c r="G379">
        <v>13728</v>
      </c>
      <c r="H379" t="s">
        <v>8219</v>
      </c>
      <c r="I379" t="s">
        <v>8224</v>
      </c>
      <c r="J379" t="s">
        <v>8246</v>
      </c>
      <c r="K379">
        <v>1447484460</v>
      </c>
      <c r="L379" s="8">
        <f t="shared" si="50"/>
        <v>42322.292361111111</v>
      </c>
      <c r="M379" s="8">
        <f t="shared" si="53"/>
        <v>42322</v>
      </c>
      <c r="N379" s="9">
        <f t="shared" si="54"/>
        <v>0.29236111111094942</v>
      </c>
      <c r="O379">
        <v>1444888868</v>
      </c>
      <c r="P379" s="8">
        <f t="shared" si="51"/>
        <v>42292.250787037032</v>
      </c>
      <c r="Q379" s="8">
        <f t="shared" si="55"/>
        <v>42292</v>
      </c>
      <c r="R379" s="9">
        <f t="shared" si="56"/>
        <v>0.25078703703184146</v>
      </c>
      <c r="S379" t="b">
        <v>0</v>
      </c>
      <c r="T379">
        <v>133</v>
      </c>
      <c r="U379">
        <f t="shared" si="57"/>
        <v>133</v>
      </c>
      <c r="V379" t="str">
        <f t="shared" si="58"/>
        <v/>
      </c>
      <c r="W379" t="b">
        <v>1</v>
      </c>
      <c r="X379" t="s">
        <v>8267</v>
      </c>
      <c r="Y379" s="3">
        <f t="shared" si="59"/>
        <v>1.1439999999999999</v>
      </c>
      <c r="Z379" s="4">
        <f t="shared" si="52"/>
        <v>103.21804511278195</v>
      </c>
      <c r="AA379" t="s">
        <v>8306</v>
      </c>
      <c r="AB379" t="s">
        <v>8311</v>
      </c>
      <c r="AC379">
        <f>1</f>
        <v>1</v>
      </c>
    </row>
    <row r="380" spans="1:29" ht="57.6" x14ac:dyDescent="0.3">
      <c r="A380">
        <v>378</v>
      </c>
      <c r="B380" s="1" t="s">
        <v>379</v>
      </c>
      <c r="C380" s="1" t="s">
        <v>4488</v>
      </c>
      <c r="D380">
        <v>3000</v>
      </c>
      <c r="E380">
        <f>VLOOKUP(D380,LU_A!$C$2:$D$13,1,TRUE)</f>
        <v>1000</v>
      </c>
      <c r="F380" t="str">
        <f>VLOOKUP($D380,LU_A!$C$2:$D$13,2,TRUE)</f>
        <v>SmB</v>
      </c>
      <c r="G380">
        <v>3353</v>
      </c>
      <c r="H380" t="s">
        <v>8219</v>
      </c>
      <c r="I380" t="s">
        <v>8229</v>
      </c>
      <c r="J380" t="s">
        <v>8251</v>
      </c>
      <c r="K380">
        <v>1453765920</v>
      </c>
      <c r="L380" s="8">
        <f t="shared" si="50"/>
        <v>42394.994444444441</v>
      </c>
      <c r="M380" s="8">
        <f t="shared" si="53"/>
        <v>42394</v>
      </c>
      <c r="N380" s="9">
        <f t="shared" si="54"/>
        <v>0.99444444444088731</v>
      </c>
      <c r="O380">
        <v>1451655808</v>
      </c>
      <c r="P380" s="8">
        <f t="shared" si="51"/>
        <v>42370.571851851855</v>
      </c>
      <c r="Q380" s="8">
        <f t="shared" si="55"/>
        <v>42370</v>
      </c>
      <c r="R380" s="9">
        <f t="shared" si="56"/>
        <v>0.57185185185517184</v>
      </c>
      <c r="S380" t="b">
        <v>0</v>
      </c>
      <c r="T380">
        <v>83</v>
      </c>
      <c r="U380">
        <f t="shared" si="57"/>
        <v>83</v>
      </c>
      <c r="V380" t="str">
        <f t="shared" si="58"/>
        <v/>
      </c>
      <c r="W380" t="b">
        <v>1</v>
      </c>
      <c r="X380" t="s">
        <v>8267</v>
      </c>
      <c r="Y380" s="3">
        <f t="shared" si="59"/>
        <v>1.1176666666666666</v>
      </c>
      <c r="Z380" s="4">
        <f t="shared" si="52"/>
        <v>40.397590361445786</v>
      </c>
      <c r="AA380" t="s">
        <v>8306</v>
      </c>
      <c r="AB380" t="s">
        <v>8311</v>
      </c>
      <c r="AC380">
        <f>1</f>
        <v>1</v>
      </c>
    </row>
    <row r="381" spans="1:29" ht="43.2" x14ac:dyDescent="0.3">
      <c r="A381">
        <v>379</v>
      </c>
      <c r="B381" s="1" t="s">
        <v>380</v>
      </c>
      <c r="C381" s="1" t="s">
        <v>4489</v>
      </c>
      <c r="D381">
        <v>15000</v>
      </c>
      <c r="E381">
        <f>VLOOKUP(D381,LU_A!$C$2:$D$13,1,TRUE)</f>
        <v>15000</v>
      </c>
      <c r="F381" t="str">
        <f>VLOOKUP($D381,LU_A!$C$2:$D$13,2,TRUE)</f>
        <v>MedA</v>
      </c>
      <c r="G381">
        <v>17412</v>
      </c>
      <c r="H381" t="s">
        <v>8219</v>
      </c>
      <c r="I381" t="s">
        <v>8224</v>
      </c>
      <c r="J381" t="s">
        <v>8246</v>
      </c>
      <c r="K381">
        <v>1336062672</v>
      </c>
      <c r="L381" s="8">
        <f t="shared" si="50"/>
        <v>41032.688333333332</v>
      </c>
      <c r="M381" s="8">
        <f t="shared" si="53"/>
        <v>41032</v>
      </c>
      <c r="N381" s="9">
        <f t="shared" si="54"/>
        <v>0.68833333333168412</v>
      </c>
      <c r="O381">
        <v>1332174672</v>
      </c>
      <c r="P381" s="8">
        <f t="shared" si="51"/>
        <v>40987.688333333332</v>
      </c>
      <c r="Q381" s="8">
        <f t="shared" si="55"/>
        <v>40987</v>
      </c>
      <c r="R381" s="9">
        <f t="shared" si="56"/>
        <v>0.68833333333168412</v>
      </c>
      <c r="S381" t="b">
        <v>0</v>
      </c>
      <c r="T381">
        <v>149</v>
      </c>
      <c r="U381">
        <f t="shared" si="57"/>
        <v>149</v>
      </c>
      <c r="V381" t="str">
        <f t="shared" si="58"/>
        <v/>
      </c>
      <c r="W381" t="b">
        <v>1</v>
      </c>
      <c r="X381" t="s">
        <v>8267</v>
      </c>
      <c r="Y381" s="3">
        <f t="shared" si="59"/>
        <v>1.1608000000000001</v>
      </c>
      <c r="Z381" s="4">
        <f t="shared" si="52"/>
        <v>116.85906040268456</v>
      </c>
      <c r="AA381" t="s">
        <v>8306</v>
      </c>
      <c r="AB381" t="s">
        <v>8311</v>
      </c>
      <c r="AC381">
        <f>1</f>
        <v>1</v>
      </c>
    </row>
    <row r="382" spans="1:29" ht="57.6" x14ac:dyDescent="0.3">
      <c r="A382">
        <v>380</v>
      </c>
      <c r="B382" s="1" t="s">
        <v>381</v>
      </c>
      <c r="C382" s="1" t="s">
        <v>4490</v>
      </c>
      <c r="D382">
        <v>4000</v>
      </c>
      <c r="E382">
        <f>VLOOKUP(D382,LU_A!$C$2:$D$13,1,TRUE)</f>
        <v>1000</v>
      </c>
      <c r="F382" t="str">
        <f>VLOOKUP($D382,LU_A!$C$2:$D$13,2,TRUE)</f>
        <v>SmB</v>
      </c>
      <c r="G382">
        <v>5660</v>
      </c>
      <c r="H382" t="s">
        <v>8219</v>
      </c>
      <c r="I382" t="s">
        <v>8224</v>
      </c>
      <c r="J382" t="s">
        <v>8246</v>
      </c>
      <c r="K382">
        <v>1453569392</v>
      </c>
      <c r="L382" s="8">
        <f t="shared" si="50"/>
        <v>42392.719814814816</v>
      </c>
      <c r="M382" s="8">
        <f t="shared" si="53"/>
        <v>42392</v>
      </c>
      <c r="N382" s="9">
        <f t="shared" si="54"/>
        <v>0.71981481481634546</v>
      </c>
      <c r="O382">
        <v>1451409392</v>
      </c>
      <c r="P382" s="8">
        <f t="shared" si="51"/>
        <v>42367.719814814816</v>
      </c>
      <c r="Q382" s="8">
        <f t="shared" si="55"/>
        <v>42367</v>
      </c>
      <c r="R382" s="9">
        <f t="shared" si="56"/>
        <v>0.71981481481634546</v>
      </c>
      <c r="S382" t="b">
        <v>0</v>
      </c>
      <c r="T382">
        <v>49</v>
      </c>
      <c r="U382">
        <f t="shared" si="57"/>
        <v>49</v>
      </c>
      <c r="V382" t="str">
        <f t="shared" si="58"/>
        <v/>
      </c>
      <c r="W382" t="b">
        <v>1</v>
      </c>
      <c r="X382" t="s">
        <v>8267</v>
      </c>
      <c r="Y382" s="3">
        <f t="shared" si="59"/>
        <v>1.415</v>
      </c>
      <c r="Z382" s="4">
        <f t="shared" si="52"/>
        <v>115.51020408163265</v>
      </c>
      <c r="AA382" t="s">
        <v>8306</v>
      </c>
      <c r="AB382" t="s">
        <v>8311</v>
      </c>
      <c r="AC382">
        <f>1</f>
        <v>1</v>
      </c>
    </row>
    <row r="383" spans="1:29" ht="43.2" x14ac:dyDescent="0.3">
      <c r="A383">
        <v>381</v>
      </c>
      <c r="B383" s="1" t="s">
        <v>382</v>
      </c>
      <c r="C383" s="1" t="s">
        <v>4491</v>
      </c>
      <c r="D383">
        <v>25000</v>
      </c>
      <c r="E383">
        <f>VLOOKUP(D383,LU_A!$C$2:$D$13,1,TRUE)</f>
        <v>25000</v>
      </c>
      <c r="F383" t="str">
        <f>VLOOKUP($D383,LU_A!$C$2:$D$13,2,TRUE)</f>
        <v>MedC</v>
      </c>
      <c r="G383">
        <v>26182.5</v>
      </c>
      <c r="H383" t="s">
        <v>8219</v>
      </c>
      <c r="I383" t="s">
        <v>8224</v>
      </c>
      <c r="J383" t="s">
        <v>8246</v>
      </c>
      <c r="K383">
        <v>1343624400</v>
      </c>
      <c r="L383" s="8">
        <f t="shared" si="50"/>
        <v>41120.208333333336</v>
      </c>
      <c r="M383" s="8">
        <f t="shared" si="53"/>
        <v>41120</v>
      </c>
      <c r="N383" s="9">
        <f t="shared" si="54"/>
        <v>0.20833333333575865</v>
      </c>
      <c r="O383">
        <v>1340642717</v>
      </c>
      <c r="P383" s="8">
        <f t="shared" si="51"/>
        <v>41085.698113425926</v>
      </c>
      <c r="Q383" s="8">
        <f t="shared" si="55"/>
        <v>41085</v>
      </c>
      <c r="R383" s="9">
        <f t="shared" si="56"/>
        <v>0.69811342592583969</v>
      </c>
      <c r="S383" t="b">
        <v>0</v>
      </c>
      <c r="T383">
        <v>251</v>
      </c>
      <c r="U383">
        <f t="shared" si="57"/>
        <v>251</v>
      </c>
      <c r="V383" t="str">
        <f t="shared" si="58"/>
        <v/>
      </c>
      <c r="W383" t="b">
        <v>1</v>
      </c>
      <c r="X383" t="s">
        <v>8267</v>
      </c>
      <c r="Y383" s="3">
        <f t="shared" si="59"/>
        <v>1.0472999999999999</v>
      </c>
      <c r="Z383" s="4">
        <f t="shared" si="52"/>
        <v>104.31274900398407</v>
      </c>
      <c r="AA383" t="s">
        <v>8306</v>
      </c>
      <c r="AB383" t="s">
        <v>8311</v>
      </c>
      <c r="AC383">
        <f>1</f>
        <v>1</v>
      </c>
    </row>
    <row r="384" spans="1:29" ht="57.6" x14ac:dyDescent="0.3">
      <c r="A384">
        <v>382</v>
      </c>
      <c r="B384" s="1" t="s">
        <v>383</v>
      </c>
      <c r="C384" s="1" t="s">
        <v>4492</v>
      </c>
      <c r="D384">
        <v>600</v>
      </c>
      <c r="E384">
        <f>VLOOKUP(D384,LU_A!$C$2:$D$13,1,TRUE)</f>
        <v>0</v>
      </c>
      <c r="F384" t="str">
        <f>VLOOKUP($D384,LU_A!$C$2:$D$13,2,TRUE)</f>
        <v>SmA</v>
      </c>
      <c r="G384">
        <v>1535</v>
      </c>
      <c r="H384" t="s">
        <v>8219</v>
      </c>
      <c r="I384" t="s">
        <v>8224</v>
      </c>
      <c r="J384" t="s">
        <v>8246</v>
      </c>
      <c r="K384">
        <v>1346950900</v>
      </c>
      <c r="L384" s="8">
        <f t="shared" si="50"/>
        <v>41158.709490740745</v>
      </c>
      <c r="M384" s="8">
        <f t="shared" si="53"/>
        <v>41158</v>
      </c>
      <c r="N384" s="9">
        <f t="shared" si="54"/>
        <v>0.70949074074451346</v>
      </c>
      <c r="O384">
        <v>1345741300</v>
      </c>
      <c r="P384" s="8">
        <f t="shared" si="51"/>
        <v>41144.709490740745</v>
      </c>
      <c r="Q384" s="8">
        <f t="shared" si="55"/>
        <v>41144</v>
      </c>
      <c r="R384" s="9">
        <f t="shared" si="56"/>
        <v>0.70949074074451346</v>
      </c>
      <c r="S384" t="b">
        <v>0</v>
      </c>
      <c r="T384">
        <v>22</v>
      </c>
      <c r="U384">
        <f t="shared" si="57"/>
        <v>22</v>
      </c>
      <c r="V384" t="str">
        <f t="shared" si="58"/>
        <v/>
      </c>
      <c r="W384" t="b">
        <v>1</v>
      </c>
      <c r="X384" t="s">
        <v>8267</v>
      </c>
      <c r="Y384" s="3">
        <f t="shared" si="59"/>
        <v>2.5583333333333331</v>
      </c>
      <c r="Z384" s="4">
        <f t="shared" si="52"/>
        <v>69.772727272727266</v>
      </c>
      <c r="AA384" t="s">
        <v>8306</v>
      </c>
      <c r="AB384" t="s">
        <v>8311</v>
      </c>
      <c r="AC384">
        <f>1</f>
        <v>1</v>
      </c>
    </row>
    <row r="385" spans="1:29" ht="43.2" x14ac:dyDescent="0.3">
      <c r="A385">
        <v>383</v>
      </c>
      <c r="B385" s="1" t="s">
        <v>384</v>
      </c>
      <c r="C385" s="1" t="s">
        <v>4493</v>
      </c>
      <c r="D385">
        <v>999</v>
      </c>
      <c r="E385">
        <f>VLOOKUP(D385,LU_A!$C$2:$D$13,1,TRUE)</f>
        <v>0</v>
      </c>
      <c r="F385" t="str">
        <f>VLOOKUP($D385,LU_A!$C$2:$D$13,2,TRUE)</f>
        <v>SmA</v>
      </c>
      <c r="G385">
        <v>2065</v>
      </c>
      <c r="H385" t="s">
        <v>8219</v>
      </c>
      <c r="I385" t="s">
        <v>8224</v>
      </c>
      <c r="J385" t="s">
        <v>8246</v>
      </c>
      <c r="K385">
        <v>1400467759</v>
      </c>
      <c r="L385" s="8">
        <f t="shared" si="50"/>
        <v>41778.117581018516</v>
      </c>
      <c r="M385" s="8">
        <f t="shared" si="53"/>
        <v>41778</v>
      </c>
      <c r="N385" s="9">
        <f t="shared" si="54"/>
        <v>0.11758101851592073</v>
      </c>
      <c r="O385">
        <v>1398480559</v>
      </c>
      <c r="P385" s="8">
        <f t="shared" si="51"/>
        <v>41755.117581018516</v>
      </c>
      <c r="Q385" s="8">
        <f t="shared" si="55"/>
        <v>41755</v>
      </c>
      <c r="R385" s="9">
        <f t="shared" si="56"/>
        <v>0.11758101851592073</v>
      </c>
      <c r="S385" t="b">
        <v>0</v>
      </c>
      <c r="T385">
        <v>48</v>
      </c>
      <c r="U385">
        <f t="shared" si="57"/>
        <v>48</v>
      </c>
      <c r="V385" t="str">
        <f t="shared" si="58"/>
        <v/>
      </c>
      <c r="W385" t="b">
        <v>1</v>
      </c>
      <c r="X385" t="s">
        <v>8267</v>
      </c>
      <c r="Y385" s="3">
        <f t="shared" si="59"/>
        <v>2.0670670670670672</v>
      </c>
      <c r="Z385" s="4">
        <f t="shared" si="52"/>
        <v>43.020833333333336</v>
      </c>
      <c r="AA385" t="s">
        <v>8306</v>
      </c>
      <c r="AB385" t="s">
        <v>8311</v>
      </c>
      <c r="AC385">
        <f>1</f>
        <v>1</v>
      </c>
    </row>
    <row r="386" spans="1:29" ht="43.2" x14ac:dyDescent="0.3">
      <c r="A386">
        <v>384</v>
      </c>
      <c r="B386" s="1" t="s">
        <v>385</v>
      </c>
      <c r="C386" s="1" t="s">
        <v>4494</v>
      </c>
      <c r="D386">
        <v>20000</v>
      </c>
      <c r="E386">
        <f>VLOOKUP(D386,LU_A!$C$2:$D$13,1,TRUE)</f>
        <v>20000</v>
      </c>
      <c r="F386" t="str">
        <f>VLOOKUP($D386,LU_A!$C$2:$D$13,2,TRUE)</f>
        <v>MedB</v>
      </c>
      <c r="G386">
        <v>22421</v>
      </c>
      <c r="H386" t="s">
        <v>8219</v>
      </c>
      <c r="I386" t="s">
        <v>8224</v>
      </c>
      <c r="J386" t="s">
        <v>8246</v>
      </c>
      <c r="K386">
        <v>1420569947</v>
      </c>
      <c r="L386" s="8">
        <f t="shared" ref="L386:L449" si="60">(((K386/60)/60)/24)+DATE(1970,1,1)</f>
        <v>42010.781793981485</v>
      </c>
      <c r="M386" s="8">
        <f t="shared" si="53"/>
        <v>42010</v>
      </c>
      <c r="N386" s="9">
        <f t="shared" si="54"/>
        <v>0.78179398148495238</v>
      </c>
      <c r="O386">
        <v>1417977947</v>
      </c>
      <c r="P386" s="8">
        <f t="shared" ref="P386:P449" si="61">(((O386/60)/60)/24)+DATE(1970,1,1)</f>
        <v>41980.781793981485</v>
      </c>
      <c r="Q386" s="8">
        <f t="shared" si="55"/>
        <v>41980</v>
      </c>
      <c r="R386" s="9">
        <f t="shared" si="56"/>
        <v>0.78179398148495238</v>
      </c>
      <c r="S386" t="b">
        <v>0</v>
      </c>
      <c r="T386">
        <v>383</v>
      </c>
      <c r="U386">
        <f t="shared" si="57"/>
        <v>383</v>
      </c>
      <c r="V386" t="str">
        <f t="shared" si="58"/>
        <v/>
      </c>
      <c r="W386" t="b">
        <v>1</v>
      </c>
      <c r="X386" t="s">
        <v>8267</v>
      </c>
      <c r="Y386" s="3">
        <f t="shared" si="59"/>
        <v>1.1210500000000001</v>
      </c>
      <c r="Z386" s="4">
        <f t="shared" ref="Z386:Z449" si="62">IFERROR(G386/T386," ")</f>
        <v>58.540469973890339</v>
      </c>
      <c r="AA386" t="s">
        <v>8306</v>
      </c>
      <c r="AB386" t="s">
        <v>8311</v>
      </c>
      <c r="AC386">
        <f>1</f>
        <v>1</v>
      </c>
    </row>
    <row r="387" spans="1:29" ht="43.2" x14ac:dyDescent="0.3">
      <c r="A387">
        <v>385</v>
      </c>
      <c r="B387" s="1" t="s">
        <v>386</v>
      </c>
      <c r="C387" s="1" t="s">
        <v>4495</v>
      </c>
      <c r="D387">
        <v>25000</v>
      </c>
      <c r="E387">
        <f>VLOOKUP(D387,LU_A!$C$2:$D$13,1,TRUE)</f>
        <v>25000</v>
      </c>
      <c r="F387" t="str">
        <f>VLOOKUP($D387,LU_A!$C$2:$D$13,2,TRUE)</f>
        <v>MedC</v>
      </c>
      <c r="G387">
        <v>26495.5</v>
      </c>
      <c r="H387" t="s">
        <v>8219</v>
      </c>
      <c r="I387" t="s">
        <v>8224</v>
      </c>
      <c r="J387" t="s">
        <v>8246</v>
      </c>
      <c r="K387">
        <v>1416582101</v>
      </c>
      <c r="L387" s="8">
        <f t="shared" si="60"/>
        <v>41964.626168981486</v>
      </c>
      <c r="M387" s="8">
        <f t="shared" ref="M387:M450" si="63">INT(L387)</f>
        <v>41964</v>
      </c>
      <c r="N387" s="9">
        <f t="shared" ref="N387:N450" si="64">L387-M387</f>
        <v>0.62616898148553446</v>
      </c>
      <c r="O387">
        <v>1413986501</v>
      </c>
      <c r="P387" s="8">
        <f t="shared" si="61"/>
        <v>41934.584502314814</v>
      </c>
      <c r="Q387" s="8">
        <f t="shared" ref="Q387:Q450" si="65">INT(P387)</f>
        <v>41934</v>
      </c>
      <c r="R387" s="9">
        <f t="shared" ref="R387:R450" si="66">P387-Q387</f>
        <v>0.58450231481401715</v>
      </c>
      <c r="S387" t="b">
        <v>0</v>
      </c>
      <c r="T387">
        <v>237</v>
      </c>
      <c r="U387">
        <f t="shared" ref="U387:U450" si="67">IF(H387="successful",T387,"")</f>
        <v>237</v>
      </c>
      <c r="V387" t="str">
        <f t="shared" ref="V387:V450" si="68">IF(H387="failed",T387,"")</f>
        <v/>
      </c>
      <c r="W387" t="b">
        <v>1</v>
      </c>
      <c r="X387" t="s">
        <v>8267</v>
      </c>
      <c r="Y387" s="3">
        <f t="shared" ref="Y387:Y450" si="69">G387/D387</f>
        <v>1.05982</v>
      </c>
      <c r="Z387" s="4">
        <f t="shared" si="62"/>
        <v>111.79535864978902</v>
      </c>
      <c r="AA387" t="s">
        <v>8306</v>
      </c>
      <c r="AB387" t="s">
        <v>8311</v>
      </c>
      <c r="AC387">
        <f>1</f>
        <v>1</v>
      </c>
    </row>
    <row r="388" spans="1:29" ht="43.2" x14ac:dyDescent="0.3">
      <c r="A388">
        <v>386</v>
      </c>
      <c r="B388" s="1" t="s">
        <v>387</v>
      </c>
      <c r="C388" s="1" t="s">
        <v>4496</v>
      </c>
      <c r="D388">
        <v>600</v>
      </c>
      <c r="E388">
        <f>VLOOKUP(D388,LU_A!$C$2:$D$13,1,TRUE)</f>
        <v>0</v>
      </c>
      <c r="F388" t="str">
        <f>VLOOKUP($D388,LU_A!$C$2:$D$13,2,TRUE)</f>
        <v>SmA</v>
      </c>
      <c r="G388">
        <v>601</v>
      </c>
      <c r="H388" t="s">
        <v>8219</v>
      </c>
      <c r="I388" t="s">
        <v>8224</v>
      </c>
      <c r="J388" t="s">
        <v>8246</v>
      </c>
      <c r="K388">
        <v>1439246991</v>
      </c>
      <c r="L388" s="8">
        <f t="shared" si="60"/>
        <v>42226.951284722221</v>
      </c>
      <c r="M388" s="8">
        <f t="shared" si="63"/>
        <v>42226</v>
      </c>
      <c r="N388" s="9">
        <f t="shared" si="64"/>
        <v>0.95128472222131677</v>
      </c>
      <c r="O388">
        <v>1437950991</v>
      </c>
      <c r="P388" s="8">
        <f t="shared" si="61"/>
        <v>42211.951284722221</v>
      </c>
      <c r="Q388" s="8">
        <f t="shared" si="65"/>
        <v>42211</v>
      </c>
      <c r="R388" s="9">
        <f t="shared" si="66"/>
        <v>0.95128472222131677</v>
      </c>
      <c r="S388" t="b">
        <v>0</v>
      </c>
      <c r="T388">
        <v>13</v>
      </c>
      <c r="U388">
        <f t="shared" si="67"/>
        <v>13</v>
      </c>
      <c r="V388" t="str">
        <f t="shared" si="68"/>
        <v/>
      </c>
      <c r="W388" t="b">
        <v>1</v>
      </c>
      <c r="X388" t="s">
        <v>8267</v>
      </c>
      <c r="Y388" s="3">
        <f t="shared" si="69"/>
        <v>1.0016666666666667</v>
      </c>
      <c r="Z388" s="4">
        <f t="shared" si="62"/>
        <v>46.230769230769234</v>
      </c>
      <c r="AA388" t="s">
        <v>8306</v>
      </c>
      <c r="AB388" t="s">
        <v>8311</v>
      </c>
      <c r="AC388">
        <f>1</f>
        <v>1</v>
      </c>
    </row>
    <row r="389" spans="1:29" ht="57.6" x14ac:dyDescent="0.3">
      <c r="A389">
        <v>387</v>
      </c>
      <c r="B389" s="1" t="s">
        <v>388</v>
      </c>
      <c r="C389" s="1" t="s">
        <v>4497</v>
      </c>
      <c r="D389">
        <v>38000</v>
      </c>
      <c r="E389">
        <f>VLOOKUP(D389,LU_A!$C$2:$D$13,1,TRUE)</f>
        <v>35000</v>
      </c>
      <c r="F389" t="str">
        <f>VLOOKUP($D389,LU_A!$C$2:$D$13,2,TRUE)</f>
        <v>LgA</v>
      </c>
      <c r="G389">
        <v>81316</v>
      </c>
      <c r="H389" t="s">
        <v>8219</v>
      </c>
      <c r="I389" t="s">
        <v>8224</v>
      </c>
      <c r="J389" t="s">
        <v>8246</v>
      </c>
      <c r="K389">
        <v>1439618400</v>
      </c>
      <c r="L389" s="8">
        <f t="shared" si="60"/>
        <v>42231.25</v>
      </c>
      <c r="M389" s="8">
        <f t="shared" si="63"/>
        <v>42231</v>
      </c>
      <c r="N389" s="9">
        <f t="shared" si="64"/>
        <v>0.25</v>
      </c>
      <c r="O389">
        <v>1436976858</v>
      </c>
      <c r="P389" s="8">
        <f t="shared" si="61"/>
        <v>42200.67659722222</v>
      </c>
      <c r="Q389" s="8">
        <f t="shared" si="65"/>
        <v>42200</v>
      </c>
      <c r="R389" s="9">
        <f t="shared" si="66"/>
        <v>0.67659722222015262</v>
      </c>
      <c r="S389" t="b">
        <v>0</v>
      </c>
      <c r="T389">
        <v>562</v>
      </c>
      <c r="U389">
        <f t="shared" si="67"/>
        <v>562</v>
      </c>
      <c r="V389" t="str">
        <f t="shared" si="68"/>
        <v/>
      </c>
      <c r="W389" t="b">
        <v>1</v>
      </c>
      <c r="X389" t="s">
        <v>8267</v>
      </c>
      <c r="Y389" s="3">
        <f t="shared" si="69"/>
        <v>2.1398947368421051</v>
      </c>
      <c r="Z389" s="4">
        <f t="shared" si="62"/>
        <v>144.69039145907473</v>
      </c>
      <c r="AA389" t="s">
        <v>8306</v>
      </c>
      <c r="AB389" t="s">
        <v>8311</v>
      </c>
      <c r="AC389">
        <f>1</f>
        <v>1</v>
      </c>
    </row>
    <row r="390" spans="1:29" ht="43.2" x14ac:dyDescent="0.3">
      <c r="A390">
        <v>388</v>
      </c>
      <c r="B390" s="1" t="s">
        <v>389</v>
      </c>
      <c r="C390" s="1" t="s">
        <v>4498</v>
      </c>
      <c r="D390">
        <v>5000</v>
      </c>
      <c r="E390">
        <f>VLOOKUP(D390,LU_A!$C$2:$D$13,1,TRUE)</f>
        <v>5000</v>
      </c>
      <c r="F390" t="str">
        <f>VLOOKUP($D390,LU_A!$C$2:$D$13,2,TRUE)</f>
        <v>SmC</v>
      </c>
      <c r="G390">
        <v>6308</v>
      </c>
      <c r="H390" t="s">
        <v>8219</v>
      </c>
      <c r="I390" t="s">
        <v>8224</v>
      </c>
      <c r="J390" t="s">
        <v>8246</v>
      </c>
      <c r="K390">
        <v>1469670580</v>
      </c>
      <c r="L390" s="8">
        <f t="shared" si="60"/>
        <v>42579.076157407413</v>
      </c>
      <c r="M390" s="8">
        <f t="shared" si="63"/>
        <v>42579</v>
      </c>
      <c r="N390" s="9">
        <f t="shared" si="64"/>
        <v>7.6157407413120382E-2</v>
      </c>
      <c r="O390">
        <v>1467078580</v>
      </c>
      <c r="P390" s="8">
        <f t="shared" si="61"/>
        <v>42549.076157407413</v>
      </c>
      <c r="Q390" s="8">
        <f t="shared" si="65"/>
        <v>42549</v>
      </c>
      <c r="R390" s="9">
        <f t="shared" si="66"/>
        <v>7.6157407413120382E-2</v>
      </c>
      <c r="S390" t="b">
        <v>0</v>
      </c>
      <c r="T390">
        <v>71</v>
      </c>
      <c r="U390">
        <f t="shared" si="67"/>
        <v>71</v>
      </c>
      <c r="V390" t="str">
        <f t="shared" si="68"/>
        <v/>
      </c>
      <c r="W390" t="b">
        <v>1</v>
      </c>
      <c r="X390" t="s">
        <v>8267</v>
      </c>
      <c r="Y390" s="3">
        <f t="shared" si="69"/>
        <v>1.2616000000000001</v>
      </c>
      <c r="Z390" s="4">
        <f t="shared" si="62"/>
        <v>88.845070422535215</v>
      </c>
      <c r="AA390" t="s">
        <v>8306</v>
      </c>
      <c r="AB390" t="s">
        <v>8311</v>
      </c>
      <c r="AC390">
        <f>1</f>
        <v>1</v>
      </c>
    </row>
    <row r="391" spans="1:29" ht="57.6" x14ac:dyDescent="0.3">
      <c r="A391">
        <v>389</v>
      </c>
      <c r="B391" s="1" t="s">
        <v>390</v>
      </c>
      <c r="C391" s="1" t="s">
        <v>4499</v>
      </c>
      <c r="D391">
        <v>68000</v>
      </c>
      <c r="E391">
        <f>VLOOKUP(D391,LU_A!$C$2:$D$13,1,TRUE)</f>
        <v>50000</v>
      </c>
      <c r="F391" t="str">
        <f>VLOOKUP($D391,LU_A!$C$2:$D$13,2,TRUE)</f>
        <v>LgD</v>
      </c>
      <c r="G391">
        <v>123444.12</v>
      </c>
      <c r="H391" t="s">
        <v>8219</v>
      </c>
      <c r="I391" t="s">
        <v>8224</v>
      </c>
      <c r="J391" t="s">
        <v>8246</v>
      </c>
      <c r="K391">
        <v>1394233140</v>
      </c>
      <c r="L391" s="8">
        <f t="shared" si="60"/>
        <v>41705.957638888889</v>
      </c>
      <c r="M391" s="8">
        <f t="shared" si="63"/>
        <v>41705</v>
      </c>
      <c r="N391" s="9">
        <f t="shared" si="64"/>
        <v>0.95763888888905058</v>
      </c>
      <c r="O391">
        <v>1391477450</v>
      </c>
      <c r="P391" s="8">
        <f t="shared" si="61"/>
        <v>41674.063078703701</v>
      </c>
      <c r="Q391" s="8">
        <f t="shared" si="65"/>
        <v>41674</v>
      </c>
      <c r="R391" s="9">
        <f t="shared" si="66"/>
        <v>6.3078703700739425E-2</v>
      </c>
      <c r="S391" t="b">
        <v>0</v>
      </c>
      <c r="T391">
        <v>1510</v>
      </c>
      <c r="U391">
        <f t="shared" si="67"/>
        <v>1510</v>
      </c>
      <c r="V391" t="str">
        <f t="shared" si="68"/>
        <v/>
      </c>
      <c r="W391" t="b">
        <v>1</v>
      </c>
      <c r="X391" t="s">
        <v>8267</v>
      </c>
      <c r="Y391" s="3">
        <f t="shared" si="69"/>
        <v>1.8153547058823529</v>
      </c>
      <c r="Z391" s="4">
        <f t="shared" si="62"/>
        <v>81.75107284768211</v>
      </c>
      <c r="AA391" t="s">
        <v>8306</v>
      </c>
      <c r="AB391" t="s">
        <v>8311</v>
      </c>
      <c r="AC391">
        <f>1</f>
        <v>1</v>
      </c>
    </row>
    <row r="392" spans="1:29" ht="43.2" x14ac:dyDescent="0.3">
      <c r="A392">
        <v>390</v>
      </c>
      <c r="B392" s="1" t="s">
        <v>391</v>
      </c>
      <c r="C392" s="1" t="s">
        <v>4500</v>
      </c>
      <c r="D392">
        <v>1000</v>
      </c>
      <c r="E392">
        <f>VLOOKUP(D392,LU_A!$C$2:$D$13,1,TRUE)</f>
        <v>1000</v>
      </c>
      <c r="F392" t="str">
        <f>VLOOKUP($D392,LU_A!$C$2:$D$13,2,TRUE)</f>
        <v>SmB</v>
      </c>
      <c r="G392">
        <v>1000</v>
      </c>
      <c r="H392" t="s">
        <v>8219</v>
      </c>
      <c r="I392" t="s">
        <v>8224</v>
      </c>
      <c r="J392" t="s">
        <v>8246</v>
      </c>
      <c r="K392">
        <v>1431046372</v>
      </c>
      <c r="L392" s="8">
        <f t="shared" si="60"/>
        <v>42132.036712962959</v>
      </c>
      <c r="M392" s="8">
        <f t="shared" si="63"/>
        <v>42132</v>
      </c>
      <c r="N392" s="9">
        <f t="shared" si="64"/>
        <v>3.6712962959427387E-2</v>
      </c>
      <c r="O392">
        <v>1429318372</v>
      </c>
      <c r="P392" s="8">
        <f t="shared" si="61"/>
        <v>42112.036712962959</v>
      </c>
      <c r="Q392" s="8">
        <f t="shared" si="65"/>
        <v>42112</v>
      </c>
      <c r="R392" s="9">
        <f t="shared" si="66"/>
        <v>3.6712962959427387E-2</v>
      </c>
      <c r="S392" t="b">
        <v>0</v>
      </c>
      <c r="T392">
        <v>14</v>
      </c>
      <c r="U392">
        <f t="shared" si="67"/>
        <v>14</v>
      </c>
      <c r="V392" t="str">
        <f t="shared" si="68"/>
        <v/>
      </c>
      <c r="W392" t="b">
        <v>1</v>
      </c>
      <c r="X392" t="s">
        <v>8267</v>
      </c>
      <c r="Y392" s="3">
        <f t="shared" si="69"/>
        <v>1</v>
      </c>
      <c r="Z392" s="4">
        <f t="shared" si="62"/>
        <v>71.428571428571431</v>
      </c>
      <c r="AA392" t="s">
        <v>8306</v>
      </c>
      <c r="AB392" t="s">
        <v>8311</v>
      </c>
      <c r="AC392">
        <f>1</f>
        <v>1</v>
      </c>
    </row>
    <row r="393" spans="1:29" ht="43.2" x14ac:dyDescent="0.3">
      <c r="A393">
        <v>391</v>
      </c>
      <c r="B393" s="1" t="s">
        <v>392</v>
      </c>
      <c r="C393" s="1" t="s">
        <v>4501</v>
      </c>
      <c r="D393">
        <v>20000</v>
      </c>
      <c r="E393">
        <f>VLOOKUP(D393,LU_A!$C$2:$D$13,1,TRUE)</f>
        <v>20000</v>
      </c>
      <c r="F393" t="str">
        <f>VLOOKUP($D393,LU_A!$C$2:$D$13,2,TRUE)</f>
        <v>MedB</v>
      </c>
      <c r="G393">
        <v>20122</v>
      </c>
      <c r="H393" t="s">
        <v>8219</v>
      </c>
      <c r="I393" t="s">
        <v>8224</v>
      </c>
      <c r="J393" t="s">
        <v>8246</v>
      </c>
      <c r="K393">
        <v>1324169940</v>
      </c>
      <c r="L393" s="8">
        <f t="shared" si="60"/>
        <v>40895.040972222225</v>
      </c>
      <c r="M393" s="8">
        <f t="shared" si="63"/>
        <v>40895</v>
      </c>
      <c r="N393" s="9">
        <f t="shared" si="64"/>
        <v>4.0972222224809229E-2</v>
      </c>
      <c r="O393">
        <v>1321578051</v>
      </c>
      <c r="P393" s="8">
        <f t="shared" si="61"/>
        <v>40865.042256944449</v>
      </c>
      <c r="Q393" s="8">
        <f t="shared" si="65"/>
        <v>40865</v>
      </c>
      <c r="R393" s="9">
        <f t="shared" si="66"/>
        <v>4.2256944449036382E-2</v>
      </c>
      <c r="S393" t="b">
        <v>0</v>
      </c>
      <c r="T393">
        <v>193</v>
      </c>
      <c r="U393">
        <f t="shared" si="67"/>
        <v>193</v>
      </c>
      <c r="V393" t="str">
        <f t="shared" si="68"/>
        <v/>
      </c>
      <c r="W393" t="b">
        <v>1</v>
      </c>
      <c r="X393" t="s">
        <v>8267</v>
      </c>
      <c r="Y393" s="3">
        <f t="shared" si="69"/>
        <v>1.0061</v>
      </c>
      <c r="Z393" s="4">
        <f t="shared" si="62"/>
        <v>104.25906735751295</v>
      </c>
      <c r="AA393" t="s">
        <v>8306</v>
      </c>
      <c r="AB393" t="s">
        <v>8311</v>
      </c>
      <c r="AC393">
        <f>1</f>
        <v>1</v>
      </c>
    </row>
    <row r="394" spans="1:29" ht="43.2" x14ac:dyDescent="0.3">
      <c r="A394">
        <v>392</v>
      </c>
      <c r="B394" s="1" t="s">
        <v>393</v>
      </c>
      <c r="C394" s="1" t="s">
        <v>4502</v>
      </c>
      <c r="D394">
        <v>18500</v>
      </c>
      <c r="E394">
        <f>VLOOKUP(D394,LU_A!$C$2:$D$13,1,TRUE)</f>
        <v>15000</v>
      </c>
      <c r="F394" t="str">
        <f>VLOOKUP($D394,LU_A!$C$2:$D$13,2,TRUE)</f>
        <v>MedA</v>
      </c>
      <c r="G394">
        <v>18667</v>
      </c>
      <c r="H394" t="s">
        <v>8219</v>
      </c>
      <c r="I394" t="s">
        <v>8224</v>
      </c>
      <c r="J394" t="s">
        <v>8246</v>
      </c>
      <c r="K394">
        <v>1315450800</v>
      </c>
      <c r="L394" s="8">
        <f t="shared" si="60"/>
        <v>40794.125</v>
      </c>
      <c r="M394" s="8">
        <f t="shared" si="63"/>
        <v>40794</v>
      </c>
      <c r="N394" s="9">
        <f t="shared" si="64"/>
        <v>0.125</v>
      </c>
      <c r="O394">
        <v>1312823571</v>
      </c>
      <c r="P394" s="8">
        <f t="shared" si="61"/>
        <v>40763.717256944445</v>
      </c>
      <c r="Q394" s="8">
        <f t="shared" si="65"/>
        <v>40763</v>
      </c>
      <c r="R394" s="9">
        <f t="shared" si="66"/>
        <v>0.71725694444467081</v>
      </c>
      <c r="S394" t="b">
        <v>0</v>
      </c>
      <c r="T394">
        <v>206</v>
      </c>
      <c r="U394">
        <f t="shared" si="67"/>
        <v>206</v>
      </c>
      <c r="V394" t="str">
        <f t="shared" si="68"/>
        <v/>
      </c>
      <c r="W394" t="b">
        <v>1</v>
      </c>
      <c r="X394" t="s">
        <v>8267</v>
      </c>
      <c r="Y394" s="3">
        <f t="shared" si="69"/>
        <v>1.009027027027027</v>
      </c>
      <c r="Z394" s="4">
        <f t="shared" si="62"/>
        <v>90.616504854368927</v>
      </c>
      <c r="AA394" t="s">
        <v>8306</v>
      </c>
      <c r="AB394" t="s">
        <v>8311</v>
      </c>
      <c r="AC394">
        <f>1</f>
        <v>1</v>
      </c>
    </row>
    <row r="395" spans="1:29" ht="43.2" x14ac:dyDescent="0.3">
      <c r="A395">
        <v>393</v>
      </c>
      <c r="B395" s="1" t="s">
        <v>394</v>
      </c>
      <c r="C395" s="1" t="s">
        <v>4503</v>
      </c>
      <c r="D395">
        <v>50000</v>
      </c>
      <c r="E395">
        <f>VLOOKUP(D395,LU_A!$C$2:$D$13,1,TRUE)</f>
        <v>50000</v>
      </c>
      <c r="F395" t="str">
        <f>VLOOKUP($D395,LU_A!$C$2:$D$13,2,TRUE)</f>
        <v>LgD</v>
      </c>
      <c r="G395">
        <v>55223</v>
      </c>
      <c r="H395" t="s">
        <v>8219</v>
      </c>
      <c r="I395" t="s">
        <v>8224</v>
      </c>
      <c r="J395" t="s">
        <v>8246</v>
      </c>
      <c r="K395">
        <v>1381424452</v>
      </c>
      <c r="L395" s="8">
        <f t="shared" si="60"/>
        <v>41557.708935185183</v>
      </c>
      <c r="M395" s="8">
        <f t="shared" si="63"/>
        <v>41557</v>
      </c>
      <c r="N395" s="9">
        <f t="shared" si="64"/>
        <v>0.70893518518278142</v>
      </c>
      <c r="O395">
        <v>1378746052</v>
      </c>
      <c r="P395" s="8">
        <f t="shared" si="61"/>
        <v>41526.708935185183</v>
      </c>
      <c r="Q395" s="8">
        <f t="shared" si="65"/>
        <v>41526</v>
      </c>
      <c r="R395" s="9">
        <f t="shared" si="66"/>
        <v>0.70893518518278142</v>
      </c>
      <c r="S395" t="b">
        <v>0</v>
      </c>
      <c r="T395">
        <v>351</v>
      </c>
      <c r="U395">
        <f t="shared" si="67"/>
        <v>351</v>
      </c>
      <c r="V395" t="str">
        <f t="shared" si="68"/>
        <v/>
      </c>
      <c r="W395" t="b">
        <v>1</v>
      </c>
      <c r="X395" t="s">
        <v>8267</v>
      </c>
      <c r="Y395" s="3">
        <f t="shared" si="69"/>
        <v>1.10446</v>
      </c>
      <c r="Z395" s="4">
        <f t="shared" si="62"/>
        <v>157.33048433048432</v>
      </c>
      <c r="AA395" t="s">
        <v>8306</v>
      </c>
      <c r="AB395" t="s">
        <v>8311</v>
      </c>
      <c r="AC395">
        <f>1</f>
        <v>1</v>
      </c>
    </row>
    <row r="396" spans="1:29" ht="43.2" x14ac:dyDescent="0.3">
      <c r="A396">
        <v>394</v>
      </c>
      <c r="B396" s="1" t="s">
        <v>395</v>
      </c>
      <c r="C396" s="1" t="s">
        <v>4504</v>
      </c>
      <c r="D396">
        <v>4700</v>
      </c>
      <c r="E396">
        <f>VLOOKUP(D396,LU_A!$C$2:$D$13,1,TRUE)</f>
        <v>1000</v>
      </c>
      <c r="F396" t="str">
        <f>VLOOKUP($D396,LU_A!$C$2:$D$13,2,TRUE)</f>
        <v>SmB</v>
      </c>
      <c r="G396">
        <v>5259</v>
      </c>
      <c r="H396" t="s">
        <v>8219</v>
      </c>
      <c r="I396" t="s">
        <v>8227</v>
      </c>
      <c r="J396" t="s">
        <v>8249</v>
      </c>
      <c r="K396">
        <v>1460918282</v>
      </c>
      <c r="L396" s="8">
        <f t="shared" si="60"/>
        <v>42477.776412037041</v>
      </c>
      <c r="M396" s="8">
        <f t="shared" si="63"/>
        <v>42477</v>
      </c>
      <c r="N396" s="9">
        <f t="shared" si="64"/>
        <v>0.77641203704115469</v>
      </c>
      <c r="O396">
        <v>1455737882</v>
      </c>
      <c r="P396" s="8">
        <f t="shared" si="61"/>
        <v>42417.818078703705</v>
      </c>
      <c r="Q396" s="8">
        <f t="shared" si="65"/>
        <v>42417</v>
      </c>
      <c r="R396" s="9">
        <f t="shared" si="66"/>
        <v>0.81807870370539604</v>
      </c>
      <c r="S396" t="b">
        <v>0</v>
      </c>
      <c r="T396">
        <v>50</v>
      </c>
      <c r="U396">
        <f t="shared" si="67"/>
        <v>50</v>
      </c>
      <c r="V396" t="str">
        <f t="shared" si="68"/>
        <v/>
      </c>
      <c r="W396" t="b">
        <v>1</v>
      </c>
      <c r="X396" t="s">
        <v>8267</v>
      </c>
      <c r="Y396" s="3">
        <f t="shared" si="69"/>
        <v>1.118936170212766</v>
      </c>
      <c r="Z396" s="4">
        <f t="shared" si="62"/>
        <v>105.18</v>
      </c>
      <c r="AA396" t="s">
        <v>8306</v>
      </c>
      <c r="AB396" t="s">
        <v>8311</v>
      </c>
      <c r="AC396">
        <f>1</f>
        <v>1</v>
      </c>
    </row>
    <row r="397" spans="1:29" ht="43.2" x14ac:dyDescent="0.3">
      <c r="A397">
        <v>395</v>
      </c>
      <c r="B397" s="1" t="s">
        <v>396</v>
      </c>
      <c r="C397" s="1" t="s">
        <v>4505</v>
      </c>
      <c r="D397">
        <v>10000</v>
      </c>
      <c r="E397">
        <f>VLOOKUP(D397,LU_A!$C$2:$D$13,1,TRUE)</f>
        <v>10000</v>
      </c>
      <c r="F397" t="str">
        <f>VLOOKUP($D397,LU_A!$C$2:$D$13,2,TRUE)</f>
        <v>SmD</v>
      </c>
      <c r="G397">
        <v>10804.45</v>
      </c>
      <c r="H397" t="s">
        <v>8219</v>
      </c>
      <c r="I397" t="s">
        <v>8224</v>
      </c>
      <c r="J397" t="s">
        <v>8246</v>
      </c>
      <c r="K397">
        <v>1335562320</v>
      </c>
      <c r="L397" s="8">
        <f t="shared" si="60"/>
        <v>41026.897222222222</v>
      </c>
      <c r="M397" s="8">
        <f t="shared" si="63"/>
        <v>41026</v>
      </c>
      <c r="N397" s="9">
        <f t="shared" si="64"/>
        <v>0.89722222222189885</v>
      </c>
      <c r="O397">
        <v>1332452960</v>
      </c>
      <c r="P397" s="8">
        <f t="shared" si="61"/>
        <v>40990.909259259257</v>
      </c>
      <c r="Q397" s="8">
        <f t="shared" si="65"/>
        <v>40990</v>
      </c>
      <c r="R397" s="9">
        <f t="shared" si="66"/>
        <v>0.90925925925694173</v>
      </c>
      <c r="S397" t="b">
        <v>0</v>
      </c>
      <c r="T397">
        <v>184</v>
      </c>
      <c r="U397">
        <f t="shared" si="67"/>
        <v>184</v>
      </c>
      <c r="V397" t="str">
        <f t="shared" si="68"/>
        <v/>
      </c>
      <c r="W397" t="b">
        <v>1</v>
      </c>
      <c r="X397" t="s">
        <v>8267</v>
      </c>
      <c r="Y397" s="3">
        <f t="shared" si="69"/>
        <v>1.0804450000000001</v>
      </c>
      <c r="Z397" s="4">
        <f t="shared" si="62"/>
        <v>58.719836956521746</v>
      </c>
      <c r="AA397" t="s">
        <v>8306</v>
      </c>
      <c r="AB397" t="s">
        <v>8311</v>
      </c>
      <c r="AC397">
        <f>1</f>
        <v>1</v>
      </c>
    </row>
    <row r="398" spans="1:29" ht="43.2" x14ac:dyDescent="0.3">
      <c r="A398">
        <v>396</v>
      </c>
      <c r="B398" s="1" t="s">
        <v>397</v>
      </c>
      <c r="C398" s="1" t="s">
        <v>4506</v>
      </c>
      <c r="D398">
        <v>15000</v>
      </c>
      <c r="E398">
        <f>VLOOKUP(D398,LU_A!$C$2:$D$13,1,TRUE)</f>
        <v>15000</v>
      </c>
      <c r="F398" t="str">
        <f>VLOOKUP($D398,LU_A!$C$2:$D$13,2,TRUE)</f>
        <v>MedA</v>
      </c>
      <c r="G398">
        <v>16000</v>
      </c>
      <c r="H398" t="s">
        <v>8219</v>
      </c>
      <c r="I398" t="s">
        <v>8224</v>
      </c>
      <c r="J398" t="s">
        <v>8246</v>
      </c>
      <c r="K398">
        <v>1341668006</v>
      </c>
      <c r="L398" s="8">
        <f t="shared" si="60"/>
        <v>41097.564884259256</v>
      </c>
      <c r="M398" s="8">
        <f t="shared" si="63"/>
        <v>41097</v>
      </c>
      <c r="N398" s="9">
        <f t="shared" si="64"/>
        <v>0.56488425925635966</v>
      </c>
      <c r="O398">
        <v>1340372006</v>
      </c>
      <c r="P398" s="8">
        <f t="shared" si="61"/>
        <v>41082.564884259256</v>
      </c>
      <c r="Q398" s="8">
        <f t="shared" si="65"/>
        <v>41082</v>
      </c>
      <c r="R398" s="9">
        <f t="shared" si="66"/>
        <v>0.56488425925635966</v>
      </c>
      <c r="S398" t="b">
        <v>0</v>
      </c>
      <c r="T398">
        <v>196</v>
      </c>
      <c r="U398">
        <f t="shared" si="67"/>
        <v>196</v>
      </c>
      <c r="V398" t="str">
        <f t="shared" si="68"/>
        <v/>
      </c>
      <c r="W398" t="b">
        <v>1</v>
      </c>
      <c r="X398" t="s">
        <v>8267</v>
      </c>
      <c r="Y398" s="3">
        <f t="shared" si="69"/>
        <v>1.0666666666666667</v>
      </c>
      <c r="Z398" s="4">
        <f t="shared" si="62"/>
        <v>81.632653061224488</v>
      </c>
      <c r="AA398" t="s">
        <v>8306</v>
      </c>
      <c r="AB398" t="s">
        <v>8311</v>
      </c>
      <c r="AC398">
        <f>1</f>
        <v>1</v>
      </c>
    </row>
    <row r="399" spans="1:29" ht="57.6" x14ac:dyDescent="0.3">
      <c r="A399">
        <v>397</v>
      </c>
      <c r="B399" s="1" t="s">
        <v>398</v>
      </c>
      <c r="C399" s="1" t="s">
        <v>4507</v>
      </c>
      <c r="D399">
        <v>12444</v>
      </c>
      <c r="E399">
        <f>VLOOKUP(D399,LU_A!$C$2:$D$13,1,TRUE)</f>
        <v>10000</v>
      </c>
      <c r="F399" t="str">
        <f>VLOOKUP($D399,LU_A!$C$2:$D$13,2,TRUE)</f>
        <v>SmD</v>
      </c>
      <c r="G399">
        <v>12929.35</v>
      </c>
      <c r="H399" t="s">
        <v>8219</v>
      </c>
      <c r="I399" t="s">
        <v>8224</v>
      </c>
      <c r="J399" t="s">
        <v>8246</v>
      </c>
      <c r="K399">
        <v>1283312640</v>
      </c>
      <c r="L399" s="8">
        <f t="shared" si="60"/>
        <v>40422.155555555553</v>
      </c>
      <c r="M399" s="8">
        <f t="shared" si="63"/>
        <v>40422</v>
      </c>
      <c r="N399" s="9">
        <f t="shared" si="64"/>
        <v>0.15555555555329192</v>
      </c>
      <c r="O399">
        <v>1279651084</v>
      </c>
      <c r="P399" s="8">
        <f t="shared" si="61"/>
        <v>40379.776435185187</v>
      </c>
      <c r="Q399" s="8">
        <f t="shared" si="65"/>
        <v>40379</v>
      </c>
      <c r="R399" s="9">
        <f t="shared" si="66"/>
        <v>0.77643518518743804</v>
      </c>
      <c r="S399" t="b">
        <v>0</v>
      </c>
      <c r="T399">
        <v>229</v>
      </c>
      <c r="U399">
        <f t="shared" si="67"/>
        <v>229</v>
      </c>
      <c r="V399" t="str">
        <f t="shared" si="68"/>
        <v/>
      </c>
      <c r="W399" t="b">
        <v>1</v>
      </c>
      <c r="X399" t="s">
        <v>8267</v>
      </c>
      <c r="Y399" s="3">
        <f t="shared" si="69"/>
        <v>1.0390027322404372</v>
      </c>
      <c r="Z399" s="4">
        <f t="shared" si="62"/>
        <v>56.460043668122275</v>
      </c>
      <c r="AA399" t="s">
        <v>8306</v>
      </c>
      <c r="AB399" t="s">
        <v>8311</v>
      </c>
      <c r="AC399">
        <f>1</f>
        <v>1</v>
      </c>
    </row>
    <row r="400" spans="1:29" ht="43.2" x14ac:dyDescent="0.3">
      <c r="A400">
        <v>398</v>
      </c>
      <c r="B400" s="1" t="s">
        <v>399</v>
      </c>
      <c r="C400" s="1" t="s">
        <v>4508</v>
      </c>
      <c r="D400">
        <v>7500</v>
      </c>
      <c r="E400">
        <f>VLOOKUP(D400,LU_A!$C$2:$D$13,1,TRUE)</f>
        <v>5000</v>
      </c>
      <c r="F400" t="str">
        <f>VLOOKUP($D400,LU_A!$C$2:$D$13,2,TRUE)</f>
        <v>SmC</v>
      </c>
      <c r="G400">
        <v>9387</v>
      </c>
      <c r="H400" t="s">
        <v>8219</v>
      </c>
      <c r="I400" t="s">
        <v>8224</v>
      </c>
      <c r="J400" t="s">
        <v>8246</v>
      </c>
      <c r="K400">
        <v>1430334126</v>
      </c>
      <c r="L400" s="8">
        <f t="shared" si="60"/>
        <v>42123.793124999997</v>
      </c>
      <c r="M400" s="8">
        <f t="shared" si="63"/>
        <v>42123</v>
      </c>
      <c r="N400" s="9">
        <f t="shared" si="64"/>
        <v>0.79312499999650754</v>
      </c>
      <c r="O400">
        <v>1426446126</v>
      </c>
      <c r="P400" s="8">
        <f t="shared" si="61"/>
        <v>42078.793124999997</v>
      </c>
      <c r="Q400" s="8">
        <f t="shared" si="65"/>
        <v>42078</v>
      </c>
      <c r="R400" s="9">
        <f t="shared" si="66"/>
        <v>0.79312499999650754</v>
      </c>
      <c r="S400" t="b">
        <v>0</v>
      </c>
      <c r="T400">
        <v>67</v>
      </c>
      <c r="U400">
        <f t="shared" si="67"/>
        <v>67</v>
      </c>
      <c r="V400" t="str">
        <f t="shared" si="68"/>
        <v/>
      </c>
      <c r="W400" t="b">
        <v>1</v>
      </c>
      <c r="X400" t="s">
        <v>8267</v>
      </c>
      <c r="Y400" s="3">
        <f t="shared" si="69"/>
        <v>1.2516</v>
      </c>
      <c r="Z400" s="4">
        <f t="shared" si="62"/>
        <v>140.1044776119403</v>
      </c>
      <c r="AA400" t="s">
        <v>8306</v>
      </c>
      <c r="AB400" t="s">
        <v>8311</v>
      </c>
      <c r="AC400">
        <f>1</f>
        <v>1</v>
      </c>
    </row>
    <row r="401" spans="1:29" ht="43.2" x14ac:dyDescent="0.3">
      <c r="A401">
        <v>399</v>
      </c>
      <c r="B401" s="1" t="s">
        <v>400</v>
      </c>
      <c r="C401" s="1" t="s">
        <v>4509</v>
      </c>
      <c r="D401">
        <v>20000</v>
      </c>
      <c r="E401">
        <f>VLOOKUP(D401,LU_A!$C$2:$D$13,1,TRUE)</f>
        <v>20000</v>
      </c>
      <c r="F401" t="str">
        <f>VLOOKUP($D401,LU_A!$C$2:$D$13,2,TRUE)</f>
        <v>MedB</v>
      </c>
      <c r="G401">
        <v>21361</v>
      </c>
      <c r="H401" t="s">
        <v>8219</v>
      </c>
      <c r="I401" t="s">
        <v>8225</v>
      </c>
      <c r="J401" t="s">
        <v>8247</v>
      </c>
      <c r="K401">
        <v>1481716800</v>
      </c>
      <c r="L401" s="8">
        <f t="shared" si="60"/>
        <v>42718.5</v>
      </c>
      <c r="M401" s="8">
        <f t="shared" si="63"/>
        <v>42718</v>
      </c>
      <c r="N401" s="9">
        <f t="shared" si="64"/>
        <v>0.5</v>
      </c>
      <c r="O401">
        <v>1479070867</v>
      </c>
      <c r="P401" s="8">
        <f t="shared" si="61"/>
        <v>42687.875775462962</v>
      </c>
      <c r="Q401" s="8">
        <f t="shared" si="65"/>
        <v>42687</v>
      </c>
      <c r="R401" s="9">
        <f t="shared" si="66"/>
        <v>0.87577546296233777</v>
      </c>
      <c r="S401" t="b">
        <v>0</v>
      </c>
      <c r="T401">
        <v>95</v>
      </c>
      <c r="U401">
        <f t="shared" si="67"/>
        <v>95</v>
      </c>
      <c r="V401" t="str">
        <f t="shared" si="68"/>
        <v/>
      </c>
      <c r="W401" t="b">
        <v>1</v>
      </c>
      <c r="X401" t="s">
        <v>8267</v>
      </c>
      <c r="Y401" s="3">
        <f t="shared" si="69"/>
        <v>1.0680499999999999</v>
      </c>
      <c r="Z401" s="4">
        <f t="shared" si="62"/>
        <v>224.85263157894738</v>
      </c>
      <c r="AA401" t="s">
        <v>8306</v>
      </c>
      <c r="AB401" t="s">
        <v>8311</v>
      </c>
      <c r="AC401">
        <f>1</f>
        <v>1</v>
      </c>
    </row>
    <row r="402" spans="1:29" ht="43.2" x14ac:dyDescent="0.3">
      <c r="A402">
        <v>400</v>
      </c>
      <c r="B402" s="1" t="s">
        <v>401</v>
      </c>
      <c r="C402" s="1" t="s">
        <v>4510</v>
      </c>
      <c r="D402">
        <v>10000</v>
      </c>
      <c r="E402">
        <f>VLOOKUP(D402,LU_A!$C$2:$D$13,1,TRUE)</f>
        <v>10000</v>
      </c>
      <c r="F402" t="str">
        <f>VLOOKUP($D402,LU_A!$C$2:$D$13,2,TRUE)</f>
        <v>SmD</v>
      </c>
      <c r="G402">
        <v>11230.25</v>
      </c>
      <c r="H402" t="s">
        <v>8219</v>
      </c>
      <c r="I402" t="s">
        <v>8224</v>
      </c>
      <c r="J402" t="s">
        <v>8246</v>
      </c>
      <c r="K402">
        <v>1400297400</v>
      </c>
      <c r="L402" s="8">
        <f t="shared" si="60"/>
        <v>41776.145833333336</v>
      </c>
      <c r="M402" s="8">
        <f t="shared" si="63"/>
        <v>41776</v>
      </c>
      <c r="N402" s="9">
        <f t="shared" si="64"/>
        <v>0.14583333333575865</v>
      </c>
      <c r="O402">
        <v>1397661347</v>
      </c>
      <c r="P402" s="8">
        <f t="shared" si="61"/>
        <v>41745.635960648149</v>
      </c>
      <c r="Q402" s="8">
        <f t="shared" si="65"/>
        <v>41745</v>
      </c>
      <c r="R402" s="9">
        <f t="shared" si="66"/>
        <v>0.63596064814919373</v>
      </c>
      <c r="S402" t="b">
        <v>0</v>
      </c>
      <c r="T402">
        <v>62</v>
      </c>
      <c r="U402">
        <f t="shared" si="67"/>
        <v>62</v>
      </c>
      <c r="V402" t="str">
        <f t="shared" si="68"/>
        <v/>
      </c>
      <c r="W402" t="b">
        <v>1</v>
      </c>
      <c r="X402" t="s">
        <v>8267</v>
      </c>
      <c r="Y402" s="3">
        <f t="shared" si="69"/>
        <v>1.1230249999999999</v>
      </c>
      <c r="Z402" s="4">
        <f t="shared" si="62"/>
        <v>181.13306451612902</v>
      </c>
      <c r="AA402" t="s">
        <v>8306</v>
      </c>
      <c r="AB402" t="s">
        <v>8311</v>
      </c>
      <c r="AC402">
        <f>1</f>
        <v>1</v>
      </c>
    </row>
    <row r="403" spans="1:29" ht="43.2" x14ac:dyDescent="0.3">
      <c r="A403">
        <v>401</v>
      </c>
      <c r="B403" s="1" t="s">
        <v>402</v>
      </c>
      <c r="C403" s="1" t="s">
        <v>4511</v>
      </c>
      <c r="D403">
        <v>50000</v>
      </c>
      <c r="E403">
        <f>VLOOKUP(D403,LU_A!$C$2:$D$13,1,TRUE)</f>
        <v>50000</v>
      </c>
      <c r="F403" t="str">
        <f>VLOOKUP($D403,LU_A!$C$2:$D$13,2,TRUE)</f>
        <v>LgD</v>
      </c>
      <c r="G403">
        <v>51906</v>
      </c>
      <c r="H403" t="s">
        <v>8219</v>
      </c>
      <c r="I403" t="s">
        <v>8224</v>
      </c>
      <c r="J403" t="s">
        <v>8246</v>
      </c>
      <c r="K403">
        <v>1312747970</v>
      </c>
      <c r="L403" s="8">
        <f t="shared" si="60"/>
        <v>40762.842245370368</v>
      </c>
      <c r="M403" s="8">
        <f t="shared" si="63"/>
        <v>40762</v>
      </c>
      <c r="N403" s="9">
        <f t="shared" si="64"/>
        <v>0.84224537036789116</v>
      </c>
      <c r="O403">
        <v>1310155970</v>
      </c>
      <c r="P403" s="8">
        <f t="shared" si="61"/>
        <v>40732.842245370368</v>
      </c>
      <c r="Q403" s="8">
        <f t="shared" si="65"/>
        <v>40732</v>
      </c>
      <c r="R403" s="9">
        <f t="shared" si="66"/>
        <v>0.84224537036789116</v>
      </c>
      <c r="S403" t="b">
        <v>0</v>
      </c>
      <c r="T403">
        <v>73</v>
      </c>
      <c r="U403">
        <f t="shared" si="67"/>
        <v>73</v>
      </c>
      <c r="V403" t="str">
        <f t="shared" si="68"/>
        <v/>
      </c>
      <c r="W403" t="b">
        <v>1</v>
      </c>
      <c r="X403" t="s">
        <v>8267</v>
      </c>
      <c r="Y403" s="3">
        <f t="shared" si="69"/>
        <v>1.0381199999999999</v>
      </c>
      <c r="Z403" s="4">
        <f t="shared" si="62"/>
        <v>711.04109589041093</v>
      </c>
      <c r="AA403" t="s">
        <v>8306</v>
      </c>
      <c r="AB403" t="s">
        <v>8311</v>
      </c>
      <c r="AC403">
        <f>1</f>
        <v>1</v>
      </c>
    </row>
    <row r="404" spans="1:29" ht="43.2" x14ac:dyDescent="0.3">
      <c r="A404">
        <v>402</v>
      </c>
      <c r="B404" s="1" t="s">
        <v>403</v>
      </c>
      <c r="C404" s="1" t="s">
        <v>4512</v>
      </c>
      <c r="D404">
        <v>2000</v>
      </c>
      <c r="E404">
        <f>VLOOKUP(D404,LU_A!$C$2:$D$13,1,TRUE)</f>
        <v>1000</v>
      </c>
      <c r="F404" t="str">
        <f>VLOOKUP($D404,LU_A!$C$2:$D$13,2,TRUE)</f>
        <v>SmB</v>
      </c>
      <c r="G404">
        <v>2833</v>
      </c>
      <c r="H404" t="s">
        <v>8219</v>
      </c>
      <c r="I404" t="s">
        <v>8224</v>
      </c>
      <c r="J404" t="s">
        <v>8246</v>
      </c>
      <c r="K404">
        <v>1446731817</v>
      </c>
      <c r="L404" s="8">
        <f t="shared" si="60"/>
        <v>42313.58121527778</v>
      </c>
      <c r="M404" s="8">
        <f t="shared" si="63"/>
        <v>42313</v>
      </c>
      <c r="N404" s="9">
        <f t="shared" si="64"/>
        <v>0.58121527777984738</v>
      </c>
      <c r="O404">
        <v>1444913817</v>
      </c>
      <c r="P404" s="8">
        <f t="shared" si="61"/>
        <v>42292.539548611108</v>
      </c>
      <c r="Q404" s="8">
        <f t="shared" si="65"/>
        <v>42292</v>
      </c>
      <c r="R404" s="9">
        <f t="shared" si="66"/>
        <v>0.53954861110833008</v>
      </c>
      <c r="S404" t="b">
        <v>0</v>
      </c>
      <c r="T404">
        <v>43</v>
      </c>
      <c r="U404">
        <f t="shared" si="67"/>
        <v>43</v>
      </c>
      <c r="V404" t="str">
        <f t="shared" si="68"/>
        <v/>
      </c>
      <c r="W404" t="b">
        <v>1</v>
      </c>
      <c r="X404" t="s">
        <v>8267</v>
      </c>
      <c r="Y404" s="3">
        <f t="shared" si="69"/>
        <v>1.4165000000000001</v>
      </c>
      <c r="Z404" s="4">
        <f t="shared" si="62"/>
        <v>65.883720930232556</v>
      </c>
      <c r="AA404" t="s">
        <v>8306</v>
      </c>
      <c r="AB404" t="s">
        <v>8311</v>
      </c>
      <c r="AC404">
        <f>1</f>
        <v>1</v>
      </c>
    </row>
    <row r="405" spans="1:29" ht="43.2" x14ac:dyDescent="0.3">
      <c r="A405">
        <v>403</v>
      </c>
      <c r="B405" s="1" t="s">
        <v>404</v>
      </c>
      <c r="C405" s="1" t="s">
        <v>4513</v>
      </c>
      <c r="D405">
        <v>5000</v>
      </c>
      <c r="E405">
        <f>VLOOKUP(D405,LU_A!$C$2:$D$13,1,TRUE)</f>
        <v>5000</v>
      </c>
      <c r="F405" t="str">
        <f>VLOOKUP($D405,LU_A!$C$2:$D$13,2,TRUE)</f>
        <v>SmC</v>
      </c>
      <c r="G405">
        <v>5263</v>
      </c>
      <c r="H405" t="s">
        <v>8219</v>
      </c>
      <c r="I405" t="s">
        <v>8224</v>
      </c>
      <c r="J405" t="s">
        <v>8246</v>
      </c>
      <c r="K405">
        <v>1312960080</v>
      </c>
      <c r="L405" s="8">
        <f t="shared" si="60"/>
        <v>40765.297222222223</v>
      </c>
      <c r="M405" s="8">
        <f t="shared" si="63"/>
        <v>40765</v>
      </c>
      <c r="N405" s="9">
        <f t="shared" si="64"/>
        <v>0.29722222222335404</v>
      </c>
      <c r="O405">
        <v>1308900441</v>
      </c>
      <c r="P405" s="8">
        <f t="shared" si="61"/>
        <v>40718.310659722221</v>
      </c>
      <c r="Q405" s="8">
        <f t="shared" si="65"/>
        <v>40718</v>
      </c>
      <c r="R405" s="9">
        <f t="shared" si="66"/>
        <v>0.31065972222131677</v>
      </c>
      <c r="S405" t="b">
        <v>0</v>
      </c>
      <c r="T405">
        <v>70</v>
      </c>
      <c r="U405">
        <f t="shared" si="67"/>
        <v>70</v>
      </c>
      <c r="V405" t="str">
        <f t="shared" si="68"/>
        <v/>
      </c>
      <c r="W405" t="b">
        <v>1</v>
      </c>
      <c r="X405" t="s">
        <v>8267</v>
      </c>
      <c r="Y405" s="3">
        <f t="shared" si="69"/>
        <v>1.0526</v>
      </c>
      <c r="Z405" s="4">
        <f t="shared" si="62"/>
        <v>75.185714285714283</v>
      </c>
      <c r="AA405" t="s">
        <v>8306</v>
      </c>
      <c r="AB405" t="s">
        <v>8311</v>
      </c>
      <c r="AC405">
        <f>1</f>
        <v>1</v>
      </c>
    </row>
    <row r="406" spans="1:29" ht="43.2" x14ac:dyDescent="0.3">
      <c r="A406">
        <v>404</v>
      </c>
      <c r="B406" s="1" t="s">
        <v>405</v>
      </c>
      <c r="C406" s="1" t="s">
        <v>4514</v>
      </c>
      <c r="D406">
        <v>35000</v>
      </c>
      <c r="E406">
        <f>VLOOKUP(D406,LU_A!$C$2:$D$13,1,TRUE)</f>
        <v>35000</v>
      </c>
      <c r="F406" t="str">
        <f>VLOOKUP($D406,LU_A!$C$2:$D$13,2,TRUE)</f>
        <v>LgA</v>
      </c>
      <c r="G406">
        <v>36082</v>
      </c>
      <c r="H406" t="s">
        <v>8219</v>
      </c>
      <c r="I406" t="s">
        <v>8224</v>
      </c>
      <c r="J406" t="s">
        <v>8246</v>
      </c>
      <c r="K406">
        <v>1391641440</v>
      </c>
      <c r="L406" s="8">
        <f t="shared" si="60"/>
        <v>41675.961111111108</v>
      </c>
      <c r="M406" s="8">
        <f t="shared" si="63"/>
        <v>41675</v>
      </c>
      <c r="N406" s="9">
        <f t="shared" si="64"/>
        <v>0.96111111110803904</v>
      </c>
      <c r="O406">
        <v>1389107062</v>
      </c>
      <c r="P406" s="8">
        <f t="shared" si="61"/>
        <v>41646.628032407411</v>
      </c>
      <c r="Q406" s="8">
        <f t="shared" si="65"/>
        <v>41646</v>
      </c>
      <c r="R406" s="9">
        <f t="shared" si="66"/>
        <v>0.62803240741050104</v>
      </c>
      <c r="S406" t="b">
        <v>0</v>
      </c>
      <c r="T406">
        <v>271</v>
      </c>
      <c r="U406">
        <f t="shared" si="67"/>
        <v>271</v>
      </c>
      <c r="V406" t="str">
        <f t="shared" si="68"/>
        <v/>
      </c>
      <c r="W406" t="b">
        <v>1</v>
      </c>
      <c r="X406" t="s">
        <v>8267</v>
      </c>
      <c r="Y406" s="3">
        <f t="shared" si="69"/>
        <v>1.0309142857142857</v>
      </c>
      <c r="Z406" s="4">
        <f t="shared" si="62"/>
        <v>133.14391143911439</v>
      </c>
      <c r="AA406" t="s">
        <v>8306</v>
      </c>
      <c r="AB406" t="s">
        <v>8311</v>
      </c>
      <c r="AC406">
        <f>1</f>
        <v>1</v>
      </c>
    </row>
    <row r="407" spans="1:29" ht="28.8" x14ac:dyDescent="0.3">
      <c r="A407">
        <v>405</v>
      </c>
      <c r="B407" s="1" t="s">
        <v>406</v>
      </c>
      <c r="C407" s="1" t="s">
        <v>4515</v>
      </c>
      <c r="D407">
        <v>2820</v>
      </c>
      <c r="E407">
        <f>VLOOKUP(D407,LU_A!$C$2:$D$13,1,TRUE)</f>
        <v>1000</v>
      </c>
      <c r="F407" t="str">
        <f>VLOOKUP($D407,LU_A!$C$2:$D$13,2,TRUE)</f>
        <v>SmB</v>
      </c>
      <c r="G407">
        <v>3036</v>
      </c>
      <c r="H407" t="s">
        <v>8219</v>
      </c>
      <c r="I407" t="s">
        <v>8224</v>
      </c>
      <c r="J407" t="s">
        <v>8246</v>
      </c>
      <c r="K407">
        <v>1394071339</v>
      </c>
      <c r="L407" s="8">
        <f t="shared" si="60"/>
        <v>41704.08494212963</v>
      </c>
      <c r="M407" s="8">
        <f t="shared" si="63"/>
        <v>41704</v>
      </c>
      <c r="N407" s="9">
        <f t="shared" si="64"/>
        <v>8.4942129629780538E-2</v>
      </c>
      <c r="O407">
        <v>1391479339</v>
      </c>
      <c r="P407" s="8">
        <f t="shared" si="61"/>
        <v>41674.08494212963</v>
      </c>
      <c r="Q407" s="8">
        <f t="shared" si="65"/>
        <v>41674</v>
      </c>
      <c r="R407" s="9">
        <f t="shared" si="66"/>
        <v>8.4942129629780538E-2</v>
      </c>
      <c r="S407" t="b">
        <v>0</v>
      </c>
      <c r="T407">
        <v>55</v>
      </c>
      <c r="U407">
        <f t="shared" si="67"/>
        <v>55</v>
      </c>
      <c r="V407" t="str">
        <f t="shared" si="68"/>
        <v/>
      </c>
      <c r="W407" t="b">
        <v>1</v>
      </c>
      <c r="X407" t="s">
        <v>8267</v>
      </c>
      <c r="Y407" s="3">
        <f t="shared" si="69"/>
        <v>1.0765957446808512</v>
      </c>
      <c r="Z407" s="4">
        <f t="shared" si="62"/>
        <v>55.2</v>
      </c>
      <c r="AA407" t="s">
        <v>8306</v>
      </c>
      <c r="AB407" t="s">
        <v>8311</v>
      </c>
      <c r="AC407">
        <f>1</f>
        <v>1</v>
      </c>
    </row>
    <row r="408" spans="1:29" ht="43.2" x14ac:dyDescent="0.3">
      <c r="A408">
        <v>406</v>
      </c>
      <c r="B408" s="1" t="s">
        <v>407</v>
      </c>
      <c r="C408" s="1" t="s">
        <v>4516</v>
      </c>
      <c r="D408">
        <v>2800</v>
      </c>
      <c r="E408">
        <f>VLOOKUP(D408,LU_A!$C$2:$D$13,1,TRUE)</f>
        <v>1000</v>
      </c>
      <c r="F408" t="str">
        <f>VLOOKUP($D408,LU_A!$C$2:$D$13,2,TRUE)</f>
        <v>SmB</v>
      </c>
      <c r="G408">
        <v>3015.73</v>
      </c>
      <c r="H408" t="s">
        <v>8219</v>
      </c>
      <c r="I408" t="s">
        <v>8224</v>
      </c>
      <c r="J408" t="s">
        <v>8246</v>
      </c>
      <c r="K408">
        <v>1304920740</v>
      </c>
      <c r="L408" s="8">
        <f t="shared" si="60"/>
        <v>40672.249305555553</v>
      </c>
      <c r="M408" s="8">
        <f t="shared" si="63"/>
        <v>40672</v>
      </c>
      <c r="N408" s="9">
        <f t="shared" si="64"/>
        <v>0.24930555555329192</v>
      </c>
      <c r="O408">
        <v>1301975637</v>
      </c>
      <c r="P408" s="8">
        <f t="shared" si="61"/>
        <v>40638.162465277775</v>
      </c>
      <c r="Q408" s="8">
        <f t="shared" si="65"/>
        <v>40638</v>
      </c>
      <c r="R408" s="9">
        <f t="shared" si="66"/>
        <v>0.16246527777548181</v>
      </c>
      <c r="S408" t="b">
        <v>0</v>
      </c>
      <c r="T408">
        <v>35</v>
      </c>
      <c r="U408">
        <f t="shared" si="67"/>
        <v>35</v>
      </c>
      <c r="V408" t="str">
        <f t="shared" si="68"/>
        <v/>
      </c>
      <c r="W408" t="b">
        <v>1</v>
      </c>
      <c r="X408" t="s">
        <v>8267</v>
      </c>
      <c r="Y408" s="3">
        <f t="shared" si="69"/>
        <v>1.0770464285714285</v>
      </c>
      <c r="Z408" s="4">
        <f t="shared" si="62"/>
        <v>86.163714285714292</v>
      </c>
      <c r="AA408" t="s">
        <v>8306</v>
      </c>
      <c r="AB408" t="s">
        <v>8311</v>
      </c>
      <c r="AC408">
        <f>1</f>
        <v>1</v>
      </c>
    </row>
    <row r="409" spans="1:29" ht="43.2" x14ac:dyDescent="0.3">
      <c r="A409">
        <v>407</v>
      </c>
      <c r="B409" s="1" t="s">
        <v>408</v>
      </c>
      <c r="C409" s="1" t="s">
        <v>4517</v>
      </c>
      <c r="D409">
        <v>2000</v>
      </c>
      <c r="E409">
        <f>VLOOKUP(D409,LU_A!$C$2:$D$13,1,TRUE)</f>
        <v>1000</v>
      </c>
      <c r="F409" t="str">
        <f>VLOOKUP($D409,LU_A!$C$2:$D$13,2,TRUE)</f>
        <v>SmB</v>
      </c>
      <c r="G409">
        <v>2031</v>
      </c>
      <c r="H409" t="s">
        <v>8219</v>
      </c>
      <c r="I409" t="s">
        <v>8224</v>
      </c>
      <c r="J409" t="s">
        <v>8246</v>
      </c>
      <c r="K409">
        <v>1321739650</v>
      </c>
      <c r="L409" s="8">
        <f t="shared" si="60"/>
        <v>40866.912615740745</v>
      </c>
      <c r="M409" s="8">
        <f t="shared" si="63"/>
        <v>40866</v>
      </c>
      <c r="N409" s="9">
        <f t="shared" si="64"/>
        <v>0.91261574074451346</v>
      </c>
      <c r="O409">
        <v>1316552050</v>
      </c>
      <c r="P409" s="8">
        <f t="shared" si="61"/>
        <v>40806.870949074073</v>
      </c>
      <c r="Q409" s="8">
        <f t="shared" si="65"/>
        <v>40806</v>
      </c>
      <c r="R409" s="9">
        <f t="shared" si="66"/>
        <v>0.87094907407299615</v>
      </c>
      <c r="S409" t="b">
        <v>0</v>
      </c>
      <c r="T409">
        <v>22</v>
      </c>
      <c r="U409">
        <f t="shared" si="67"/>
        <v>22</v>
      </c>
      <c r="V409" t="str">
        <f t="shared" si="68"/>
        <v/>
      </c>
      <c r="W409" t="b">
        <v>1</v>
      </c>
      <c r="X409" t="s">
        <v>8267</v>
      </c>
      <c r="Y409" s="3">
        <f t="shared" si="69"/>
        <v>1.0155000000000001</v>
      </c>
      <c r="Z409" s="4">
        <f t="shared" si="62"/>
        <v>92.318181818181813</v>
      </c>
      <c r="AA409" t="s">
        <v>8306</v>
      </c>
      <c r="AB409" t="s">
        <v>8311</v>
      </c>
      <c r="AC409">
        <f>1</f>
        <v>1</v>
      </c>
    </row>
    <row r="410" spans="1:29" ht="43.2" x14ac:dyDescent="0.3">
      <c r="A410">
        <v>408</v>
      </c>
      <c r="B410" s="1" t="s">
        <v>409</v>
      </c>
      <c r="C410" s="1" t="s">
        <v>4518</v>
      </c>
      <c r="D410">
        <v>6000</v>
      </c>
      <c r="E410">
        <f>VLOOKUP(D410,LU_A!$C$2:$D$13,1,TRUE)</f>
        <v>5000</v>
      </c>
      <c r="F410" t="str">
        <f>VLOOKUP($D410,LU_A!$C$2:$D$13,2,TRUE)</f>
        <v>SmC</v>
      </c>
      <c r="G410">
        <v>6086.26</v>
      </c>
      <c r="H410" t="s">
        <v>8219</v>
      </c>
      <c r="I410" t="s">
        <v>8224</v>
      </c>
      <c r="J410" t="s">
        <v>8246</v>
      </c>
      <c r="K410">
        <v>1383676790</v>
      </c>
      <c r="L410" s="8">
        <f t="shared" si="60"/>
        <v>41583.777662037035</v>
      </c>
      <c r="M410" s="8">
        <f t="shared" si="63"/>
        <v>41583</v>
      </c>
      <c r="N410" s="9">
        <f t="shared" si="64"/>
        <v>0.77766203703504289</v>
      </c>
      <c r="O410">
        <v>1380217190</v>
      </c>
      <c r="P410" s="8">
        <f t="shared" si="61"/>
        <v>41543.735995370371</v>
      </c>
      <c r="Q410" s="8">
        <f t="shared" si="65"/>
        <v>41543</v>
      </c>
      <c r="R410" s="9">
        <f t="shared" si="66"/>
        <v>0.73599537037080154</v>
      </c>
      <c r="S410" t="b">
        <v>0</v>
      </c>
      <c r="T410">
        <v>38</v>
      </c>
      <c r="U410">
        <f t="shared" si="67"/>
        <v>38</v>
      </c>
      <c r="V410" t="str">
        <f t="shared" si="68"/>
        <v/>
      </c>
      <c r="W410" t="b">
        <v>1</v>
      </c>
      <c r="X410" t="s">
        <v>8267</v>
      </c>
      <c r="Y410" s="3">
        <f t="shared" si="69"/>
        <v>1.0143766666666667</v>
      </c>
      <c r="Z410" s="4">
        <f t="shared" si="62"/>
        <v>160.16473684210527</v>
      </c>
      <c r="AA410" t="s">
        <v>8306</v>
      </c>
      <c r="AB410" t="s">
        <v>8311</v>
      </c>
      <c r="AC410">
        <f>1</f>
        <v>1</v>
      </c>
    </row>
    <row r="411" spans="1:29" ht="43.2" x14ac:dyDescent="0.3">
      <c r="A411">
        <v>409</v>
      </c>
      <c r="B411" s="1" t="s">
        <v>410</v>
      </c>
      <c r="C411" s="1" t="s">
        <v>4519</v>
      </c>
      <c r="D411">
        <v>500</v>
      </c>
      <c r="E411">
        <f>VLOOKUP(D411,LU_A!$C$2:$D$13,1,TRUE)</f>
        <v>0</v>
      </c>
      <c r="F411" t="str">
        <f>VLOOKUP($D411,LU_A!$C$2:$D$13,2,TRUE)</f>
        <v>SmA</v>
      </c>
      <c r="G411">
        <v>684</v>
      </c>
      <c r="H411" t="s">
        <v>8219</v>
      </c>
      <c r="I411" t="s">
        <v>8225</v>
      </c>
      <c r="J411" t="s">
        <v>8247</v>
      </c>
      <c r="K411">
        <v>1469220144</v>
      </c>
      <c r="L411" s="8">
        <f t="shared" si="60"/>
        <v>42573.862777777773</v>
      </c>
      <c r="M411" s="8">
        <f t="shared" si="63"/>
        <v>42573</v>
      </c>
      <c r="N411" s="9">
        <f t="shared" si="64"/>
        <v>0.86277777777286246</v>
      </c>
      <c r="O411">
        <v>1466628144</v>
      </c>
      <c r="P411" s="8">
        <f t="shared" si="61"/>
        <v>42543.862777777773</v>
      </c>
      <c r="Q411" s="8">
        <f t="shared" si="65"/>
        <v>42543</v>
      </c>
      <c r="R411" s="9">
        <f t="shared" si="66"/>
        <v>0.86277777777286246</v>
      </c>
      <c r="S411" t="b">
        <v>0</v>
      </c>
      <c r="T411">
        <v>15</v>
      </c>
      <c r="U411">
        <f t="shared" si="67"/>
        <v>15</v>
      </c>
      <c r="V411" t="str">
        <f t="shared" si="68"/>
        <v/>
      </c>
      <c r="W411" t="b">
        <v>1</v>
      </c>
      <c r="X411" t="s">
        <v>8267</v>
      </c>
      <c r="Y411" s="3">
        <f t="shared" si="69"/>
        <v>1.3680000000000001</v>
      </c>
      <c r="Z411" s="4">
        <f t="shared" si="62"/>
        <v>45.6</v>
      </c>
      <c r="AA411" t="s">
        <v>8306</v>
      </c>
      <c r="AB411" t="s">
        <v>8311</v>
      </c>
      <c r="AC411">
        <f>1</f>
        <v>1</v>
      </c>
    </row>
    <row r="412" spans="1:29" ht="43.2" x14ac:dyDescent="0.3">
      <c r="A412">
        <v>410</v>
      </c>
      <c r="B412" s="1" t="s">
        <v>411</v>
      </c>
      <c r="C412" s="1" t="s">
        <v>4520</v>
      </c>
      <c r="D412">
        <v>1000</v>
      </c>
      <c r="E412">
        <f>VLOOKUP(D412,LU_A!$C$2:$D$13,1,TRUE)</f>
        <v>1000</v>
      </c>
      <c r="F412" t="str">
        <f>VLOOKUP($D412,LU_A!$C$2:$D$13,2,TRUE)</f>
        <v>SmB</v>
      </c>
      <c r="G412">
        <v>1283</v>
      </c>
      <c r="H412" t="s">
        <v>8219</v>
      </c>
      <c r="I412" t="s">
        <v>8229</v>
      </c>
      <c r="J412" t="s">
        <v>8251</v>
      </c>
      <c r="K412">
        <v>1434670397</v>
      </c>
      <c r="L412" s="8">
        <f t="shared" si="60"/>
        <v>42173.981446759266</v>
      </c>
      <c r="M412" s="8">
        <f t="shared" si="63"/>
        <v>42173</v>
      </c>
      <c r="N412" s="9">
        <f t="shared" si="64"/>
        <v>0.98144675926596392</v>
      </c>
      <c r="O412">
        <v>1429486397</v>
      </c>
      <c r="P412" s="8">
        <f t="shared" si="61"/>
        <v>42113.981446759266</v>
      </c>
      <c r="Q412" s="8">
        <f t="shared" si="65"/>
        <v>42113</v>
      </c>
      <c r="R412" s="9">
        <f t="shared" si="66"/>
        <v>0.98144675926596392</v>
      </c>
      <c r="S412" t="b">
        <v>0</v>
      </c>
      <c r="T412">
        <v>7</v>
      </c>
      <c r="U412">
        <f t="shared" si="67"/>
        <v>7</v>
      </c>
      <c r="V412" t="str">
        <f t="shared" si="68"/>
        <v/>
      </c>
      <c r="W412" t="b">
        <v>1</v>
      </c>
      <c r="X412" t="s">
        <v>8267</v>
      </c>
      <c r="Y412" s="3">
        <f t="shared" si="69"/>
        <v>1.2829999999999999</v>
      </c>
      <c r="Z412" s="4">
        <f t="shared" si="62"/>
        <v>183.28571428571428</v>
      </c>
      <c r="AA412" t="s">
        <v>8306</v>
      </c>
      <c r="AB412" t="s">
        <v>8311</v>
      </c>
      <c r="AC412">
        <f>1</f>
        <v>1</v>
      </c>
    </row>
    <row r="413" spans="1:29" ht="43.2" x14ac:dyDescent="0.3">
      <c r="A413">
        <v>411</v>
      </c>
      <c r="B413" s="1" t="s">
        <v>412</v>
      </c>
      <c r="C413" s="1" t="s">
        <v>4521</v>
      </c>
      <c r="D413">
        <v>30000</v>
      </c>
      <c r="E413">
        <f>VLOOKUP(D413,LU_A!$C$2:$D$13,1,TRUE)</f>
        <v>30000</v>
      </c>
      <c r="F413" t="str">
        <f>VLOOKUP($D413,LU_A!$C$2:$D$13,2,TRUE)</f>
        <v>MedD</v>
      </c>
      <c r="G413">
        <v>30315</v>
      </c>
      <c r="H413" t="s">
        <v>8219</v>
      </c>
      <c r="I413" t="s">
        <v>8224</v>
      </c>
      <c r="J413" t="s">
        <v>8246</v>
      </c>
      <c r="K413">
        <v>1387688400</v>
      </c>
      <c r="L413" s="8">
        <f t="shared" si="60"/>
        <v>41630.208333333336</v>
      </c>
      <c r="M413" s="8">
        <f t="shared" si="63"/>
        <v>41630</v>
      </c>
      <c r="N413" s="9">
        <f t="shared" si="64"/>
        <v>0.20833333333575865</v>
      </c>
      <c r="O413">
        <v>1384920804</v>
      </c>
      <c r="P413" s="8">
        <f t="shared" si="61"/>
        <v>41598.17597222222</v>
      </c>
      <c r="Q413" s="8">
        <f t="shared" si="65"/>
        <v>41598</v>
      </c>
      <c r="R413" s="9">
        <f t="shared" si="66"/>
        <v>0.17597222221957054</v>
      </c>
      <c r="S413" t="b">
        <v>0</v>
      </c>
      <c r="T413">
        <v>241</v>
      </c>
      <c r="U413">
        <f t="shared" si="67"/>
        <v>241</v>
      </c>
      <c r="V413" t="str">
        <f t="shared" si="68"/>
        <v/>
      </c>
      <c r="W413" t="b">
        <v>1</v>
      </c>
      <c r="X413" t="s">
        <v>8267</v>
      </c>
      <c r="Y413" s="3">
        <f t="shared" si="69"/>
        <v>1.0105</v>
      </c>
      <c r="Z413" s="4">
        <f t="shared" si="62"/>
        <v>125.78838174273859</v>
      </c>
      <c r="AA413" t="s">
        <v>8306</v>
      </c>
      <c r="AB413" t="s">
        <v>8311</v>
      </c>
      <c r="AC413">
        <f>1</f>
        <v>1</v>
      </c>
    </row>
    <row r="414" spans="1:29" ht="43.2" x14ac:dyDescent="0.3">
      <c r="A414">
        <v>412</v>
      </c>
      <c r="B414" s="1" t="s">
        <v>413</v>
      </c>
      <c r="C414" s="1" t="s">
        <v>4522</v>
      </c>
      <c r="D414">
        <v>2500</v>
      </c>
      <c r="E414">
        <f>VLOOKUP(D414,LU_A!$C$2:$D$13,1,TRUE)</f>
        <v>1000</v>
      </c>
      <c r="F414" t="str">
        <f>VLOOKUP($D414,LU_A!$C$2:$D$13,2,TRUE)</f>
        <v>SmB</v>
      </c>
      <c r="G414">
        <v>3171</v>
      </c>
      <c r="H414" t="s">
        <v>8219</v>
      </c>
      <c r="I414" t="s">
        <v>8224</v>
      </c>
      <c r="J414" t="s">
        <v>8246</v>
      </c>
      <c r="K414">
        <v>1343238578</v>
      </c>
      <c r="L414" s="8">
        <f t="shared" si="60"/>
        <v>41115.742800925924</v>
      </c>
      <c r="M414" s="8">
        <f t="shared" si="63"/>
        <v>41115</v>
      </c>
      <c r="N414" s="9">
        <f t="shared" si="64"/>
        <v>0.74280092592380242</v>
      </c>
      <c r="O414">
        <v>1341856178</v>
      </c>
      <c r="P414" s="8">
        <f t="shared" si="61"/>
        <v>41099.742800925924</v>
      </c>
      <c r="Q414" s="8">
        <f t="shared" si="65"/>
        <v>41099</v>
      </c>
      <c r="R414" s="9">
        <f t="shared" si="66"/>
        <v>0.74280092592380242</v>
      </c>
      <c r="S414" t="b">
        <v>0</v>
      </c>
      <c r="T414">
        <v>55</v>
      </c>
      <c r="U414">
        <f t="shared" si="67"/>
        <v>55</v>
      </c>
      <c r="V414" t="str">
        <f t="shared" si="68"/>
        <v/>
      </c>
      <c r="W414" t="b">
        <v>1</v>
      </c>
      <c r="X414" t="s">
        <v>8267</v>
      </c>
      <c r="Y414" s="3">
        <f t="shared" si="69"/>
        <v>1.2684</v>
      </c>
      <c r="Z414" s="4">
        <f t="shared" si="62"/>
        <v>57.654545454545456</v>
      </c>
      <c r="AA414" t="s">
        <v>8306</v>
      </c>
      <c r="AB414" t="s">
        <v>8311</v>
      </c>
      <c r="AC414">
        <f>1</f>
        <v>1</v>
      </c>
    </row>
    <row r="415" spans="1:29" ht="43.2" x14ac:dyDescent="0.3">
      <c r="A415">
        <v>413</v>
      </c>
      <c r="B415" s="1" t="s">
        <v>414</v>
      </c>
      <c r="C415" s="1" t="s">
        <v>4523</v>
      </c>
      <c r="D415">
        <v>12800</v>
      </c>
      <c r="E415">
        <f>VLOOKUP(D415,LU_A!$C$2:$D$13,1,TRUE)</f>
        <v>10000</v>
      </c>
      <c r="F415" t="str">
        <f>VLOOKUP($D415,LU_A!$C$2:$D$13,2,TRUE)</f>
        <v>SmD</v>
      </c>
      <c r="G415">
        <v>13451</v>
      </c>
      <c r="H415" t="s">
        <v>8219</v>
      </c>
      <c r="I415" t="s">
        <v>8224</v>
      </c>
      <c r="J415" t="s">
        <v>8246</v>
      </c>
      <c r="K415">
        <v>1342731811</v>
      </c>
      <c r="L415" s="8">
        <f t="shared" si="60"/>
        <v>41109.877442129626</v>
      </c>
      <c r="M415" s="8">
        <f t="shared" si="63"/>
        <v>41109</v>
      </c>
      <c r="N415" s="9">
        <f t="shared" si="64"/>
        <v>0.877442129625706</v>
      </c>
      <c r="O415">
        <v>1340139811</v>
      </c>
      <c r="P415" s="8">
        <f t="shared" si="61"/>
        <v>41079.877442129626</v>
      </c>
      <c r="Q415" s="8">
        <f t="shared" si="65"/>
        <v>41079</v>
      </c>
      <c r="R415" s="9">
        <f t="shared" si="66"/>
        <v>0.877442129625706</v>
      </c>
      <c r="S415" t="b">
        <v>0</v>
      </c>
      <c r="T415">
        <v>171</v>
      </c>
      <c r="U415">
        <f t="shared" si="67"/>
        <v>171</v>
      </c>
      <c r="V415" t="str">
        <f t="shared" si="68"/>
        <v/>
      </c>
      <c r="W415" t="b">
        <v>1</v>
      </c>
      <c r="X415" t="s">
        <v>8267</v>
      </c>
      <c r="Y415" s="3">
        <f t="shared" si="69"/>
        <v>1.0508593749999999</v>
      </c>
      <c r="Z415" s="4">
        <f t="shared" si="62"/>
        <v>78.660818713450297</v>
      </c>
      <c r="AA415" t="s">
        <v>8306</v>
      </c>
      <c r="AB415" t="s">
        <v>8311</v>
      </c>
      <c r="AC415">
        <f>1</f>
        <v>1</v>
      </c>
    </row>
    <row r="416" spans="1:29" ht="43.2" x14ac:dyDescent="0.3">
      <c r="A416">
        <v>414</v>
      </c>
      <c r="B416" s="1" t="s">
        <v>415</v>
      </c>
      <c r="C416" s="1" t="s">
        <v>4524</v>
      </c>
      <c r="D416">
        <v>18500</v>
      </c>
      <c r="E416">
        <f>VLOOKUP(D416,LU_A!$C$2:$D$13,1,TRUE)</f>
        <v>15000</v>
      </c>
      <c r="F416" t="str">
        <f>VLOOKUP($D416,LU_A!$C$2:$D$13,2,TRUE)</f>
        <v>MedA</v>
      </c>
      <c r="G416">
        <v>19028</v>
      </c>
      <c r="H416" t="s">
        <v>8219</v>
      </c>
      <c r="I416" t="s">
        <v>8224</v>
      </c>
      <c r="J416" t="s">
        <v>8246</v>
      </c>
      <c r="K416">
        <v>1381541465</v>
      </c>
      <c r="L416" s="8">
        <f t="shared" si="60"/>
        <v>41559.063252314816</v>
      </c>
      <c r="M416" s="8">
        <f t="shared" si="63"/>
        <v>41559</v>
      </c>
      <c r="N416" s="9">
        <f t="shared" si="64"/>
        <v>6.3252314816054422E-2</v>
      </c>
      <c r="O416">
        <v>1378949465</v>
      </c>
      <c r="P416" s="8">
        <f t="shared" si="61"/>
        <v>41529.063252314816</v>
      </c>
      <c r="Q416" s="8">
        <f t="shared" si="65"/>
        <v>41529</v>
      </c>
      <c r="R416" s="9">
        <f t="shared" si="66"/>
        <v>6.3252314816054422E-2</v>
      </c>
      <c r="S416" t="b">
        <v>0</v>
      </c>
      <c r="T416">
        <v>208</v>
      </c>
      <c r="U416">
        <f t="shared" si="67"/>
        <v>208</v>
      </c>
      <c r="V416" t="str">
        <f t="shared" si="68"/>
        <v/>
      </c>
      <c r="W416" t="b">
        <v>1</v>
      </c>
      <c r="X416" t="s">
        <v>8267</v>
      </c>
      <c r="Y416" s="3">
        <f t="shared" si="69"/>
        <v>1.0285405405405406</v>
      </c>
      <c r="Z416" s="4">
        <f t="shared" si="62"/>
        <v>91.480769230769226</v>
      </c>
      <c r="AA416" t="s">
        <v>8306</v>
      </c>
      <c r="AB416" t="s">
        <v>8311</v>
      </c>
      <c r="AC416">
        <f>1</f>
        <v>1</v>
      </c>
    </row>
    <row r="417" spans="1:29" ht="57.6" x14ac:dyDescent="0.3">
      <c r="A417">
        <v>415</v>
      </c>
      <c r="B417" s="1" t="s">
        <v>416</v>
      </c>
      <c r="C417" s="1" t="s">
        <v>4525</v>
      </c>
      <c r="D417">
        <v>1400</v>
      </c>
      <c r="E417">
        <f>VLOOKUP(D417,LU_A!$C$2:$D$13,1,TRUE)</f>
        <v>1000</v>
      </c>
      <c r="F417" t="str">
        <f>VLOOKUP($D417,LU_A!$C$2:$D$13,2,TRUE)</f>
        <v>SmB</v>
      </c>
      <c r="G417">
        <v>1430.06</v>
      </c>
      <c r="H417" t="s">
        <v>8219</v>
      </c>
      <c r="I417" t="s">
        <v>8229</v>
      </c>
      <c r="J417" t="s">
        <v>8251</v>
      </c>
      <c r="K417">
        <v>1413547200</v>
      </c>
      <c r="L417" s="8">
        <f t="shared" si="60"/>
        <v>41929.5</v>
      </c>
      <c r="M417" s="8">
        <f t="shared" si="63"/>
        <v>41929</v>
      </c>
      <c r="N417" s="9">
        <f t="shared" si="64"/>
        <v>0.5</v>
      </c>
      <c r="O417">
        <v>1411417602</v>
      </c>
      <c r="P417" s="8">
        <f t="shared" si="61"/>
        <v>41904.851875</v>
      </c>
      <c r="Q417" s="8">
        <f t="shared" si="65"/>
        <v>41904</v>
      </c>
      <c r="R417" s="9">
        <f t="shared" si="66"/>
        <v>0.85187500000029104</v>
      </c>
      <c r="S417" t="b">
        <v>0</v>
      </c>
      <c r="T417">
        <v>21</v>
      </c>
      <c r="U417">
        <f t="shared" si="67"/>
        <v>21</v>
      </c>
      <c r="V417" t="str">
        <f t="shared" si="68"/>
        <v/>
      </c>
      <c r="W417" t="b">
        <v>1</v>
      </c>
      <c r="X417" t="s">
        <v>8267</v>
      </c>
      <c r="Y417" s="3">
        <f t="shared" si="69"/>
        <v>1.0214714285714286</v>
      </c>
      <c r="Z417" s="4">
        <f t="shared" si="62"/>
        <v>68.09809523809524</v>
      </c>
      <c r="AA417" t="s">
        <v>8306</v>
      </c>
      <c r="AB417" t="s">
        <v>8311</v>
      </c>
      <c r="AC417">
        <f>1</f>
        <v>1</v>
      </c>
    </row>
    <row r="418" spans="1:29" ht="43.2" x14ac:dyDescent="0.3">
      <c r="A418">
        <v>416</v>
      </c>
      <c r="B418" s="1" t="s">
        <v>417</v>
      </c>
      <c r="C418" s="1" t="s">
        <v>4526</v>
      </c>
      <c r="D418">
        <v>1000</v>
      </c>
      <c r="E418">
        <f>VLOOKUP(D418,LU_A!$C$2:$D$13,1,TRUE)</f>
        <v>1000</v>
      </c>
      <c r="F418" t="str">
        <f>VLOOKUP($D418,LU_A!$C$2:$D$13,2,TRUE)</f>
        <v>SmB</v>
      </c>
      <c r="G418">
        <v>1202.17</v>
      </c>
      <c r="H418" t="s">
        <v>8219</v>
      </c>
      <c r="I418" t="s">
        <v>8224</v>
      </c>
      <c r="J418" t="s">
        <v>8246</v>
      </c>
      <c r="K418">
        <v>1391851831</v>
      </c>
      <c r="L418" s="8">
        <f t="shared" si="60"/>
        <v>41678.396192129629</v>
      </c>
      <c r="M418" s="8">
        <f t="shared" si="63"/>
        <v>41678</v>
      </c>
      <c r="N418" s="9">
        <f t="shared" si="64"/>
        <v>0.39619212962861639</v>
      </c>
      <c r="O418">
        <v>1389259831</v>
      </c>
      <c r="P418" s="8">
        <f t="shared" si="61"/>
        <v>41648.396192129629</v>
      </c>
      <c r="Q418" s="8">
        <f t="shared" si="65"/>
        <v>41648</v>
      </c>
      <c r="R418" s="9">
        <f t="shared" si="66"/>
        <v>0.39619212962861639</v>
      </c>
      <c r="S418" t="b">
        <v>0</v>
      </c>
      <c r="T418">
        <v>25</v>
      </c>
      <c r="U418">
        <f t="shared" si="67"/>
        <v>25</v>
      </c>
      <c r="V418" t="str">
        <f t="shared" si="68"/>
        <v/>
      </c>
      <c r="W418" t="b">
        <v>1</v>
      </c>
      <c r="X418" t="s">
        <v>8267</v>
      </c>
      <c r="Y418" s="3">
        <f t="shared" si="69"/>
        <v>1.2021700000000002</v>
      </c>
      <c r="Z418" s="4">
        <f t="shared" si="62"/>
        <v>48.086800000000004</v>
      </c>
      <c r="AA418" t="s">
        <v>8306</v>
      </c>
      <c r="AB418" t="s">
        <v>8311</v>
      </c>
      <c r="AC418">
        <f>1</f>
        <v>1</v>
      </c>
    </row>
    <row r="419" spans="1:29" ht="43.2" x14ac:dyDescent="0.3">
      <c r="A419">
        <v>417</v>
      </c>
      <c r="B419" s="1" t="s">
        <v>418</v>
      </c>
      <c r="C419" s="1" t="s">
        <v>4527</v>
      </c>
      <c r="D419">
        <v>10500</v>
      </c>
      <c r="E419">
        <f>VLOOKUP(D419,LU_A!$C$2:$D$13,1,TRUE)</f>
        <v>10000</v>
      </c>
      <c r="F419" t="str">
        <f>VLOOKUP($D419,LU_A!$C$2:$D$13,2,TRUE)</f>
        <v>SmD</v>
      </c>
      <c r="G419">
        <v>10526</v>
      </c>
      <c r="H419" t="s">
        <v>8219</v>
      </c>
      <c r="I419" t="s">
        <v>8224</v>
      </c>
      <c r="J419" t="s">
        <v>8246</v>
      </c>
      <c r="K419">
        <v>1365395580</v>
      </c>
      <c r="L419" s="8">
        <f t="shared" si="60"/>
        <v>41372.189583333333</v>
      </c>
      <c r="M419" s="8">
        <f t="shared" si="63"/>
        <v>41372</v>
      </c>
      <c r="N419" s="9">
        <f t="shared" si="64"/>
        <v>0.18958333333284827</v>
      </c>
      <c r="O419">
        <v>1364426260</v>
      </c>
      <c r="P419" s="8">
        <f t="shared" si="61"/>
        <v>41360.970601851855</v>
      </c>
      <c r="Q419" s="8">
        <f t="shared" si="65"/>
        <v>41360</v>
      </c>
      <c r="R419" s="9">
        <f t="shared" si="66"/>
        <v>0.97060185185546288</v>
      </c>
      <c r="S419" t="b">
        <v>0</v>
      </c>
      <c r="T419">
        <v>52</v>
      </c>
      <c r="U419">
        <f t="shared" si="67"/>
        <v>52</v>
      </c>
      <c r="V419" t="str">
        <f t="shared" si="68"/>
        <v/>
      </c>
      <c r="W419" t="b">
        <v>1</v>
      </c>
      <c r="X419" t="s">
        <v>8267</v>
      </c>
      <c r="Y419" s="3">
        <f t="shared" si="69"/>
        <v>1.0024761904761905</v>
      </c>
      <c r="Z419" s="4">
        <f t="shared" si="62"/>
        <v>202.42307692307693</v>
      </c>
      <c r="AA419" t="s">
        <v>8306</v>
      </c>
      <c r="AB419" t="s">
        <v>8311</v>
      </c>
      <c r="AC419">
        <f>1</f>
        <v>1</v>
      </c>
    </row>
    <row r="420" spans="1:29" ht="43.2" x14ac:dyDescent="0.3">
      <c r="A420">
        <v>418</v>
      </c>
      <c r="B420" s="1" t="s">
        <v>419</v>
      </c>
      <c r="C420" s="1" t="s">
        <v>4528</v>
      </c>
      <c r="D420">
        <v>22400</v>
      </c>
      <c r="E420">
        <f>VLOOKUP(D420,LU_A!$C$2:$D$13,1,TRUE)</f>
        <v>20000</v>
      </c>
      <c r="F420" t="str">
        <f>VLOOKUP($D420,LU_A!$C$2:$D$13,2,TRUE)</f>
        <v>MedB</v>
      </c>
      <c r="G420">
        <v>22542</v>
      </c>
      <c r="H420" t="s">
        <v>8219</v>
      </c>
      <c r="I420" t="s">
        <v>8224</v>
      </c>
      <c r="J420" t="s">
        <v>8246</v>
      </c>
      <c r="K420">
        <v>1437633997</v>
      </c>
      <c r="L420" s="8">
        <f t="shared" si="60"/>
        <v>42208.282372685186</v>
      </c>
      <c r="M420" s="8">
        <f t="shared" si="63"/>
        <v>42208</v>
      </c>
      <c r="N420" s="9">
        <f t="shared" si="64"/>
        <v>0.28237268518569181</v>
      </c>
      <c r="O420">
        <v>1435041997</v>
      </c>
      <c r="P420" s="8">
        <f t="shared" si="61"/>
        <v>42178.282372685186</v>
      </c>
      <c r="Q420" s="8">
        <f t="shared" si="65"/>
        <v>42178</v>
      </c>
      <c r="R420" s="9">
        <f t="shared" si="66"/>
        <v>0.28237268518569181</v>
      </c>
      <c r="S420" t="b">
        <v>0</v>
      </c>
      <c r="T420">
        <v>104</v>
      </c>
      <c r="U420">
        <f t="shared" si="67"/>
        <v>104</v>
      </c>
      <c r="V420" t="str">
        <f t="shared" si="68"/>
        <v/>
      </c>
      <c r="W420" t="b">
        <v>1</v>
      </c>
      <c r="X420" t="s">
        <v>8267</v>
      </c>
      <c r="Y420" s="3">
        <f t="shared" si="69"/>
        <v>1.0063392857142857</v>
      </c>
      <c r="Z420" s="4">
        <f t="shared" si="62"/>
        <v>216.75</v>
      </c>
      <c r="AA420" t="s">
        <v>8306</v>
      </c>
      <c r="AB420" t="s">
        <v>8311</v>
      </c>
      <c r="AC420">
        <f>1</f>
        <v>1</v>
      </c>
    </row>
    <row r="421" spans="1:29" ht="43.2" x14ac:dyDescent="0.3">
      <c r="A421">
        <v>419</v>
      </c>
      <c r="B421" s="1" t="s">
        <v>420</v>
      </c>
      <c r="C421" s="1" t="s">
        <v>4529</v>
      </c>
      <c r="D421">
        <v>8000</v>
      </c>
      <c r="E421">
        <f>VLOOKUP(D421,LU_A!$C$2:$D$13,1,TRUE)</f>
        <v>5000</v>
      </c>
      <c r="F421" t="str">
        <f>VLOOKUP($D421,LU_A!$C$2:$D$13,2,TRUE)</f>
        <v>SmC</v>
      </c>
      <c r="G421">
        <v>8035</v>
      </c>
      <c r="H421" t="s">
        <v>8219</v>
      </c>
      <c r="I421" t="s">
        <v>8224</v>
      </c>
      <c r="J421" t="s">
        <v>8246</v>
      </c>
      <c r="K421">
        <v>1372536787</v>
      </c>
      <c r="L421" s="8">
        <f t="shared" si="60"/>
        <v>41454.842442129629</v>
      </c>
      <c r="M421" s="8">
        <f t="shared" si="63"/>
        <v>41454</v>
      </c>
      <c r="N421" s="9">
        <f t="shared" si="64"/>
        <v>0.8424421296294895</v>
      </c>
      <c r="O421">
        <v>1367352787</v>
      </c>
      <c r="P421" s="8">
        <f t="shared" si="61"/>
        <v>41394.842442129629</v>
      </c>
      <c r="Q421" s="8">
        <f t="shared" si="65"/>
        <v>41394</v>
      </c>
      <c r="R421" s="9">
        <f t="shared" si="66"/>
        <v>0.8424421296294895</v>
      </c>
      <c r="S421" t="b">
        <v>0</v>
      </c>
      <c r="T421">
        <v>73</v>
      </c>
      <c r="U421">
        <f t="shared" si="67"/>
        <v>73</v>
      </c>
      <c r="V421" t="str">
        <f t="shared" si="68"/>
        <v/>
      </c>
      <c r="W421" t="b">
        <v>1</v>
      </c>
      <c r="X421" t="s">
        <v>8267</v>
      </c>
      <c r="Y421" s="3">
        <f t="shared" si="69"/>
        <v>1.004375</v>
      </c>
      <c r="Z421" s="4">
        <f t="shared" si="62"/>
        <v>110.06849315068493</v>
      </c>
      <c r="AA421" t="s">
        <v>8306</v>
      </c>
      <c r="AB421" t="s">
        <v>8311</v>
      </c>
      <c r="AC421">
        <f>1</f>
        <v>1</v>
      </c>
    </row>
    <row r="422" spans="1:29" ht="43.2" x14ac:dyDescent="0.3">
      <c r="A422">
        <v>420</v>
      </c>
      <c r="B422" s="1" t="s">
        <v>421</v>
      </c>
      <c r="C422" s="1" t="s">
        <v>4530</v>
      </c>
      <c r="D422">
        <v>3300</v>
      </c>
      <c r="E422">
        <f>VLOOKUP(D422,LU_A!$C$2:$D$13,1,TRUE)</f>
        <v>1000</v>
      </c>
      <c r="F422" t="str">
        <f>VLOOKUP($D422,LU_A!$C$2:$D$13,2,TRUE)</f>
        <v>SmB</v>
      </c>
      <c r="G422">
        <v>14.5</v>
      </c>
      <c r="H422" t="s">
        <v>8221</v>
      </c>
      <c r="I422" t="s">
        <v>8224</v>
      </c>
      <c r="J422" t="s">
        <v>8246</v>
      </c>
      <c r="K422">
        <v>1394772031</v>
      </c>
      <c r="L422" s="8">
        <f t="shared" si="60"/>
        <v>41712.194803240738</v>
      </c>
      <c r="M422" s="8">
        <f t="shared" si="63"/>
        <v>41712</v>
      </c>
      <c r="N422" s="9">
        <f t="shared" si="64"/>
        <v>0.19480324073811062</v>
      </c>
      <c r="O422">
        <v>1392183631</v>
      </c>
      <c r="P422" s="8">
        <f t="shared" si="61"/>
        <v>41682.23646990741</v>
      </c>
      <c r="Q422" s="8">
        <f t="shared" si="65"/>
        <v>41682</v>
      </c>
      <c r="R422" s="9">
        <f t="shared" si="66"/>
        <v>0.23646990740962792</v>
      </c>
      <c r="S422" t="b">
        <v>0</v>
      </c>
      <c r="T422">
        <v>3</v>
      </c>
      <c r="U422" t="str">
        <f t="shared" si="67"/>
        <v/>
      </c>
      <c r="V422">
        <f t="shared" si="68"/>
        <v>3</v>
      </c>
      <c r="W422" t="b">
        <v>0</v>
      </c>
      <c r="X422" t="s">
        <v>8268</v>
      </c>
      <c r="Y422" s="3">
        <f t="shared" si="69"/>
        <v>4.3939393939393936E-3</v>
      </c>
      <c r="Z422" s="4">
        <f t="shared" si="62"/>
        <v>4.833333333333333</v>
      </c>
      <c r="AA422" t="s">
        <v>8306</v>
      </c>
      <c r="AB422" t="s">
        <v>8312</v>
      </c>
      <c r="AC422">
        <f>1</f>
        <v>1</v>
      </c>
    </row>
    <row r="423" spans="1:29" ht="43.2" x14ac:dyDescent="0.3">
      <c r="A423">
        <v>421</v>
      </c>
      <c r="B423" s="1" t="s">
        <v>422</v>
      </c>
      <c r="C423" s="1" t="s">
        <v>4531</v>
      </c>
      <c r="D423">
        <v>15000</v>
      </c>
      <c r="E423">
        <f>VLOOKUP(D423,LU_A!$C$2:$D$13,1,TRUE)</f>
        <v>15000</v>
      </c>
      <c r="F423" t="str">
        <f>VLOOKUP($D423,LU_A!$C$2:$D$13,2,TRUE)</f>
        <v>MedA</v>
      </c>
      <c r="G423">
        <v>301</v>
      </c>
      <c r="H423" t="s">
        <v>8221</v>
      </c>
      <c r="I423" t="s">
        <v>8224</v>
      </c>
      <c r="J423" t="s">
        <v>8246</v>
      </c>
      <c r="K423">
        <v>1440157656</v>
      </c>
      <c r="L423" s="8">
        <f t="shared" si="60"/>
        <v>42237.491388888884</v>
      </c>
      <c r="M423" s="8">
        <f t="shared" si="63"/>
        <v>42237</v>
      </c>
      <c r="N423" s="9">
        <f t="shared" si="64"/>
        <v>0.49138888888410293</v>
      </c>
      <c r="O423">
        <v>1434973656</v>
      </c>
      <c r="P423" s="8">
        <f t="shared" si="61"/>
        <v>42177.491388888884</v>
      </c>
      <c r="Q423" s="8">
        <f t="shared" si="65"/>
        <v>42177</v>
      </c>
      <c r="R423" s="9">
        <f t="shared" si="66"/>
        <v>0.49138888888410293</v>
      </c>
      <c r="S423" t="b">
        <v>0</v>
      </c>
      <c r="T423">
        <v>6</v>
      </c>
      <c r="U423" t="str">
        <f t="shared" si="67"/>
        <v/>
      </c>
      <c r="V423">
        <f t="shared" si="68"/>
        <v>6</v>
      </c>
      <c r="W423" t="b">
        <v>0</v>
      </c>
      <c r="X423" t="s">
        <v>8268</v>
      </c>
      <c r="Y423" s="3">
        <f t="shared" si="69"/>
        <v>2.0066666666666667E-2</v>
      </c>
      <c r="Z423" s="4">
        <f t="shared" si="62"/>
        <v>50.166666666666664</v>
      </c>
      <c r="AA423" t="s">
        <v>8306</v>
      </c>
      <c r="AB423" t="s">
        <v>8312</v>
      </c>
      <c r="AC423">
        <f>1</f>
        <v>1</v>
      </c>
    </row>
    <row r="424" spans="1:29" ht="43.2" x14ac:dyDescent="0.3">
      <c r="A424">
        <v>422</v>
      </c>
      <c r="B424" s="1" t="s">
        <v>423</v>
      </c>
      <c r="C424" s="1" t="s">
        <v>4532</v>
      </c>
      <c r="D424">
        <v>40000</v>
      </c>
      <c r="E424">
        <f>VLOOKUP(D424,LU_A!$C$2:$D$13,1,TRUE)</f>
        <v>40000</v>
      </c>
      <c r="F424" t="str">
        <f>VLOOKUP($D424,LU_A!$C$2:$D$13,2,TRUE)</f>
        <v>LgB</v>
      </c>
      <c r="G424">
        <v>430</v>
      </c>
      <c r="H424" t="s">
        <v>8221</v>
      </c>
      <c r="I424" t="s">
        <v>8224</v>
      </c>
      <c r="J424" t="s">
        <v>8246</v>
      </c>
      <c r="K424">
        <v>1410416097</v>
      </c>
      <c r="L424" s="8">
        <f t="shared" si="60"/>
        <v>41893.260381944441</v>
      </c>
      <c r="M424" s="8">
        <f t="shared" si="63"/>
        <v>41893</v>
      </c>
      <c r="N424" s="9">
        <f t="shared" si="64"/>
        <v>0.26038194444117835</v>
      </c>
      <c r="O424">
        <v>1407824097</v>
      </c>
      <c r="P424" s="8">
        <f t="shared" si="61"/>
        <v>41863.260381944441</v>
      </c>
      <c r="Q424" s="8">
        <f t="shared" si="65"/>
        <v>41863</v>
      </c>
      <c r="R424" s="9">
        <f t="shared" si="66"/>
        <v>0.26038194444117835</v>
      </c>
      <c r="S424" t="b">
        <v>0</v>
      </c>
      <c r="T424">
        <v>12</v>
      </c>
      <c r="U424" t="str">
        <f t="shared" si="67"/>
        <v/>
      </c>
      <c r="V424">
        <f t="shared" si="68"/>
        <v>12</v>
      </c>
      <c r="W424" t="b">
        <v>0</v>
      </c>
      <c r="X424" t="s">
        <v>8268</v>
      </c>
      <c r="Y424" s="3">
        <f t="shared" si="69"/>
        <v>1.0749999999999999E-2</v>
      </c>
      <c r="Z424" s="4">
        <f t="shared" si="62"/>
        <v>35.833333333333336</v>
      </c>
      <c r="AA424" t="s">
        <v>8306</v>
      </c>
      <c r="AB424" t="s">
        <v>8312</v>
      </c>
      <c r="AC424">
        <f>1</f>
        <v>1</v>
      </c>
    </row>
    <row r="425" spans="1:29" ht="43.2" x14ac:dyDescent="0.3">
      <c r="A425">
        <v>423</v>
      </c>
      <c r="B425" s="1" t="s">
        <v>424</v>
      </c>
      <c r="C425" s="1" t="s">
        <v>4533</v>
      </c>
      <c r="D425">
        <v>20000</v>
      </c>
      <c r="E425">
        <f>VLOOKUP(D425,LU_A!$C$2:$D$13,1,TRUE)</f>
        <v>20000</v>
      </c>
      <c r="F425" t="str">
        <f>VLOOKUP($D425,LU_A!$C$2:$D$13,2,TRUE)</f>
        <v>MedB</v>
      </c>
      <c r="G425">
        <v>153</v>
      </c>
      <c r="H425" t="s">
        <v>8221</v>
      </c>
      <c r="I425" t="s">
        <v>8224</v>
      </c>
      <c r="J425" t="s">
        <v>8246</v>
      </c>
      <c r="K425">
        <v>1370470430</v>
      </c>
      <c r="L425" s="8">
        <f t="shared" si="60"/>
        <v>41430.92627314815</v>
      </c>
      <c r="M425" s="8">
        <f t="shared" si="63"/>
        <v>41430</v>
      </c>
      <c r="N425" s="9">
        <f t="shared" si="64"/>
        <v>0.92627314815035788</v>
      </c>
      <c r="O425">
        <v>1367878430</v>
      </c>
      <c r="P425" s="8">
        <f t="shared" si="61"/>
        <v>41400.92627314815</v>
      </c>
      <c r="Q425" s="8">
        <f t="shared" si="65"/>
        <v>41400</v>
      </c>
      <c r="R425" s="9">
        <f t="shared" si="66"/>
        <v>0.92627314815035788</v>
      </c>
      <c r="S425" t="b">
        <v>0</v>
      </c>
      <c r="T425">
        <v>13</v>
      </c>
      <c r="U425" t="str">
        <f t="shared" si="67"/>
        <v/>
      </c>
      <c r="V425">
        <f t="shared" si="68"/>
        <v>13</v>
      </c>
      <c r="W425" t="b">
        <v>0</v>
      </c>
      <c r="X425" t="s">
        <v>8268</v>
      </c>
      <c r="Y425" s="3">
        <f t="shared" si="69"/>
        <v>7.6499999999999997E-3</v>
      </c>
      <c r="Z425" s="4">
        <f t="shared" si="62"/>
        <v>11.76923076923077</v>
      </c>
      <c r="AA425" t="s">
        <v>8306</v>
      </c>
      <c r="AB425" t="s">
        <v>8312</v>
      </c>
      <c r="AC425">
        <f>1</f>
        <v>1</v>
      </c>
    </row>
    <row r="426" spans="1:29" ht="43.2" x14ac:dyDescent="0.3">
      <c r="A426">
        <v>424</v>
      </c>
      <c r="B426" s="1" t="s">
        <v>425</v>
      </c>
      <c r="C426" s="1" t="s">
        <v>4534</v>
      </c>
      <c r="D426">
        <v>3000</v>
      </c>
      <c r="E426">
        <f>VLOOKUP(D426,LU_A!$C$2:$D$13,1,TRUE)</f>
        <v>1000</v>
      </c>
      <c r="F426" t="str">
        <f>VLOOKUP($D426,LU_A!$C$2:$D$13,2,TRUE)</f>
        <v>SmB</v>
      </c>
      <c r="G426">
        <v>203.9</v>
      </c>
      <c r="H426" t="s">
        <v>8221</v>
      </c>
      <c r="I426" t="s">
        <v>8224</v>
      </c>
      <c r="J426" t="s">
        <v>8246</v>
      </c>
      <c r="K426">
        <v>1332748899</v>
      </c>
      <c r="L426" s="8">
        <f t="shared" si="60"/>
        <v>40994.334479166668</v>
      </c>
      <c r="M426" s="8">
        <f t="shared" si="63"/>
        <v>40994</v>
      </c>
      <c r="N426" s="9">
        <f t="shared" si="64"/>
        <v>0.33447916666773381</v>
      </c>
      <c r="O426">
        <v>1327568499</v>
      </c>
      <c r="P426" s="8">
        <f t="shared" si="61"/>
        <v>40934.376145833332</v>
      </c>
      <c r="Q426" s="8">
        <f t="shared" si="65"/>
        <v>40934</v>
      </c>
      <c r="R426" s="9">
        <f t="shared" si="66"/>
        <v>0.37614583333197515</v>
      </c>
      <c r="S426" t="b">
        <v>0</v>
      </c>
      <c r="T426">
        <v>5</v>
      </c>
      <c r="U426" t="str">
        <f t="shared" si="67"/>
        <v/>
      </c>
      <c r="V426">
        <f t="shared" si="68"/>
        <v>5</v>
      </c>
      <c r="W426" t="b">
        <v>0</v>
      </c>
      <c r="X426" t="s">
        <v>8268</v>
      </c>
      <c r="Y426" s="3">
        <f t="shared" si="69"/>
        <v>6.7966666666666675E-2</v>
      </c>
      <c r="Z426" s="4">
        <f t="shared" si="62"/>
        <v>40.78</v>
      </c>
      <c r="AA426" t="s">
        <v>8306</v>
      </c>
      <c r="AB426" t="s">
        <v>8312</v>
      </c>
      <c r="AC426">
        <f>1</f>
        <v>1</v>
      </c>
    </row>
    <row r="427" spans="1:29" ht="43.2" x14ac:dyDescent="0.3">
      <c r="A427">
        <v>425</v>
      </c>
      <c r="B427" s="1" t="s">
        <v>426</v>
      </c>
      <c r="C427" s="1" t="s">
        <v>4535</v>
      </c>
      <c r="D427">
        <v>50000</v>
      </c>
      <c r="E427">
        <f>VLOOKUP(D427,LU_A!$C$2:$D$13,1,TRUE)</f>
        <v>50000</v>
      </c>
      <c r="F427" t="str">
        <f>VLOOKUP($D427,LU_A!$C$2:$D$13,2,TRUE)</f>
        <v>LgD</v>
      </c>
      <c r="G427">
        <v>6</v>
      </c>
      <c r="H427" t="s">
        <v>8221</v>
      </c>
      <c r="I427" t="s">
        <v>8224</v>
      </c>
      <c r="J427" t="s">
        <v>8246</v>
      </c>
      <c r="K427">
        <v>1448660404</v>
      </c>
      <c r="L427" s="8">
        <f t="shared" si="60"/>
        <v>42335.902824074074</v>
      </c>
      <c r="M427" s="8">
        <f t="shared" si="63"/>
        <v>42335</v>
      </c>
      <c r="N427" s="9">
        <f t="shared" si="64"/>
        <v>0.90282407407357823</v>
      </c>
      <c r="O427">
        <v>1443472804</v>
      </c>
      <c r="P427" s="8">
        <f t="shared" si="61"/>
        <v>42275.861157407402</v>
      </c>
      <c r="Q427" s="8">
        <f t="shared" si="65"/>
        <v>42275</v>
      </c>
      <c r="R427" s="9">
        <f t="shared" si="66"/>
        <v>0.86115740740206093</v>
      </c>
      <c r="S427" t="b">
        <v>0</v>
      </c>
      <c r="T427">
        <v>2</v>
      </c>
      <c r="U427" t="str">
        <f t="shared" si="67"/>
        <v/>
      </c>
      <c r="V427">
        <f t="shared" si="68"/>
        <v>2</v>
      </c>
      <c r="W427" t="b">
        <v>0</v>
      </c>
      <c r="X427" t="s">
        <v>8268</v>
      </c>
      <c r="Y427" s="3">
        <f t="shared" si="69"/>
        <v>1.2E-4</v>
      </c>
      <c r="Z427" s="4">
        <f t="shared" si="62"/>
        <v>3</v>
      </c>
      <c r="AA427" t="s">
        <v>8306</v>
      </c>
      <c r="AB427" t="s">
        <v>8312</v>
      </c>
      <c r="AC427">
        <f>1</f>
        <v>1</v>
      </c>
    </row>
    <row r="428" spans="1:29" ht="43.2" x14ac:dyDescent="0.3">
      <c r="A428">
        <v>426</v>
      </c>
      <c r="B428" s="1" t="s">
        <v>427</v>
      </c>
      <c r="C428" s="1" t="s">
        <v>4536</v>
      </c>
      <c r="D428">
        <v>10000</v>
      </c>
      <c r="E428">
        <f>VLOOKUP(D428,LU_A!$C$2:$D$13,1,TRUE)</f>
        <v>10000</v>
      </c>
      <c r="F428" t="str">
        <f>VLOOKUP($D428,LU_A!$C$2:$D$13,2,TRUE)</f>
        <v>SmD</v>
      </c>
      <c r="G428">
        <v>133</v>
      </c>
      <c r="H428" t="s">
        <v>8221</v>
      </c>
      <c r="I428" t="s">
        <v>8224</v>
      </c>
      <c r="J428" t="s">
        <v>8246</v>
      </c>
      <c r="K428">
        <v>1456851914</v>
      </c>
      <c r="L428" s="8">
        <f t="shared" si="60"/>
        <v>42430.711967592593</v>
      </c>
      <c r="M428" s="8">
        <f t="shared" si="63"/>
        <v>42430</v>
      </c>
      <c r="N428" s="9">
        <f t="shared" si="64"/>
        <v>0.71196759259328246</v>
      </c>
      <c r="O428">
        <v>1454259914</v>
      </c>
      <c r="P428" s="8">
        <f t="shared" si="61"/>
        <v>42400.711967592593</v>
      </c>
      <c r="Q428" s="8">
        <f t="shared" si="65"/>
        <v>42400</v>
      </c>
      <c r="R428" s="9">
        <f t="shared" si="66"/>
        <v>0.71196759259328246</v>
      </c>
      <c r="S428" t="b">
        <v>0</v>
      </c>
      <c r="T428">
        <v>8</v>
      </c>
      <c r="U428" t="str">
        <f t="shared" si="67"/>
        <v/>
      </c>
      <c r="V428">
        <f t="shared" si="68"/>
        <v>8</v>
      </c>
      <c r="W428" t="b">
        <v>0</v>
      </c>
      <c r="X428" t="s">
        <v>8268</v>
      </c>
      <c r="Y428" s="3">
        <f t="shared" si="69"/>
        <v>1.3299999999999999E-2</v>
      </c>
      <c r="Z428" s="4">
        <f t="shared" si="62"/>
        <v>16.625</v>
      </c>
      <c r="AA428" t="s">
        <v>8306</v>
      </c>
      <c r="AB428" t="s">
        <v>8312</v>
      </c>
      <c r="AC428">
        <f>1</f>
        <v>1</v>
      </c>
    </row>
    <row r="429" spans="1:29" ht="57.6" x14ac:dyDescent="0.3">
      <c r="A429">
        <v>427</v>
      </c>
      <c r="B429" s="1" t="s">
        <v>428</v>
      </c>
      <c r="C429" s="1" t="s">
        <v>4537</v>
      </c>
      <c r="D429">
        <v>6500</v>
      </c>
      <c r="E429">
        <f>VLOOKUP(D429,LU_A!$C$2:$D$13,1,TRUE)</f>
        <v>5000</v>
      </c>
      <c r="F429" t="str">
        <f>VLOOKUP($D429,LU_A!$C$2:$D$13,2,TRUE)</f>
        <v>SmC</v>
      </c>
      <c r="G429">
        <v>0</v>
      </c>
      <c r="H429" t="s">
        <v>8221</v>
      </c>
      <c r="I429" t="s">
        <v>8224</v>
      </c>
      <c r="J429" t="s">
        <v>8246</v>
      </c>
      <c r="K429">
        <v>1445540340</v>
      </c>
      <c r="L429" s="8">
        <f t="shared" si="60"/>
        <v>42299.790972222225</v>
      </c>
      <c r="M429" s="8">
        <f t="shared" si="63"/>
        <v>42299</v>
      </c>
      <c r="N429" s="9">
        <f t="shared" si="64"/>
        <v>0.79097222222480923</v>
      </c>
      <c r="O429">
        <v>1444340940</v>
      </c>
      <c r="P429" s="8">
        <f t="shared" si="61"/>
        <v>42285.909027777772</v>
      </c>
      <c r="Q429" s="8">
        <f t="shared" si="65"/>
        <v>42285</v>
      </c>
      <c r="R429" s="9">
        <f t="shared" si="66"/>
        <v>0.90902777777228039</v>
      </c>
      <c r="S429" t="b">
        <v>0</v>
      </c>
      <c r="T429">
        <v>0</v>
      </c>
      <c r="U429" t="str">
        <f t="shared" si="67"/>
        <v/>
      </c>
      <c r="V429">
        <f t="shared" si="68"/>
        <v>0</v>
      </c>
      <c r="W429" t="b">
        <v>0</v>
      </c>
      <c r="X429" t="s">
        <v>8268</v>
      </c>
      <c r="Y429" s="3">
        <f t="shared" si="69"/>
        <v>0</v>
      </c>
      <c r="Z429" s="4" t="str">
        <f t="shared" si="62"/>
        <v xml:space="preserve"> </v>
      </c>
      <c r="AA429" t="s">
        <v>8306</v>
      </c>
      <c r="AB429" t="s">
        <v>8312</v>
      </c>
      <c r="AC429">
        <f>1</f>
        <v>1</v>
      </c>
    </row>
    <row r="430" spans="1:29" ht="28.8" x14ac:dyDescent="0.3">
      <c r="A430">
        <v>428</v>
      </c>
      <c r="B430" s="1" t="s">
        <v>429</v>
      </c>
      <c r="C430" s="1" t="s">
        <v>4538</v>
      </c>
      <c r="D430">
        <v>12000</v>
      </c>
      <c r="E430">
        <f>VLOOKUP(D430,LU_A!$C$2:$D$13,1,TRUE)</f>
        <v>10000</v>
      </c>
      <c r="F430" t="str">
        <f>VLOOKUP($D430,LU_A!$C$2:$D$13,2,TRUE)</f>
        <v>SmD</v>
      </c>
      <c r="G430">
        <v>676</v>
      </c>
      <c r="H430" t="s">
        <v>8221</v>
      </c>
      <c r="I430" t="s">
        <v>8224</v>
      </c>
      <c r="J430" t="s">
        <v>8246</v>
      </c>
      <c r="K430">
        <v>1402956000</v>
      </c>
      <c r="L430" s="8">
        <f t="shared" si="60"/>
        <v>41806.916666666664</v>
      </c>
      <c r="M430" s="8">
        <f t="shared" si="63"/>
        <v>41806</v>
      </c>
      <c r="N430" s="9">
        <f t="shared" si="64"/>
        <v>0.91666666666424135</v>
      </c>
      <c r="O430">
        <v>1400523845</v>
      </c>
      <c r="P430" s="8">
        <f t="shared" si="61"/>
        <v>41778.766724537039</v>
      </c>
      <c r="Q430" s="8">
        <f t="shared" si="65"/>
        <v>41778</v>
      </c>
      <c r="R430" s="9">
        <f t="shared" si="66"/>
        <v>0.76672453703940846</v>
      </c>
      <c r="S430" t="b">
        <v>0</v>
      </c>
      <c r="T430">
        <v>13</v>
      </c>
      <c r="U430" t="str">
        <f t="shared" si="67"/>
        <v/>
      </c>
      <c r="V430">
        <f t="shared" si="68"/>
        <v>13</v>
      </c>
      <c r="W430" t="b">
        <v>0</v>
      </c>
      <c r="X430" t="s">
        <v>8268</v>
      </c>
      <c r="Y430" s="3">
        <f t="shared" si="69"/>
        <v>5.6333333333333332E-2</v>
      </c>
      <c r="Z430" s="4">
        <f t="shared" si="62"/>
        <v>52</v>
      </c>
      <c r="AA430" t="s">
        <v>8306</v>
      </c>
      <c r="AB430" t="s">
        <v>8312</v>
      </c>
      <c r="AC430">
        <f>1</f>
        <v>1</v>
      </c>
    </row>
    <row r="431" spans="1:29" ht="57.6" x14ac:dyDescent="0.3">
      <c r="A431">
        <v>429</v>
      </c>
      <c r="B431" s="1" t="s">
        <v>430</v>
      </c>
      <c r="C431" s="1" t="s">
        <v>4539</v>
      </c>
      <c r="D431">
        <v>5000</v>
      </c>
      <c r="E431">
        <f>VLOOKUP(D431,LU_A!$C$2:$D$13,1,TRUE)</f>
        <v>5000</v>
      </c>
      <c r="F431" t="str">
        <f>VLOOKUP($D431,LU_A!$C$2:$D$13,2,TRUE)</f>
        <v>SmC</v>
      </c>
      <c r="G431">
        <v>0</v>
      </c>
      <c r="H431" t="s">
        <v>8221</v>
      </c>
      <c r="I431" t="s">
        <v>8224</v>
      </c>
      <c r="J431" t="s">
        <v>8246</v>
      </c>
      <c r="K431">
        <v>1259297940</v>
      </c>
      <c r="L431" s="8">
        <f t="shared" si="60"/>
        <v>40144.207638888889</v>
      </c>
      <c r="M431" s="8">
        <f t="shared" si="63"/>
        <v>40144</v>
      </c>
      <c r="N431" s="9">
        <f t="shared" si="64"/>
        <v>0.20763888888905058</v>
      </c>
      <c r="O431">
        <v>1252964282</v>
      </c>
      <c r="P431" s="8">
        <f t="shared" si="61"/>
        <v>40070.901412037041</v>
      </c>
      <c r="Q431" s="8">
        <f t="shared" si="65"/>
        <v>40070</v>
      </c>
      <c r="R431" s="9">
        <f t="shared" si="66"/>
        <v>0.90141203704115469</v>
      </c>
      <c r="S431" t="b">
        <v>0</v>
      </c>
      <c r="T431">
        <v>0</v>
      </c>
      <c r="U431" t="str">
        <f t="shared" si="67"/>
        <v/>
      </c>
      <c r="V431">
        <f t="shared" si="68"/>
        <v>0</v>
      </c>
      <c r="W431" t="b">
        <v>0</v>
      </c>
      <c r="X431" t="s">
        <v>8268</v>
      </c>
      <c r="Y431" s="3">
        <f t="shared" si="69"/>
        <v>0</v>
      </c>
      <c r="Z431" s="4" t="str">
        <f t="shared" si="62"/>
        <v xml:space="preserve"> </v>
      </c>
      <c r="AA431" t="s">
        <v>8306</v>
      </c>
      <c r="AB431" t="s">
        <v>8312</v>
      </c>
      <c r="AC431">
        <f>1</f>
        <v>1</v>
      </c>
    </row>
    <row r="432" spans="1:29" ht="43.2" x14ac:dyDescent="0.3">
      <c r="A432">
        <v>430</v>
      </c>
      <c r="B432" s="1" t="s">
        <v>431</v>
      </c>
      <c r="C432" s="1" t="s">
        <v>4540</v>
      </c>
      <c r="D432">
        <v>1000</v>
      </c>
      <c r="E432">
        <f>VLOOKUP(D432,LU_A!$C$2:$D$13,1,TRUE)</f>
        <v>1000</v>
      </c>
      <c r="F432" t="str">
        <f>VLOOKUP($D432,LU_A!$C$2:$D$13,2,TRUE)</f>
        <v>SmB</v>
      </c>
      <c r="G432">
        <v>24</v>
      </c>
      <c r="H432" t="s">
        <v>8221</v>
      </c>
      <c r="I432" t="s">
        <v>8224</v>
      </c>
      <c r="J432" t="s">
        <v>8246</v>
      </c>
      <c r="K432">
        <v>1378866867</v>
      </c>
      <c r="L432" s="8">
        <f t="shared" si="60"/>
        <v>41528.107256944444</v>
      </c>
      <c r="M432" s="8">
        <f t="shared" si="63"/>
        <v>41528</v>
      </c>
      <c r="N432" s="9">
        <f t="shared" si="64"/>
        <v>0.10725694444408873</v>
      </c>
      <c r="O432">
        <v>1377570867</v>
      </c>
      <c r="P432" s="8">
        <f t="shared" si="61"/>
        <v>41513.107256944444</v>
      </c>
      <c r="Q432" s="8">
        <f t="shared" si="65"/>
        <v>41513</v>
      </c>
      <c r="R432" s="9">
        <f t="shared" si="66"/>
        <v>0.10725694444408873</v>
      </c>
      <c r="S432" t="b">
        <v>0</v>
      </c>
      <c r="T432">
        <v>5</v>
      </c>
      <c r="U432" t="str">
        <f t="shared" si="67"/>
        <v/>
      </c>
      <c r="V432">
        <f t="shared" si="68"/>
        <v>5</v>
      </c>
      <c r="W432" t="b">
        <v>0</v>
      </c>
      <c r="X432" t="s">
        <v>8268</v>
      </c>
      <c r="Y432" s="3">
        <f t="shared" si="69"/>
        <v>2.4E-2</v>
      </c>
      <c r="Z432" s="4">
        <f t="shared" si="62"/>
        <v>4.8</v>
      </c>
      <c r="AA432" t="s">
        <v>8306</v>
      </c>
      <c r="AB432" t="s">
        <v>8312</v>
      </c>
      <c r="AC432">
        <f>1</f>
        <v>1</v>
      </c>
    </row>
    <row r="433" spans="1:29" ht="43.2" x14ac:dyDescent="0.3">
      <c r="A433">
        <v>431</v>
      </c>
      <c r="B433" s="1" t="s">
        <v>432</v>
      </c>
      <c r="C433" s="1" t="s">
        <v>4541</v>
      </c>
      <c r="D433">
        <v>3000</v>
      </c>
      <c r="E433">
        <f>VLOOKUP(D433,LU_A!$C$2:$D$13,1,TRUE)</f>
        <v>1000</v>
      </c>
      <c r="F433" t="str">
        <f>VLOOKUP($D433,LU_A!$C$2:$D$13,2,TRUE)</f>
        <v>SmB</v>
      </c>
      <c r="G433">
        <v>415</v>
      </c>
      <c r="H433" t="s">
        <v>8221</v>
      </c>
      <c r="I433" t="s">
        <v>8225</v>
      </c>
      <c r="J433" t="s">
        <v>8247</v>
      </c>
      <c r="K433">
        <v>1467752083</v>
      </c>
      <c r="L433" s="8">
        <f t="shared" si="60"/>
        <v>42556.871331018512</v>
      </c>
      <c r="M433" s="8">
        <f t="shared" si="63"/>
        <v>42556</v>
      </c>
      <c r="N433" s="9">
        <f t="shared" si="64"/>
        <v>0.87133101851213723</v>
      </c>
      <c r="O433">
        <v>1465160083</v>
      </c>
      <c r="P433" s="8">
        <f t="shared" si="61"/>
        <v>42526.871331018512</v>
      </c>
      <c r="Q433" s="8">
        <f t="shared" si="65"/>
        <v>42526</v>
      </c>
      <c r="R433" s="9">
        <f t="shared" si="66"/>
        <v>0.87133101851213723</v>
      </c>
      <c r="S433" t="b">
        <v>0</v>
      </c>
      <c r="T433">
        <v>8</v>
      </c>
      <c r="U433" t="str">
        <f t="shared" si="67"/>
        <v/>
      </c>
      <c r="V433">
        <f t="shared" si="68"/>
        <v>8</v>
      </c>
      <c r="W433" t="b">
        <v>0</v>
      </c>
      <c r="X433" t="s">
        <v>8268</v>
      </c>
      <c r="Y433" s="3">
        <f t="shared" si="69"/>
        <v>0.13833333333333334</v>
      </c>
      <c r="Z433" s="4">
        <f t="shared" si="62"/>
        <v>51.875</v>
      </c>
      <c r="AA433" t="s">
        <v>8306</v>
      </c>
      <c r="AB433" t="s">
        <v>8312</v>
      </c>
      <c r="AC433">
        <f>1</f>
        <v>1</v>
      </c>
    </row>
    <row r="434" spans="1:29" ht="57.6" x14ac:dyDescent="0.3">
      <c r="A434">
        <v>432</v>
      </c>
      <c r="B434" s="1" t="s">
        <v>433</v>
      </c>
      <c r="C434" s="1" t="s">
        <v>4542</v>
      </c>
      <c r="D434">
        <v>6000</v>
      </c>
      <c r="E434">
        <f>VLOOKUP(D434,LU_A!$C$2:$D$13,1,TRUE)</f>
        <v>5000</v>
      </c>
      <c r="F434" t="str">
        <f>VLOOKUP($D434,LU_A!$C$2:$D$13,2,TRUE)</f>
        <v>SmC</v>
      </c>
      <c r="G434">
        <v>570</v>
      </c>
      <c r="H434" t="s">
        <v>8221</v>
      </c>
      <c r="I434" t="s">
        <v>8224</v>
      </c>
      <c r="J434" t="s">
        <v>8246</v>
      </c>
      <c r="K434">
        <v>1445448381</v>
      </c>
      <c r="L434" s="8">
        <f t="shared" si="60"/>
        <v>42298.726631944446</v>
      </c>
      <c r="M434" s="8">
        <f t="shared" si="63"/>
        <v>42298</v>
      </c>
      <c r="N434" s="9">
        <f t="shared" si="64"/>
        <v>0.726631944446126</v>
      </c>
      <c r="O434">
        <v>1440264381</v>
      </c>
      <c r="P434" s="8">
        <f t="shared" si="61"/>
        <v>42238.726631944446</v>
      </c>
      <c r="Q434" s="8">
        <f t="shared" si="65"/>
        <v>42238</v>
      </c>
      <c r="R434" s="9">
        <f t="shared" si="66"/>
        <v>0.726631944446126</v>
      </c>
      <c r="S434" t="b">
        <v>0</v>
      </c>
      <c r="T434">
        <v>8</v>
      </c>
      <c r="U434" t="str">
        <f t="shared" si="67"/>
        <v/>
      </c>
      <c r="V434">
        <f t="shared" si="68"/>
        <v>8</v>
      </c>
      <c r="W434" t="b">
        <v>0</v>
      </c>
      <c r="X434" t="s">
        <v>8268</v>
      </c>
      <c r="Y434" s="3">
        <f t="shared" si="69"/>
        <v>9.5000000000000001E-2</v>
      </c>
      <c r="Z434" s="4">
        <f t="shared" si="62"/>
        <v>71.25</v>
      </c>
      <c r="AA434" t="s">
        <v>8306</v>
      </c>
      <c r="AB434" t="s">
        <v>8312</v>
      </c>
      <c r="AC434">
        <f>1</f>
        <v>1</v>
      </c>
    </row>
    <row r="435" spans="1:29" ht="57.6" x14ac:dyDescent="0.3">
      <c r="A435">
        <v>433</v>
      </c>
      <c r="B435" s="1" t="s">
        <v>434</v>
      </c>
      <c r="C435" s="1" t="s">
        <v>4543</v>
      </c>
      <c r="D435">
        <v>3000</v>
      </c>
      <c r="E435">
        <f>VLOOKUP(D435,LU_A!$C$2:$D$13,1,TRUE)</f>
        <v>1000</v>
      </c>
      <c r="F435" t="str">
        <f>VLOOKUP($D435,LU_A!$C$2:$D$13,2,TRUE)</f>
        <v>SmB</v>
      </c>
      <c r="G435">
        <v>0</v>
      </c>
      <c r="H435" t="s">
        <v>8221</v>
      </c>
      <c r="I435" t="s">
        <v>8224</v>
      </c>
      <c r="J435" t="s">
        <v>8246</v>
      </c>
      <c r="K435">
        <v>1444576022</v>
      </c>
      <c r="L435" s="8">
        <f t="shared" si="60"/>
        <v>42288.629884259266</v>
      </c>
      <c r="M435" s="8">
        <f t="shared" si="63"/>
        <v>42288</v>
      </c>
      <c r="N435" s="9">
        <f t="shared" si="64"/>
        <v>0.62988425926596392</v>
      </c>
      <c r="O435">
        <v>1439392022</v>
      </c>
      <c r="P435" s="8">
        <f t="shared" si="61"/>
        <v>42228.629884259266</v>
      </c>
      <c r="Q435" s="8">
        <f t="shared" si="65"/>
        <v>42228</v>
      </c>
      <c r="R435" s="9">
        <f t="shared" si="66"/>
        <v>0.62988425926596392</v>
      </c>
      <c r="S435" t="b">
        <v>0</v>
      </c>
      <c r="T435">
        <v>0</v>
      </c>
      <c r="U435" t="str">
        <f t="shared" si="67"/>
        <v/>
      </c>
      <c r="V435">
        <f t="shared" si="68"/>
        <v>0</v>
      </c>
      <c r="W435" t="b">
        <v>0</v>
      </c>
      <c r="X435" t="s">
        <v>8268</v>
      </c>
      <c r="Y435" s="3">
        <f t="shared" si="69"/>
        <v>0</v>
      </c>
      <c r="Z435" s="4" t="str">
        <f t="shared" si="62"/>
        <v xml:space="preserve"> </v>
      </c>
      <c r="AA435" t="s">
        <v>8306</v>
      </c>
      <c r="AB435" t="s">
        <v>8312</v>
      </c>
      <c r="AC435">
        <f>1</f>
        <v>1</v>
      </c>
    </row>
    <row r="436" spans="1:29" ht="57.6" x14ac:dyDescent="0.3">
      <c r="A436">
        <v>434</v>
      </c>
      <c r="B436" s="1" t="s">
        <v>435</v>
      </c>
      <c r="C436" s="1" t="s">
        <v>4544</v>
      </c>
      <c r="D436">
        <v>2500</v>
      </c>
      <c r="E436">
        <f>VLOOKUP(D436,LU_A!$C$2:$D$13,1,TRUE)</f>
        <v>1000</v>
      </c>
      <c r="F436" t="str">
        <f>VLOOKUP($D436,LU_A!$C$2:$D$13,2,TRUE)</f>
        <v>SmB</v>
      </c>
      <c r="G436">
        <v>125</v>
      </c>
      <c r="H436" t="s">
        <v>8221</v>
      </c>
      <c r="I436" t="s">
        <v>8224</v>
      </c>
      <c r="J436" t="s">
        <v>8246</v>
      </c>
      <c r="K436">
        <v>1385931702</v>
      </c>
      <c r="L436" s="8">
        <f t="shared" si="60"/>
        <v>41609.876180555555</v>
      </c>
      <c r="M436" s="8">
        <f t="shared" si="63"/>
        <v>41609</v>
      </c>
      <c r="N436" s="9">
        <f t="shared" si="64"/>
        <v>0.87618055555503815</v>
      </c>
      <c r="O436">
        <v>1383076902</v>
      </c>
      <c r="P436" s="8">
        <f t="shared" si="61"/>
        <v>41576.834513888891</v>
      </c>
      <c r="Q436" s="8">
        <f t="shared" si="65"/>
        <v>41576</v>
      </c>
      <c r="R436" s="9">
        <f t="shared" si="66"/>
        <v>0.83451388889079681</v>
      </c>
      <c r="S436" t="b">
        <v>0</v>
      </c>
      <c r="T436">
        <v>2</v>
      </c>
      <c r="U436" t="str">
        <f t="shared" si="67"/>
        <v/>
      </c>
      <c r="V436">
        <f t="shared" si="68"/>
        <v>2</v>
      </c>
      <c r="W436" t="b">
        <v>0</v>
      </c>
      <c r="X436" t="s">
        <v>8268</v>
      </c>
      <c r="Y436" s="3">
        <f t="shared" si="69"/>
        <v>0.05</v>
      </c>
      <c r="Z436" s="4">
        <f t="shared" si="62"/>
        <v>62.5</v>
      </c>
      <c r="AA436" t="s">
        <v>8306</v>
      </c>
      <c r="AB436" t="s">
        <v>8312</v>
      </c>
      <c r="AC436">
        <f>1</f>
        <v>1</v>
      </c>
    </row>
    <row r="437" spans="1:29" ht="57.6" x14ac:dyDescent="0.3">
      <c r="A437">
        <v>435</v>
      </c>
      <c r="B437" s="1" t="s">
        <v>436</v>
      </c>
      <c r="C437" s="1" t="s">
        <v>4545</v>
      </c>
      <c r="D437">
        <v>110000</v>
      </c>
      <c r="E437">
        <f>VLOOKUP(D437,LU_A!$C$2:$D$13,1,TRUE)</f>
        <v>50000</v>
      </c>
      <c r="F437" t="str">
        <f>VLOOKUP($D437,LU_A!$C$2:$D$13,2,TRUE)</f>
        <v>LgD</v>
      </c>
      <c r="G437">
        <v>3</v>
      </c>
      <c r="H437" t="s">
        <v>8221</v>
      </c>
      <c r="I437" t="s">
        <v>8224</v>
      </c>
      <c r="J437" t="s">
        <v>8246</v>
      </c>
      <c r="K437">
        <v>1379094980</v>
      </c>
      <c r="L437" s="8">
        <f t="shared" si="60"/>
        <v>41530.747453703705</v>
      </c>
      <c r="M437" s="8">
        <f t="shared" si="63"/>
        <v>41530</v>
      </c>
      <c r="N437" s="9">
        <f t="shared" si="64"/>
        <v>0.747453703705105</v>
      </c>
      <c r="O437">
        <v>1376502980</v>
      </c>
      <c r="P437" s="8">
        <f t="shared" si="61"/>
        <v>41500.747453703705</v>
      </c>
      <c r="Q437" s="8">
        <f t="shared" si="65"/>
        <v>41500</v>
      </c>
      <c r="R437" s="9">
        <f t="shared" si="66"/>
        <v>0.747453703705105</v>
      </c>
      <c r="S437" t="b">
        <v>0</v>
      </c>
      <c r="T437">
        <v>3</v>
      </c>
      <c r="U437" t="str">
        <f t="shared" si="67"/>
        <v/>
      </c>
      <c r="V437">
        <f t="shared" si="68"/>
        <v>3</v>
      </c>
      <c r="W437" t="b">
        <v>0</v>
      </c>
      <c r="X437" t="s">
        <v>8268</v>
      </c>
      <c r="Y437" s="3">
        <f t="shared" si="69"/>
        <v>2.7272727272727273E-5</v>
      </c>
      <c r="Z437" s="4">
        <f t="shared" si="62"/>
        <v>1</v>
      </c>
      <c r="AA437" t="s">
        <v>8306</v>
      </c>
      <c r="AB437" t="s">
        <v>8312</v>
      </c>
      <c r="AC437">
        <f>1</f>
        <v>1</v>
      </c>
    </row>
    <row r="438" spans="1:29" ht="43.2" x14ac:dyDescent="0.3">
      <c r="A438">
        <v>436</v>
      </c>
      <c r="B438" s="1" t="s">
        <v>437</v>
      </c>
      <c r="C438" s="1" t="s">
        <v>4546</v>
      </c>
      <c r="D438">
        <v>1000</v>
      </c>
      <c r="E438">
        <f>VLOOKUP(D438,LU_A!$C$2:$D$13,1,TRUE)</f>
        <v>1000</v>
      </c>
      <c r="F438" t="str">
        <f>VLOOKUP($D438,LU_A!$C$2:$D$13,2,TRUE)</f>
        <v>SmB</v>
      </c>
      <c r="G438">
        <v>0</v>
      </c>
      <c r="H438" t="s">
        <v>8221</v>
      </c>
      <c r="I438" t="s">
        <v>8224</v>
      </c>
      <c r="J438" t="s">
        <v>8246</v>
      </c>
      <c r="K438">
        <v>1375260113</v>
      </c>
      <c r="L438" s="8">
        <f t="shared" si="60"/>
        <v>41486.36241898148</v>
      </c>
      <c r="M438" s="8">
        <f t="shared" si="63"/>
        <v>41486</v>
      </c>
      <c r="N438" s="9">
        <f t="shared" si="64"/>
        <v>0.36241898148000473</v>
      </c>
      <c r="O438">
        <v>1372668113</v>
      </c>
      <c r="P438" s="8">
        <f t="shared" si="61"/>
        <v>41456.36241898148</v>
      </c>
      <c r="Q438" s="8">
        <f t="shared" si="65"/>
        <v>41456</v>
      </c>
      <c r="R438" s="9">
        <f t="shared" si="66"/>
        <v>0.36241898148000473</v>
      </c>
      <c r="S438" t="b">
        <v>0</v>
      </c>
      <c r="T438">
        <v>0</v>
      </c>
      <c r="U438" t="str">
        <f t="shared" si="67"/>
        <v/>
      </c>
      <c r="V438">
        <f t="shared" si="68"/>
        <v>0</v>
      </c>
      <c r="W438" t="b">
        <v>0</v>
      </c>
      <c r="X438" t="s">
        <v>8268</v>
      </c>
      <c r="Y438" s="3">
        <f t="shared" si="69"/>
        <v>0</v>
      </c>
      <c r="Z438" s="4" t="str">
        <f t="shared" si="62"/>
        <v xml:space="preserve"> </v>
      </c>
      <c r="AA438" t="s">
        <v>8306</v>
      </c>
      <c r="AB438" t="s">
        <v>8312</v>
      </c>
      <c r="AC438">
        <f>1</f>
        <v>1</v>
      </c>
    </row>
    <row r="439" spans="1:29" ht="43.2" x14ac:dyDescent="0.3">
      <c r="A439">
        <v>437</v>
      </c>
      <c r="B439" s="1" t="s">
        <v>438</v>
      </c>
      <c r="C439" s="1" t="s">
        <v>4547</v>
      </c>
      <c r="D439">
        <v>7000</v>
      </c>
      <c r="E439">
        <f>VLOOKUP(D439,LU_A!$C$2:$D$13,1,TRUE)</f>
        <v>5000</v>
      </c>
      <c r="F439" t="str">
        <f>VLOOKUP($D439,LU_A!$C$2:$D$13,2,TRUE)</f>
        <v>SmC</v>
      </c>
      <c r="G439">
        <v>0</v>
      </c>
      <c r="H439" t="s">
        <v>8221</v>
      </c>
      <c r="I439" t="s">
        <v>8229</v>
      </c>
      <c r="J439" t="s">
        <v>8251</v>
      </c>
      <c r="K439">
        <v>1475912326</v>
      </c>
      <c r="L439" s="8">
        <f t="shared" si="60"/>
        <v>42651.31858796296</v>
      </c>
      <c r="M439" s="8">
        <f t="shared" si="63"/>
        <v>42651</v>
      </c>
      <c r="N439" s="9">
        <f t="shared" si="64"/>
        <v>0.31858796296000946</v>
      </c>
      <c r="O439">
        <v>1470728326</v>
      </c>
      <c r="P439" s="8">
        <f t="shared" si="61"/>
        <v>42591.31858796296</v>
      </c>
      <c r="Q439" s="8">
        <f t="shared" si="65"/>
        <v>42591</v>
      </c>
      <c r="R439" s="9">
        <f t="shared" si="66"/>
        <v>0.31858796296000946</v>
      </c>
      <c r="S439" t="b">
        <v>0</v>
      </c>
      <c r="T439">
        <v>0</v>
      </c>
      <c r="U439" t="str">
        <f t="shared" si="67"/>
        <v/>
      </c>
      <c r="V439">
        <f t="shared" si="68"/>
        <v>0</v>
      </c>
      <c r="W439" t="b">
        <v>0</v>
      </c>
      <c r="X439" t="s">
        <v>8268</v>
      </c>
      <c r="Y439" s="3">
        <f t="shared" si="69"/>
        <v>0</v>
      </c>
      <c r="Z439" s="4" t="str">
        <f t="shared" si="62"/>
        <v xml:space="preserve"> </v>
      </c>
      <c r="AA439" t="s">
        <v>8306</v>
      </c>
      <c r="AB439" t="s">
        <v>8312</v>
      </c>
      <c r="AC439">
        <f>1</f>
        <v>1</v>
      </c>
    </row>
    <row r="440" spans="1:29" ht="43.2" x14ac:dyDescent="0.3">
      <c r="A440">
        <v>438</v>
      </c>
      <c r="B440" s="1" t="s">
        <v>439</v>
      </c>
      <c r="C440" s="1" t="s">
        <v>4548</v>
      </c>
      <c r="D440">
        <v>20000</v>
      </c>
      <c r="E440">
        <f>VLOOKUP(D440,LU_A!$C$2:$D$13,1,TRUE)</f>
        <v>20000</v>
      </c>
      <c r="F440" t="str">
        <f>VLOOKUP($D440,LU_A!$C$2:$D$13,2,TRUE)</f>
        <v>MedB</v>
      </c>
      <c r="G440">
        <v>1876</v>
      </c>
      <c r="H440" t="s">
        <v>8221</v>
      </c>
      <c r="I440" t="s">
        <v>8224</v>
      </c>
      <c r="J440" t="s">
        <v>8246</v>
      </c>
      <c r="K440">
        <v>1447830958</v>
      </c>
      <c r="L440" s="8">
        <f t="shared" si="60"/>
        <v>42326.302754629629</v>
      </c>
      <c r="M440" s="8">
        <f t="shared" si="63"/>
        <v>42326</v>
      </c>
      <c r="N440" s="9">
        <f t="shared" si="64"/>
        <v>0.30275462962890742</v>
      </c>
      <c r="O440">
        <v>1445235358</v>
      </c>
      <c r="P440" s="8">
        <f t="shared" si="61"/>
        <v>42296.261087962965</v>
      </c>
      <c r="Q440" s="8">
        <f t="shared" si="65"/>
        <v>42296</v>
      </c>
      <c r="R440" s="9">
        <f t="shared" si="66"/>
        <v>0.26108796296466608</v>
      </c>
      <c r="S440" t="b">
        <v>0</v>
      </c>
      <c r="T440">
        <v>11</v>
      </c>
      <c r="U440" t="str">
        <f t="shared" si="67"/>
        <v/>
      </c>
      <c r="V440">
        <f t="shared" si="68"/>
        <v>11</v>
      </c>
      <c r="W440" t="b">
        <v>0</v>
      </c>
      <c r="X440" t="s">
        <v>8268</v>
      </c>
      <c r="Y440" s="3">
        <f t="shared" si="69"/>
        <v>9.3799999999999994E-2</v>
      </c>
      <c r="Z440" s="4">
        <f t="shared" si="62"/>
        <v>170.54545454545453</v>
      </c>
      <c r="AA440" t="s">
        <v>8306</v>
      </c>
      <c r="AB440" t="s">
        <v>8312</v>
      </c>
      <c r="AC440">
        <f>1</f>
        <v>1</v>
      </c>
    </row>
    <row r="441" spans="1:29" ht="43.2" x14ac:dyDescent="0.3">
      <c r="A441">
        <v>439</v>
      </c>
      <c r="B441" s="1" t="s">
        <v>440</v>
      </c>
      <c r="C441" s="1" t="s">
        <v>4549</v>
      </c>
      <c r="D441">
        <v>450</v>
      </c>
      <c r="E441">
        <f>VLOOKUP(D441,LU_A!$C$2:$D$13,1,TRUE)</f>
        <v>0</v>
      </c>
      <c r="F441" t="str">
        <f>VLOOKUP($D441,LU_A!$C$2:$D$13,2,TRUE)</f>
        <v>SmA</v>
      </c>
      <c r="G441">
        <v>0</v>
      </c>
      <c r="H441" t="s">
        <v>8221</v>
      </c>
      <c r="I441" t="s">
        <v>8224</v>
      </c>
      <c r="J441" t="s">
        <v>8246</v>
      </c>
      <c r="K441">
        <v>1413569818</v>
      </c>
      <c r="L441" s="8">
        <f t="shared" si="60"/>
        <v>41929.761782407404</v>
      </c>
      <c r="M441" s="8">
        <f t="shared" si="63"/>
        <v>41929</v>
      </c>
      <c r="N441" s="9">
        <f t="shared" si="64"/>
        <v>0.76178240740409819</v>
      </c>
      <c r="O441">
        <v>1412705818</v>
      </c>
      <c r="P441" s="8">
        <f t="shared" si="61"/>
        <v>41919.761782407404</v>
      </c>
      <c r="Q441" s="8">
        <f t="shared" si="65"/>
        <v>41919</v>
      </c>
      <c r="R441" s="9">
        <f t="shared" si="66"/>
        <v>0.76178240740409819</v>
      </c>
      <c r="S441" t="b">
        <v>0</v>
      </c>
      <c r="T441">
        <v>0</v>
      </c>
      <c r="U441" t="str">
        <f t="shared" si="67"/>
        <v/>
      </c>
      <c r="V441">
        <f t="shared" si="68"/>
        <v>0</v>
      </c>
      <c r="W441" t="b">
        <v>0</v>
      </c>
      <c r="X441" t="s">
        <v>8268</v>
      </c>
      <c r="Y441" s="3">
        <f t="shared" si="69"/>
        <v>0</v>
      </c>
      <c r="Z441" s="4" t="str">
        <f t="shared" si="62"/>
        <v xml:space="preserve"> </v>
      </c>
      <c r="AA441" t="s">
        <v>8306</v>
      </c>
      <c r="AB441" t="s">
        <v>8312</v>
      </c>
      <c r="AC441">
        <f>1</f>
        <v>1</v>
      </c>
    </row>
    <row r="442" spans="1:29" ht="43.2" x14ac:dyDescent="0.3">
      <c r="A442">
        <v>440</v>
      </c>
      <c r="B442" s="1" t="s">
        <v>441</v>
      </c>
      <c r="C442" s="1" t="s">
        <v>4550</v>
      </c>
      <c r="D442">
        <v>5000</v>
      </c>
      <c r="E442">
        <f>VLOOKUP(D442,LU_A!$C$2:$D$13,1,TRUE)</f>
        <v>5000</v>
      </c>
      <c r="F442" t="str">
        <f>VLOOKUP($D442,LU_A!$C$2:$D$13,2,TRUE)</f>
        <v>SmC</v>
      </c>
      <c r="G442">
        <v>5</v>
      </c>
      <c r="H442" t="s">
        <v>8221</v>
      </c>
      <c r="I442" t="s">
        <v>8224</v>
      </c>
      <c r="J442" t="s">
        <v>8246</v>
      </c>
      <c r="K442">
        <v>1458859153</v>
      </c>
      <c r="L442" s="8">
        <f t="shared" si="60"/>
        <v>42453.943900462968</v>
      </c>
      <c r="M442" s="8">
        <f t="shared" si="63"/>
        <v>42453</v>
      </c>
      <c r="N442" s="9">
        <f t="shared" si="64"/>
        <v>0.94390046296757646</v>
      </c>
      <c r="O442">
        <v>1456270753</v>
      </c>
      <c r="P442" s="8">
        <f t="shared" si="61"/>
        <v>42423.985567129625</v>
      </c>
      <c r="Q442" s="8">
        <f t="shared" si="65"/>
        <v>42423</v>
      </c>
      <c r="R442" s="9">
        <f t="shared" si="66"/>
        <v>0.98556712962454185</v>
      </c>
      <c r="S442" t="b">
        <v>0</v>
      </c>
      <c r="T442">
        <v>1</v>
      </c>
      <c r="U442" t="str">
        <f t="shared" si="67"/>
        <v/>
      </c>
      <c r="V442">
        <f t="shared" si="68"/>
        <v>1</v>
      </c>
      <c r="W442" t="b">
        <v>0</v>
      </c>
      <c r="X442" t="s">
        <v>8268</v>
      </c>
      <c r="Y442" s="3">
        <f t="shared" si="69"/>
        <v>1E-3</v>
      </c>
      <c r="Z442" s="4">
        <f t="shared" si="62"/>
        <v>5</v>
      </c>
      <c r="AA442" t="s">
        <v>8306</v>
      </c>
      <c r="AB442" t="s">
        <v>8312</v>
      </c>
      <c r="AC442">
        <f>1</f>
        <v>1</v>
      </c>
    </row>
    <row r="443" spans="1:29" ht="43.2" x14ac:dyDescent="0.3">
      <c r="A443">
        <v>441</v>
      </c>
      <c r="B443" s="1" t="s">
        <v>442</v>
      </c>
      <c r="C443" s="1" t="s">
        <v>4551</v>
      </c>
      <c r="D443">
        <v>400</v>
      </c>
      <c r="E443">
        <f>VLOOKUP(D443,LU_A!$C$2:$D$13,1,TRUE)</f>
        <v>0</v>
      </c>
      <c r="F443" t="str">
        <f>VLOOKUP($D443,LU_A!$C$2:$D$13,2,TRUE)</f>
        <v>SmA</v>
      </c>
      <c r="G443">
        <v>0</v>
      </c>
      <c r="H443" t="s">
        <v>8221</v>
      </c>
      <c r="I443" t="s">
        <v>8225</v>
      </c>
      <c r="J443" t="s">
        <v>8247</v>
      </c>
      <c r="K443">
        <v>1383418996</v>
      </c>
      <c r="L443" s="8">
        <f t="shared" si="60"/>
        <v>41580.793935185182</v>
      </c>
      <c r="M443" s="8">
        <f t="shared" si="63"/>
        <v>41580</v>
      </c>
      <c r="N443" s="9">
        <f t="shared" si="64"/>
        <v>0.79393518518190831</v>
      </c>
      <c r="O443">
        <v>1380826996</v>
      </c>
      <c r="P443" s="8">
        <f t="shared" si="61"/>
        <v>41550.793935185182</v>
      </c>
      <c r="Q443" s="8">
        <f t="shared" si="65"/>
        <v>41550</v>
      </c>
      <c r="R443" s="9">
        <f t="shared" si="66"/>
        <v>0.79393518518190831</v>
      </c>
      <c r="S443" t="b">
        <v>0</v>
      </c>
      <c r="T443">
        <v>0</v>
      </c>
      <c r="U443" t="str">
        <f t="shared" si="67"/>
        <v/>
      </c>
      <c r="V443">
        <f t="shared" si="68"/>
        <v>0</v>
      </c>
      <c r="W443" t="b">
        <v>0</v>
      </c>
      <c r="X443" t="s">
        <v>8268</v>
      </c>
      <c r="Y443" s="3">
        <f t="shared" si="69"/>
        <v>0</v>
      </c>
      <c r="Z443" s="4" t="str">
        <f t="shared" si="62"/>
        <v xml:space="preserve"> </v>
      </c>
      <c r="AA443" t="s">
        <v>8306</v>
      </c>
      <c r="AB443" t="s">
        <v>8312</v>
      </c>
      <c r="AC443">
        <f>1</f>
        <v>1</v>
      </c>
    </row>
    <row r="444" spans="1:29" x14ac:dyDescent="0.3">
      <c r="A444">
        <v>442</v>
      </c>
      <c r="B444" s="1" t="s">
        <v>443</v>
      </c>
      <c r="C444" s="1" t="s">
        <v>4552</v>
      </c>
      <c r="D444">
        <v>17000</v>
      </c>
      <c r="E444">
        <f>VLOOKUP(D444,LU_A!$C$2:$D$13,1,TRUE)</f>
        <v>15000</v>
      </c>
      <c r="F444" t="str">
        <f>VLOOKUP($D444,LU_A!$C$2:$D$13,2,TRUE)</f>
        <v>MedA</v>
      </c>
      <c r="G444">
        <v>6691</v>
      </c>
      <c r="H444" t="s">
        <v>8221</v>
      </c>
      <c r="I444" t="s">
        <v>8224</v>
      </c>
      <c r="J444" t="s">
        <v>8246</v>
      </c>
      <c r="K444">
        <v>1424380783</v>
      </c>
      <c r="L444" s="8">
        <f t="shared" si="60"/>
        <v>42054.888692129629</v>
      </c>
      <c r="M444" s="8">
        <f t="shared" si="63"/>
        <v>42054</v>
      </c>
      <c r="N444" s="9">
        <f t="shared" si="64"/>
        <v>0.88869212962890742</v>
      </c>
      <c r="O444">
        <v>1421788783</v>
      </c>
      <c r="P444" s="8">
        <f t="shared" si="61"/>
        <v>42024.888692129629</v>
      </c>
      <c r="Q444" s="8">
        <f t="shared" si="65"/>
        <v>42024</v>
      </c>
      <c r="R444" s="9">
        <f t="shared" si="66"/>
        <v>0.88869212962890742</v>
      </c>
      <c r="S444" t="b">
        <v>0</v>
      </c>
      <c r="T444">
        <v>17</v>
      </c>
      <c r="U444" t="str">
        <f t="shared" si="67"/>
        <v/>
      </c>
      <c r="V444">
        <f t="shared" si="68"/>
        <v>17</v>
      </c>
      <c r="W444" t="b">
        <v>0</v>
      </c>
      <c r="X444" t="s">
        <v>8268</v>
      </c>
      <c r="Y444" s="3">
        <f t="shared" si="69"/>
        <v>0.39358823529411763</v>
      </c>
      <c r="Z444" s="4">
        <f t="shared" si="62"/>
        <v>393.58823529411762</v>
      </c>
      <c r="AA444" t="s">
        <v>8306</v>
      </c>
      <c r="AB444" t="s">
        <v>8312</v>
      </c>
      <c r="AC444">
        <f>1</f>
        <v>1</v>
      </c>
    </row>
    <row r="445" spans="1:29" ht="43.2" x14ac:dyDescent="0.3">
      <c r="A445">
        <v>443</v>
      </c>
      <c r="B445" s="1" t="s">
        <v>444</v>
      </c>
      <c r="C445" s="1" t="s">
        <v>4553</v>
      </c>
      <c r="D445">
        <v>10000</v>
      </c>
      <c r="E445">
        <f>VLOOKUP(D445,LU_A!$C$2:$D$13,1,TRUE)</f>
        <v>10000</v>
      </c>
      <c r="F445" t="str">
        <f>VLOOKUP($D445,LU_A!$C$2:$D$13,2,TRUE)</f>
        <v>SmD</v>
      </c>
      <c r="G445">
        <v>10</v>
      </c>
      <c r="H445" t="s">
        <v>8221</v>
      </c>
      <c r="I445" t="s">
        <v>8229</v>
      </c>
      <c r="J445" t="s">
        <v>8251</v>
      </c>
      <c r="K445">
        <v>1391991701</v>
      </c>
      <c r="L445" s="8">
        <f t="shared" si="60"/>
        <v>41680.015057870369</v>
      </c>
      <c r="M445" s="8">
        <f t="shared" si="63"/>
        <v>41680</v>
      </c>
      <c r="N445" s="9">
        <f t="shared" si="64"/>
        <v>1.505787036876427E-2</v>
      </c>
      <c r="O445">
        <v>1389399701</v>
      </c>
      <c r="P445" s="8">
        <f t="shared" si="61"/>
        <v>41650.015057870369</v>
      </c>
      <c r="Q445" s="8">
        <f t="shared" si="65"/>
        <v>41650</v>
      </c>
      <c r="R445" s="9">
        <f t="shared" si="66"/>
        <v>1.505787036876427E-2</v>
      </c>
      <c r="S445" t="b">
        <v>0</v>
      </c>
      <c r="T445">
        <v>2</v>
      </c>
      <c r="U445" t="str">
        <f t="shared" si="67"/>
        <v/>
      </c>
      <c r="V445">
        <f t="shared" si="68"/>
        <v>2</v>
      </c>
      <c r="W445" t="b">
        <v>0</v>
      </c>
      <c r="X445" t="s">
        <v>8268</v>
      </c>
      <c r="Y445" s="3">
        <f t="shared" si="69"/>
        <v>1E-3</v>
      </c>
      <c r="Z445" s="4">
        <f t="shared" si="62"/>
        <v>5</v>
      </c>
      <c r="AA445" t="s">
        <v>8306</v>
      </c>
      <c r="AB445" t="s">
        <v>8312</v>
      </c>
      <c r="AC445">
        <f>1</f>
        <v>1</v>
      </c>
    </row>
    <row r="446" spans="1:29" ht="43.2" x14ac:dyDescent="0.3">
      <c r="A446">
        <v>444</v>
      </c>
      <c r="B446" s="1" t="s">
        <v>445</v>
      </c>
      <c r="C446" s="1" t="s">
        <v>4554</v>
      </c>
      <c r="D446">
        <v>1000</v>
      </c>
      <c r="E446">
        <f>VLOOKUP(D446,LU_A!$C$2:$D$13,1,TRUE)</f>
        <v>1000</v>
      </c>
      <c r="F446" t="str">
        <f>VLOOKUP($D446,LU_A!$C$2:$D$13,2,TRUE)</f>
        <v>SmB</v>
      </c>
      <c r="G446">
        <v>50</v>
      </c>
      <c r="H446" t="s">
        <v>8221</v>
      </c>
      <c r="I446" t="s">
        <v>8224</v>
      </c>
      <c r="J446" t="s">
        <v>8246</v>
      </c>
      <c r="K446">
        <v>1329342361</v>
      </c>
      <c r="L446" s="8">
        <f t="shared" si="60"/>
        <v>40954.906956018516</v>
      </c>
      <c r="M446" s="8">
        <f t="shared" si="63"/>
        <v>40954</v>
      </c>
      <c r="N446" s="9">
        <f t="shared" si="64"/>
        <v>0.90695601851621177</v>
      </c>
      <c r="O446">
        <v>1324158361</v>
      </c>
      <c r="P446" s="8">
        <f t="shared" si="61"/>
        <v>40894.906956018516</v>
      </c>
      <c r="Q446" s="8">
        <f t="shared" si="65"/>
        <v>40894</v>
      </c>
      <c r="R446" s="9">
        <f t="shared" si="66"/>
        <v>0.90695601851621177</v>
      </c>
      <c r="S446" t="b">
        <v>0</v>
      </c>
      <c r="T446">
        <v>1</v>
      </c>
      <c r="U446" t="str">
        <f t="shared" si="67"/>
        <v/>
      </c>
      <c r="V446">
        <f t="shared" si="68"/>
        <v>1</v>
      </c>
      <c r="W446" t="b">
        <v>0</v>
      </c>
      <c r="X446" t="s">
        <v>8268</v>
      </c>
      <c r="Y446" s="3">
        <f t="shared" si="69"/>
        <v>0.05</v>
      </c>
      <c r="Z446" s="4">
        <f t="shared" si="62"/>
        <v>50</v>
      </c>
      <c r="AA446" t="s">
        <v>8306</v>
      </c>
      <c r="AB446" t="s">
        <v>8312</v>
      </c>
      <c r="AC446">
        <f>1</f>
        <v>1</v>
      </c>
    </row>
    <row r="447" spans="1:29" ht="43.2" x14ac:dyDescent="0.3">
      <c r="A447">
        <v>445</v>
      </c>
      <c r="B447" s="1" t="s">
        <v>446</v>
      </c>
      <c r="C447" s="1" t="s">
        <v>4555</v>
      </c>
      <c r="D447">
        <v>60000</v>
      </c>
      <c r="E447">
        <f>VLOOKUP(D447,LU_A!$C$2:$D$13,1,TRUE)</f>
        <v>50000</v>
      </c>
      <c r="F447" t="str">
        <f>VLOOKUP($D447,LU_A!$C$2:$D$13,2,TRUE)</f>
        <v>LgD</v>
      </c>
      <c r="G447">
        <v>2</v>
      </c>
      <c r="H447" t="s">
        <v>8221</v>
      </c>
      <c r="I447" t="s">
        <v>8224</v>
      </c>
      <c r="J447" t="s">
        <v>8246</v>
      </c>
      <c r="K447">
        <v>1432195375</v>
      </c>
      <c r="L447" s="8">
        <f t="shared" si="60"/>
        <v>42145.335358796292</v>
      </c>
      <c r="M447" s="8">
        <f t="shared" si="63"/>
        <v>42145</v>
      </c>
      <c r="N447" s="9">
        <f t="shared" si="64"/>
        <v>0.33535879629198462</v>
      </c>
      <c r="O447">
        <v>1430899375</v>
      </c>
      <c r="P447" s="8">
        <f t="shared" si="61"/>
        <v>42130.335358796292</v>
      </c>
      <c r="Q447" s="8">
        <f t="shared" si="65"/>
        <v>42130</v>
      </c>
      <c r="R447" s="9">
        <f t="shared" si="66"/>
        <v>0.33535879629198462</v>
      </c>
      <c r="S447" t="b">
        <v>0</v>
      </c>
      <c r="T447">
        <v>2</v>
      </c>
      <c r="U447" t="str">
        <f t="shared" si="67"/>
        <v/>
      </c>
      <c r="V447">
        <f t="shared" si="68"/>
        <v>2</v>
      </c>
      <c r="W447" t="b">
        <v>0</v>
      </c>
      <c r="X447" t="s">
        <v>8268</v>
      </c>
      <c r="Y447" s="3">
        <f t="shared" si="69"/>
        <v>3.3333333333333335E-5</v>
      </c>
      <c r="Z447" s="4">
        <f t="shared" si="62"/>
        <v>1</v>
      </c>
      <c r="AA447" t="s">
        <v>8306</v>
      </c>
      <c r="AB447" t="s">
        <v>8312</v>
      </c>
      <c r="AC447">
        <f>1</f>
        <v>1</v>
      </c>
    </row>
    <row r="448" spans="1:29" ht="43.2" x14ac:dyDescent="0.3">
      <c r="A448">
        <v>446</v>
      </c>
      <c r="B448" s="1" t="s">
        <v>447</v>
      </c>
      <c r="C448" s="1" t="s">
        <v>4556</v>
      </c>
      <c r="D448">
        <v>10500</v>
      </c>
      <c r="E448">
        <f>VLOOKUP(D448,LU_A!$C$2:$D$13,1,TRUE)</f>
        <v>10000</v>
      </c>
      <c r="F448" t="str">
        <f>VLOOKUP($D448,LU_A!$C$2:$D$13,2,TRUE)</f>
        <v>SmD</v>
      </c>
      <c r="G448">
        <v>766</v>
      </c>
      <c r="H448" t="s">
        <v>8221</v>
      </c>
      <c r="I448" t="s">
        <v>8224</v>
      </c>
      <c r="J448" t="s">
        <v>8246</v>
      </c>
      <c r="K448">
        <v>1425434420</v>
      </c>
      <c r="L448" s="8">
        <f t="shared" si="60"/>
        <v>42067.083564814813</v>
      </c>
      <c r="M448" s="8">
        <f t="shared" si="63"/>
        <v>42067</v>
      </c>
      <c r="N448" s="9">
        <f t="shared" si="64"/>
        <v>8.3564814813144039E-2</v>
      </c>
      <c r="O448">
        <v>1422842420</v>
      </c>
      <c r="P448" s="8">
        <f t="shared" si="61"/>
        <v>42037.083564814813</v>
      </c>
      <c r="Q448" s="8">
        <f t="shared" si="65"/>
        <v>42037</v>
      </c>
      <c r="R448" s="9">
        <f t="shared" si="66"/>
        <v>8.3564814813144039E-2</v>
      </c>
      <c r="S448" t="b">
        <v>0</v>
      </c>
      <c r="T448">
        <v>16</v>
      </c>
      <c r="U448" t="str">
        <f t="shared" si="67"/>
        <v/>
      </c>
      <c r="V448">
        <f t="shared" si="68"/>
        <v>16</v>
      </c>
      <c r="W448" t="b">
        <v>0</v>
      </c>
      <c r="X448" t="s">
        <v>8268</v>
      </c>
      <c r="Y448" s="3">
        <f t="shared" si="69"/>
        <v>7.2952380952380949E-2</v>
      </c>
      <c r="Z448" s="4">
        <f t="shared" si="62"/>
        <v>47.875</v>
      </c>
      <c r="AA448" t="s">
        <v>8306</v>
      </c>
      <c r="AB448" t="s">
        <v>8312</v>
      </c>
      <c r="AC448">
        <f>1</f>
        <v>1</v>
      </c>
    </row>
    <row r="449" spans="1:29" ht="43.2" x14ac:dyDescent="0.3">
      <c r="A449">
        <v>447</v>
      </c>
      <c r="B449" s="1" t="s">
        <v>448</v>
      </c>
      <c r="C449" s="1" t="s">
        <v>4557</v>
      </c>
      <c r="D449">
        <v>30000</v>
      </c>
      <c r="E449">
        <f>VLOOKUP(D449,LU_A!$C$2:$D$13,1,TRUE)</f>
        <v>30000</v>
      </c>
      <c r="F449" t="str">
        <f>VLOOKUP($D449,LU_A!$C$2:$D$13,2,TRUE)</f>
        <v>MedD</v>
      </c>
      <c r="G449">
        <v>5</v>
      </c>
      <c r="H449" t="s">
        <v>8221</v>
      </c>
      <c r="I449" t="s">
        <v>8225</v>
      </c>
      <c r="J449" t="s">
        <v>8247</v>
      </c>
      <c r="K449">
        <v>1364041163</v>
      </c>
      <c r="L449" s="8">
        <f t="shared" si="60"/>
        <v>41356.513460648144</v>
      </c>
      <c r="M449" s="8">
        <f t="shared" si="63"/>
        <v>41356</v>
      </c>
      <c r="N449" s="9">
        <f t="shared" si="64"/>
        <v>0.51346064814424608</v>
      </c>
      <c r="O449">
        <v>1361884763</v>
      </c>
      <c r="P449" s="8">
        <f t="shared" si="61"/>
        <v>41331.555127314816</v>
      </c>
      <c r="Q449" s="8">
        <f t="shared" si="65"/>
        <v>41331</v>
      </c>
      <c r="R449" s="9">
        <f t="shared" si="66"/>
        <v>0.55512731481576338</v>
      </c>
      <c r="S449" t="b">
        <v>0</v>
      </c>
      <c r="T449">
        <v>1</v>
      </c>
      <c r="U449" t="str">
        <f t="shared" si="67"/>
        <v/>
      </c>
      <c r="V449">
        <f t="shared" si="68"/>
        <v>1</v>
      </c>
      <c r="W449" t="b">
        <v>0</v>
      </c>
      <c r="X449" t="s">
        <v>8268</v>
      </c>
      <c r="Y449" s="3">
        <f t="shared" si="69"/>
        <v>1.6666666666666666E-4</v>
      </c>
      <c r="Z449" s="4">
        <f t="shared" si="62"/>
        <v>5</v>
      </c>
      <c r="AA449" t="s">
        <v>8306</v>
      </c>
      <c r="AB449" t="s">
        <v>8312</v>
      </c>
      <c r="AC449">
        <f>1</f>
        <v>1</v>
      </c>
    </row>
    <row r="450" spans="1:29" ht="43.2" x14ac:dyDescent="0.3">
      <c r="A450">
        <v>448</v>
      </c>
      <c r="B450" s="1" t="s">
        <v>449</v>
      </c>
      <c r="C450" s="1" t="s">
        <v>4558</v>
      </c>
      <c r="D450">
        <v>2500</v>
      </c>
      <c r="E450">
        <f>VLOOKUP(D450,LU_A!$C$2:$D$13,1,TRUE)</f>
        <v>1000</v>
      </c>
      <c r="F450" t="str">
        <f>VLOOKUP($D450,LU_A!$C$2:$D$13,2,TRUE)</f>
        <v>SmB</v>
      </c>
      <c r="G450">
        <v>82.01</v>
      </c>
      <c r="H450" t="s">
        <v>8221</v>
      </c>
      <c r="I450" t="s">
        <v>8224</v>
      </c>
      <c r="J450" t="s">
        <v>8246</v>
      </c>
      <c r="K450">
        <v>1400091095</v>
      </c>
      <c r="L450" s="8">
        <f t="shared" ref="L450:L513" si="70">(((K450/60)/60)/24)+DATE(1970,1,1)</f>
        <v>41773.758043981477</v>
      </c>
      <c r="M450" s="8">
        <f t="shared" si="63"/>
        <v>41773</v>
      </c>
      <c r="N450" s="9">
        <f t="shared" si="64"/>
        <v>0.75804398147738539</v>
      </c>
      <c r="O450">
        <v>1398363095</v>
      </c>
      <c r="P450" s="8">
        <f t="shared" ref="P450:P513" si="71">(((O450/60)/60)/24)+DATE(1970,1,1)</f>
        <v>41753.758043981477</v>
      </c>
      <c r="Q450" s="8">
        <f t="shared" si="65"/>
        <v>41753</v>
      </c>
      <c r="R450" s="9">
        <f t="shared" si="66"/>
        <v>0.75804398147738539</v>
      </c>
      <c r="S450" t="b">
        <v>0</v>
      </c>
      <c r="T450">
        <v>4</v>
      </c>
      <c r="U450" t="str">
        <f t="shared" si="67"/>
        <v/>
      </c>
      <c r="V450">
        <f t="shared" si="68"/>
        <v>4</v>
      </c>
      <c r="W450" t="b">
        <v>0</v>
      </c>
      <c r="X450" t="s">
        <v>8268</v>
      </c>
      <c r="Y450" s="3">
        <f t="shared" si="69"/>
        <v>3.2804E-2</v>
      </c>
      <c r="Z450" s="4">
        <f t="shared" ref="Z450:Z513" si="72">IFERROR(G450/T450," ")</f>
        <v>20.502500000000001</v>
      </c>
      <c r="AA450" t="s">
        <v>8306</v>
      </c>
      <c r="AB450" t="s">
        <v>8312</v>
      </c>
      <c r="AC450">
        <f>1</f>
        <v>1</v>
      </c>
    </row>
    <row r="451" spans="1:29" ht="43.2" x14ac:dyDescent="0.3">
      <c r="A451">
        <v>449</v>
      </c>
      <c r="B451" s="1" t="s">
        <v>450</v>
      </c>
      <c r="C451" s="1" t="s">
        <v>4559</v>
      </c>
      <c r="D451">
        <v>2000</v>
      </c>
      <c r="E451">
        <f>VLOOKUP(D451,LU_A!$C$2:$D$13,1,TRUE)</f>
        <v>1000</v>
      </c>
      <c r="F451" t="str">
        <f>VLOOKUP($D451,LU_A!$C$2:$D$13,2,TRUE)</f>
        <v>SmB</v>
      </c>
      <c r="G451">
        <v>45</v>
      </c>
      <c r="H451" t="s">
        <v>8221</v>
      </c>
      <c r="I451" t="s">
        <v>8225</v>
      </c>
      <c r="J451" t="s">
        <v>8247</v>
      </c>
      <c r="K451">
        <v>1382017085</v>
      </c>
      <c r="L451" s="8">
        <f t="shared" si="70"/>
        <v>41564.568113425928</v>
      </c>
      <c r="M451" s="8">
        <f t="shared" ref="M451:M514" si="73">INT(L451)</f>
        <v>41564</v>
      </c>
      <c r="N451" s="9">
        <f t="shared" ref="N451:N514" si="74">L451-M451</f>
        <v>0.56811342592845904</v>
      </c>
      <c r="O451">
        <v>1379425085</v>
      </c>
      <c r="P451" s="8">
        <f t="shared" si="71"/>
        <v>41534.568113425928</v>
      </c>
      <c r="Q451" s="8">
        <f t="shared" ref="Q451:Q514" si="75">INT(P451)</f>
        <v>41534</v>
      </c>
      <c r="R451" s="9">
        <f t="shared" ref="R451:R514" si="76">P451-Q451</f>
        <v>0.56811342592845904</v>
      </c>
      <c r="S451" t="b">
        <v>0</v>
      </c>
      <c r="T451">
        <v>5</v>
      </c>
      <c r="U451" t="str">
        <f t="shared" ref="U451:U514" si="77">IF(H451="successful",T451,"")</f>
        <v/>
      </c>
      <c r="V451">
        <f t="shared" ref="V451:V514" si="78">IF(H451="failed",T451,"")</f>
        <v>5</v>
      </c>
      <c r="W451" t="b">
        <v>0</v>
      </c>
      <c r="X451" t="s">
        <v>8268</v>
      </c>
      <c r="Y451" s="3">
        <f t="shared" ref="Y451:Y514" si="79">G451/D451</f>
        <v>2.2499999999999999E-2</v>
      </c>
      <c r="Z451" s="4">
        <f t="shared" si="72"/>
        <v>9</v>
      </c>
      <c r="AA451" t="s">
        <v>8306</v>
      </c>
      <c r="AB451" t="s">
        <v>8312</v>
      </c>
      <c r="AC451">
        <f>1</f>
        <v>1</v>
      </c>
    </row>
    <row r="452" spans="1:29" ht="43.2" x14ac:dyDescent="0.3">
      <c r="A452">
        <v>450</v>
      </c>
      <c r="B452" s="1" t="s">
        <v>451</v>
      </c>
      <c r="C452" s="1" t="s">
        <v>4560</v>
      </c>
      <c r="D452">
        <v>50000</v>
      </c>
      <c r="E452">
        <f>VLOOKUP(D452,LU_A!$C$2:$D$13,1,TRUE)</f>
        <v>50000</v>
      </c>
      <c r="F452" t="str">
        <f>VLOOKUP($D452,LU_A!$C$2:$D$13,2,TRUE)</f>
        <v>LgD</v>
      </c>
      <c r="G452">
        <v>396</v>
      </c>
      <c r="H452" t="s">
        <v>8221</v>
      </c>
      <c r="I452" t="s">
        <v>8224</v>
      </c>
      <c r="J452" t="s">
        <v>8246</v>
      </c>
      <c r="K452">
        <v>1392417800</v>
      </c>
      <c r="L452" s="8">
        <f t="shared" si="70"/>
        <v>41684.946759259255</v>
      </c>
      <c r="M452" s="8">
        <f t="shared" si="73"/>
        <v>41684</v>
      </c>
      <c r="N452" s="9">
        <f t="shared" si="74"/>
        <v>0.94675925925548654</v>
      </c>
      <c r="O452">
        <v>1389825800</v>
      </c>
      <c r="P452" s="8">
        <f t="shared" si="71"/>
        <v>41654.946759259255</v>
      </c>
      <c r="Q452" s="8">
        <f t="shared" si="75"/>
        <v>41654</v>
      </c>
      <c r="R452" s="9">
        <f t="shared" si="76"/>
        <v>0.94675925925548654</v>
      </c>
      <c r="S452" t="b">
        <v>0</v>
      </c>
      <c r="T452">
        <v>7</v>
      </c>
      <c r="U452" t="str">
        <f t="shared" si="77"/>
        <v/>
      </c>
      <c r="V452">
        <f t="shared" si="78"/>
        <v>7</v>
      </c>
      <c r="W452" t="b">
        <v>0</v>
      </c>
      <c r="X452" t="s">
        <v>8268</v>
      </c>
      <c r="Y452" s="3">
        <f t="shared" si="79"/>
        <v>7.92E-3</v>
      </c>
      <c r="Z452" s="4">
        <f t="shared" si="72"/>
        <v>56.571428571428569</v>
      </c>
      <c r="AA452" t="s">
        <v>8306</v>
      </c>
      <c r="AB452" t="s">
        <v>8312</v>
      </c>
      <c r="AC452">
        <f>1</f>
        <v>1</v>
      </c>
    </row>
    <row r="453" spans="1:29" ht="43.2" x14ac:dyDescent="0.3">
      <c r="A453">
        <v>451</v>
      </c>
      <c r="B453" s="1" t="s">
        <v>452</v>
      </c>
      <c r="C453" s="1" t="s">
        <v>4561</v>
      </c>
      <c r="D453">
        <v>20000</v>
      </c>
      <c r="E453">
        <f>VLOOKUP(D453,LU_A!$C$2:$D$13,1,TRUE)</f>
        <v>20000</v>
      </c>
      <c r="F453" t="str">
        <f>VLOOKUP($D453,LU_A!$C$2:$D$13,2,TRUE)</f>
        <v>MedB</v>
      </c>
      <c r="G453">
        <v>0</v>
      </c>
      <c r="H453" t="s">
        <v>8221</v>
      </c>
      <c r="I453" t="s">
        <v>8224</v>
      </c>
      <c r="J453" t="s">
        <v>8246</v>
      </c>
      <c r="K453">
        <v>1390669791</v>
      </c>
      <c r="L453" s="8">
        <f t="shared" si="70"/>
        <v>41664.715173611112</v>
      </c>
      <c r="M453" s="8">
        <f t="shared" si="73"/>
        <v>41664</v>
      </c>
      <c r="N453" s="9">
        <f t="shared" si="74"/>
        <v>0.71517361111182254</v>
      </c>
      <c r="O453">
        <v>1388077791</v>
      </c>
      <c r="P453" s="8">
        <f t="shared" si="71"/>
        <v>41634.715173611112</v>
      </c>
      <c r="Q453" s="8">
        <f t="shared" si="75"/>
        <v>41634</v>
      </c>
      <c r="R453" s="9">
        <f t="shared" si="76"/>
        <v>0.71517361111182254</v>
      </c>
      <c r="S453" t="b">
        <v>0</v>
      </c>
      <c r="T453">
        <v>0</v>
      </c>
      <c r="U453" t="str">
        <f t="shared" si="77"/>
        <v/>
      </c>
      <c r="V453">
        <f t="shared" si="78"/>
        <v>0</v>
      </c>
      <c r="W453" t="b">
        <v>0</v>
      </c>
      <c r="X453" t="s">
        <v>8268</v>
      </c>
      <c r="Y453" s="3">
        <f t="shared" si="79"/>
        <v>0</v>
      </c>
      <c r="Z453" s="4" t="str">
        <f t="shared" si="72"/>
        <v xml:space="preserve"> </v>
      </c>
      <c r="AA453" t="s">
        <v>8306</v>
      </c>
      <c r="AB453" t="s">
        <v>8312</v>
      </c>
      <c r="AC453">
        <f>1</f>
        <v>1</v>
      </c>
    </row>
    <row r="454" spans="1:29" ht="28.8" x14ac:dyDescent="0.3">
      <c r="A454">
        <v>452</v>
      </c>
      <c r="B454" s="1" t="s">
        <v>453</v>
      </c>
      <c r="C454" s="1" t="s">
        <v>4562</v>
      </c>
      <c r="D454">
        <v>750</v>
      </c>
      <c r="E454">
        <f>VLOOKUP(D454,LU_A!$C$2:$D$13,1,TRUE)</f>
        <v>0</v>
      </c>
      <c r="F454" t="str">
        <f>VLOOKUP($D454,LU_A!$C$2:$D$13,2,TRUE)</f>
        <v>SmA</v>
      </c>
      <c r="G454">
        <v>480</v>
      </c>
      <c r="H454" t="s">
        <v>8221</v>
      </c>
      <c r="I454" t="s">
        <v>8224</v>
      </c>
      <c r="J454" t="s">
        <v>8246</v>
      </c>
      <c r="K454">
        <v>1431536015</v>
      </c>
      <c r="L454" s="8">
        <f t="shared" si="70"/>
        <v>42137.703877314809</v>
      </c>
      <c r="M454" s="8">
        <f t="shared" si="73"/>
        <v>42137</v>
      </c>
      <c r="N454" s="9">
        <f t="shared" si="74"/>
        <v>0.70387731480877846</v>
      </c>
      <c r="O454">
        <v>1428944015</v>
      </c>
      <c r="P454" s="8">
        <f t="shared" si="71"/>
        <v>42107.703877314809</v>
      </c>
      <c r="Q454" s="8">
        <f t="shared" si="75"/>
        <v>42107</v>
      </c>
      <c r="R454" s="9">
        <f t="shared" si="76"/>
        <v>0.70387731480877846</v>
      </c>
      <c r="S454" t="b">
        <v>0</v>
      </c>
      <c r="T454">
        <v>12</v>
      </c>
      <c r="U454" t="str">
        <f t="shared" si="77"/>
        <v/>
      </c>
      <c r="V454">
        <f t="shared" si="78"/>
        <v>12</v>
      </c>
      <c r="W454" t="b">
        <v>0</v>
      </c>
      <c r="X454" t="s">
        <v>8268</v>
      </c>
      <c r="Y454" s="3">
        <f t="shared" si="79"/>
        <v>0.64</v>
      </c>
      <c r="Z454" s="4">
        <f t="shared" si="72"/>
        <v>40</v>
      </c>
      <c r="AA454" t="s">
        <v>8306</v>
      </c>
      <c r="AB454" t="s">
        <v>8312</v>
      </c>
      <c r="AC454">
        <f>1</f>
        <v>1</v>
      </c>
    </row>
    <row r="455" spans="1:29" ht="43.2" x14ac:dyDescent="0.3">
      <c r="A455">
        <v>453</v>
      </c>
      <c r="B455" s="1" t="s">
        <v>454</v>
      </c>
      <c r="C455" s="1" t="s">
        <v>4563</v>
      </c>
      <c r="D455">
        <v>94875</v>
      </c>
      <c r="E455">
        <f>VLOOKUP(D455,LU_A!$C$2:$D$13,1,TRUE)</f>
        <v>50000</v>
      </c>
      <c r="F455" t="str">
        <f>VLOOKUP($D455,LU_A!$C$2:$D$13,2,TRUE)</f>
        <v>LgD</v>
      </c>
      <c r="G455">
        <v>26</v>
      </c>
      <c r="H455" t="s">
        <v>8221</v>
      </c>
      <c r="I455" t="s">
        <v>8224</v>
      </c>
      <c r="J455" t="s">
        <v>8246</v>
      </c>
      <c r="K455">
        <v>1424375279</v>
      </c>
      <c r="L455" s="8">
        <f t="shared" si="70"/>
        <v>42054.824988425928</v>
      </c>
      <c r="M455" s="8">
        <f t="shared" si="73"/>
        <v>42054</v>
      </c>
      <c r="N455" s="9">
        <f t="shared" si="74"/>
        <v>0.82498842592758592</v>
      </c>
      <c r="O455">
        <v>1422992879</v>
      </c>
      <c r="P455" s="8">
        <f t="shared" si="71"/>
        <v>42038.824988425928</v>
      </c>
      <c r="Q455" s="8">
        <f t="shared" si="75"/>
        <v>42038</v>
      </c>
      <c r="R455" s="9">
        <f t="shared" si="76"/>
        <v>0.82498842592758592</v>
      </c>
      <c r="S455" t="b">
        <v>0</v>
      </c>
      <c r="T455">
        <v>2</v>
      </c>
      <c r="U455" t="str">
        <f t="shared" si="77"/>
        <v/>
      </c>
      <c r="V455">
        <f t="shared" si="78"/>
        <v>2</v>
      </c>
      <c r="W455" t="b">
        <v>0</v>
      </c>
      <c r="X455" t="s">
        <v>8268</v>
      </c>
      <c r="Y455" s="3">
        <f t="shared" si="79"/>
        <v>2.740447957839262E-4</v>
      </c>
      <c r="Z455" s="4">
        <f t="shared" si="72"/>
        <v>13</v>
      </c>
      <c r="AA455" t="s">
        <v>8306</v>
      </c>
      <c r="AB455" t="s">
        <v>8312</v>
      </c>
      <c r="AC455">
        <f>1</f>
        <v>1</v>
      </c>
    </row>
    <row r="456" spans="1:29" ht="43.2" x14ac:dyDescent="0.3">
      <c r="A456">
        <v>454</v>
      </c>
      <c r="B456" s="1" t="s">
        <v>455</v>
      </c>
      <c r="C456" s="1" t="s">
        <v>4564</v>
      </c>
      <c r="D456">
        <v>10000</v>
      </c>
      <c r="E456">
        <f>VLOOKUP(D456,LU_A!$C$2:$D$13,1,TRUE)</f>
        <v>10000</v>
      </c>
      <c r="F456" t="str">
        <f>VLOOKUP($D456,LU_A!$C$2:$D$13,2,TRUE)</f>
        <v>SmD</v>
      </c>
      <c r="G456">
        <v>82</v>
      </c>
      <c r="H456" t="s">
        <v>8221</v>
      </c>
      <c r="I456" t="s">
        <v>8224</v>
      </c>
      <c r="J456" t="s">
        <v>8246</v>
      </c>
      <c r="K456">
        <v>1417007640</v>
      </c>
      <c r="L456" s="8">
        <f t="shared" si="70"/>
        <v>41969.551388888889</v>
      </c>
      <c r="M456" s="8">
        <f t="shared" si="73"/>
        <v>41969</v>
      </c>
      <c r="N456" s="9">
        <f t="shared" si="74"/>
        <v>0.55138888888905058</v>
      </c>
      <c r="O456">
        <v>1414343571</v>
      </c>
      <c r="P456" s="8">
        <f t="shared" si="71"/>
        <v>41938.717256944445</v>
      </c>
      <c r="Q456" s="8">
        <f t="shared" si="75"/>
        <v>41938</v>
      </c>
      <c r="R456" s="9">
        <f t="shared" si="76"/>
        <v>0.71725694444467081</v>
      </c>
      <c r="S456" t="b">
        <v>0</v>
      </c>
      <c r="T456">
        <v>5</v>
      </c>
      <c r="U456" t="str">
        <f t="shared" si="77"/>
        <v/>
      </c>
      <c r="V456">
        <f t="shared" si="78"/>
        <v>5</v>
      </c>
      <c r="W456" t="b">
        <v>0</v>
      </c>
      <c r="X456" t="s">
        <v>8268</v>
      </c>
      <c r="Y456" s="3">
        <f t="shared" si="79"/>
        <v>8.2000000000000007E-3</v>
      </c>
      <c r="Z456" s="4">
        <f t="shared" si="72"/>
        <v>16.399999999999999</v>
      </c>
      <c r="AA456" t="s">
        <v>8306</v>
      </c>
      <c r="AB456" t="s">
        <v>8312</v>
      </c>
      <c r="AC456">
        <f>1</f>
        <v>1</v>
      </c>
    </row>
    <row r="457" spans="1:29" ht="43.2" x14ac:dyDescent="0.3">
      <c r="A457">
        <v>455</v>
      </c>
      <c r="B457" s="1" t="s">
        <v>456</v>
      </c>
      <c r="C457" s="1" t="s">
        <v>4565</v>
      </c>
      <c r="D457">
        <v>65000</v>
      </c>
      <c r="E457">
        <f>VLOOKUP(D457,LU_A!$C$2:$D$13,1,TRUE)</f>
        <v>50000</v>
      </c>
      <c r="F457" t="str">
        <f>VLOOKUP($D457,LU_A!$C$2:$D$13,2,TRUE)</f>
        <v>LgD</v>
      </c>
      <c r="G457">
        <v>45</v>
      </c>
      <c r="H457" t="s">
        <v>8221</v>
      </c>
      <c r="I457" t="s">
        <v>8224</v>
      </c>
      <c r="J457" t="s">
        <v>8246</v>
      </c>
      <c r="K457">
        <v>1334622660</v>
      </c>
      <c r="L457" s="8">
        <f t="shared" si="70"/>
        <v>41016.021527777775</v>
      </c>
      <c r="M457" s="8">
        <f t="shared" si="73"/>
        <v>41016</v>
      </c>
      <c r="N457" s="9">
        <f t="shared" si="74"/>
        <v>2.1527777775190771E-2</v>
      </c>
      <c r="O457">
        <v>1330733022</v>
      </c>
      <c r="P457" s="8">
        <f t="shared" si="71"/>
        <v>40971.002569444441</v>
      </c>
      <c r="Q457" s="8">
        <f t="shared" si="75"/>
        <v>40971</v>
      </c>
      <c r="R457" s="9">
        <f t="shared" si="76"/>
        <v>2.5694444411783479E-3</v>
      </c>
      <c r="S457" t="b">
        <v>0</v>
      </c>
      <c r="T457">
        <v>2</v>
      </c>
      <c r="U457" t="str">
        <f t="shared" si="77"/>
        <v/>
      </c>
      <c r="V457">
        <f t="shared" si="78"/>
        <v>2</v>
      </c>
      <c r="W457" t="b">
        <v>0</v>
      </c>
      <c r="X457" t="s">
        <v>8268</v>
      </c>
      <c r="Y457" s="3">
        <f t="shared" si="79"/>
        <v>6.9230769230769226E-4</v>
      </c>
      <c r="Z457" s="4">
        <f t="shared" si="72"/>
        <v>22.5</v>
      </c>
      <c r="AA457" t="s">
        <v>8306</v>
      </c>
      <c r="AB457" t="s">
        <v>8312</v>
      </c>
      <c r="AC457">
        <f>1</f>
        <v>1</v>
      </c>
    </row>
    <row r="458" spans="1:29" ht="43.2" x14ac:dyDescent="0.3">
      <c r="A458">
        <v>456</v>
      </c>
      <c r="B458" s="1" t="s">
        <v>457</v>
      </c>
      <c r="C458" s="1" t="s">
        <v>4566</v>
      </c>
      <c r="D458">
        <v>8888</v>
      </c>
      <c r="E458">
        <f>VLOOKUP(D458,LU_A!$C$2:$D$13,1,TRUE)</f>
        <v>5000</v>
      </c>
      <c r="F458" t="str">
        <f>VLOOKUP($D458,LU_A!$C$2:$D$13,2,TRUE)</f>
        <v>SmC</v>
      </c>
      <c r="G458">
        <v>61</v>
      </c>
      <c r="H458" t="s">
        <v>8221</v>
      </c>
      <c r="I458" t="s">
        <v>8224</v>
      </c>
      <c r="J458" t="s">
        <v>8246</v>
      </c>
      <c r="K458">
        <v>1382414340</v>
      </c>
      <c r="L458" s="8">
        <f t="shared" si="70"/>
        <v>41569.165972222225</v>
      </c>
      <c r="M458" s="8">
        <f t="shared" si="73"/>
        <v>41569</v>
      </c>
      <c r="N458" s="9">
        <f t="shared" si="74"/>
        <v>0.16597222222480923</v>
      </c>
      <c r="O458">
        <v>1380559201</v>
      </c>
      <c r="P458" s="8">
        <f t="shared" si="71"/>
        <v>41547.694456018515</v>
      </c>
      <c r="Q458" s="8">
        <f t="shared" si="75"/>
        <v>41547</v>
      </c>
      <c r="R458" s="9">
        <f t="shared" si="76"/>
        <v>0.69445601851475658</v>
      </c>
      <c r="S458" t="b">
        <v>0</v>
      </c>
      <c r="T458">
        <v>3</v>
      </c>
      <c r="U458" t="str">
        <f t="shared" si="77"/>
        <v/>
      </c>
      <c r="V458">
        <f t="shared" si="78"/>
        <v>3</v>
      </c>
      <c r="W458" t="b">
        <v>0</v>
      </c>
      <c r="X458" t="s">
        <v>8268</v>
      </c>
      <c r="Y458" s="3">
        <f t="shared" si="79"/>
        <v>6.8631863186318634E-3</v>
      </c>
      <c r="Z458" s="4">
        <f t="shared" si="72"/>
        <v>20.333333333333332</v>
      </c>
      <c r="AA458" t="s">
        <v>8306</v>
      </c>
      <c r="AB458" t="s">
        <v>8312</v>
      </c>
      <c r="AC458">
        <f>1</f>
        <v>1</v>
      </c>
    </row>
    <row r="459" spans="1:29" ht="43.2" x14ac:dyDescent="0.3">
      <c r="A459">
        <v>457</v>
      </c>
      <c r="B459" s="1" t="s">
        <v>458</v>
      </c>
      <c r="C459" s="1" t="s">
        <v>4567</v>
      </c>
      <c r="D459">
        <v>20000</v>
      </c>
      <c r="E459">
        <f>VLOOKUP(D459,LU_A!$C$2:$D$13,1,TRUE)</f>
        <v>20000</v>
      </c>
      <c r="F459" t="str">
        <f>VLOOKUP($D459,LU_A!$C$2:$D$13,2,TRUE)</f>
        <v>MedB</v>
      </c>
      <c r="G459">
        <v>0</v>
      </c>
      <c r="H459" t="s">
        <v>8221</v>
      </c>
      <c r="I459" t="s">
        <v>8229</v>
      </c>
      <c r="J459" t="s">
        <v>8251</v>
      </c>
      <c r="K459">
        <v>1408213512</v>
      </c>
      <c r="L459" s="8">
        <f t="shared" si="70"/>
        <v>41867.767500000002</v>
      </c>
      <c r="M459" s="8">
        <f t="shared" si="73"/>
        <v>41867</v>
      </c>
      <c r="N459" s="9">
        <f t="shared" si="74"/>
        <v>0.76750000000174623</v>
      </c>
      <c r="O459">
        <v>1405621512</v>
      </c>
      <c r="P459" s="8">
        <f t="shared" si="71"/>
        <v>41837.767500000002</v>
      </c>
      <c r="Q459" s="8">
        <f t="shared" si="75"/>
        <v>41837</v>
      </c>
      <c r="R459" s="9">
        <f t="shared" si="76"/>
        <v>0.76750000000174623</v>
      </c>
      <c r="S459" t="b">
        <v>0</v>
      </c>
      <c r="T459">
        <v>0</v>
      </c>
      <c r="U459" t="str">
        <f t="shared" si="77"/>
        <v/>
      </c>
      <c r="V459">
        <f t="shared" si="78"/>
        <v>0</v>
      </c>
      <c r="W459" t="b">
        <v>0</v>
      </c>
      <c r="X459" t="s">
        <v>8268</v>
      </c>
      <c r="Y459" s="3">
        <f t="shared" si="79"/>
        <v>0</v>
      </c>
      <c r="Z459" s="4" t="str">
        <f t="shared" si="72"/>
        <v xml:space="preserve"> </v>
      </c>
      <c r="AA459" t="s">
        <v>8306</v>
      </c>
      <c r="AB459" t="s">
        <v>8312</v>
      </c>
      <c r="AC459">
        <f>1</f>
        <v>1</v>
      </c>
    </row>
    <row r="460" spans="1:29" ht="43.2" x14ac:dyDescent="0.3">
      <c r="A460">
        <v>458</v>
      </c>
      <c r="B460" s="1" t="s">
        <v>459</v>
      </c>
      <c r="C460" s="1" t="s">
        <v>4568</v>
      </c>
      <c r="D460">
        <v>10000</v>
      </c>
      <c r="E460">
        <f>VLOOKUP(D460,LU_A!$C$2:$D$13,1,TRUE)</f>
        <v>10000</v>
      </c>
      <c r="F460" t="str">
        <f>VLOOKUP($D460,LU_A!$C$2:$D$13,2,TRUE)</f>
        <v>SmD</v>
      </c>
      <c r="G460">
        <v>821</v>
      </c>
      <c r="H460" t="s">
        <v>8221</v>
      </c>
      <c r="I460" t="s">
        <v>8225</v>
      </c>
      <c r="J460" t="s">
        <v>8247</v>
      </c>
      <c r="K460">
        <v>1368550060</v>
      </c>
      <c r="L460" s="8">
        <f t="shared" si="70"/>
        <v>41408.69976851852</v>
      </c>
      <c r="M460" s="8">
        <f t="shared" si="73"/>
        <v>41408</v>
      </c>
      <c r="N460" s="9">
        <f t="shared" si="74"/>
        <v>0.69976851851970423</v>
      </c>
      <c r="O460">
        <v>1365958060</v>
      </c>
      <c r="P460" s="8">
        <f t="shared" si="71"/>
        <v>41378.69976851852</v>
      </c>
      <c r="Q460" s="8">
        <f t="shared" si="75"/>
        <v>41378</v>
      </c>
      <c r="R460" s="9">
        <f t="shared" si="76"/>
        <v>0.69976851851970423</v>
      </c>
      <c r="S460" t="b">
        <v>0</v>
      </c>
      <c r="T460">
        <v>49</v>
      </c>
      <c r="U460" t="str">
        <f t="shared" si="77"/>
        <v/>
      </c>
      <c r="V460">
        <f t="shared" si="78"/>
        <v>49</v>
      </c>
      <c r="W460" t="b">
        <v>0</v>
      </c>
      <c r="X460" t="s">
        <v>8268</v>
      </c>
      <c r="Y460" s="3">
        <f t="shared" si="79"/>
        <v>8.2100000000000006E-2</v>
      </c>
      <c r="Z460" s="4">
        <f t="shared" si="72"/>
        <v>16.755102040816325</v>
      </c>
      <c r="AA460" t="s">
        <v>8306</v>
      </c>
      <c r="AB460" t="s">
        <v>8312</v>
      </c>
      <c r="AC460">
        <f>1</f>
        <v>1</v>
      </c>
    </row>
    <row r="461" spans="1:29" ht="43.2" x14ac:dyDescent="0.3">
      <c r="A461">
        <v>459</v>
      </c>
      <c r="B461" s="1" t="s">
        <v>460</v>
      </c>
      <c r="C461" s="1" t="s">
        <v>4569</v>
      </c>
      <c r="D461">
        <v>39000</v>
      </c>
      <c r="E461">
        <f>VLOOKUP(D461,LU_A!$C$2:$D$13,1,TRUE)</f>
        <v>35000</v>
      </c>
      <c r="F461" t="str">
        <f>VLOOKUP($D461,LU_A!$C$2:$D$13,2,TRUE)</f>
        <v>LgA</v>
      </c>
      <c r="G461">
        <v>25</v>
      </c>
      <c r="H461" t="s">
        <v>8221</v>
      </c>
      <c r="I461" t="s">
        <v>8224</v>
      </c>
      <c r="J461" t="s">
        <v>8246</v>
      </c>
      <c r="K461">
        <v>1321201327</v>
      </c>
      <c r="L461" s="8">
        <f t="shared" si="70"/>
        <v>40860.682025462964</v>
      </c>
      <c r="M461" s="8">
        <f t="shared" si="73"/>
        <v>40860</v>
      </c>
      <c r="N461" s="9">
        <f t="shared" si="74"/>
        <v>0.68202546296379296</v>
      </c>
      <c r="O461">
        <v>1316013727</v>
      </c>
      <c r="P461" s="8">
        <f t="shared" si="71"/>
        <v>40800.6403587963</v>
      </c>
      <c r="Q461" s="8">
        <f t="shared" si="75"/>
        <v>40800</v>
      </c>
      <c r="R461" s="9">
        <f t="shared" si="76"/>
        <v>0.64035879629955161</v>
      </c>
      <c r="S461" t="b">
        <v>0</v>
      </c>
      <c r="T461">
        <v>1</v>
      </c>
      <c r="U461" t="str">
        <f t="shared" si="77"/>
        <v/>
      </c>
      <c r="V461">
        <f t="shared" si="78"/>
        <v>1</v>
      </c>
      <c r="W461" t="b">
        <v>0</v>
      </c>
      <c r="X461" t="s">
        <v>8268</v>
      </c>
      <c r="Y461" s="3">
        <f t="shared" si="79"/>
        <v>6.4102564102564103E-4</v>
      </c>
      <c r="Z461" s="4">
        <f t="shared" si="72"/>
        <v>25</v>
      </c>
      <c r="AA461" t="s">
        <v>8306</v>
      </c>
      <c r="AB461" t="s">
        <v>8312</v>
      </c>
      <c r="AC461">
        <f>1</f>
        <v>1</v>
      </c>
    </row>
    <row r="462" spans="1:29" ht="28.8" x14ac:dyDescent="0.3">
      <c r="A462">
        <v>460</v>
      </c>
      <c r="B462" s="1" t="s">
        <v>461</v>
      </c>
      <c r="C462" s="1" t="s">
        <v>4570</v>
      </c>
      <c r="D462">
        <v>8500</v>
      </c>
      <c r="E462">
        <f>VLOOKUP(D462,LU_A!$C$2:$D$13,1,TRUE)</f>
        <v>5000</v>
      </c>
      <c r="F462" t="str">
        <f>VLOOKUP($D462,LU_A!$C$2:$D$13,2,TRUE)</f>
        <v>SmC</v>
      </c>
      <c r="G462">
        <v>25</v>
      </c>
      <c r="H462" t="s">
        <v>8221</v>
      </c>
      <c r="I462" t="s">
        <v>8224</v>
      </c>
      <c r="J462" t="s">
        <v>8246</v>
      </c>
      <c r="K462">
        <v>1401595200</v>
      </c>
      <c r="L462" s="8">
        <f t="shared" si="70"/>
        <v>41791.166666666664</v>
      </c>
      <c r="M462" s="8">
        <f t="shared" si="73"/>
        <v>41791</v>
      </c>
      <c r="N462" s="9">
        <f t="shared" si="74"/>
        <v>0.16666666666424135</v>
      </c>
      <c r="O462">
        <v>1398862875</v>
      </c>
      <c r="P462" s="8">
        <f t="shared" si="71"/>
        <v>41759.542534722219</v>
      </c>
      <c r="Q462" s="8">
        <f t="shared" si="75"/>
        <v>41759</v>
      </c>
      <c r="R462" s="9">
        <f t="shared" si="76"/>
        <v>0.54253472221898846</v>
      </c>
      <c r="S462" t="b">
        <v>0</v>
      </c>
      <c r="T462">
        <v>2</v>
      </c>
      <c r="U462" t="str">
        <f t="shared" si="77"/>
        <v/>
      </c>
      <c r="V462">
        <f t="shared" si="78"/>
        <v>2</v>
      </c>
      <c r="W462" t="b">
        <v>0</v>
      </c>
      <c r="X462" t="s">
        <v>8268</v>
      </c>
      <c r="Y462" s="3">
        <f t="shared" si="79"/>
        <v>2.9411764705882353E-3</v>
      </c>
      <c r="Z462" s="4">
        <f t="shared" si="72"/>
        <v>12.5</v>
      </c>
      <c r="AA462" t="s">
        <v>8306</v>
      </c>
      <c r="AB462" t="s">
        <v>8312</v>
      </c>
      <c r="AC462">
        <f>1</f>
        <v>1</v>
      </c>
    </row>
    <row r="463" spans="1:29" ht="43.2" x14ac:dyDescent="0.3">
      <c r="A463">
        <v>461</v>
      </c>
      <c r="B463" s="1" t="s">
        <v>462</v>
      </c>
      <c r="C463" s="1" t="s">
        <v>4571</v>
      </c>
      <c r="D463">
        <v>550</v>
      </c>
      <c r="E463">
        <f>VLOOKUP(D463,LU_A!$C$2:$D$13,1,TRUE)</f>
        <v>0</v>
      </c>
      <c r="F463" t="str">
        <f>VLOOKUP($D463,LU_A!$C$2:$D$13,2,TRUE)</f>
        <v>SmA</v>
      </c>
      <c r="G463">
        <v>0</v>
      </c>
      <c r="H463" t="s">
        <v>8221</v>
      </c>
      <c r="I463" t="s">
        <v>8225</v>
      </c>
      <c r="J463" t="s">
        <v>8247</v>
      </c>
      <c r="K463">
        <v>1370204367</v>
      </c>
      <c r="L463" s="8">
        <f t="shared" si="70"/>
        <v>41427.84684027778</v>
      </c>
      <c r="M463" s="8">
        <f t="shared" si="73"/>
        <v>41427</v>
      </c>
      <c r="N463" s="9">
        <f t="shared" si="74"/>
        <v>0.84684027777984738</v>
      </c>
      <c r="O463">
        <v>1368476367</v>
      </c>
      <c r="P463" s="8">
        <f t="shared" si="71"/>
        <v>41407.84684027778</v>
      </c>
      <c r="Q463" s="8">
        <f t="shared" si="75"/>
        <v>41407</v>
      </c>
      <c r="R463" s="9">
        <f t="shared" si="76"/>
        <v>0.84684027777984738</v>
      </c>
      <c r="S463" t="b">
        <v>0</v>
      </c>
      <c r="T463">
        <v>0</v>
      </c>
      <c r="U463" t="str">
        <f t="shared" si="77"/>
        <v/>
      </c>
      <c r="V463">
        <f t="shared" si="78"/>
        <v>0</v>
      </c>
      <c r="W463" t="b">
        <v>0</v>
      </c>
      <c r="X463" t="s">
        <v>8268</v>
      </c>
      <c r="Y463" s="3">
        <f t="shared" si="79"/>
        <v>0</v>
      </c>
      <c r="Z463" s="4" t="str">
        <f t="shared" si="72"/>
        <v xml:space="preserve"> </v>
      </c>
      <c r="AA463" t="s">
        <v>8306</v>
      </c>
      <c r="AB463" t="s">
        <v>8312</v>
      </c>
      <c r="AC463">
        <f>1</f>
        <v>1</v>
      </c>
    </row>
    <row r="464" spans="1:29" ht="43.2" x14ac:dyDescent="0.3">
      <c r="A464">
        <v>462</v>
      </c>
      <c r="B464" s="1" t="s">
        <v>463</v>
      </c>
      <c r="C464" s="1" t="s">
        <v>4572</v>
      </c>
      <c r="D464">
        <v>100000</v>
      </c>
      <c r="E464">
        <f>VLOOKUP(D464,LU_A!$C$2:$D$13,1,TRUE)</f>
        <v>50000</v>
      </c>
      <c r="F464" t="str">
        <f>VLOOKUP($D464,LU_A!$C$2:$D$13,2,TRUE)</f>
        <v>LgD</v>
      </c>
      <c r="G464">
        <v>0</v>
      </c>
      <c r="H464" t="s">
        <v>8221</v>
      </c>
      <c r="I464" t="s">
        <v>8224</v>
      </c>
      <c r="J464" t="s">
        <v>8246</v>
      </c>
      <c r="K464">
        <v>1312945341</v>
      </c>
      <c r="L464" s="8">
        <f t="shared" si="70"/>
        <v>40765.126631944448</v>
      </c>
      <c r="M464" s="8">
        <f t="shared" si="73"/>
        <v>40765</v>
      </c>
      <c r="N464" s="9">
        <f t="shared" si="74"/>
        <v>0.12663194444758119</v>
      </c>
      <c r="O464">
        <v>1307761341</v>
      </c>
      <c r="P464" s="8">
        <f t="shared" si="71"/>
        <v>40705.126631944448</v>
      </c>
      <c r="Q464" s="8">
        <f t="shared" si="75"/>
        <v>40705</v>
      </c>
      <c r="R464" s="9">
        <f t="shared" si="76"/>
        <v>0.12663194444758119</v>
      </c>
      <c r="S464" t="b">
        <v>0</v>
      </c>
      <c r="T464">
        <v>0</v>
      </c>
      <c r="U464" t="str">
        <f t="shared" si="77"/>
        <v/>
      </c>
      <c r="V464">
        <f t="shared" si="78"/>
        <v>0</v>
      </c>
      <c r="W464" t="b">
        <v>0</v>
      </c>
      <c r="X464" t="s">
        <v>8268</v>
      </c>
      <c r="Y464" s="3">
        <f t="shared" si="79"/>
        <v>0</v>
      </c>
      <c r="Z464" s="4" t="str">
        <f t="shared" si="72"/>
        <v xml:space="preserve"> </v>
      </c>
      <c r="AA464" t="s">
        <v>8306</v>
      </c>
      <c r="AB464" t="s">
        <v>8312</v>
      </c>
      <c r="AC464">
        <f>1</f>
        <v>1</v>
      </c>
    </row>
    <row r="465" spans="1:29" ht="43.2" x14ac:dyDescent="0.3">
      <c r="A465">
        <v>463</v>
      </c>
      <c r="B465" s="1" t="s">
        <v>464</v>
      </c>
      <c r="C465" s="1" t="s">
        <v>4573</v>
      </c>
      <c r="D465">
        <v>55000</v>
      </c>
      <c r="E465">
        <f>VLOOKUP(D465,LU_A!$C$2:$D$13,1,TRUE)</f>
        <v>50000</v>
      </c>
      <c r="F465" t="str">
        <f>VLOOKUP($D465,LU_A!$C$2:$D$13,2,TRUE)</f>
        <v>LgD</v>
      </c>
      <c r="G465">
        <v>1250</v>
      </c>
      <c r="H465" t="s">
        <v>8221</v>
      </c>
      <c r="I465" t="s">
        <v>8224</v>
      </c>
      <c r="J465" t="s">
        <v>8246</v>
      </c>
      <c r="K465">
        <v>1316883753</v>
      </c>
      <c r="L465" s="8">
        <f t="shared" si="70"/>
        <v>40810.710104166668</v>
      </c>
      <c r="M465" s="8">
        <f t="shared" si="73"/>
        <v>40810</v>
      </c>
      <c r="N465" s="9">
        <f t="shared" si="74"/>
        <v>0.71010416666831588</v>
      </c>
      <c r="O465">
        <v>1311699753</v>
      </c>
      <c r="P465" s="8">
        <f t="shared" si="71"/>
        <v>40750.710104166668</v>
      </c>
      <c r="Q465" s="8">
        <f t="shared" si="75"/>
        <v>40750</v>
      </c>
      <c r="R465" s="9">
        <f t="shared" si="76"/>
        <v>0.71010416666831588</v>
      </c>
      <c r="S465" t="b">
        <v>0</v>
      </c>
      <c r="T465">
        <v>11</v>
      </c>
      <c r="U465" t="str">
        <f t="shared" si="77"/>
        <v/>
      </c>
      <c r="V465">
        <f t="shared" si="78"/>
        <v>11</v>
      </c>
      <c r="W465" t="b">
        <v>0</v>
      </c>
      <c r="X465" t="s">
        <v>8268</v>
      </c>
      <c r="Y465" s="3">
        <f t="shared" si="79"/>
        <v>2.2727272727272728E-2</v>
      </c>
      <c r="Z465" s="4">
        <f t="shared" si="72"/>
        <v>113.63636363636364</v>
      </c>
      <c r="AA465" t="s">
        <v>8306</v>
      </c>
      <c r="AB465" t="s">
        <v>8312</v>
      </c>
      <c r="AC465">
        <f>1</f>
        <v>1</v>
      </c>
    </row>
    <row r="466" spans="1:29" ht="28.8" x14ac:dyDescent="0.3">
      <c r="A466">
        <v>464</v>
      </c>
      <c r="B466" s="1" t="s">
        <v>465</v>
      </c>
      <c r="C466" s="1" t="s">
        <v>4574</v>
      </c>
      <c r="D466">
        <v>1010</v>
      </c>
      <c r="E466">
        <f>VLOOKUP(D466,LU_A!$C$2:$D$13,1,TRUE)</f>
        <v>1000</v>
      </c>
      <c r="F466" t="str">
        <f>VLOOKUP($D466,LU_A!$C$2:$D$13,2,TRUE)</f>
        <v>SmB</v>
      </c>
      <c r="G466">
        <v>1</v>
      </c>
      <c r="H466" t="s">
        <v>8221</v>
      </c>
      <c r="I466" t="s">
        <v>8236</v>
      </c>
      <c r="J466" t="s">
        <v>8249</v>
      </c>
      <c r="K466">
        <v>1463602935</v>
      </c>
      <c r="L466" s="8">
        <f t="shared" si="70"/>
        <v>42508.848784722228</v>
      </c>
      <c r="M466" s="8">
        <f t="shared" si="73"/>
        <v>42508</v>
      </c>
      <c r="N466" s="9">
        <f t="shared" si="74"/>
        <v>0.84878472222771961</v>
      </c>
      <c r="O466">
        <v>1461874935</v>
      </c>
      <c r="P466" s="8">
        <f t="shared" si="71"/>
        <v>42488.848784722228</v>
      </c>
      <c r="Q466" s="8">
        <f t="shared" si="75"/>
        <v>42488</v>
      </c>
      <c r="R466" s="9">
        <f t="shared" si="76"/>
        <v>0.84878472222771961</v>
      </c>
      <c r="S466" t="b">
        <v>0</v>
      </c>
      <c r="T466">
        <v>1</v>
      </c>
      <c r="U466" t="str">
        <f t="shared" si="77"/>
        <v/>
      </c>
      <c r="V466">
        <f t="shared" si="78"/>
        <v>1</v>
      </c>
      <c r="W466" t="b">
        <v>0</v>
      </c>
      <c r="X466" t="s">
        <v>8268</v>
      </c>
      <c r="Y466" s="3">
        <f t="shared" si="79"/>
        <v>9.9009900990099011E-4</v>
      </c>
      <c r="Z466" s="4">
        <f t="shared" si="72"/>
        <v>1</v>
      </c>
      <c r="AA466" t="s">
        <v>8306</v>
      </c>
      <c r="AB466" t="s">
        <v>8312</v>
      </c>
      <c r="AC466">
        <f>1</f>
        <v>1</v>
      </c>
    </row>
    <row r="467" spans="1:29" x14ac:dyDescent="0.3">
      <c r="A467">
        <v>465</v>
      </c>
      <c r="B467" s="1" t="s">
        <v>466</v>
      </c>
      <c r="C467" s="1" t="s">
        <v>4575</v>
      </c>
      <c r="D467">
        <v>512</v>
      </c>
      <c r="E467">
        <f>VLOOKUP(D467,LU_A!$C$2:$D$13,1,TRUE)</f>
        <v>0</v>
      </c>
      <c r="F467" t="str">
        <f>VLOOKUP($D467,LU_A!$C$2:$D$13,2,TRUE)</f>
        <v>SmA</v>
      </c>
      <c r="G467">
        <v>138</v>
      </c>
      <c r="H467" t="s">
        <v>8221</v>
      </c>
      <c r="I467" t="s">
        <v>8224</v>
      </c>
      <c r="J467" t="s">
        <v>8246</v>
      </c>
      <c r="K467">
        <v>1403837574</v>
      </c>
      <c r="L467" s="8">
        <f t="shared" si="70"/>
        <v>41817.120069444441</v>
      </c>
      <c r="M467" s="8">
        <f t="shared" si="73"/>
        <v>41817</v>
      </c>
      <c r="N467" s="9">
        <f t="shared" si="74"/>
        <v>0.12006944444146939</v>
      </c>
      <c r="O467">
        <v>1402455174</v>
      </c>
      <c r="P467" s="8">
        <f t="shared" si="71"/>
        <v>41801.120069444441</v>
      </c>
      <c r="Q467" s="8">
        <f t="shared" si="75"/>
        <v>41801</v>
      </c>
      <c r="R467" s="9">
        <f t="shared" si="76"/>
        <v>0.12006944444146939</v>
      </c>
      <c r="S467" t="b">
        <v>0</v>
      </c>
      <c r="T467">
        <v>8</v>
      </c>
      <c r="U467" t="str">
        <f t="shared" si="77"/>
        <v/>
      </c>
      <c r="V467">
        <f t="shared" si="78"/>
        <v>8</v>
      </c>
      <c r="W467" t="b">
        <v>0</v>
      </c>
      <c r="X467" t="s">
        <v>8268</v>
      </c>
      <c r="Y467" s="3">
        <f t="shared" si="79"/>
        <v>0.26953125</v>
      </c>
      <c r="Z467" s="4">
        <f t="shared" si="72"/>
        <v>17.25</v>
      </c>
      <c r="AA467" t="s">
        <v>8306</v>
      </c>
      <c r="AB467" t="s">
        <v>8312</v>
      </c>
      <c r="AC467">
        <f>1</f>
        <v>1</v>
      </c>
    </row>
    <row r="468" spans="1:29" ht="43.2" x14ac:dyDescent="0.3">
      <c r="A468">
        <v>466</v>
      </c>
      <c r="B468" s="1" t="s">
        <v>467</v>
      </c>
      <c r="C468" s="1" t="s">
        <v>4576</v>
      </c>
      <c r="D468">
        <v>10000</v>
      </c>
      <c r="E468">
        <f>VLOOKUP(D468,LU_A!$C$2:$D$13,1,TRUE)</f>
        <v>10000</v>
      </c>
      <c r="F468" t="str">
        <f>VLOOKUP($D468,LU_A!$C$2:$D$13,2,TRUE)</f>
        <v>SmD</v>
      </c>
      <c r="G468">
        <v>76</v>
      </c>
      <c r="H468" t="s">
        <v>8221</v>
      </c>
      <c r="I468" t="s">
        <v>8224</v>
      </c>
      <c r="J468" t="s">
        <v>8246</v>
      </c>
      <c r="K468">
        <v>1347057464</v>
      </c>
      <c r="L468" s="8">
        <f t="shared" si="70"/>
        <v>41159.942870370374</v>
      </c>
      <c r="M468" s="8">
        <f t="shared" si="73"/>
        <v>41159</v>
      </c>
      <c r="N468" s="9">
        <f t="shared" si="74"/>
        <v>0.942870370374294</v>
      </c>
      <c r="O468">
        <v>1344465464</v>
      </c>
      <c r="P468" s="8">
        <f t="shared" si="71"/>
        <v>41129.942870370374</v>
      </c>
      <c r="Q468" s="8">
        <f t="shared" si="75"/>
        <v>41129</v>
      </c>
      <c r="R468" s="9">
        <f t="shared" si="76"/>
        <v>0.942870370374294</v>
      </c>
      <c r="S468" t="b">
        <v>0</v>
      </c>
      <c r="T468">
        <v>5</v>
      </c>
      <c r="U468" t="str">
        <f t="shared" si="77"/>
        <v/>
      </c>
      <c r="V468">
        <f t="shared" si="78"/>
        <v>5</v>
      </c>
      <c r="W468" t="b">
        <v>0</v>
      </c>
      <c r="X468" t="s">
        <v>8268</v>
      </c>
      <c r="Y468" s="3">
        <f t="shared" si="79"/>
        <v>7.6E-3</v>
      </c>
      <c r="Z468" s="4">
        <f t="shared" si="72"/>
        <v>15.2</v>
      </c>
      <c r="AA468" t="s">
        <v>8306</v>
      </c>
      <c r="AB468" t="s">
        <v>8312</v>
      </c>
      <c r="AC468">
        <f>1</f>
        <v>1</v>
      </c>
    </row>
    <row r="469" spans="1:29" ht="43.2" x14ac:dyDescent="0.3">
      <c r="A469">
        <v>467</v>
      </c>
      <c r="B469" s="1" t="s">
        <v>468</v>
      </c>
      <c r="C469" s="1" t="s">
        <v>4577</v>
      </c>
      <c r="D469">
        <v>20000</v>
      </c>
      <c r="E469">
        <f>VLOOKUP(D469,LU_A!$C$2:$D$13,1,TRUE)</f>
        <v>20000</v>
      </c>
      <c r="F469" t="str">
        <f>VLOOKUP($D469,LU_A!$C$2:$D$13,2,TRUE)</f>
        <v>MedB</v>
      </c>
      <c r="G469">
        <v>4315</v>
      </c>
      <c r="H469" t="s">
        <v>8221</v>
      </c>
      <c r="I469" t="s">
        <v>8224</v>
      </c>
      <c r="J469" t="s">
        <v>8246</v>
      </c>
      <c r="K469">
        <v>1348849134</v>
      </c>
      <c r="L469" s="8">
        <f t="shared" si="70"/>
        <v>41180.679791666669</v>
      </c>
      <c r="M469" s="8">
        <f t="shared" si="73"/>
        <v>41180</v>
      </c>
      <c r="N469" s="9">
        <f t="shared" si="74"/>
        <v>0.679791666669189</v>
      </c>
      <c r="O469">
        <v>1344961134</v>
      </c>
      <c r="P469" s="8">
        <f t="shared" si="71"/>
        <v>41135.679791666669</v>
      </c>
      <c r="Q469" s="8">
        <f t="shared" si="75"/>
        <v>41135</v>
      </c>
      <c r="R469" s="9">
        <f t="shared" si="76"/>
        <v>0.679791666669189</v>
      </c>
      <c r="S469" t="b">
        <v>0</v>
      </c>
      <c r="T469">
        <v>39</v>
      </c>
      <c r="U469" t="str">
        <f t="shared" si="77"/>
        <v/>
      </c>
      <c r="V469">
        <f t="shared" si="78"/>
        <v>39</v>
      </c>
      <c r="W469" t="b">
        <v>0</v>
      </c>
      <c r="X469" t="s">
        <v>8268</v>
      </c>
      <c r="Y469" s="3">
        <f t="shared" si="79"/>
        <v>0.21575</v>
      </c>
      <c r="Z469" s="4">
        <f t="shared" si="72"/>
        <v>110.64102564102564</v>
      </c>
      <c r="AA469" t="s">
        <v>8306</v>
      </c>
      <c r="AB469" t="s">
        <v>8312</v>
      </c>
      <c r="AC469">
        <f>1</f>
        <v>1</v>
      </c>
    </row>
    <row r="470" spans="1:29" ht="43.2" x14ac:dyDescent="0.3">
      <c r="A470">
        <v>468</v>
      </c>
      <c r="B470" s="1" t="s">
        <v>469</v>
      </c>
      <c r="C470" s="1" t="s">
        <v>4578</v>
      </c>
      <c r="D470">
        <v>7500</v>
      </c>
      <c r="E470">
        <f>VLOOKUP(D470,LU_A!$C$2:$D$13,1,TRUE)</f>
        <v>5000</v>
      </c>
      <c r="F470" t="str">
        <f>VLOOKUP($D470,LU_A!$C$2:$D$13,2,TRUE)</f>
        <v>SmC</v>
      </c>
      <c r="G470">
        <v>0</v>
      </c>
      <c r="H470" t="s">
        <v>8221</v>
      </c>
      <c r="I470" t="s">
        <v>8224</v>
      </c>
      <c r="J470" t="s">
        <v>8246</v>
      </c>
      <c r="K470">
        <v>1341978665</v>
      </c>
      <c r="L470" s="8">
        <f t="shared" si="70"/>
        <v>41101.160474537035</v>
      </c>
      <c r="M470" s="8">
        <f t="shared" si="73"/>
        <v>41101</v>
      </c>
      <c r="N470" s="9">
        <f t="shared" si="74"/>
        <v>0.16047453703504289</v>
      </c>
      <c r="O470">
        <v>1336795283</v>
      </c>
      <c r="P470" s="8">
        <f t="shared" si="71"/>
        <v>41041.167627314811</v>
      </c>
      <c r="Q470" s="8">
        <f t="shared" si="75"/>
        <v>41041</v>
      </c>
      <c r="R470" s="9">
        <f t="shared" si="76"/>
        <v>0.16762731481139781</v>
      </c>
      <c r="S470" t="b">
        <v>0</v>
      </c>
      <c r="T470">
        <v>0</v>
      </c>
      <c r="U470" t="str">
        <f t="shared" si="77"/>
        <v/>
      </c>
      <c r="V470">
        <f t="shared" si="78"/>
        <v>0</v>
      </c>
      <c r="W470" t="b">
        <v>0</v>
      </c>
      <c r="X470" t="s">
        <v>8268</v>
      </c>
      <c r="Y470" s="3">
        <f t="shared" si="79"/>
        <v>0</v>
      </c>
      <c r="Z470" s="4" t="str">
        <f t="shared" si="72"/>
        <v xml:space="preserve"> </v>
      </c>
      <c r="AA470" t="s">
        <v>8306</v>
      </c>
      <c r="AB470" t="s">
        <v>8312</v>
      </c>
      <c r="AC470">
        <f>1</f>
        <v>1</v>
      </c>
    </row>
    <row r="471" spans="1:29" ht="28.8" x14ac:dyDescent="0.3">
      <c r="A471">
        <v>469</v>
      </c>
      <c r="B471" s="1" t="s">
        <v>470</v>
      </c>
      <c r="C471" s="1" t="s">
        <v>4579</v>
      </c>
      <c r="D471">
        <v>6000</v>
      </c>
      <c r="E471">
        <f>VLOOKUP(D471,LU_A!$C$2:$D$13,1,TRUE)</f>
        <v>5000</v>
      </c>
      <c r="F471" t="str">
        <f>VLOOKUP($D471,LU_A!$C$2:$D$13,2,TRUE)</f>
        <v>SmC</v>
      </c>
      <c r="G471">
        <v>0</v>
      </c>
      <c r="H471" t="s">
        <v>8221</v>
      </c>
      <c r="I471" t="s">
        <v>8225</v>
      </c>
      <c r="J471" t="s">
        <v>8247</v>
      </c>
      <c r="K471">
        <v>1409960724</v>
      </c>
      <c r="L471" s="8">
        <f t="shared" si="70"/>
        <v>41887.989861111113</v>
      </c>
      <c r="M471" s="8">
        <f t="shared" si="73"/>
        <v>41887</v>
      </c>
      <c r="N471" s="9">
        <f t="shared" si="74"/>
        <v>0.98986111111298669</v>
      </c>
      <c r="O471">
        <v>1404776724</v>
      </c>
      <c r="P471" s="8">
        <f t="shared" si="71"/>
        <v>41827.989861111113</v>
      </c>
      <c r="Q471" s="8">
        <f t="shared" si="75"/>
        <v>41827</v>
      </c>
      <c r="R471" s="9">
        <f t="shared" si="76"/>
        <v>0.98986111111298669</v>
      </c>
      <c r="S471" t="b">
        <v>0</v>
      </c>
      <c r="T471">
        <v>0</v>
      </c>
      <c r="U471" t="str">
        <f t="shared" si="77"/>
        <v/>
      </c>
      <c r="V471">
        <f t="shared" si="78"/>
        <v>0</v>
      </c>
      <c r="W471" t="b">
        <v>0</v>
      </c>
      <c r="X471" t="s">
        <v>8268</v>
      </c>
      <c r="Y471" s="3">
        <f t="shared" si="79"/>
        <v>0</v>
      </c>
      <c r="Z471" s="4" t="str">
        <f t="shared" si="72"/>
        <v xml:space="preserve"> </v>
      </c>
      <c r="AA471" t="s">
        <v>8306</v>
      </c>
      <c r="AB471" t="s">
        <v>8312</v>
      </c>
      <c r="AC471">
        <f>1</f>
        <v>1</v>
      </c>
    </row>
    <row r="472" spans="1:29" ht="43.2" x14ac:dyDescent="0.3">
      <c r="A472">
        <v>470</v>
      </c>
      <c r="B472" s="1" t="s">
        <v>471</v>
      </c>
      <c r="C472" s="1" t="s">
        <v>4580</v>
      </c>
      <c r="D472">
        <v>5000</v>
      </c>
      <c r="E472">
        <f>VLOOKUP(D472,LU_A!$C$2:$D$13,1,TRUE)</f>
        <v>5000</v>
      </c>
      <c r="F472" t="str">
        <f>VLOOKUP($D472,LU_A!$C$2:$D$13,2,TRUE)</f>
        <v>SmC</v>
      </c>
      <c r="G472">
        <v>51</v>
      </c>
      <c r="H472" t="s">
        <v>8221</v>
      </c>
      <c r="I472" t="s">
        <v>8224</v>
      </c>
      <c r="J472" t="s">
        <v>8246</v>
      </c>
      <c r="K472">
        <v>1389844800</v>
      </c>
      <c r="L472" s="8">
        <f t="shared" si="70"/>
        <v>41655.166666666664</v>
      </c>
      <c r="M472" s="8">
        <f t="shared" si="73"/>
        <v>41655</v>
      </c>
      <c r="N472" s="9">
        <f t="shared" si="74"/>
        <v>0.16666666666424135</v>
      </c>
      <c r="O472">
        <v>1385524889</v>
      </c>
      <c r="P472" s="8">
        <f t="shared" si="71"/>
        <v>41605.167696759258</v>
      </c>
      <c r="Q472" s="8">
        <f t="shared" si="75"/>
        <v>41605</v>
      </c>
      <c r="R472" s="9">
        <f t="shared" si="76"/>
        <v>0.16769675925752381</v>
      </c>
      <c r="S472" t="b">
        <v>0</v>
      </c>
      <c r="T472">
        <v>2</v>
      </c>
      <c r="U472" t="str">
        <f t="shared" si="77"/>
        <v/>
      </c>
      <c r="V472">
        <f t="shared" si="78"/>
        <v>2</v>
      </c>
      <c r="W472" t="b">
        <v>0</v>
      </c>
      <c r="X472" t="s">
        <v>8268</v>
      </c>
      <c r="Y472" s="3">
        <f t="shared" si="79"/>
        <v>1.0200000000000001E-2</v>
      </c>
      <c r="Z472" s="4">
        <f t="shared" si="72"/>
        <v>25.5</v>
      </c>
      <c r="AA472" t="s">
        <v>8306</v>
      </c>
      <c r="AB472" t="s">
        <v>8312</v>
      </c>
      <c r="AC472">
        <f>1</f>
        <v>1</v>
      </c>
    </row>
    <row r="473" spans="1:29" ht="57.6" x14ac:dyDescent="0.3">
      <c r="A473">
        <v>471</v>
      </c>
      <c r="B473" s="1" t="s">
        <v>472</v>
      </c>
      <c r="C473" s="1" t="s">
        <v>4581</v>
      </c>
      <c r="D473">
        <v>55000</v>
      </c>
      <c r="E473">
        <f>VLOOKUP(D473,LU_A!$C$2:$D$13,1,TRUE)</f>
        <v>50000</v>
      </c>
      <c r="F473" t="str">
        <f>VLOOKUP($D473,LU_A!$C$2:$D$13,2,TRUE)</f>
        <v>LgD</v>
      </c>
      <c r="G473">
        <v>6541</v>
      </c>
      <c r="H473" t="s">
        <v>8221</v>
      </c>
      <c r="I473" t="s">
        <v>8224</v>
      </c>
      <c r="J473" t="s">
        <v>8246</v>
      </c>
      <c r="K473">
        <v>1397924379</v>
      </c>
      <c r="L473" s="8">
        <f t="shared" si="70"/>
        <v>41748.680312500001</v>
      </c>
      <c r="M473" s="8">
        <f t="shared" si="73"/>
        <v>41748</v>
      </c>
      <c r="N473" s="9">
        <f t="shared" si="74"/>
        <v>0.68031250000058208</v>
      </c>
      <c r="O473">
        <v>1394039979</v>
      </c>
      <c r="P473" s="8">
        <f t="shared" si="71"/>
        <v>41703.721979166665</v>
      </c>
      <c r="Q473" s="8">
        <f t="shared" si="75"/>
        <v>41703</v>
      </c>
      <c r="R473" s="9">
        <f t="shared" si="76"/>
        <v>0.72197916666482342</v>
      </c>
      <c r="S473" t="b">
        <v>0</v>
      </c>
      <c r="T473">
        <v>170</v>
      </c>
      <c r="U473" t="str">
        <f t="shared" si="77"/>
        <v/>
      </c>
      <c r="V473">
        <f t="shared" si="78"/>
        <v>170</v>
      </c>
      <c r="W473" t="b">
        <v>0</v>
      </c>
      <c r="X473" t="s">
        <v>8268</v>
      </c>
      <c r="Y473" s="3">
        <f t="shared" si="79"/>
        <v>0.11892727272727273</v>
      </c>
      <c r="Z473" s="4">
        <f t="shared" si="72"/>
        <v>38.476470588235294</v>
      </c>
      <c r="AA473" t="s">
        <v>8306</v>
      </c>
      <c r="AB473" t="s">
        <v>8312</v>
      </c>
      <c r="AC473">
        <f>1</f>
        <v>1</v>
      </c>
    </row>
    <row r="474" spans="1:29" ht="43.2" x14ac:dyDescent="0.3">
      <c r="A474">
        <v>472</v>
      </c>
      <c r="B474" s="1" t="s">
        <v>473</v>
      </c>
      <c r="C474" s="1" t="s">
        <v>4582</v>
      </c>
      <c r="D474">
        <v>800</v>
      </c>
      <c r="E474">
        <f>VLOOKUP(D474,LU_A!$C$2:$D$13,1,TRUE)</f>
        <v>0</v>
      </c>
      <c r="F474" t="str">
        <f>VLOOKUP($D474,LU_A!$C$2:$D$13,2,TRUE)</f>
        <v>SmA</v>
      </c>
      <c r="G474">
        <v>141</v>
      </c>
      <c r="H474" t="s">
        <v>8221</v>
      </c>
      <c r="I474" t="s">
        <v>8224</v>
      </c>
      <c r="J474" t="s">
        <v>8246</v>
      </c>
      <c r="K474">
        <v>1408831718</v>
      </c>
      <c r="L474" s="8">
        <f t="shared" si="70"/>
        <v>41874.922662037039</v>
      </c>
      <c r="M474" s="8">
        <f t="shared" si="73"/>
        <v>41874</v>
      </c>
      <c r="N474" s="9">
        <f t="shared" si="74"/>
        <v>0.92266203703911742</v>
      </c>
      <c r="O474">
        <v>1406239718</v>
      </c>
      <c r="P474" s="8">
        <f t="shared" si="71"/>
        <v>41844.922662037039</v>
      </c>
      <c r="Q474" s="8">
        <f t="shared" si="75"/>
        <v>41844</v>
      </c>
      <c r="R474" s="9">
        <f t="shared" si="76"/>
        <v>0.92266203703911742</v>
      </c>
      <c r="S474" t="b">
        <v>0</v>
      </c>
      <c r="T474">
        <v>5</v>
      </c>
      <c r="U474" t="str">
        <f t="shared" si="77"/>
        <v/>
      </c>
      <c r="V474">
        <f t="shared" si="78"/>
        <v>5</v>
      </c>
      <c r="W474" t="b">
        <v>0</v>
      </c>
      <c r="X474" t="s">
        <v>8268</v>
      </c>
      <c r="Y474" s="3">
        <f t="shared" si="79"/>
        <v>0.17624999999999999</v>
      </c>
      <c r="Z474" s="4">
        <f t="shared" si="72"/>
        <v>28.2</v>
      </c>
      <c r="AA474" t="s">
        <v>8306</v>
      </c>
      <c r="AB474" t="s">
        <v>8312</v>
      </c>
      <c r="AC474">
        <f>1</f>
        <v>1</v>
      </c>
    </row>
    <row r="475" spans="1:29" ht="43.2" x14ac:dyDescent="0.3">
      <c r="A475">
        <v>473</v>
      </c>
      <c r="B475" s="1" t="s">
        <v>474</v>
      </c>
      <c r="C475" s="1" t="s">
        <v>4583</v>
      </c>
      <c r="D475">
        <v>30000</v>
      </c>
      <c r="E475">
        <f>VLOOKUP(D475,LU_A!$C$2:$D$13,1,TRUE)</f>
        <v>30000</v>
      </c>
      <c r="F475" t="str">
        <f>VLOOKUP($D475,LU_A!$C$2:$D$13,2,TRUE)</f>
        <v>MedD</v>
      </c>
      <c r="G475">
        <v>861</v>
      </c>
      <c r="H475" t="s">
        <v>8221</v>
      </c>
      <c r="I475" t="s">
        <v>8224</v>
      </c>
      <c r="J475" t="s">
        <v>8246</v>
      </c>
      <c r="K475">
        <v>1410972319</v>
      </c>
      <c r="L475" s="8">
        <f t="shared" si="70"/>
        <v>41899.698136574072</v>
      </c>
      <c r="M475" s="8">
        <f t="shared" si="73"/>
        <v>41899</v>
      </c>
      <c r="N475" s="9">
        <f t="shared" si="74"/>
        <v>0.69813657407212304</v>
      </c>
      <c r="O475">
        <v>1408380319</v>
      </c>
      <c r="P475" s="8">
        <f t="shared" si="71"/>
        <v>41869.698136574072</v>
      </c>
      <c r="Q475" s="8">
        <f t="shared" si="75"/>
        <v>41869</v>
      </c>
      <c r="R475" s="9">
        <f t="shared" si="76"/>
        <v>0.69813657407212304</v>
      </c>
      <c r="S475" t="b">
        <v>0</v>
      </c>
      <c r="T475">
        <v>14</v>
      </c>
      <c r="U475" t="str">
        <f t="shared" si="77"/>
        <v/>
      </c>
      <c r="V475">
        <f t="shared" si="78"/>
        <v>14</v>
      </c>
      <c r="W475" t="b">
        <v>0</v>
      </c>
      <c r="X475" t="s">
        <v>8268</v>
      </c>
      <c r="Y475" s="3">
        <f t="shared" si="79"/>
        <v>2.87E-2</v>
      </c>
      <c r="Z475" s="4">
        <f t="shared" si="72"/>
        <v>61.5</v>
      </c>
      <c r="AA475" t="s">
        <v>8306</v>
      </c>
      <c r="AB475" t="s">
        <v>8312</v>
      </c>
      <c r="AC475">
        <f>1</f>
        <v>1</v>
      </c>
    </row>
    <row r="476" spans="1:29" ht="43.2" x14ac:dyDescent="0.3">
      <c r="A476">
        <v>474</v>
      </c>
      <c r="B476" s="1" t="s">
        <v>475</v>
      </c>
      <c r="C476" s="1" t="s">
        <v>4584</v>
      </c>
      <c r="D476">
        <v>3300</v>
      </c>
      <c r="E476">
        <f>VLOOKUP(D476,LU_A!$C$2:$D$13,1,TRUE)</f>
        <v>1000</v>
      </c>
      <c r="F476" t="str">
        <f>VLOOKUP($D476,LU_A!$C$2:$D$13,2,TRUE)</f>
        <v>SmB</v>
      </c>
      <c r="G476">
        <v>1</v>
      </c>
      <c r="H476" t="s">
        <v>8221</v>
      </c>
      <c r="I476" t="s">
        <v>8224</v>
      </c>
      <c r="J476" t="s">
        <v>8246</v>
      </c>
      <c r="K476">
        <v>1487318029</v>
      </c>
      <c r="L476" s="8">
        <f t="shared" si="70"/>
        <v>42783.329039351855</v>
      </c>
      <c r="M476" s="8">
        <f t="shared" si="73"/>
        <v>42783</v>
      </c>
      <c r="N476" s="9">
        <f t="shared" si="74"/>
        <v>0.32903935185458977</v>
      </c>
      <c r="O476">
        <v>1484726029</v>
      </c>
      <c r="P476" s="8">
        <f t="shared" si="71"/>
        <v>42753.329039351855</v>
      </c>
      <c r="Q476" s="8">
        <f t="shared" si="75"/>
        <v>42753</v>
      </c>
      <c r="R476" s="9">
        <f t="shared" si="76"/>
        <v>0.32903935185458977</v>
      </c>
      <c r="S476" t="b">
        <v>0</v>
      </c>
      <c r="T476">
        <v>1</v>
      </c>
      <c r="U476" t="str">
        <f t="shared" si="77"/>
        <v/>
      </c>
      <c r="V476">
        <f t="shared" si="78"/>
        <v>1</v>
      </c>
      <c r="W476" t="b">
        <v>0</v>
      </c>
      <c r="X476" t="s">
        <v>8268</v>
      </c>
      <c r="Y476" s="3">
        <f t="shared" si="79"/>
        <v>3.0303030303030303E-4</v>
      </c>
      <c r="Z476" s="4">
        <f t="shared" si="72"/>
        <v>1</v>
      </c>
      <c r="AA476" t="s">
        <v>8306</v>
      </c>
      <c r="AB476" t="s">
        <v>8312</v>
      </c>
      <c r="AC476">
        <f>1</f>
        <v>1</v>
      </c>
    </row>
    <row r="477" spans="1:29" ht="57.6" x14ac:dyDescent="0.3">
      <c r="A477">
        <v>475</v>
      </c>
      <c r="B477" s="1" t="s">
        <v>476</v>
      </c>
      <c r="C477" s="1" t="s">
        <v>4585</v>
      </c>
      <c r="D477">
        <v>2000</v>
      </c>
      <c r="E477">
        <f>VLOOKUP(D477,LU_A!$C$2:$D$13,1,TRUE)</f>
        <v>1000</v>
      </c>
      <c r="F477" t="str">
        <f>VLOOKUP($D477,LU_A!$C$2:$D$13,2,TRUE)</f>
        <v>SmB</v>
      </c>
      <c r="G477">
        <v>0</v>
      </c>
      <c r="H477" t="s">
        <v>8221</v>
      </c>
      <c r="I477" t="s">
        <v>8224</v>
      </c>
      <c r="J477" t="s">
        <v>8246</v>
      </c>
      <c r="K477">
        <v>1430877843</v>
      </c>
      <c r="L477" s="8">
        <f t="shared" si="70"/>
        <v>42130.086145833338</v>
      </c>
      <c r="M477" s="8">
        <f t="shared" si="73"/>
        <v>42130</v>
      </c>
      <c r="N477" s="9">
        <f t="shared" si="74"/>
        <v>8.6145833338377997E-2</v>
      </c>
      <c r="O477">
        <v>1428285843</v>
      </c>
      <c r="P477" s="8">
        <f t="shared" si="71"/>
        <v>42100.086145833338</v>
      </c>
      <c r="Q477" s="8">
        <f t="shared" si="75"/>
        <v>42100</v>
      </c>
      <c r="R477" s="9">
        <f t="shared" si="76"/>
        <v>8.6145833338377997E-2</v>
      </c>
      <c r="S477" t="b">
        <v>0</v>
      </c>
      <c r="T477">
        <v>0</v>
      </c>
      <c r="U477" t="str">
        <f t="shared" si="77"/>
        <v/>
      </c>
      <c r="V477">
        <f t="shared" si="78"/>
        <v>0</v>
      </c>
      <c r="W477" t="b">
        <v>0</v>
      </c>
      <c r="X477" t="s">
        <v>8268</v>
      </c>
      <c r="Y477" s="3">
        <f t="shared" si="79"/>
        <v>0</v>
      </c>
      <c r="Z477" s="4" t="str">
        <f t="shared" si="72"/>
        <v xml:space="preserve"> </v>
      </c>
      <c r="AA477" t="s">
        <v>8306</v>
      </c>
      <c r="AB477" t="s">
        <v>8312</v>
      </c>
      <c r="AC477">
        <f>1</f>
        <v>1</v>
      </c>
    </row>
    <row r="478" spans="1:29" ht="28.8" x14ac:dyDescent="0.3">
      <c r="A478">
        <v>476</v>
      </c>
      <c r="B478" s="1" t="s">
        <v>477</v>
      </c>
      <c r="C478" s="1" t="s">
        <v>4586</v>
      </c>
      <c r="D478">
        <v>220000</v>
      </c>
      <c r="E478">
        <f>VLOOKUP(D478,LU_A!$C$2:$D$13,1,TRUE)</f>
        <v>50000</v>
      </c>
      <c r="F478" t="str">
        <f>VLOOKUP($D478,LU_A!$C$2:$D$13,2,TRUE)</f>
        <v>LgD</v>
      </c>
      <c r="G478">
        <v>4906.59</v>
      </c>
      <c r="H478" t="s">
        <v>8221</v>
      </c>
      <c r="I478" t="s">
        <v>8224</v>
      </c>
      <c r="J478" t="s">
        <v>8246</v>
      </c>
      <c r="K478">
        <v>1401767940</v>
      </c>
      <c r="L478" s="8">
        <f t="shared" si="70"/>
        <v>41793.165972222225</v>
      </c>
      <c r="M478" s="8">
        <f t="shared" si="73"/>
        <v>41793</v>
      </c>
      <c r="N478" s="9">
        <f t="shared" si="74"/>
        <v>0.16597222222480923</v>
      </c>
      <c r="O478">
        <v>1398727441</v>
      </c>
      <c r="P478" s="8">
        <f t="shared" si="71"/>
        <v>41757.975011574075</v>
      </c>
      <c r="Q478" s="8">
        <f t="shared" si="75"/>
        <v>41757</v>
      </c>
      <c r="R478" s="9">
        <f t="shared" si="76"/>
        <v>0.97501157407532446</v>
      </c>
      <c r="S478" t="b">
        <v>0</v>
      </c>
      <c r="T478">
        <v>124</v>
      </c>
      <c r="U478" t="str">
        <f t="shared" si="77"/>
        <v/>
      </c>
      <c r="V478">
        <f t="shared" si="78"/>
        <v>124</v>
      </c>
      <c r="W478" t="b">
        <v>0</v>
      </c>
      <c r="X478" t="s">
        <v>8268</v>
      </c>
      <c r="Y478" s="3">
        <f t="shared" si="79"/>
        <v>2.2302681818181819E-2</v>
      </c>
      <c r="Z478" s="4">
        <f t="shared" si="72"/>
        <v>39.569274193548388</v>
      </c>
      <c r="AA478" t="s">
        <v>8306</v>
      </c>
      <c r="AB478" t="s">
        <v>8312</v>
      </c>
      <c r="AC478">
        <f>1</f>
        <v>1</v>
      </c>
    </row>
    <row r="479" spans="1:29" ht="57.6" x14ac:dyDescent="0.3">
      <c r="A479">
        <v>477</v>
      </c>
      <c r="B479" s="1" t="s">
        <v>478</v>
      </c>
      <c r="C479" s="1" t="s">
        <v>4587</v>
      </c>
      <c r="D479">
        <v>1500</v>
      </c>
      <c r="E479">
        <f>VLOOKUP(D479,LU_A!$C$2:$D$13,1,TRUE)</f>
        <v>1000</v>
      </c>
      <c r="F479" t="str">
        <f>VLOOKUP($D479,LU_A!$C$2:$D$13,2,TRUE)</f>
        <v>SmB</v>
      </c>
      <c r="G479">
        <v>0</v>
      </c>
      <c r="H479" t="s">
        <v>8221</v>
      </c>
      <c r="I479" t="s">
        <v>8224</v>
      </c>
      <c r="J479" t="s">
        <v>8246</v>
      </c>
      <c r="K479">
        <v>1337371334</v>
      </c>
      <c r="L479" s="8">
        <f t="shared" si="70"/>
        <v>41047.83488425926</v>
      </c>
      <c r="M479" s="8">
        <f t="shared" si="73"/>
        <v>41047</v>
      </c>
      <c r="N479" s="9">
        <f t="shared" si="74"/>
        <v>0.83488425926043419</v>
      </c>
      <c r="O479">
        <v>1332187334</v>
      </c>
      <c r="P479" s="8">
        <f t="shared" si="71"/>
        <v>40987.83488425926</v>
      </c>
      <c r="Q479" s="8">
        <f t="shared" si="75"/>
        <v>40987</v>
      </c>
      <c r="R479" s="9">
        <f t="shared" si="76"/>
        <v>0.83488425926043419</v>
      </c>
      <c r="S479" t="b">
        <v>0</v>
      </c>
      <c r="T479">
        <v>0</v>
      </c>
      <c r="U479" t="str">
        <f t="shared" si="77"/>
        <v/>
      </c>
      <c r="V479">
        <f t="shared" si="78"/>
        <v>0</v>
      </c>
      <c r="W479" t="b">
        <v>0</v>
      </c>
      <c r="X479" t="s">
        <v>8268</v>
      </c>
      <c r="Y479" s="3">
        <f t="shared" si="79"/>
        <v>0</v>
      </c>
      <c r="Z479" s="4" t="str">
        <f t="shared" si="72"/>
        <v xml:space="preserve"> </v>
      </c>
      <c r="AA479" t="s">
        <v>8306</v>
      </c>
      <c r="AB479" t="s">
        <v>8312</v>
      </c>
      <c r="AC479">
        <f>1</f>
        <v>1</v>
      </c>
    </row>
    <row r="480" spans="1:29" ht="43.2" x14ac:dyDescent="0.3">
      <c r="A480">
        <v>478</v>
      </c>
      <c r="B480" s="1" t="s">
        <v>479</v>
      </c>
      <c r="C480" s="1" t="s">
        <v>4588</v>
      </c>
      <c r="D480">
        <v>10000</v>
      </c>
      <c r="E480">
        <f>VLOOKUP(D480,LU_A!$C$2:$D$13,1,TRUE)</f>
        <v>10000</v>
      </c>
      <c r="F480" t="str">
        <f>VLOOKUP($D480,LU_A!$C$2:$D$13,2,TRUE)</f>
        <v>SmD</v>
      </c>
      <c r="G480">
        <v>0</v>
      </c>
      <c r="H480" t="s">
        <v>8221</v>
      </c>
      <c r="I480" t="s">
        <v>8224</v>
      </c>
      <c r="J480" t="s">
        <v>8246</v>
      </c>
      <c r="K480">
        <v>1427921509</v>
      </c>
      <c r="L480" s="8">
        <f t="shared" si="70"/>
        <v>42095.869317129633</v>
      </c>
      <c r="M480" s="8">
        <f t="shared" si="73"/>
        <v>42095</v>
      </c>
      <c r="N480" s="9">
        <f t="shared" si="74"/>
        <v>0.86931712963269092</v>
      </c>
      <c r="O480">
        <v>1425333109</v>
      </c>
      <c r="P480" s="8">
        <f t="shared" si="71"/>
        <v>42065.910983796297</v>
      </c>
      <c r="Q480" s="8">
        <f t="shared" si="75"/>
        <v>42065</v>
      </c>
      <c r="R480" s="9">
        <f t="shared" si="76"/>
        <v>0.91098379629693227</v>
      </c>
      <c r="S480" t="b">
        <v>0</v>
      </c>
      <c r="T480">
        <v>0</v>
      </c>
      <c r="U480" t="str">
        <f t="shared" si="77"/>
        <v/>
      </c>
      <c r="V480">
        <f t="shared" si="78"/>
        <v>0</v>
      </c>
      <c r="W480" t="b">
        <v>0</v>
      </c>
      <c r="X480" t="s">
        <v>8268</v>
      </c>
      <c r="Y480" s="3">
        <f t="shared" si="79"/>
        <v>0</v>
      </c>
      <c r="Z480" s="4" t="str">
        <f t="shared" si="72"/>
        <v xml:space="preserve"> </v>
      </c>
      <c r="AA480" t="s">
        <v>8306</v>
      </c>
      <c r="AB480" t="s">
        <v>8312</v>
      </c>
      <c r="AC480">
        <f>1</f>
        <v>1</v>
      </c>
    </row>
    <row r="481" spans="1:29" ht="43.2" x14ac:dyDescent="0.3">
      <c r="A481">
        <v>479</v>
      </c>
      <c r="B481" s="1" t="s">
        <v>480</v>
      </c>
      <c r="C481" s="1" t="s">
        <v>4589</v>
      </c>
      <c r="D481">
        <v>15000</v>
      </c>
      <c r="E481">
        <f>VLOOKUP(D481,LU_A!$C$2:$D$13,1,TRUE)</f>
        <v>15000</v>
      </c>
      <c r="F481" t="str">
        <f>VLOOKUP($D481,LU_A!$C$2:$D$13,2,TRUE)</f>
        <v>MedA</v>
      </c>
      <c r="G481">
        <v>4884</v>
      </c>
      <c r="H481" t="s">
        <v>8221</v>
      </c>
      <c r="I481" t="s">
        <v>8224</v>
      </c>
      <c r="J481" t="s">
        <v>8246</v>
      </c>
      <c r="K481">
        <v>1416566835</v>
      </c>
      <c r="L481" s="8">
        <f t="shared" si="70"/>
        <v>41964.449479166666</v>
      </c>
      <c r="M481" s="8">
        <f t="shared" si="73"/>
        <v>41964</v>
      </c>
      <c r="N481" s="9">
        <f t="shared" si="74"/>
        <v>0.44947916666569654</v>
      </c>
      <c r="O481">
        <v>1411379235</v>
      </c>
      <c r="P481" s="8">
        <f t="shared" si="71"/>
        <v>41904.407812500001</v>
      </c>
      <c r="Q481" s="8">
        <f t="shared" si="75"/>
        <v>41904</v>
      </c>
      <c r="R481" s="9">
        <f t="shared" si="76"/>
        <v>0.40781250000145519</v>
      </c>
      <c r="S481" t="b">
        <v>0</v>
      </c>
      <c r="T481">
        <v>55</v>
      </c>
      <c r="U481" t="str">
        <f t="shared" si="77"/>
        <v/>
      </c>
      <c r="V481">
        <f t="shared" si="78"/>
        <v>55</v>
      </c>
      <c r="W481" t="b">
        <v>0</v>
      </c>
      <c r="X481" t="s">
        <v>8268</v>
      </c>
      <c r="Y481" s="3">
        <f t="shared" si="79"/>
        <v>0.3256</v>
      </c>
      <c r="Z481" s="4">
        <f t="shared" si="72"/>
        <v>88.8</v>
      </c>
      <c r="AA481" t="s">
        <v>8306</v>
      </c>
      <c r="AB481" t="s">
        <v>8312</v>
      </c>
      <c r="AC481">
        <f>1</f>
        <v>1</v>
      </c>
    </row>
    <row r="482" spans="1:29" ht="43.2" x14ac:dyDescent="0.3">
      <c r="A482">
        <v>480</v>
      </c>
      <c r="B482" s="1" t="s">
        <v>481</v>
      </c>
      <c r="C482" s="1" t="s">
        <v>4590</v>
      </c>
      <c r="D482">
        <v>40000</v>
      </c>
      <c r="E482">
        <f>VLOOKUP(D482,LU_A!$C$2:$D$13,1,TRUE)</f>
        <v>40000</v>
      </c>
      <c r="F482" t="str">
        <f>VLOOKUP($D482,LU_A!$C$2:$D$13,2,TRUE)</f>
        <v>LgB</v>
      </c>
      <c r="G482">
        <v>7764</v>
      </c>
      <c r="H482" t="s">
        <v>8221</v>
      </c>
      <c r="I482" t="s">
        <v>8224</v>
      </c>
      <c r="J482" t="s">
        <v>8246</v>
      </c>
      <c r="K482">
        <v>1376049615</v>
      </c>
      <c r="L482" s="8">
        <f t="shared" si="70"/>
        <v>41495.500173611108</v>
      </c>
      <c r="M482" s="8">
        <f t="shared" si="73"/>
        <v>41495</v>
      </c>
      <c r="N482" s="9">
        <f t="shared" si="74"/>
        <v>0.50017361110803904</v>
      </c>
      <c r="O482">
        <v>1373457615</v>
      </c>
      <c r="P482" s="8">
        <f t="shared" si="71"/>
        <v>41465.500173611108</v>
      </c>
      <c r="Q482" s="8">
        <f t="shared" si="75"/>
        <v>41465</v>
      </c>
      <c r="R482" s="9">
        <f t="shared" si="76"/>
        <v>0.50017361110803904</v>
      </c>
      <c r="S482" t="b">
        <v>0</v>
      </c>
      <c r="T482">
        <v>140</v>
      </c>
      <c r="U482" t="str">
        <f t="shared" si="77"/>
        <v/>
      </c>
      <c r="V482">
        <f t="shared" si="78"/>
        <v>140</v>
      </c>
      <c r="W482" t="b">
        <v>0</v>
      </c>
      <c r="X482" t="s">
        <v>8268</v>
      </c>
      <c r="Y482" s="3">
        <f t="shared" si="79"/>
        <v>0.19409999999999999</v>
      </c>
      <c r="Z482" s="4">
        <f t="shared" si="72"/>
        <v>55.457142857142856</v>
      </c>
      <c r="AA482" t="s">
        <v>8306</v>
      </c>
      <c r="AB482" t="s">
        <v>8312</v>
      </c>
      <c r="AC482">
        <f>1</f>
        <v>1</v>
      </c>
    </row>
    <row r="483" spans="1:29" ht="43.2" x14ac:dyDescent="0.3">
      <c r="A483">
        <v>481</v>
      </c>
      <c r="B483" s="1" t="s">
        <v>482</v>
      </c>
      <c r="C483" s="1" t="s">
        <v>4591</v>
      </c>
      <c r="D483">
        <v>30000</v>
      </c>
      <c r="E483">
        <f>VLOOKUP(D483,LU_A!$C$2:$D$13,1,TRUE)</f>
        <v>30000</v>
      </c>
      <c r="F483" t="str">
        <f>VLOOKUP($D483,LU_A!$C$2:$D$13,2,TRUE)</f>
        <v>MedD</v>
      </c>
      <c r="G483">
        <v>1830</v>
      </c>
      <c r="H483" t="s">
        <v>8221</v>
      </c>
      <c r="I483" t="s">
        <v>8224</v>
      </c>
      <c r="J483" t="s">
        <v>8246</v>
      </c>
      <c r="K483">
        <v>1349885289</v>
      </c>
      <c r="L483" s="8">
        <f t="shared" si="70"/>
        <v>41192.672326388885</v>
      </c>
      <c r="M483" s="8">
        <f t="shared" si="73"/>
        <v>41192</v>
      </c>
      <c r="N483" s="9">
        <f t="shared" si="74"/>
        <v>0.67232638888526708</v>
      </c>
      <c r="O483">
        <v>1347293289</v>
      </c>
      <c r="P483" s="8">
        <f t="shared" si="71"/>
        <v>41162.672326388885</v>
      </c>
      <c r="Q483" s="8">
        <f t="shared" si="75"/>
        <v>41162</v>
      </c>
      <c r="R483" s="9">
        <f t="shared" si="76"/>
        <v>0.67232638888526708</v>
      </c>
      <c r="S483" t="b">
        <v>0</v>
      </c>
      <c r="T483">
        <v>21</v>
      </c>
      <c r="U483" t="str">
        <f t="shared" si="77"/>
        <v/>
      </c>
      <c r="V483">
        <f t="shared" si="78"/>
        <v>21</v>
      </c>
      <c r="W483" t="b">
        <v>0</v>
      </c>
      <c r="X483" t="s">
        <v>8268</v>
      </c>
      <c r="Y483" s="3">
        <f t="shared" si="79"/>
        <v>6.0999999999999999E-2</v>
      </c>
      <c r="Z483" s="4">
        <f t="shared" si="72"/>
        <v>87.142857142857139</v>
      </c>
      <c r="AA483" t="s">
        <v>8306</v>
      </c>
      <c r="AB483" t="s">
        <v>8312</v>
      </c>
      <c r="AC483">
        <f>1</f>
        <v>1</v>
      </c>
    </row>
    <row r="484" spans="1:29" ht="43.2" x14ac:dyDescent="0.3">
      <c r="A484">
        <v>482</v>
      </c>
      <c r="B484" s="1" t="s">
        <v>483</v>
      </c>
      <c r="C484" s="1" t="s">
        <v>4592</v>
      </c>
      <c r="D484">
        <v>10000</v>
      </c>
      <c r="E484">
        <f>VLOOKUP(D484,LU_A!$C$2:$D$13,1,TRUE)</f>
        <v>10000</v>
      </c>
      <c r="F484" t="str">
        <f>VLOOKUP($D484,LU_A!$C$2:$D$13,2,TRUE)</f>
        <v>SmD</v>
      </c>
      <c r="G484">
        <v>10</v>
      </c>
      <c r="H484" t="s">
        <v>8221</v>
      </c>
      <c r="I484" t="s">
        <v>8224</v>
      </c>
      <c r="J484" t="s">
        <v>8246</v>
      </c>
      <c r="K484">
        <v>1460644440</v>
      </c>
      <c r="L484" s="8">
        <f t="shared" si="70"/>
        <v>42474.606944444444</v>
      </c>
      <c r="M484" s="8">
        <f t="shared" si="73"/>
        <v>42474</v>
      </c>
      <c r="N484" s="9">
        <f t="shared" si="74"/>
        <v>0.60694444444379769</v>
      </c>
      <c r="O484">
        <v>1458336690</v>
      </c>
      <c r="P484" s="8">
        <f t="shared" si="71"/>
        <v>42447.896875000006</v>
      </c>
      <c r="Q484" s="8">
        <f t="shared" si="75"/>
        <v>42447</v>
      </c>
      <c r="R484" s="9">
        <f t="shared" si="76"/>
        <v>0.89687500000582077</v>
      </c>
      <c r="S484" t="b">
        <v>0</v>
      </c>
      <c r="T484">
        <v>1</v>
      </c>
      <c r="U484" t="str">
        <f t="shared" si="77"/>
        <v/>
      </c>
      <c r="V484">
        <f t="shared" si="78"/>
        <v>1</v>
      </c>
      <c r="W484" t="b">
        <v>0</v>
      </c>
      <c r="X484" t="s">
        <v>8268</v>
      </c>
      <c r="Y484" s="3">
        <f t="shared" si="79"/>
        <v>1E-3</v>
      </c>
      <c r="Z484" s="4">
        <f t="shared" si="72"/>
        <v>10</v>
      </c>
      <c r="AA484" t="s">
        <v>8306</v>
      </c>
      <c r="AB484" t="s">
        <v>8312</v>
      </c>
      <c r="AC484">
        <f>1</f>
        <v>1</v>
      </c>
    </row>
    <row r="485" spans="1:29" ht="57.6" x14ac:dyDescent="0.3">
      <c r="A485">
        <v>483</v>
      </c>
      <c r="B485" s="1" t="s">
        <v>484</v>
      </c>
      <c r="C485" s="1" t="s">
        <v>4593</v>
      </c>
      <c r="D485">
        <v>15000</v>
      </c>
      <c r="E485">
        <f>VLOOKUP(D485,LU_A!$C$2:$D$13,1,TRUE)</f>
        <v>15000</v>
      </c>
      <c r="F485" t="str">
        <f>VLOOKUP($D485,LU_A!$C$2:$D$13,2,TRUE)</f>
        <v>MedA</v>
      </c>
      <c r="G485">
        <v>7530</v>
      </c>
      <c r="H485" t="s">
        <v>8221</v>
      </c>
      <c r="I485" t="s">
        <v>8225</v>
      </c>
      <c r="J485" t="s">
        <v>8247</v>
      </c>
      <c r="K485">
        <v>1359434672</v>
      </c>
      <c r="L485" s="8">
        <f t="shared" si="70"/>
        <v>41303.197592592594</v>
      </c>
      <c r="M485" s="8">
        <f t="shared" si="73"/>
        <v>41303</v>
      </c>
      <c r="N485" s="9">
        <f t="shared" si="74"/>
        <v>0.19759259259444661</v>
      </c>
      <c r="O485">
        <v>1354250672</v>
      </c>
      <c r="P485" s="8">
        <f t="shared" si="71"/>
        <v>41243.197592592594</v>
      </c>
      <c r="Q485" s="8">
        <f t="shared" si="75"/>
        <v>41243</v>
      </c>
      <c r="R485" s="9">
        <f t="shared" si="76"/>
        <v>0.19759259259444661</v>
      </c>
      <c r="S485" t="b">
        <v>0</v>
      </c>
      <c r="T485">
        <v>147</v>
      </c>
      <c r="U485" t="str">
        <f t="shared" si="77"/>
        <v/>
      </c>
      <c r="V485">
        <f t="shared" si="78"/>
        <v>147</v>
      </c>
      <c r="W485" t="b">
        <v>0</v>
      </c>
      <c r="X485" t="s">
        <v>8268</v>
      </c>
      <c r="Y485" s="3">
        <f t="shared" si="79"/>
        <v>0.502</v>
      </c>
      <c r="Z485" s="4">
        <f t="shared" si="72"/>
        <v>51.224489795918366</v>
      </c>
      <c r="AA485" t="s">
        <v>8306</v>
      </c>
      <c r="AB485" t="s">
        <v>8312</v>
      </c>
      <c r="AC485">
        <f>1</f>
        <v>1</v>
      </c>
    </row>
    <row r="486" spans="1:29" ht="57.6" x14ac:dyDescent="0.3">
      <c r="A486">
        <v>484</v>
      </c>
      <c r="B486" s="1" t="s">
        <v>485</v>
      </c>
      <c r="C486" s="1" t="s">
        <v>4594</v>
      </c>
      <c r="D486">
        <v>80000</v>
      </c>
      <c r="E486">
        <f>VLOOKUP(D486,LU_A!$C$2:$D$13,1,TRUE)</f>
        <v>50000</v>
      </c>
      <c r="F486" t="str">
        <f>VLOOKUP($D486,LU_A!$C$2:$D$13,2,TRUE)</f>
        <v>LgD</v>
      </c>
      <c r="G486">
        <v>149</v>
      </c>
      <c r="H486" t="s">
        <v>8221</v>
      </c>
      <c r="I486" t="s">
        <v>8225</v>
      </c>
      <c r="J486" t="s">
        <v>8247</v>
      </c>
      <c r="K486">
        <v>1446766372</v>
      </c>
      <c r="L486" s="8">
        <f t="shared" si="70"/>
        <v>42313.981157407412</v>
      </c>
      <c r="M486" s="8">
        <f t="shared" si="73"/>
        <v>42313</v>
      </c>
      <c r="N486" s="9">
        <f t="shared" si="74"/>
        <v>0.98115740741195623</v>
      </c>
      <c r="O486">
        <v>1443220372</v>
      </c>
      <c r="P486" s="8">
        <f t="shared" si="71"/>
        <v>42272.93949074074</v>
      </c>
      <c r="Q486" s="8">
        <f t="shared" si="75"/>
        <v>42272</v>
      </c>
      <c r="R486" s="9">
        <f t="shared" si="76"/>
        <v>0.93949074074043892</v>
      </c>
      <c r="S486" t="b">
        <v>0</v>
      </c>
      <c r="T486">
        <v>11</v>
      </c>
      <c r="U486" t="str">
        <f t="shared" si="77"/>
        <v/>
      </c>
      <c r="V486">
        <f t="shared" si="78"/>
        <v>11</v>
      </c>
      <c r="W486" t="b">
        <v>0</v>
      </c>
      <c r="X486" t="s">
        <v>8268</v>
      </c>
      <c r="Y486" s="3">
        <f t="shared" si="79"/>
        <v>1.8625E-3</v>
      </c>
      <c r="Z486" s="4">
        <f t="shared" si="72"/>
        <v>13.545454545454545</v>
      </c>
      <c r="AA486" t="s">
        <v>8306</v>
      </c>
      <c r="AB486" t="s">
        <v>8312</v>
      </c>
      <c r="AC486">
        <f>1</f>
        <v>1</v>
      </c>
    </row>
    <row r="487" spans="1:29" ht="43.2" x14ac:dyDescent="0.3">
      <c r="A487">
        <v>485</v>
      </c>
      <c r="B487" s="1" t="s">
        <v>486</v>
      </c>
      <c r="C487" s="1" t="s">
        <v>4595</v>
      </c>
      <c r="D487">
        <v>37956</v>
      </c>
      <c r="E487">
        <f>VLOOKUP(D487,LU_A!$C$2:$D$13,1,TRUE)</f>
        <v>35000</v>
      </c>
      <c r="F487" t="str">
        <f>VLOOKUP($D487,LU_A!$C$2:$D$13,2,TRUE)</f>
        <v>LgA</v>
      </c>
      <c r="G487">
        <v>8315.01</v>
      </c>
      <c r="H487" t="s">
        <v>8221</v>
      </c>
      <c r="I487" t="s">
        <v>8225</v>
      </c>
      <c r="J487" t="s">
        <v>8247</v>
      </c>
      <c r="K487">
        <v>1368792499</v>
      </c>
      <c r="L487" s="8">
        <f t="shared" si="70"/>
        <v>41411.50577546296</v>
      </c>
      <c r="M487" s="8">
        <f t="shared" si="73"/>
        <v>41411</v>
      </c>
      <c r="N487" s="9">
        <f t="shared" si="74"/>
        <v>0.50577546295971842</v>
      </c>
      <c r="O487">
        <v>1366200499</v>
      </c>
      <c r="P487" s="8">
        <f t="shared" si="71"/>
        <v>41381.50577546296</v>
      </c>
      <c r="Q487" s="8">
        <f t="shared" si="75"/>
        <v>41381</v>
      </c>
      <c r="R487" s="9">
        <f t="shared" si="76"/>
        <v>0.50577546295971842</v>
      </c>
      <c r="S487" t="b">
        <v>0</v>
      </c>
      <c r="T487">
        <v>125</v>
      </c>
      <c r="U487" t="str">
        <f t="shared" si="77"/>
        <v/>
      </c>
      <c r="V487">
        <f t="shared" si="78"/>
        <v>125</v>
      </c>
      <c r="W487" t="b">
        <v>0</v>
      </c>
      <c r="X487" t="s">
        <v>8268</v>
      </c>
      <c r="Y487" s="3">
        <f t="shared" si="79"/>
        <v>0.21906971229845085</v>
      </c>
      <c r="Z487" s="4">
        <f t="shared" si="72"/>
        <v>66.520080000000007</v>
      </c>
      <c r="AA487" t="s">
        <v>8306</v>
      </c>
      <c r="AB487" t="s">
        <v>8312</v>
      </c>
      <c r="AC487">
        <f>1</f>
        <v>1</v>
      </c>
    </row>
    <row r="488" spans="1:29" ht="43.2" x14ac:dyDescent="0.3">
      <c r="A488">
        <v>486</v>
      </c>
      <c r="B488" s="1" t="s">
        <v>487</v>
      </c>
      <c r="C488" s="1" t="s">
        <v>4596</v>
      </c>
      <c r="D488">
        <v>550000</v>
      </c>
      <c r="E488">
        <f>VLOOKUP(D488,LU_A!$C$2:$D$13,1,TRUE)</f>
        <v>50000</v>
      </c>
      <c r="F488" t="str">
        <f>VLOOKUP($D488,LU_A!$C$2:$D$13,2,TRUE)</f>
        <v>LgD</v>
      </c>
      <c r="G488">
        <v>50</v>
      </c>
      <c r="H488" t="s">
        <v>8221</v>
      </c>
      <c r="I488" t="s">
        <v>8226</v>
      </c>
      <c r="J488" t="s">
        <v>8248</v>
      </c>
      <c r="K488">
        <v>1401662239</v>
      </c>
      <c r="L488" s="8">
        <f t="shared" si="70"/>
        <v>41791.94258101852</v>
      </c>
      <c r="M488" s="8">
        <f t="shared" si="73"/>
        <v>41791</v>
      </c>
      <c r="N488" s="9">
        <f t="shared" si="74"/>
        <v>0.94258101852028631</v>
      </c>
      <c r="O488">
        <v>1399070239</v>
      </c>
      <c r="P488" s="8">
        <f t="shared" si="71"/>
        <v>41761.94258101852</v>
      </c>
      <c r="Q488" s="8">
        <f t="shared" si="75"/>
        <v>41761</v>
      </c>
      <c r="R488" s="9">
        <f t="shared" si="76"/>
        <v>0.94258101852028631</v>
      </c>
      <c r="S488" t="b">
        <v>0</v>
      </c>
      <c r="T488">
        <v>1</v>
      </c>
      <c r="U488" t="str">
        <f t="shared" si="77"/>
        <v/>
      </c>
      <c r="V488">
        <f t="shared" si="78"/>
        <v>1</v>
      </c>
      <c r="W488" t="b">
        <v>0</v>
      </c>
      <c r="X488" t="s">
        <v>8268</v>
      </c>
      <c r="Y488" s="3">
        <f t="shared" si="79"/>
        <v>9.0909090909090904E-5</v>
      </c>
      <c r="Z488" s="4">
        <f t="shared" si="72"/>
        <v>50</v>
      </c>
      <c r="AA488" t="s">
        <v>8306</v>
      </c>
      <c r="AB488" t="s">
        <v>8312</v>
      </c>
      <c r="AC488">
        <f>1</f>
        <v>1</v>
      </c>
    </row>
    <row r="489" spans="1:29" ht="43.2" x14ac:dyDescent="0.3">
      <c r="A489">
        <v>487</v>
      </c>
      <c r="B489" s="1" t="s">
        <v>488</v>
      </c>
      <c r="C489" s="1" t="s">
        <v>4597</v>
      </c>
      <c r="D489">
        <v>50000</v>
      </c>
      <c r="E489">
        <f>VLOOKUP(D489,LU_A!$C$2:$D$13,1,TRUE)</f>
        <v>50000</v>
      </c>
      <c r="F489" t="str">
        <f>VLOOKUP($D489,LU_A!$C$2:$D$13,2,TRUE)</f>
        <v>LgD</v>
      </c>
      <c r="G489">
        <v>0</v>
      </c>
      <c r="H489" t="s">
        <v>8221</v>
      </c>
      <c r="I489" t="s">
        <v>8229</v>
      </c>
      <c r="J489" t="s">
        <v>8251</v>
      </c>
      <c r="K489">
        <v>1482678994</v>
      </c>
      <c r="L489" s="8">
        <f t="shared" si="70"/>
        <v>42729.636504629627</v>
      </c>
      <c r="M489" s="8">
        <f t="shared" si="73"/>
        <v>42729</v>
      </c>
      <c r="N489" s="9">
        <f t="shared" si="74"/>
        <v>0.63650462962687016</v>
      </c>
      <c r="O489">
        <v>1477491394</v>
      </c>
      <c r="P489" s="8">
        <f t="shared" si="71"/>
        <v>42669.594837962963</v>
      </c>
      <c r="Q489" s="8">
        <f t="shared" si="75"/>
        <v>42669</v>
      </c>
      <c r="R489" s="9">
        <f t="shared" si="76"/>
        <v>0.59483796296262881</v>
      </c>
      <c r="S489" t="b">
        <v>0</v>
      </c>
      <c r="T489">
        <v>0</v>
      </c>
      <c r="U489" t="str">
        <f t="shared" si="77"/>
        <v/>
      </c>
      <c r="V489">
        <f t="shared" si="78"/>
        <v>0</v>
      </c>
      <c r="W489" t="b">
        <v>0</v>
      </c>
      <c r="X489" t="s">
        <v>8268</v>
      </c>
      <c r="Y489" s="3">
        <f t="shared" si="79"/>
        <v>0</v>
      </c>
      <c r="Z489" s="4" t="str">
        <f t="shared" si="72"/>
        <v xml:space="preserve"> </v>
      </c>
      <c r="AA489" t="s">
        <v>8306</v>
      </c>
      <c r="AB489" t="s">
        <v>8312</v>
      </c>
      <c r="AC489">
        <f>1</f>
        <v>1</v>
      </c>
    </row>
    <row r="490" spans="1:29" ht="43.2" x14ac:dyDescent="0.3">
      <c r="A490">
        <v>488</v>
      </c>
      <c r="B490" s="1" t="s">
        <v>489</v>
      </c>
      <c r="C490" s="1" t="s">
        <v>4598</v>
      </c>
      <c r="D490">
        <v>12000</v>
      </c>
      <c r="E490">
        <f>VLOOKUP(D490,LU_A!$C$2:$D$13,1,TRUE)</f>
        <v>10000</v>
      </c>
      <c r="F490" t="str">
        <f>VLOOKUP($D490,LU_A!$C$2:$D$13,2,TRUE)</f>
        <v>SmD</v>
      </c>
      <c r="G490">
        <v>0</v>
      </c>
      <c r="H490" t="s">
        <v>8221</v>
      </c>
      <c r="I490" t="s">
        <v>8224</v>
      </c>
      <c r="J490" t="s">
        <v>8246</v>
      </c>
      <c r="K490">
        <v>1483924700</v>
      </c>
      <c r="L490" s="8">
        <f t="shared" si="70"/>
        <v>42744.054398148146</v>
      </c>
      <c r="M490" s="8">
        <f t="shared" si="73"/>
        <v>42744</v>
      </c>
      <c r="N490" s="9">
        <f t="shared" si="74"/>
        <v>5.4398148145992309E-2</v>
      </c>
      <c r="O490">
        <v>1481332700</v>
      </c>
      <c r="P490" s="8">
        <f t="shared" si="71"/>
        <v>42714.054398148146</v>
      </c>
      <c r="Q490" s="8">
        <f t="shared" si="75"/>
        <v>42714</v>
      </c>
      <c r="R490" s="9">
        <f t="shared" si="76"/>
        <v>5.4398148145992309E-2</v>
      </c>
      <c r="S490" t="b">
        <v>0</v>
      </c>
      <c r="T490">
        <v>0</v>
      </c>
      <c r="U490" t="str">
        <f t="shared" si="77"/>
        <v/>
      </c>
      <c r="V490">
        <f t="shared" si="78"/>
        <v>0</v>
      </c>
      <c r="W490" t="b">
        <v>0</v>
      </c>
      <c r="X490" t="s">
        <v>8268</v>
      </c>
      <c r="Y490" s="3">
        <f t="shared" si="79"/>
        <v>0</v>
      </c>
      <c r="Z490" s="4" t="str">
        <f t="shared" si="72"/>
        <v xml:space="preserve"> </v>
      </c>
      <c r="AA490" t="s">
        <v>8306</v>
      </c>
      <c r="AB490" t="s">
        <v>8312</v>
      </c>
      <c r="AC490">
        <f>1</f>
        <v>1</v>
      </c>
    </row>
    <row r="491" spans="1:29" ht="43.2" x14ac:dyDescent="0.3">
      <c r="A491">
        <v>489</v>
      </c>
      <c r="B491" s="1" t="s">
        <v>490</v>
      </c>
      <c r="C491" s="1" t="s">
        <v>4599</v>
      </c>
      <c r="D491">
        <v>74997</v>
      </c>
      <c r="E491">
        <f>VLOOKUP(D491,LU_A!$C$2:$D$13,1,TRUE)</f>
        <v>50000</v>
      </c>
      <c r="F491" t="str">
        <f>VLOOKUP($D491,LU_A!$C$2:$D$13,2,TRUE)</f>
        <v>LgD</v>
      </c>
      <c r="G491">
        <v>215</v>
      </c>
      <c r="H491" t="s">
        <v>8221</v>
      </c>
      <c r="I491" t="s">
        <v>8224</v>
      </c>
      <c r="J491" t="s">
        <v>8246</v>
      </c>
      <c r="K491">
        <v>1325763180</v>
      </c>
      <c r="L491" s="8">
        <f t="shared" si="70"/>
        <v>40913.481249999997</v>
      </c>
      <c r="M491" s="8">
        <f t="shared" si="73"/>
        <v>40913</v>
      </c>
      <c r="N491" s="9">
        <f t="shared" si="74"/>
        <v>0.48124999999708962</v>
      </c>
      <c r="O491">
        <v>1323084816</v>
      </c>
      <c r="P491" s="8">
        <f t="shared" si="71"/>
        <v>40882.481666666667</v>
      </c>
      <c r="Q491" s="8">
        <f t="shared" si="75"/>
        <v>40882</v>
      </c>
      <c r="R491" s="9">
        <f t="shared" si="76"/>
        <v>0.48166666666656965</v>
      </c>
      <c r="S491" t="b">
        <v>0</v>
      </c>
      <c r="T491">
        <v>3</v>
      </c>
      <c r="U491" t="str">
        <f t="shared" si="77"/>
        <v/>
      </c>
      <c r="V491">
        <f t="shared" si="78"/>
        <v>3</v>
      </c>
      <c r="W491" t="b">
        <v>0</v>
      </c>
      <c r="X491" t="s">
        <v>8268</v>
      </c>
      <c r="Y491" s="3">
        <f t="shared" si="79"/>
        <v>2.8667813379201833E-3</v>
      </c>
      <c r="Z491" s="4">
        <f t="shared" si="72"/>
        <v>71.666666666666671</v>
      </c>
      <c r="AA491" t="s">
        <v>8306</v>
      </c>
      <c r="AB491" t="s">
        <v>8312</v>
      </c>
      <c r="AC491">
        <f>1</f>
        <v>1</v>
      </c>
    </row>
    <row r="492" spans="1:29" x14ac:dyDescent="0.3">
      <c r="A492">
        <v>490</v>
      </c>
      <c r="B492" s="1" t="s">
        <v>491</v>
      </c>
      <c r="C492" s="1" t="s">
        <v>4600</v>
      </c>
      <c r="D492">
        <v>1000</v>
      </c>
      <c r="E492">
        <f>VLOOKUP(D492,LU_A!$C$2:$D$13,1,TRUE)</f>
        <v>1000</v>
      </c>
      <c r="F492" t="str">
        <f>VLOOKUP($D492,LU_A!$C$2:$D$13,2,TRUE)</f>
        <v>SmB</v>
      </c>
      <c r="G492">
        <v>0</v>
      </c>
      <c r="H492" t="s">
        <v>8221</v>
      </c>
      <c r="I492" t="s">
        <v>8224</v>
      </c>
      <c r="J492" t="s">
        <v>8246</v>
      </c>
      <c r="K492">
        <v>1345677285</v>
      </c>
      <c r="L492" s="8">
        <f t="shared" si="70"/>
        <v>41143.968576388892</v>
      </c>
      <c r="M492" s="8">
        <f t="shared" si="73"/>
        <v>41143</v>
      </c>
      <c r="N492" s="9">
        <f t="shared" si="74"/>
        <v>0.96857638889196096</v>
      </c>
      <c r="O492">
        <v>1343085285</v>
      </c>
      <c r="P492" s="8">
        <f t="shared" si="71"/>
        <v>41113.968576388892</v>
      </c>
      <c r="Q492" s="8">
        <f t="shared" si="75"/>
        <v>41113</v>
      </c>
      <c r="R492" s="9">
        <f t="shared" si="76"/>
        <v>0.96857638889196096</v>
      </c>
      <c r="S492" t="b">
        <v>0</v>
      </c>
      <c r="T492">
        <v>0</v>
      </c>
      <c r="U492" t="str">
        <f t="shared" si="77"/>
        <v/>
      </c>
      <c r="V492">
        <f t="shared" si="78"/>
        <v>0</v>
      </c>
      <c r="W492" t="b">
        <v>0</v>
      </c>
      <c r="X492" t="s">
        <v>8268</v>
      </c>
      <c r="Y492" s="3">
        <f t="shared" si="79"/>
        <v>0</v>
      </c>
      <c r="Z492" s="4" t="str">
        <f t="shared" si="72"/>
        <v xml:space="preserve"> </v>
      </c>
      <c r="AA492" t="s">
        <v>8306</v>
      </c>
      <c r="AB492" t="s">
        <v>8312</v>
      </c>
      <c r="AC492">
        <f>1</f>
        <v>1</v>
      </c>
    </row>
    <row r="493" spans="1:29" ht="43.2" x14ac:dyDescent="0.3">
      <c r="A493">
        <v>491</v>
      </c>
      <c r="B493" s="1" t="s">
        <v>492</v>
      </c>
      <c r="C493" s="1" t="s">
        <v>4601</v>
      </c>
      <c r="D493">
        <v>10000</v>
      </c>
      <c r="E493">
        <f>VLOOKUP(D493,LU_A!$C$2:$D$13,1,TRUE)</f>
        <v>10000</v>
      </c>
      <c r="F493" t="str">
        <f>VLOOKUP($D493,LU_A!$C$2:$D$13,2,TRUE)</f>
        <v>SmD</v>
      </c>
      <c r="G493">
        <v>0</v>
      </c>
      <c r="H493" t="s">
        <v>8221</v>
      </c>
      <c r="I493" t="s">
        <v>8224</v>
      </c>
      <c r="J493" t="s">
        <v>8246</v>
      </c>
      <c r="K493">
        <v>1453937699</v>
      </c>
      <c r="L493" s="8">
        <f t="shared" si="70"/>
        <v>42396.982627314821</v>
      </c>
      <c r="M493" s="8">
        <f t="shared" si="73"/>
        <v>42396</v>
      </c>
      <c r="N493" s="9">
        <f t="shared" si="74"/>
        <v>0.98262731482100207</v>
      </c>
      <c r="O493">
        <v>1451345699</v>
      </c>
      <c r="P493" s="8">
        <f t="shared" si="71"/>
        <v>42366.982627314821</v>
      </c>
      <c r="Q493" s="8">
        <f t="shared" si="75"/>
        <v>42366</v>
      </c>
      <c r="R493" s="9">
        <f t="shared" si="76"/>
        <v>0.98262731482100207</v>
      </c>
      <c r="S493" t="b">
        <v>0</v>
      </c>
      <c r="T493">
        <v>0</v>
      </c>
      <c r="U493" t="str">
        <f t="shared" si="77"/>
        <v/>
      </c>
      <c r="V493">
        <f t="shared" si="78"/>
        <v>0</v>
      </c>
      <c r="W493" t="b">
        <v>0</v>
      </c>
      <c r="X493" t="s">
        <v>8268</v>
      </c>
      <c r="Y493" s="3">
        <f t="shared" si="79"/>
        <v>0</v>
      </c>
      <c r="Z493" s="4" t="str">
        <f t="shared" si="72"/>
        <v xml:space="preserve"> </v>
      </c>
      <c r="AA493" t="s">
        <v>8306</v>
      </c>
      <c r="AB493" t="s">
        <v>8312</v>
      </c>
      <c r="AC493">
        <f>1</f>
        <v>1</v>
      </c>
    </row>
    <row r="494" spans="1:29" ht="43.2" x14ac:dyDescent="0.3">
      <c r="A494">
        <v>492</v>
      </c>
      <c r="B494" s="1" t="s">
        <v>493</v>
      </c>
      <c r="C494" s="1" t="s">
        <v>4602</v>
      </c>
      <c r="D494">
        <v>10000000</v>
      </c>
      <c r="E494">
        <f>VLOOKUP(D494,LU_A!$C$2:$D$13,1,TRUE)</f>
        <v>50000</v>
      </c>
      <c r="F494" t="str">
        <f>VLOOKUP($D494,LU_A!$C$2:$D$13,2,TRUE)</f>
        <v>LgD</v>
      </c>
      <c r="G494">
        <v>0</v>
      </c>
      <c r="H494" t="s">
        <v>8221</v>
      </c>
      <c r="I494" t="s">
        <v>8235</v>
      </c>
      <c r="J494" t="s">
        <v>8255</v>
      </c>
      <c r="K494">
        <v>1476319830</v>
      </c>
      <c r="L494" s="8">
        <f t="shared" si="70"/>
        <v>42656.03506944445</v>
      </c>
      <c r="M494" s="8">
        <f t="shared" si="73"/>
        <v>42656</v>
      </c>
      <c r="N494" s="9">
        <f t="shared" si="74"/>
        <v>3.5069444449618459E-2</v>
      </c>
      <c r="O494">
        <v>1471135830</v>
      </c>
      <c r="P494" s="8">
        <f t="shared" si="71"/>
        <v>42596.03506944445</v>
      </c>
      <c r="Q494" s="8">
        <f t="shared" si="75"/>
        <v>42596</v>
      </c>
      <c r="R494" s="9">
        <f t="shared" si="76"/>
        <v>3.5069444449618459E-2</v>
      </c>
      <c r="S494" t="b">
        <v>0</v>
      </c>
      <c r="T494">
        <v>0</v>
      </c>
      <c r="U494" t="str">
        <f t="shared" si="77"/>
        <v/>
      </c>
      <c r="V494">
        <f t="shared" si="78"/>
        <v>0</v>
      </c>
      <c r="W494" t="b">
        <v>0</v>
      </c>
      <c r="X494" t="s">
        <v>8268</v>
      </c>
      <c r="Y494" s="3">
        <f t="shared" si="79"/>
        <v>0</v>
      </c>
      <c r="Z494" s="4" t="str">
        <f t="shared" si="72"/>
        <v xml:space="preserve"> </v>
      </c>
      <c r="AA494" t="s">
        <v>8306</v>
      </c>
      <c r="AB494" t="s">
        <v>8312</v>
      </c>
      <c r="AC494">
        <f>1</f>
        <v>1</v>
      </c>
    </row>
    <row r="495" spans="1:29" ht="43.2" x14ac:dyDescent="0.3">
      <c r="A495">
        <v>493</v>
      </c>
      <c r="B495" s="1" t="s">
        <v>494</v>
      </c>
      <c r="C495" s="1" t="s">
        <v>4603</v>
      </c>
      <c r="D495">
        <v>30000</v>
      </c>
      <c r="E495">
        <f>VLOOKUP(D495,LU_A!$C$2:$D$13,1,TRUE)</f>
        <v>30000</v>
      </c>
      <c r="F495" t="str">
        <f>VLOOKUP($D495,LU_A!$C$2:$D$13,2,TRUE)</f>
        <v>MedD</v>
      </c>
      <c r="G495">
        <v>0</v>
      </c>
      <c r="H495" t="s">
        <v>8221</v>
      </c>
      <c r="I495" t="s">
        <v>8225</v>
      </c>
      <c r="J495" t="s">
        <v>8247</v>
      </c>
      <c r="K495">
        <v>1432142738</v>
      </c>
      <c r="L495" s="8">
        <f t="shared" si="70"/>
        <v>42144.726134259254</v>
      </c>
      <c r="M495" s="8">
        <f t="shared" si="73"/>
        <v>42144</v>
      </c>
      <c r="N495" s="9">
        <f t="shared" si="74"/>
        <v>0.72613425925374031</v>
      </c>
      <c r="O495">
        <v>1429550738</v>
      </c>
      <c r="P495" s="8">
        <f t="shared" si="71"/>
        <v>42114.726134259254</v>
      </c>
      <c r="Q495" s="8">
        <f t="shared" si="75"/>
        <v>42114</v>
      </c>
      <c r="R495" s="9">
        <f t="shared" si="76"/>
        <v>0.72613425925374031</v>
      </c>
      <c r="S495" t="b">
        <v>0</v>
      </c>
      <c r="T495">
        <v>0</v>
      </c>
      <c r="U495" t="str">
        <f t="shared" si="77"/>
        <v/>
      </c>
      <c r="V495">
        <f t="shared" si="78"/>
        <v>0</v>
      </c>
      <c r="W495" t="b">
        <v>0</v>
      </c>
      <c r="X495" t="s">
        <v>8268</v>
      </c>
      <c r="Y495" s="3">
        <f t="shared" si="79"/>
        <v>0</v>
      </c>
      <c r="Z495" s="4" t="str">
        <f t="shared" si="72"/>
        <v xml:space="preserve"> </v>
      </c>
      <c r="AA495" t="s">
        <v>8306</v>
      </c>
      <c r="AB495" t="s">
        <v>8312</v>
      </c>
      <c r="AC495">
        <f>1</f>
        <v>1</v>
      </c>
    </row>
    <row r="496" spans="1:29" ht="43.2" x14ac:dyDescent="0.3">
      <c r="A496">
        <v>494</v>
      </c>
      <c r="B496" s="1" t="s">
        <v>495</v>
      </c>
      <c r="C496" s="1" t="s">
        <v>4604</v>
      </c>
      <c r="D496">
        <v>20000</v>
      </c>
      <c r="E496">
        <f>VLOOKUP(D496,LU_A!$C$2:$D$13,1,TRUE)</f>
        <v>20000</v>
      </c>
      <c r="F496" t="str">
        <f>VLOOKUP($D496,LU_A!$C$2:$D$13,2,TRUE)</f>
        <v>MedB</v>
      </c>
      <c r="G496">
        <v>31</v>
      </c>
      <c r="H496" t="s">
        <v>8221</v>
      </c>
      <c r="I496" t="s">
        <v>8224</v>
      </c>
      <c r="J496" t="s">
        <v>8246</v>
      </c>
      <c r="K496">
        <v>1404356400</v>
      </c>
      <c r="L496" s="8">
        <f t="shared" si="70"/>
        <v>41823.125</v>
      </c>
      <c r="M496" s="8">
        <f t="shared" si="73"/>
        <v>41823</v>
      </c>
      <c r="N496" s="9">
        <f t="shared" si="74"/>
        <v>0.125</v>
      </c>
      <c r="O496">
        <v>1402343765</v>
      </c>
      <c r="P496" s="8">
        <f t="shared" si="71"/>
        <v>41799.830613425926</v>
      </c>
      <c r="Q496" s="8">
        <f t="shared" si="75"/>
        <v>41799</v>
      </c>
      <c r="R496" s="9">
        <f t="shared" si="76"/>
        <v>0.83061342592554865</v>
      </c>
      <c r="S496" t="b">
        <v>0</v>
      </c>
      <c r="T496">
        <v>3</v>
      </c>
      <c r="U496" t="str">
        <f t="shared" si="77"/>
        <v/>
      </c>
      <c r="V496">
        <f t="shared" si="78"/>
        <v>3</v>
      </c>
      <c r="W496" t="b">
        <v>0</v>
      </c>
      <c r="X496" t="s">
        <v>8268</v>
      </c>
      <c r="Y496" s="3">
        <f t="shared" si="79"/>
        <v>1.5499999999999999E-3</v>
      </c>
      <c r="Z496" s="4">
        <f t="shared" si="72"/>
        <v>10.333333333333334</v>
      </c>
      <c r="AA496" t="s">
        <v>8306</v>
      </c>
      <c r="AB496" t="s">
        <v>8312</v>
      </c>
      <c r="AC496">
        <f>1</f>
        <v>1</v>
      </c>
    </row>
    <row r="497" spans="1:29" ht="43.2" x14ac:dyDescent="0.3">
      <c r="A497">
        <v>495</v>
      </c>
      <c r="B497" s="1" t="s">
        <v>496</v>
      </c>
      <c r="C497" s="1" t="s">
        <v>4605</v>
      </c>
      <c r="D497">
        <v>7000</v>
      </c>
      <c r="E497">
        <f>VLOOKUP(D497,LU_A!$C$2:$D$13,1,TRUE)</f>
        <v>5000</v>
      </c>
      <c r="F497" t="str">
        <f>VLOOKUP($D497,LU_A!$C$2:$D$13,2,TRUE)</f>
        <v>SmC</v>
      </c>
      <c r="G497">
        <v>0</v>
      </c>
      <c r="H497" t="s">
        <v>8221</v>
      </c>
      <c r="I497" t="s">
        <v>8224</v>
      </c>
      <c r="J497" t="s">
        <v>8246</v>
      </c>
      <c r="K497">
        <v>1437076305</v>
      </c>
      <c r="L497" s="8">
        <f t="shared" si="70"/>
        <v>42201.827604166669</v>
      </c>
      <c r="M497" s="8">
        <f t="shared" si="73"/>
        <v>42201</v>
      </c>
      <c r="N497" s="9">
        <f t="shared" si="74"/>
        <v>0.82760416666860692</v>
      </c>
      <c r="O497">
        <v>1434484305</v>
      </c>
      <c r="P497" s="8">
        <f t="shared" si="71"/>
        <v>42171.827604166669</v>
      </c>
      <c r="Q497" s="8">
        <f t="shared" si="75"/>
        <v>42171</v>
      </c>
      <c r="R497" s="9">
        <f t="shared" si="76"/>
        <v>0.82760416666860692</v>
      </c>
      <c r="S497" t="b">
        <v>0</v>
      </c>
      <c r="T497">
        <v>0</v>
      </c>
      <c r="U497" t="str">
        <f t="shared" si="77"/>
        <v/>
      </c>
      <c r="V497">
        <f t="shared" si="78"/>
        <v>0</v>
      </c>
      <c r="W497" t="b">
        <v>0</v>
      </c>
      <c r="X497" t="s">
        <v>8268</v>
      </c>
      <c r="Y497" s="3">
        <f t="shared" si="79"/>
        <v>0</v>
      </c>
      <c r="Z497" s="4" t="str">
        <f t="shared" si="72"/>
        <v xml:space="preserve"> </v>
      </c>
      <c r="AA497" t="s">
        <v>8306</v>
      </c>
      <c r="AB497" t="s">
        <v>8312</v>
      </c>
      <c r="AC497">
        <f>1</f>
        <v>1</v>
      </c>
    </row>
    <row r="498" spans="1:29" ht="28.8" x14ac:dyDescent="0.3">
      <c r="A498">
        <v>496</v>
      </c>
      <c r="B498" s="1" t="s">
        <v>497</v>
      </c>
      <c r="C498" s="1" t="s">
        <v>4606</v>
      </c>
      <c r="D498">
        <v>60000</v>
      </c>
      <c r="E498">
        <f>VLOOKUP(D498,LU_A!$C$2:$D$13,1,TRUE)</f>
        <v>50000</v>
      </c>
      <c r="F498" t="str">
        <f>VLOOKUP($D498,LU_A!$C$2:$D$13,2,TRUE)</f>
        <v>LgD</v>
      </c>
      <c r="G498">
        <v>1</v>
      </c>
      <c r="H498" t="s">
        <v>8221</v>
      </c>
      <c r="I498" t="s">
        <v>8224</v>
      </c>
      <c r="J498" t="s">
        <v>8246</v>
      </c>
      <c r="K498">
        <v>1392070874</v>
      </c>
      <c r="L498" s="8">
        <f t="shared" si="70"/>
        <v>41680.93141203704</v>
      </c>
      <c r="M498" s="8">
        <f t="shared" si="73"/>
        <v>41680</v>
      </c>
      <c r="N498" s="9">
        <f t="shared" si="74"/>
        <v>0.93141203703999054</v>
      </c>
      <c r="O498">
        <v>1386886874</v>
      </c>
      <c r="P498" s="8">
        <f t="shared" si="71"/>
        <v>41620.93141203704</v>
      </c>
      <c r="Q498" s="8">
        <f t="shared" si="75"/>
        <v>41620</v>
      </c>
      <c r="R498" s="9">
        <f t="shared" si="76"/>
        <v>0.93141203703999054</v>
      </c>
      <c r="S498" t="b">
        <v>0</v>
      </c>
      <c r="T498">
        <v>1</v>
      </c>
      <c r="U498" t="str">
        <f t="shared" si="77"/>
        <v/>
      </c>
      <c r="V498">
        <f t="shared" si="78"/>
        <v>1</v>
      </c>
      <c r="W498" t="b">
        <v>0</v>
      </c>
      <c r="X498" t="s">
        <v>8268</v>
      </c>
      <c r="Y498" s="3">
        <f t="shared" si="79"/>
        <v>1.6666666666666667E-5</v>
      </c>
      <c r="Z498" s="4">
        <f t="shared" si="72"/>
        <v>1</v>
      </c>
      <c r="AA498" t="s">
        <v>8306</v>
      </c>
      <c r="AB498" t="s">
        <v>8312</v>
      </c>
      <c r="AC498">
        <f>1</f>
        <v>1</v>
      </c>
    </row>
    <row r="499" spans="1:29" x14ac:dyDescent="0.3">
      <c r="A499">
        <v>497</v>
      </c>
      <c r="B499" s="1" t="s">
        <v>498</v>
      </c>
      <c r="C499" s="1" t="s">
        <v>4607</v>
      </c>
      <c r="D499">
        <v>4480</v>
      </c>
      <c r="E499">
        <f>VLOOKUP(D499,LU_A!$C$2:$D$13,1,TRUE)</f>
        <v>1000</v>
      </c>
      <c r="F499" t="str">
        <f>VLOOKUP($D499,LU_A!$C$2:$D$13,2,TRUE)</f>
        <v>SmB</v>
      </c>
      <c r="G499">
        <v>30</v>
      </c>
      <c r="H499" t="s">
        <v>8221</v>
      </c>
      <c r="I499" t="s">
        <v>8224</v>
      </c>
      <c r="J499" t="s">
        <v>8246</v>
      </c>
      <c r="K499">
        <v>1419483600</v>
      </c>
      <c r="L499" s="8">
        <f t="shared" si="70"/>
        <v>41998.208333333328</v>
      </c>
      <c r="M499" s="8">
        <f t="shared" si="73"/>
        <v>41998</v>
      </c>
      <c r="N499" s="9">
        <f t="shared" si="74"/>
        <v>0.20833333332848269</v>
      </c>
      <c r="O499">
        <v>1414889665</v>
      </c>
      <c r="P499" s="8">
        <f t="shared" si="71"/>
        <v>41945.037789351853</v>
      </c>
      <c r="Q499" s="8">
        <f t="shared" si="75"/>
        <v>41945</v>
      </c>
      <c r="R499" s="9">
        <f t="shared" si="76"/>
        <v>3.77893518525525E-2</v>
      </c>
      <c r="S499" t="b">
        <v>0</v>
      </c>
      <c r="T499">
        <v>3</v>
      </c>
      <c r="U499" t="str">
        <f t="shared" si="77"/>
        <v/>
      </c>
      <c r="V499">
        <f t="shared" si="78"/>
        <v>3</v>
      </c>
      <c r="W499" t="b">
        <v>0</v>
      </c>
      <c r="X499" t="s">
        <v>8268</v>
      </c>
      <c r="Y499" s="3">
        <f t="shared" si="79"/>
        <v>6.6964285714285711E-3</v>
      </c>
      <c r="Z499" s="4">
        <f t="shared" si="72"/>
        <v>10</v>
      </c>
      <c r="AA499" t="s">
        <v>8306</v>
      </c>
      <c r="AB499" t="s">
        <v>8312</v>
      </c>
      <c r="AC499">
        <f>1</f>
        <v>1</v>
      </c>
    </row>
    <row r="500" spans="1:29" ht="43.2" x14ac:dyDescent="0.3">
      <c r="A500">
        <v>498</v>
      </c>
      <c r="B500" s="1" t="s">
        <v>499</v>
      </c>
      <c r="C500" s="1" t="s">
        <v>4608</v>
      </c>
      <c r="D500">
        <v>65108</v>
      </c>
      <c r="E500">
        <f>VLOOKUP(D500,LU_A!$C$2:$D$13,1,TRUE)</f>
        <v>50000</v>
      </c>
      <c r="F500" t="str">
        <f>VLOOKUP($D500,LU_A!$C$2:$D$13,2,TRUE)</f>
        <v>LgD</v>
      </c>
      <c r="G500">
        <v>2994</v>
      </c>
      <c r="H500" t="s">
        <v>8221</v>
      </c>
      <c r="I500" t="s">
        <v>8224</v>
      </c>
      <c r="J500" t="s">
        <v>8246</v>
      </c>
      <c r="K500">
        <v>1324664249</v>
      </c>
      <c r="L500" s="8">
        <f t="shared" si="70"/>
        <v>40900.762141203704</v>
      </c>
      <c r="M500" s="8">
        <f t="shared" si="73"/>
        <v>40900</v>
      </c>
      <c r="N500" s="9">
        <f t="shared" si="74"/>
        <v>0.76214120370423188</v>
      </c>
      <c r="O500">
        <v>1321035449</v>
      </c>
      <c r="P500" s="8">
        <f t="shared" si="71"/>
        <v>40858.762141203704</v>
      </c>
      <c r="Q500" s="8">
        <f t="shared" si="75"/>
        <v>40858</v>
      </c>
      <c r="R500" s="9">
        <f t="shared" si="76"/>
        <v>0.76214120370423188</v>
      </c>
      <c r="S500" t="b">
        <v>0</v>
      </c>
      <c r="T500">
        <v>22</v>
      </c>
      <c r="U500" t="str">
        <f t="shared" si="77"/>
        <v/>
      </c>
      <c r="V500">
        <f t="shared" si="78"/>
        <v>22</v>
      </c>
      <c r="W500" t="b">
        <v>0</v>
      </c>
      <c r="X500" t="s">
        <v>8268</v>
      </c>
      <c r="Y500" s="3">
        <f t="shared" si="79"/>
        <v>4.5985132395404561E-2</v>
      </c>
      <c r="Z500" s="4">
        <f t="shared" si="72"/>
        <v>136.09090909090909</v>
      </c>
      <c r="AA500" t="s">
        <v>8306</v>
      </c>
      <c r="AB500" t="s">
        <v>8312</v>
      </c>
      <c r="AC500">
        <f>1</f>
        <v>1</v>
      </c>
    </row>
    <row r="501" spans="1:29" ht="57.6" x14ac:dyDescent="0.3">
      <c r="A501">
        <v>499</v>
      </c>
      <c r="B501" s="1" t="s">
        <v>500</v>
      </c>
      <c r="C501" s="1" t="s">
        <v>4609</v>
      </c>
      <c r="D501">
        <v>20000</v>
      </c>
      <c r="E501">
        <f>VLOOKUP(D501,LU_A!$C$2:$D$13,1,TRUE)</f>
        <v>20000</v>
      </c>
      <c r="F501" t="str">
        <f>VLOOKUP($D501,LU_A!$C$2:$D$13,2,TRUE)</f>
        <v>MedB</v>
      </c>
      <c r="G501">
        <v>1910</v>
      </c>
      <c r="H501" t="s">
        <v>8221</v>
      </c>
      <c r="I501" t="s">
        <v>8224</v>
      </c>
      <c r="J501" t="s">
        <v>8246</v>
      </c>
      <c r="K501">
        <v>1255381140</v>
      </c>
      <c r="L501" s="8">
        <f t="shared" si="70"/>
        <v>40098.874305555553</v>
      </c>
      <c r="M501" s="8">
        <f t="shared" si="73"/>
        <v>40098</v>
      </c>
      <c r="N501" s="9">
        <f t="shared" si="74"/>
        <v>0.87430555555329192</v>
      </c>
      <c r="O501">
        <v>1250630968</v>
      </c>
      <c r="P501" s="8">
        <f t="shared" si="71"/>
        <v>40043.895462962959</v>
      </c>
      <c r="Q501" s="8">
        <f t="shared" si="75"/>
        <v>40043</v>
      </c>
      <c r="R501" s="9">
        <f t="shared" si="76"/>
        <v>0.89546296295884531</v>
      </c>
      <c r="S501" t="b">
        <v>0</v>
      </c>
      <c r="T501">
        <v>26</v>
      </c>
      <c r="U501" t="str">
        <f t="shared" si="77"/>
        <v/>
      </c>
      <c r="V501">
        <f t="shared" si="78"/>
        <v>26</v>
      </c>
      <c r="W501" t="b">
        <v>0</v>
      </c>
      <c r="X501" t="s">
        <v>8268</v>
      </c>
      <c r="Y501" s="3">
        <f t="shared" si="79"/>
        <v>9.5500000000000002E-2</v>
      </c>
      <c r="Z501" s="4">
        <f t="shared" si="72"/>
        <v>73.461538461538467</v>
      </c>
      <c r="AA501" t="s">
        <v>8306</v>
      </c>
      <c r="AB501" t="s">
        <v>8312</v>
      </c>
      <c r="AC501">
        <f>1</f>
        <v>1</v>
      </c>
    </row>
    <row r="502" spans="1:29" ht="57.6" x14ac:dyDescent="0.3">
      <c r="A502">
        <v>500</v>
      </c>
      <c r="B502" s="1" t="s">
        <v>501</v>
      </c>
      <c r="C502" s="1" t="s">
        <v>4610</v>
      </c>
      <c r="D502">
        <v>6500</v>
      </c>
      <c r="E502">
        <f>VLOOKUP(D502,LU_A!$C$2:$D$13,1,TRUE)</f>
        <v>5000</v>
      </c>
      <c r="F502" t="str">
        <f>VLOOKUP($D502,LU_A!$C$2:$D$13,2,TRUE)</f>
        <v>SmC</v>
      </c>
      <c r="G502">
        <v>215</v>
      </c>
      <c r="H502" t="s">
        <v>8221</v>
      </c>
      <c r="I502" t="s">
        <v>8224</v>
      </c>
      <c r="J502" t="s">
        <v>8246</v>
      </c>
      <c r="K502">
        <v>1273356960</v>
      </c>
      <c r="L502" s="8">
        <f t="shared" si="70"/>
        <v>40306.927777777775</v>
      </c>
      <c r="M502" s="8">
        <f t="shared" si="73"/>
        <v>40306</v>
      </c>
      <c r="N502" s="9">
        <f t="shared" si="74"/>
        <v>0.92777777777519077</v>
      </c>
      <c r="O502">
        <v>1268255751</v>
      </c>
      <c r="P502" s="8">
        <f t="shared" si="71"/>
        <v>40247.886006944449</v>
      </c>
      <c r="Q502" s="8">
        <f t="shared" si="75"/>
        <v>40247</v>
      </c>
      <c r="R502" s="9">
        <f t="shared" si="76"/>
        <v>0.88600694444903638</v>
      </c>
      <c r="S502" t="b">
        <v>0</v>
      </c>
      <c r="T502">
        <v>4</v>
      </c>
      <c r="U502" t="str">
        <f t="shared" si="77"/>
        <v/>
      </c>
      <c r="V502">
        <f t="shared" si="78"/>
        <v>4</v>
      </c>
      <c r="W502" t="b">
        <v>0</v>
      </c>
      <c r="X502" t="s">
        <v>8268</v>
      </c>
      <c r="Y502" s="3">
        <f t="shared" si="79"/>
        <v>3.307692307692308E-2</v>
      </c>
      <c r="Z502" s="4">
        <f t="shared" si="72"/>
        <v>53.75</v>
      </c>
      <c r="AA502" t="s">
        <v>8306</v>
      </c>
      <c r="AB502" t="s">
        <v>8312</v>
      </c>
      <c r="AC502">
        <f>1</f>
        <v>1</v>
      </c>
    </row>
    <row r="503" spans="1:29" ht="43.2" x14ac:dyDescent="0.3">
      <c r="A503">
        <v>501</v>
      </c>
      <c r="B503" s="1" t="s">
        <v>502</v>
      </c>
      <c r="C503" s="1" t="s">
        <v>4611</v>
      </c>
      <c r="D503">
        <v>10000</v>
      </c>
      <c r="E503">
        <f>VLOOKUP(D503,LU_A!$C$2:$D$13,1,TRUE)</f>
        <v>10000</v>
      </c>
      <c r="F503" t="str">
        <f>VLOOKUP($D503,LU_A!$C$2:$D$13,2,TRUE)</f>
        <v>SmD</v>
      </c>
      <c r="G503">
        <v>0</v>
      </c>
      <c r="H503" t="s">
        <v>8221</v>
      </c>
      <c r="I503" t="s">
        <v>8224</v>
      </c>
      <c r="J503" t="s">
        <v>8246</v>
      </c>
      <c r="K503">
        <v>1310189851</v>
      </c>
      <c r="L503" s="8">
        <f t="shared" si="70"/>
        <v>40733.234386574077</v>
      </c>
      <c r="M503" s="8">
        <f t="shared" si="73"/>
        <v>40733</v>
      </c>
      <c r="N503" s="9">
        <f t="shared" si="74"/>
        <v>0.23438657407677965</v>
      </c>
      <c r="O503">
        <v>1307597851</v>
      </c>
      <c r="P503" s="8">
        <f t="shared" si="71"/>
        <v>40703.234386574077</v>
      </c>
      <c r="Q503" s="8">
        <f t="shared" si="75"/>
        <v>40703</v>
      </c>
      <c r="R503" s="9">
        <f t="shared" si="76"/>
        <v>0.23438657407677965</v>
      </c>
      <c r="S503" t="b">
        <v>0</v>
      </c>
      <c r="T503">
        <v>0</v>
      </c>
      <c r="U503" t="str">
        <f t="shared" si="77"/>
        <v/>
      </c>
      <c r="V503">
        <f t="shared" si="78"/>
        <v>0</v>
      </c>
      <c r="W503" t="b">
        <v>0</v>
      </c>
      <c r="X503" t="s">
        <v>8268</v>
      </c>
      <c r="Y503" s="3">
        <f t="shared" si="79"/>
        <v>0</v>
      </c>
      <c r="Z503" s="4" t="str">
        <f t="shared" si="72"/>
        <v xml:space="preserve"> </v>
      </c>
      <c r="AA503" t="s">
        <v>8306</v>
      </c>
      <c r="AB503" t="s">
        <v>8312</v>
      </c>
      <c r="AC503">
        <f>1</f>
        <v>1</v>
      </c>
    </row>
    <row r="504" spans="1:29" ht="57.6" x14ac:dyDescent="0.3">
      <c r="A504">
        <v>502</v>
      </c>
      <c r="B504" s="1" t="s">
        <v>503</v>
      </c>
      <c r="C504" s="1" t="s">
        <v>4612</v>
      </c>
      <c r="D504">
        <v>20000</v>
      </c>
      <c r="E504">
        <f>VLOOKUP(D504,LU_A!$C$2:$D$13,1,TRUE)</f>
        <v>20000</v>
      </c>
      <c r="F504" t="str">
        <f>VLOOKUP($D504,LU_A!$C$2:$D$13,2,TRUE)</f>
        <v>MedB</v>
      </c>
      <c r="G504">
        <v>230</v>
      </c>
      <c r="H504" t="s">
        <v>8221</v>
      </c>
      <c r="I504" t="s">
        <v>8224</v>
      </c>
      <c r="J504" t="s">
        <v>8246</v>
      </c>
      <c r="K504">
        <v>1332073025</v>
      </c>
      <c r="L504" s="8">
        <f t="shared" si="70"/>
        <v>40986.511863425927</v>
      </c>
      <c r="M504" s="8">
        <f t="shared" si="73"/>
        <v>40986</v>
      </c>
      <c r="N504" s="9">
        <f t="shared" si="74"/>
        <v>0.51186342592700385</v>
      </c>
      <c r="O504">
        <v>1329484625</v>
      </c>
      <c r="P504" s="8">
        <f t="shared" si="71"/>
        <v>40956.553530092591</v>
      </c>
      <c r="Q504" s="8">
        <f t="shared" si="75"/>
        <v>40956</v>
      </c>
      <c r="R504" s="9">
        <f t="shared" si="76"/>
        <v>0.55353009259124519</v>
      </c>
      <c r="S504" t="b">
        <v>0</v>
      </c>
      <c r="T504">
        <v>4</v>
      </c>
      <c r="U504" t="str">
        <f t="shared" si="77"/>
        <v/>
      </c>
      <c r="V504">
        <f t="shared" si="78"/>
        <v>4</v>
      </c>
      <c r="W504" t="b">
        <v>0</v>
      </c>
      <c r="X504" t="s">
        <v>8268</v>
      </c>
      <c r="Y504" s="3">
        <f t="shared" si="79"/>
        <v>1.15E-2</v>
      </c>
      <c r="Z504" s="4">
        <f t="shared" si="72"/>
        <v>57.5</v>
      </c>
      <c r="AA504" t="s">
        <v>8306</v>
      </c>
      <c r="AB504" t="s">
        <v>8312</v>
      </c>
      <c r="AC504">
        <f>1</f>
        <v>1</v>
      </c>
    </row>
    <row r="505" spans="1:29" ht="43.2" x14ac:dyDescent="0.3">
      <c r="A505">
        <v>503</v>
      </c>
      <c r="B505" s="1" t="s">
        <v>504</v>
      </c>
      <c r="C505" s="1" t="s">
        <v>4613</v>
      </c>
      <c r="D505">
        <v>6500</v>
      </c>
      <c r="E505">
        <f>VLOOKUP(D505,LU_A!$C$2:$D$13,1,TRUE)</f>
        <v>5000</v>
      </c>
      <c r="F505" t="str">
        <f>VLOOKUP($D505,LU_A!$C$2:$D$13,2,TRUE)</f>
        <v>SmC</v>
      </c>
      <c r="G505">
        <v>114</v>
      </c>
      <c r="H505" t="s">
        <v>8221</v>
      </c>
      <c r="I505" t="s">
        <v>8225</v>
      </c>
      <c r="J505" t="s">
        <v>8247</v>
      </c>
      <c r="K505">
        <v>1421498303</v>
      </c>
      <c r="L505" s="8">
        <f t="shared" si="70"/>
        <v>42021.526655092588</v>
      </c>
      <c r="M505" s="8">
        <f t="shared" si="73"/>
        <v>42021</v>
      </c>
      <c r="N505" s="9">
        <f t="shared" si="74"/>
        <v>0.52665509258804377</v>
      </c>
      <c r="O505">
        <v>1418906303</v>
      </c>
      <c r="P505" s="8">
        <f t="shared" si="71"/>
        <v>41991.526655092588</v>
      </c>
      <c r="Q505" s="8">
        <f t="shared" si="75"/>
        <v>41991</v>
      </c>
      <c r="R505" s="9">
        <f t="shared" si="76"/>
        <v>0.52665509258804377</v>
      </c>
      <c r="S505" t="b">
        <v>0</v>
      </c>
      <c r="T505">
        <v>9</v>
      </c>
      <c r="U505" t="str">
        <f t="shared" si="77"/>
        <v/>
      </c>
      <c r="V505">
        <f t="shared" si="78"/>
        <v>9</v>
      </c>
      <c r="W505" t="b">
        <v>0</v>
      </c>
      <c r="X505" t="s">
        <v>8268</v>
      </c>
      <c r="Y505" s="3">
        <f t="shared" si="79"/>
        <v>1.7538461538461537E-2</v>
      </c>
      <c r="Z505" s="4">
        <f t="shared" si="72"/>
        <v>12.666666666666666</v>
      </c>
      <c r="AA505" t="s">
        <v>8306</v>
      </c>
      <c r="AB505" t="s">
        <v>8312</v>
      </c>
      <c r="AC505">
        <f>1</f>
        <v>1</v>
      </c>
    </row>
    <row r="506" spans="1:29" ht="43.2" x14ac:dyDescent="0.3">
      <c r="A506">
        <v>504</v>
      </c>
      <c r="B506" s="1" t="s">
        <v>505</v>
      </c>
      <c r="C506" s="1" t="s">
        <v>4614</v>
      </c>
      <c r="D506">
        <v>24500</v>
      </c>
      <c r="E506">
        <f>VLOOKUP(D506,LU_A!$C$2:$D$13,1,TRUE)</f>
        <v>20000</v>
      </c>
      <c r="F506" t="str">
        <f>VLOOKUP($D506,LU_A!$C$2:$D$13,2,TRUE)</f>
        <v>MedB</v>
      </c>
      <c r="G506">
        <v>335</v>
      </c>
      <c r="H506" t="s">
        <v>8221</v>
      </c>
      <c r="I506" t="s">
        <v>8224</v>
      </c>
      <c r="J506" t="s">
        <v>8246</v>
      </c>
      <c r="K506">
        <v>1334097387</v>
      </c>
      <c r="L506" s="8">
        <f t="shared" si="70"/>
        <v>41009.941979166666</v>
      </c>
      <c r="M506" s="8">
        <f t="shared" si="73"/>
        <v>41009</v>
      </c>
      <c r="N506" s="9">
        <f t="shared" si="74"/>
        <v>0.94197916666598758</v>
      </c>
      <c r="O506">
        <v>1328916987</v>
      </c>
      <c r="P506" s="8">
        <f t="shared" si="71"/>
        <v>40949.98364583333</v>
      </c>
      <c r="Q506" s="8">
        <f t="shared" si="75"/>
        <v>40949</v>
      </c>
      <c r="R506" s="9">
        <f t="shared" si="76"/>
        <v>0.98364583333022892</v>
      </c>
      <c r="S506" t="b">
        <v>0</v>
      </c>
      <c r="T506">
        <v>5</v>
      </c>
      <c r="U506" t="str">
        <f t="shared" si="77"/>
        <v/>
      </c>
      <c r="V506">
        <f t="shared" si="78"/>
        <v>5</v>
      </c>
      <c r="W506" t="b">
        <v>0</v>
      </c>
      <c r="X506" t="s">
        <v>8268</v>
      </c>
      <c r="Y506" s="3">
        <f t="shared" si="79"/>
        <v>1.3673469387755101E-2</v>
      </c>
      <c r="Z506" s="4">
        <f t="shared" si="72"/>
        <v>67</v>
      </c>
      <c r="AA506" t="s">
        <v>8306</v>
      </c>
      <c r="AB506" t="s">
        <v>8312</v>
      </c>
      <c r="AC506">
        <f>1</f>
        <v>1</v>
      </c>
    </row>
    <row r="507" spans="1:29" ht="43.2" x14ac:dyDescent="0.3">
      <c r="A507">
        <v>505</v>
      </c>
      <c r="B507" s="1" t="s">
        <v>506</v>
      </c>
      <c r="C507" s="1" t="s">
        <v>4615</v>
      </c>
      <c r="D507">
        <v>12000</v>
      </c>
      <c r="E507">
        <f>VLOOKUP(D507,LU_A!$C$2:$D$13,1,TRUE)</f>
        <v>10000</v>
      </c>
      <c r="F507" t="str">
        <f>VLOOKUP($D507,LU_A!$C$2:$D$13,2,TRUE)</f>
        <v>SmD</v>
      </c>
      <c r="G507">
        <v>52</v>
      </c>
      <c r="H507" t="s">
        <v>8221</v>
      </c>
      <c r="I507" t="s">
        <v>8224</v>
      </c>
      <c r="J507" t="s">
        <v>8246</v>
      </c>
      <c r="K507">
        <v>1451010086</v>
      </c>
      <c r="L507" s="8">
        <f t="shared" si="70"/>
        <v>42363.098217592589</v>
      </c>
      <c r="M507" s="8">
        <f t="shared" si="73"/>
        <v>42363</v>
      </c>
      <c r="N507" s="9">
        <f t="shared" si="74"/>
        <v>9.8217592589207925E-2</v>
      </c>
      <c r="O507">
        <v>1447122086</v>
      </c>
      <c r="P507" s="8">
        <f t="shared" si="71"/>
        <v>42318.098217592589</v>
      </c>
      <c r="Q507" s="8">
        <f t="shared" si="75"/>
        <v>42318</v>
      </c>
      <c r="R507" s="9">
        <f t="shared" si="76"/>
        <v>9.8217592589207925E-2</v>
      </c>
      <c r="S507" t="b">
        <v>0</v>
      </c>
      <c r="T507">
        <v>14</v>
      </c>
      <c r="U507" t="str">
        <f t="shared" si="77"/>
        <v/>
      </c>
      <c r="V507">
        <f t="shared" si="78"/>
        <v>14</v>
      </c>
      <c r="W507" t="b">
        <v>0</v>
      </c>
      <c r="X507" t="s">
        <v>8268</v>
      </c>
      <c r="Y507" s="3">
        <f t="shared" si="79"/>
        <v>4.3333333333333331E-3</v>
      </c>
      <c r="Z507" s="4">
        <f t="shared" si="72"/>
        <v>3.7142857142857144</v>
      </c>
      <c r="AA507" t="s">
        <v>8306</v>
      </c>
      <c r="AB507" t="s">
        <v>8312</v>
      </c>
      <c r="AC507">
        <f>1</f>
        <v>1</v>
      </c>
    </row>
    <row r="508" spans="1:29" ht="43.2" x14ac:dyDescent="0.3">
      <c r="A508">
        <v>506</v>
      </c>
      <c r="B508" s="1" t="s">
        <v>507</v>
      </c>
      <c r="C508" s="1" t="s">
        <v>4616</v>
      </c>
      <c r="D508">
        <v>200000</v>
      </c>
      <c r="E508">
        <f>VLOOKUP(D508,LU_A!$C$2:$D$13,1,TRUE)</f>
        <v>50000</v>
      </c>
      <c r="F508" t="str">
        <f>VLOOKUP($D508,LU_A!$C$2:$D$13,2,TRUE)</f>
        <v>LgD</v>
      </c>
      <c r="G508">
        <v>250</v>
      </c>
      <c r="H508" t="s">
        <v>8221</v>
      </c>
      <c r="I508" t="s">
        <v>8224</v>
      </c>
      <c r="J508" t="s">
        <v>8246</v>
      </c>
      <c r="K508">
        <v>1376140520</v>
      </c>
      <c r="L508" s="8">
        <f t="shared" si="70"/>
        <v>41496.552314814813</v>
      </c>
      <c r="M508" s="8">
        <f t="shared" si="73"/>
        <v>41496</v>
      </c>
      <c r="N508" s="9">
        <f t="shared" si="74"/>
        <v>0.55231481481314404</v>
      </c>
      <c r="O508">
        <v>1373548520</v>
      </c>
      <c r="P508" s="8">
        <f t="shared" si="71"/>
        <v>41466.552314814813</v>
      </c>
      <c r="Q508" s="8">
        <f t="shared" si="75"/>
        <v>41466</v>
      </c>
      <c r="R508" s="9">
        <f t="shared" si="76"/>
        <v>0.55231481481314404</v>
      </c>
      <c r="S508" t="b">
        <v>0</v>
      </c>
      <c r="T508">
        <v>1</v>
      </c>
      <c r="U508" t="str">
        <f t="shared" si="77"/>
        <v/>
      </c>
      <c r="V508">
        <f t="shared" si="78"/>
        <v>1</v>
      </c>
      <c r="W508" t="b">
        <v>0</v>
      </c>
      <c r="X508" t="s">
        <v>8268</v>
      </c>
      <c r="Y508" s="3">
        <f t="shared" si="79"/>
        <v>1.25E-3</v>
      </c>
      <c r="Z508" s="4">
        <f t="shared" si="72"/>
        <v>250</v>
      </c>
      <c r="AA508" t="s">
        <v>8306</v>
      </c>
      <c r="AB508" t="s">
        <v>8312</v>
      </c>
      <c r="AC508">
        <f>1</f>
        <v>1</v>
      </c>
    </row>
    <row r="509" spans="1:29" ht="43.2" x14ac:dyDescent="0.3">
      <c r="A509">
        <v>507</v>
      </c>
      <c r="B509" s="1" t="s">
        <v>508</v>
      </c>
      <c r="C509" s="1" t="s">
        <v>4617</v>
      </c>
      <c r="D509">
        <v>20000</v>
      </c>
      <c r="E509">
        <f>VLOOKUP(D509,LU_A!$C$2:$D$13,1,TRUE)</f>
        <v>20000</v>
      </c>
      <c r="F509" t="str">
        <f>VLOOKUP($D509,LU_A!$C$2:$D$13,2,TRUE)</f>
        <v>MedB</v>
      </c>
      <c r="G509">
        <v>640</v>
      </c>
      <c r="H509" t="s">
        <v>8221</v>
      </c>
      <c r="I509" t="s">
        <v>8224</v>
      </c>
      <c r="J509" t="s">
        <v>8246</v>
      </c>
      <c r="K509">
        <v>1350687657</v>
      </c>
      <c r="L509" s="8">
        <f t="shared" si="70"/>
        <v>41201.958993055552</v>
      </c>
      <c r="M509" s="8">
        <f t="shared" si="73"/>
        <v>41201</v>
      </c>
      <c r="N509" s="9">
        <f t="shared" si="74"/>
        <v>0.95899305555212777</v>
      </c>
      <c r="O509">
        <v>1346799657</v>
      </c>
      <c r="P509" s="8">
        <f t="shared" si="71"/>
        <v>41156.958993055552</v>
      </c>
      <c r="Q509" s="8">
        <f t="shared" si="75"/>
        <v>41156</v>
      </c>
      <c r="R509" s="9">
        <f t="shared" si="76"/>
        <v>0.95899305555212777</v>
      </c>
      <c r="S509" t="b">
        <v>0</v>
      </c>
      <c r="T509">
        <v>10</v>
      </c>
      <c r="U509" t="str">
        <f t="shared" si="77"/>
        <v/>
      </c>
      <c r="V509">
        <f t="shared" si="78"/>
        <v>10</v>
      </c>
      <c r="W509" t="b">
        <v>0</v>
      </c>
      <c r="X509" t="s">
        <v>8268</v>
      </c>
      <c r="Y509" s="3">
        <f t="shared" si="79"/>
        <v>3.2000000000000001E-2</v>
      </c>
      <c r="Z509" s="4">
        <f t="shared" si="72"/>
        <v>64</v>
      </c>
      <c r="AA509" t="s">
        <v>8306</v>
      </c>
      <c r="AB509" t="s">
        <v>8312</v>
      </c>
      <c r="AC509">
        <f>1</f>
        <v>1</v>
      </c>
    </row>
    <row r="510" spans="1:29" ht="57.6" x14ac:dyDescent="0.3">
      <c r="A510">
        <v>508</v>
      </c>
      <c r="B510" s="1" t="s">
        <v>509</v>
      </c>
      <c r="C510" s="1" t="s">
        <v>4618</v>
      </c>
      <c r="D510">
        <v>50000</v>
      </c>
      <c r="E510">
        <f>VLOOKUP(D510,LU_A!$C$2:$D$13,1,TRUE)</f>
        <v>50000</v>
      </c>
      <c r="F510" t="str">
        <f>VLOOKUP($D510,LU_A!$C$2:$D$13,2,TRUE)</f>
        <v>LgD</v>
      </c>
      <c r="G510">
        <v>400</v>
      </c>
      <c r="H510" t="s">
        <v>8221</v>
      </c>
      <c r="I510" t="s">
        <v>8224</v>
      </c>
      <c r="J510" t="s">
        <v>8246</v>
      </c>
      <c r="K510">
        <v>1337955240</v>
      </c>
      <c r="L510" s="8">
        <f t="shared" si="70"/>
        <v>41054.593055555553</v>
      </c>
      <c r="M510" s="8">
        <f t="shared" si="73"/>
        <v>41054</v>
      </c>
      <c r="N510" s="9">
        <f t="shared" si="74"/>
        <v>0.59305555555329192</v>
      </c>
      <c r="O510">
        <v>1332808501</v>
      </c>
      <c r="P510" s="8">
        <f t="shared" si="71"/>
        <v>40995.024317129632</v>
      </c>
      <c r="Q510" s="8">
        <f t="shared" si="75"/>
        <v>40995</v>
      </c>
      <c r="R510" s="9">
        <f t="shared" si="76"/>
        <v>2.4317129631526768E-2</v>
      </c>
      <c r="S510" t="b">
        <v>0</v>
      </c>
      <c r="T510">
        <v>3</v>
      </c>
      <c r="U510" t="str">
        <f t="shared" si="77"/>
        <v/>
      </c>
      <c r="V510">
        <f t="shared" si="78"/>
        <v>3</v>
      </c>
      <c r="W510" t="b">
        <v>0</v>
      </c>
      <c r="X510" t="s">
        <v>8268</v>
      </c>
      <c r="Y510" s="3">
        <f t="shared" si="79"/>
        <v>8.0000000000000002E-3</v>
      </c>
      <c r="Z510" s="4">
        <f t="shared" si="72"/>
        <v>133.33333333333334</v>
      </c>
      <c r="AA510" t="s">
        <v>8306</v>
      </c>
      <c r="AB510" t="s">
        <v>8312</v>
      </c>
      <c r="AC510">
        <f>1</f>
        <v>1</v>
      </c>
    </row>
    <row r="511" spans="1:29" ht="43.2" x14ac:dyDescent="0.3">
      <c r="A511">
        <v>509</v>
      </c>
      <c r="B511" s="1" t="s">
        <v>510</v>
      </c>
      <c r="C511" s="1" t="s">
        <v>4619</v>
      </c>
      <c r="D511">
        <v>5000</v>
      </c>
      <c r="E511">
        <f>VLOOKUP(D511,LU_A!$C$2:$D$13,1,TRUE)</f>
        <v>5000</v>
      </c>
      <c r="F511" t="str">
        <f>VLOOKUP($D511,LU_A!$C$2:$D$13,2,TRUE)</f>
        <v>SmC</v>
      </c>
      <c r="G511">
        <v>10</v>
      </c>
      <c r="H511" t="s">
        <v>8221</v>
      </c>
      <c r="I511" t="s">
        <v>8225</v>
      </c>
      <c r="J511" t="s">
        <v>8247</v>
      </c>
      <c r="K511">
        <v>1435504170</v>
      </c>
      <c r="L511" s="8">
        <f t="shared" si="70"/>
        <v>42183.631597222222</v>
      </c>
      <c r="M511" s="8">
        <f t="shared" si="73"/>
        <v>42183</v>
      </c>
      <c r="N511" s="9">
        <f t="shared" si="74"/>
        <v>0.63159722222189885</v>
      </c>
      <c r="O511">
        <v>1432912170</v>
      </c>
      <c r="P511" s="8">
        <f t="shared" si="71"/>
        <v>42153.631597222222</v>
      </c>
      <c r="Q511" s="8">
        <f t="shared" si="75"/>
        <v>42153</v>
      </c>
      <c r="R511" s="9">
        <f t="shared" si="76"/>
        <v>0.63159722222189885</v>
      </c>
      <c r="S511" t="b">
        <v>0</v>
      </c>
      <c r="T511">
        <v>1</v>
      </c>
      <c r="U511" t="str">
        <f t="shared" si="77"/>
        <v/>
      </c>
      <c r="V511">
        <f t="shared" si="78"/>
        <v>1</v>
      </c>
      <c r="W511" t="b">
        <v>0</v>
      </c>
      <c r="X511" t="s">
        <v>8268</v>
      </c>
      <c r="Y511" s="3">
        <f t="shared" si="79"/>
        <v>2E-3</v>
      </c>
      <c r="Z511" s="4">
        <f t="shared" si="72"/>
        <v>10</v>
      </c>
      <c r="AA511" t="s">
        <v>8306</v>
      </c>
      <c r="AB511" t="s">
        <v>8312</v>
      </c>
      <c r="AC511">
        <f>1</f>
        <v>1</v>
      </c>
    </row>
    <row r="512" spans="1:29" ht="43.2" x14ac:dyDescent="0.3">
      <c r="A512">
        <v>510</v>
      </c>
      <c r="B512" s="1" t="s">
        <v>511</v>
      </c>
      <c r="C512" s="1" t="s">
        <v>4620</v>
      </c>
      <c r="D512">
        <v>14000</v>
      </c>
      <c r="E512">
        <f>VLOOKUP(D512,LU_A!$C$2:$D$13,1,TRUE)</f>
        <v>10000</v>
      </c>
      <c r="F512" t="str">
        <f>VLOOKUP($D512,LU_A!$C$2:$D$13,2,TRUE)</f>
        <v>SmD</v>
      </c>
      <c r="G512">
        <v>0</v>
      </c>
      <c r="H512" t="s">
        <v>8221</v>
      </c>
      <c r="I512" t="s">
        <v>8224</v>
      </c>
      <c r="J512" t="s">
        <v>8246</v>
      </c>
      <c r="K512">
        <v>1456805639</v>
      </c>
      <c r="L512" s="8">
        <f t="shared" si="70"/>
        <v>42430.176377314812</v>
      </c>
      <c r="M512" s="8">
        <f t="shared" si="73"/>
        <v>42430</v>
      </c>
      <c r="N512" s="9">
        <f t="shared" si="74"/>
        <v>0.17637731481227092</v>
      </c>
      <c r="O512">
        <v>1454213639</v>
      </c>
      <c r="P512" s="8">
        <f t="shared" si="71"/>
        <v>42400.176377314812</v>
      </c>
      <c r="Q512" s="8">
        <f t="shared" si="75"/>
        <v>42400</v>
      </c>
      <c r="R512" s="9">
        <f t="shared" si="76"/>
        <v>0.17637731481227092</v>
      </c>
      <c r="S512" t="b">
        <v>0</v>
      </c>
      <c r="T512">
        <v>0</v>
      </c>
      <c r="U512" t="str">
        <f t="shared" si="77"/>
        <v/>
      </c>
      <c r="V512">
        <f t="shared" si="78"/>
        <v>0</v>
      </c>
      <c r="W512" t="b">
        <v>0</v>
      </c>
      <c r="X512" t="s">
        <v>8268</v>
      </c>
      <c r="Y512" s="3">
        <f t="shared" si="79"/>
        <v>0</v>
      </c>
      <c r="Z512" s="4" t="str">
        <f t="shared" si="72"/>
        <v xml:space="preserve"> </v>
      </c>
      <c r="AA512" t="s">
        <v>8306</v>
      </c>
      <c r="AB512" t="s">
        <v>8312</v>
      </c>
      <c r="AC512">
        <f>1</f>
        <v>1</v>
      </c>
    </row>
    <row r="513" spans="1:29" ht="43.2" x14ac:dyDescent="0.3">
      <c r="A513">
        <v>511</v>
      </c>
      <c r="B513" s="1" t="s">
        <v>512</v>
      </c>
      <c r="C513" s="1" t="s">
        <v>4621</v>
      </c>
      <c r="D513">
        <v>5000</v>
      </c>
      <c r="E513">
        <f>VLOOKUP(D513,LU_A!$C$2:$D$13,1,TRUE)</f>
        <v>5000</v>
      </c>
      <c r="F513" t="str">
        <f>VLOOKUP($D513,LU_A!$C$2:$D$13,2,TRUE)</f>
        <v>SmC</v>
      </c>
      <c r="G513">
        <v>150</v>
      </c>
      <c r="H513" t="s">
        <v>8221</v>
      </c>
      <c r="I513" t="s">
        <v>8224</v>
      </c>
      <c r="J513" t="s">
        <v>8246</v>
      </c>
      <c r="K513">
        <v>1365228982</v>
      </c>
      <c r="L513" s="8">
        <f t="shared" si="70"/>
        <v>41370.261365740742</v>
      </c>
      <c r="M513" s="8">
        <f t="shared" si="73"/>
        <v>41370</v>
      </c>
      <c r="N513" s="9">
        <f t="shared" si="74"/>
        <v>0.26136574074189411</v>
      </c>
      <c r="O513">
        <v>1362640582</v>
      </c>
      <c r="P513" s="8">
        <f t="shared" si="71"/>
        <v>41340.303032407406</v>
      </c>
      <c r="Q513" s="8">
        <f t="shared" si="75"/>
        <v>41340</v>
      </c>
      <c r="R513" s="9">
        <f t="shared" si="76"/>
        <v>0.30303240740613546</v>
      </c>
      <c r="S513" t="b">
        <v>0</v>
      </c>
      <c r="T513">
        <v>5</v>
      </c>
      <c r="U513" t="str">
        <f t="shared" si="77"/>
        <v/>
      </c>
      <c r="V513">
        <f t="shared" si="78"/>
        <v>5</v>
      </c>
      <c r="W513" t="b">
        <v>0</v>
      </c>
      <c r="X513" t="s">
        <v>8268</v>
      </c>
      <c r="Y513" s="3">
        <f t="shared" si="79"/>
        <v>0.03</v>
      </c>
      <c r="Z513" s="4">
        <f t="shared" si="72"/>
        <v>30</v>
      </c>
      <c r="AA513" t="s">
        <v>8306</v>
      </c>
      <c r="AB513" t="s">
        <v>8312</v>
      </c>
      <c r="AC513">
        <f>1</f>
        <v>1</v>
      </c>
    </row>
    <row r="514" spans="1:29" ht="43.2" x14ac:dyDescent="0.3">
      <c r="A514">
        <v>512</v>
      </c>
      <c r="B514" s="1" t="s">
        <v>513</v>
      </c>
      <c r="C514" s="1" t="s">
        <v>4622</v>
      </c>
      <c r="D514">
        <v>8000</v>
      </c>
      <c r="E514">
        <f>VLOOKUP(D514,LU_A!$C$2:$D$13,1,TRUE)</f>
        <v>5000</v>
      </c>
      <c r="F514" t="str">
        <f>VLOOKUP($D514,LU_A!$C$2:$D$13,2,TRUE)</f>
        <v>SmC</v>
      </c>
      <c r="G514">
        <v>11</v>
      </c>
      <c r="H514" t="s">
        <v>8221</v>
      </c>
      <c r="I514" t="s">
        <v>8224</v>
      </c>
      <c r="J514" t="s">
        <v>8246</v>
      </c>
      <c r="K514">
        <v>1479667727</v>
      </c>
      <c r="L514" s="8">
        <f t="shared" ref="L514:L577" si="80">(((K514/60)/60)/24)+DATE(1970,1,1)</f>
        <v>42694.783877314811</v>
      </c>
      <c r="M514" s="8">
        <f t="shared" si="73"/>
        <v>42694</v>
      </c>
      <c r="N514" s="9">
        <f t="shared" si="74"/>
        <v>0.78387731481052469</v>
      </c>
      <c r="O514">
        <v>1475776127</v>
      </c>
      <c r="P514" s="8">
        <f t="shared" ref="P514:P577" si="81">(((O514/60)/60)/24)+DATE(1970,1,1)</f>
        <v>42649.742210648154</v>
      </c>
      <c r="Q514" s="8">
        <f t="shared" si="75"/>
        <v>42649</v>
      </c>
      <c r="R514" s="9">
        <f t="shared" si="76"/>
        <v>0.7422106481535593</v>
      </c>
      <c r="S514" t="b">
        <v>0</v>
      </c>
      <c r="T514">
        <v>2</v>
      </c>
      <c r="U514" t="str">
        <f t="shared" si="77"/>
        <v/>
      </c>
      <c r="V514">
        <f t="shared" si="78"/>
        <v>2</v>
      </c>
      <c r="W514" t="b">
        <v>0</v>
      </c>
      <c r="X514" t="s">
        <v>8268</v>
      </c>
      <c r="Y514" s="3">
        <f t="shared" si="79"/>
        <v>1.3749999999999999E-3</v>
      </c>
      <c r="Z514" s="4">
        <f t="shared" ref="Z514:Z577" si="82">IFERROR(G514/T514," ")</f>
        <v>5.5</v>
      </c>
      <c r="AA514" t="s">
        <v>8306</v>
      </c>
      <c r="AB514" t="s">
        <v>8312</v>
      </c>
      <c r="AC514">
        <f>1</f>
        <v>1</v>
      </c>
    </row>
    <row r="515" spans="1:29" ht="28.8" x14ac:dyDescent="0.3">
      <c r="A515">
        <v>513</v>
      </c>
      <c r="B515" s="1" t="s">
        <v>514</v>
      </c>
      <c r="C515" s="1" t="s">
        <v>4623</v>
      </c>
      <c r="D515">
        <v>50000</v>
      </c>
      <c r="E515">
        <f>VLOOKUP(D515,LU_A!$C$2:$D$13,1,TRUE)</f>
        <v>50000</v>
      </c>
      <c r="F515" t="str">
        <f>VLOOKUP($D515,LU_A!$C$2:$D$13,2,TRUE)</f>
        <v>LgD</v>
      </c>
      <c r="G515">
        <v>6962</v>
      </c>
      <c r="H515" t="s">
        <v>8221</v>
      </c>
      <c r="I515" t="s">
        <v>8224</v>
      </c>
      <c r="J515" t="s">
        <v>8246</v>
      </c>
      <c r="K515">
        <v>1471244400</v>
      </c>
      <c r="L515" s="8">
        <f t="shared" si="80"/>
        <v>42597.291666666672</v>
      </c>
      <c r="M515" s="8">
        <f t="shared" ref="M515:M578" si="83">INT(L515)</f>
        <v>42597</v>
      </c>
      <c r="N515" s="9">
        <f t="shared" ref="N515:N578" si="84">L515-M515</f>
        <v>0.29166666667151731</v>
      </c>
      <c r="O515">
        <v>1467387705</v>
      </c>
      <c r="P515" s="8">
        <f t="shared" si="81"/>
        <v>42552.653993055559</v>
      </c>
      <c r="Q515" s="8">
        <f t="shared" ref="Q515:Q578" si="85">INT(P515)</f>
        <v>42552</v>
      </c>
      <c r="R515" s="9">
        <f t="shared" ref="R515:R578" si="86">P515-Q515</f>
        <v>0.65399305555911269</v>
      </c>
      <c r="S515" t="b">
        <v>0</v>
      </c>
      <c r="T515">
        <v>68</v>
      </c>
      <c r="U515" t="str">
        <f t="shared" ref="U515:U578" si="87">IF(H515="successful",T515,"")</f>
        <v/>
      </c>
      <c r="V515">
        <f t="shared" ref="V515:V578" si="88">IF(H515="failed",T515,"")</f>
        <v>68</v>
      </c>
      <c r="W515" t="b">
        <v>0</v>
      </c>
      <c r="X515" t="s">
        <v>8268</v>
      </c>
      <c r="Y515" s="3">
        <f t="shared" ref="Y515:Y578" si="89">G515/D515</f>
        <v>0.13924</v>
      </c>
      <c r="Z515" s="4">
        <f t="shared" si="82"/>
        <v>102.38235294117646</v>
      </c>
      <c r="AA515" t="s">
        <v>8306</v>
      </c>
      <c r="AB515" t="s">
        <v>8312</v>
      </c>
      <c r="AC515">
        <f>1</f>
        <v>1</v>
      </c>
    </row>
    <row r="516" spans="1:29" ht="43.2" x14ac:dyDescent="0.3">
      <c r="A516">
        <v>514</v>
      </c>
      <c r="B516" s="1" t="s">
        <v>515</v>
      </c>
      <c r="C516" s="1" t="s">
        <v>4624</v>
      </c>
      <c r="D516">
        <v>1500</v>
      </c>
      <c r="E516">
        <f>VLOOKUP(D516,LU_A!$C$2:$D$13,1,TRUE)</f>
        <v>1000</v>
      </c>
      <c r="F516" t="str">
        <f>VLOOKUP($D516,LU_A!$C$2:$D$13,2,TRUE)</f>
        <v>SmB</v>
      </c>
      <c r="G516">
        <v>50</v>
      </c>
      <c r="H516" t="s">
        <v>8221</v>
      </c>
      <c r="I516" t="s">
        <v>8229</v>
      </c>
      <c r="J516" t="s">
        <v>8251</v>
      </c>
      <c r="K516">
        <v>1407595447</v>
      </c>
      <c r="L516" s="8">
        <f t="shared" si="80"/>
        <v>41860.613969907405</v>
      </c>
      <c r="M516" s="8">
        <f t="shared" si="83"/>
        <v>41860</v>
      </c>
      <c r="N516" s="9">
        <f t="shared" si="84"/>
        <v>0.61396990740468027</v>
      </c>
      <c r="O516">
        <v>1405003447</v>
      </c>
      <c r="P516" s="8">
        <f t="shared" si="81"/>
        <v>41830.613969907405</v>
      </c>
      <c r="Q516" s="8">
        <f t="shared" si="85"/>
        <v>41830</v>
      </c>
      <c r="R516" s="9">
        <f t="shared" si="86"/>
        <v>0.61396990740468027</v>
      </c>
      <c r="S516" t="b">
        <v>0</v>
      </c>
      <c r="T516">
        <v>3</v>
      </c>
      <c r="U516" t="str">
        <f t="shared" si="87"/>
        <v/>
      </c>
      <c r="V516">
        <f t="shared" si="88"/>
        <v>3</v>
      </c>
      <c r="W516" t="b">
        <v>0</v>
      </c>
      <c r="X516" t="s">
        <v>8268</v>
      </c>
      <c r="Y516" s="3">
        <f t="shared" si="89"/>
        <v>3.3333333333333333E-2</v>
      </c>
      <c r="Z516" s="4">
        <f t="shared" si="82"/>
        <v>16.666666666666668</v>
      </c>
      <c r="AA516" t="s">
        <v>8306</v>
      </c>
      <c r="AB516" t="s">
        <v>8312</v>
      </c>
      <c r="AC516">
        <f>1</f>
        <v>1</v>
      </c>
    </row>
    <row r="517" spans="1:29" ht="43.2" x14ac:dyDescent="0.3">
      <c r="A517">
        <v>515</v>
      </c>
      <c r="B517" s="1" t="s">
        <v>516</v>
      </c>
      <c r="C517" s="1" t="s">
        <v>4625</v>
      </c>
      <c r="D517">
        <v>97000</v>
      </c>
      <c r="E517">
        <f>VLOOKUP(D517,LU_A!$C$2:$D$13,1,TRUE)</f>
        <v>50000</v>
      </c>
      <c r="F517" t="str">
        <f>VLOOKUP($D517,LU_A!$C$2:$D$13,2,TRUE)</f>
        <v>LgD</v>
      </c>
      <c r="G517">
        <v>24651</v>
      </c>
      <c r="H517" t="s">
        <v>8221</v>
      </c>
      <c r="I517" t="s">
        <v>8224</v>
      </c>
      <c r="J517" t="s">
        <v>8246</v>
      </c>
      <c r="K517">
        <v>1451389601</v>
      </c>
      <c r="L517" s="8">
        <f t="shared" si="80"/>
        <v>42367.490752314814</v>
      </c>
      <c r="M517" s="8">
        <f t="shared" si="83"/>
        <v>42367</v>
      </c>
      <c r="N517" s="9">
        <f t="shared" si="84"/>
        <v>0.49075231481401715</v>
      </c>
      <c r="O517">
        <v>1447933601</v>
      </c>
      <c r="P517" s="8">
        <f t="shared" si="81"/>
        <v>42327.490752314814</v>
      </c>
      <c r="Q517" s="8">
        <f t="shared" si="85"/>
        <v>42327</v>
      </c>
      <c r="R517" s="9">
        <f t="shared" si="86"/>
        <v>0.49075231481401715</v>
      </c>
      <c r="S517" t="b">
        <v>0</v>
      </c>
      <c r="T517">
        <v>34</v>
      </c>
      <c r="U517" t="str">
        <f t="shared" si="87"/>
        <v/>
      </c>
      <c r="V517">
        <f t="shared" si="88"/>
        <v>34</v>
      </c>
      <c r="W517" t="b">
        <v>0</v>
      </c>
      <c r="X517" t="s">
        <v>8268</v>
      </c>
      <c r="Y517" s="3">
        <f t="shared" si="89"/>
        <v>0.25413402061855672</v>
      </c>
      <c r="Z517" s="4">
        <f t="shared" si="82"/>
        <v>725.02941176470586</v>
      </c>
      <c r="AA517" t="s">
        <v>8306</v>
      </c>
      <c r="AB517" t="s">
        <v>8312</v>
      </c>
      <c r="AC517">
        <f>1</f>
        <v>1</v>
      </c>
    </row>
    <row r="518" spans="1:29" ht="28.8" x14ac:dyDescent="0.3">
      <c r="A518">
        <v>516</v>
      </c>
      <c r="B518" s="1" t="s">
        <v>517</v>
      </c>
      <c r="C518" s="1" t="s">
        <v>4626</v>
      </c>
      <c r="D518">
        <v>5000</v>
      </c>
      <c r="E518">
        <f>VLOOKUP(D518,LU_A!$C$2:$D$13,1,TRUE)</f>
        <v>5000</v>
      </c>
      <c r="F518" t="str">
        <f>VLOOKUP($D518,LU_A!$C$2:$D$13,2,TRUE)</f>
        <v>SmC</v>
      </c>
      <c r="G518">
        <v>0</v>
      </c>
      <c r="H518" t="s">
        <v>8221</v>
      </c>
      <c r="I518" t="s">
        <v>8225</v>
      </c>
      <c r="J518" t="s">
        <v>8247</v>
      </c>
      <c r="K518">
        <v>1432752080</v>
      </c>
      <c r="L518" s="8">
        <f t="shared" si="80"/>
        <v>42151.778703703705</v>
      </c>
      <c r="M518" s="8">
        <f t="shared" si="83"/>
        <v>42151</v>
      </c>
      <c r="N518" s="9">
        <f t="shared" si="84"/>
        <v>0.778703703705105</v>
      </c>
      <c r="O518">
        <v>1427568080</v>
      </c>
      <c r="P518" s="8">
        <f t="shared" si="81"/>
        <v>42091.778703703705</v>
      </c>
      <c r="Q518" s="8">
        <f t="shared" si="85"/>
        <v>42091</v>
      </c>
      <c r="R518" s="9">
        <f t="shared" si="86"/>
        <v>0.778703703705105</v>
      </c>
      <c r="S518" t="b">
        <v>0</v>
      </c>
      <c r="T518">
        <v>0</v>
      </c>
      <c r="U518" t="str">
        <f t="shared" si="87"/>
        <v/>
      </c>
      <c r="V518">
        <f t="shared" si="88"/>
        <v>0</v>
      </c>
      <c r="W518" t="b">
        <v>0</v>
      </c>
      <c r="X518" t="s">
        <v>8268</v>
      </c>
      <c r="Y518" s="3">
        <f t="shared" si="89"/>
        <v>0</v>
      </c>
      <c r="Z518" s="4" t="str">
        <f t="shared" si="82"/>
        <v xml:space="preserve"> </v>
      </c>
      <c r="AA518" t="s">
        <v>8306</v>
      </c>
      <c r="AB518" t="s">
        <v>8312</v>
      </c>
      <c r="AC518">
        <f>1</f>
        <v>1</v>
      </c>
    </row>
    <row r="519" spans="1:29" ht="43.2" x14ac:dyDescent="0.3">
      <c r="A519">
        <v>517</v>
      </c>
      <c r="B519" s="1" t="s">
        <v>518</v>
      </c>
      <c r="C519" s="1" t="s">
        <v>4627</v>
      </c>
      <c r="D519">
        <v>15000</v>
      </c>
      <c r="E519">
        <f>VLOOKUP(D519,LU_A!$C$2:$D$13,1,TRUE)</f>
        <v>15000</v>
      </c>
      <c r="F519" t="str">
        <f>VLOOKUP($D519,LU_A!$C$2:$D$13,2,TRUE)</f>
        <v>MedA</v>
      </c>
      <c r="G519">
        <v>205</v>
      </c>
      <c r="H519" t="s">
        <v>8221</v>
      </c>
      <c r="I519" t="s">
        <v>8224</v>
      </c>
      <c r="J519" t="s">
        <v>8246</v>
      </c>
      <c r="K519">
        <v>1486046761</v>
      </c>
      <c r="L519" s="8">
        <f t="shared" si="80"/>
        <v>42768.615289351852</v>
      </c>
      <c r="M519" s="8">
        <f t="shared" si="83"/>
        <v>42768</v>
      </c>
      <c r="N519" s="9">
        <f t="shared" si="84"/>
        <v>0.61528935185197042</v>
      </c>
      <c r="O519">
        <v>1483454761</v>
      </c>
      <c r="P519" s="8">
        <f t="shared" si="81"/>
        <v>42738.615289351852</v>
      </c>
      <c r="Q519" s="8">
        <f t="shared" si="85"/>
        <v>42738</v>
      </c>
      <c r="R519" s="9">
        <f t="shared" si="86"/>
        <v>0.61528935185197042</v>
      </c>
      <c r="S519" t="b">
        <v>0</v>
      </c>
      <c r="T519">
        <v>3</v>
      </c>
      <c r="U519" t="str">
        <f t="shared" si="87"/>
        <v/>
      </c>
      <c r="V519">
        <f t="shared" si="88"/>
        <v>3</v>
      </c>
      <c r="W519" t="b">
        <v>0</v>
      </c>
      <c r="X519" t="s">
        <v>8268</v>
      </c>
      <c r="Y519" s="3">
        <f t="shared" si="89"/>
        <v>1.3666666666666667E-2</v>
      </c>
      <c r="Z519" s="4">
        <f t="shared" si="82"/>
        <v>68.333333333333329</v>
      </c>
      <c r="AA519" t="s">
        <v>8306</v>
      </c>
      <c r="AB519" t="s">
        <v>8312</v>
      </c>
      <c r="AC519">
        <f>1</f>
        <v>1</v>
      </c>
    </row>
    <row r="520" spans="1:29" ht="43.2" x14ac:dyDescent="0.3">
      <c r="A520">
        <v>518</v>
      </c>
      <c r="B520" s="1" t="s">
        <v>519</v>
      </c>
      <c r="C520" s="1" t="s">
        <v>4628</v>
      </c>
      <c r="D520">
        <v>7175</v>
      </c>
      <c r="E520">
        <f>VLOOKUP(D520,LU_A!$C$2:$D$13,1,TRUE)</f>
        <v>5000</v>
      </c>
      <c r="F520" t="str">
        <f>VLOOKUP($D520,LU_A!$C$2:$D$13,2,TRUE)</f>
        <v>SmC</v>
      </c>
      <c r="G520">
        <v>0</v>
      </c>
      <c r="H520" t="s">
        <v>8221</v>
      </c>
      <c r="I520" t="s">
        <v>8224</v>
      </c>
      <c r="J520" t="s">
        <v>8246</v>
      </c>
      <c r="K520">
        <v>1441550760</v>
      </c>
      <c r="L520" s="8">
        <f t="shared" si="80"/>
        <v>42253.615277777775</v>
      </c>
      <c r="M520" s="8">
        <f t="shared" si="83"/>
        <v>42253</v>
      </c>
      <c r="N520" s="9">
        <f t="shared" si="84"/>
        <v>0.61527777777519077</v>
      </c>
      <c r="O520">
        <v>1438958824</v>
      </c>
      <c r="P520" s="8">
        <f t="shared" si="81"/>
        <v>42223.616018518514</v>
      </c>
      <c r="Q520" s="8">
        <f t="shared" si="85"/>
        <v>42223</v>
      </c>
      <c r="R520" s="9">
        <f t="shared" si="86"/>
        <v>0.61601851851446554</v>
      </c>
      <c r="S520" t="b">
        <v>0</v>
      </c>
      <c r="T520">
        <v>0</v>
      </c>
      <c r="U520" t="str">
        <f t="shared" si="87"/>
        <v/>
      </c>
      <c r="V520">
        <f t="shared" si="88"/>
        <v>0</v>
      </c>
      <c r="W520" t="b">
        <v>0</v>
      </c>
      <c r="X520" t="s">
        <v>8268</v>
      </c>
      <c r="Y520" s="3">
        <f t="shared" si="89"/>
        <v>0</v>
      </c>
      <c r="Z520" s="4" t="str">
        <f t="shared" si="82"/>
        <v xml:space="preserve"> </v>
      </c>
      <c r="AA520" t="s">
        <v>8306</v>
      </c>
      <c r="AB520" t="s">
        <v>8312</v>
      </c>
      <c r="AC520">
        <f>1</f>
        <v>1</v>
      </c>
    </row>
    <row r="521" spans="1:29" ht="43.2" x14ac:dyDescent="0.3">
      <c r="A521">
        <v>519</v>
      </c>
      <c r="B521" s="1" t="s">
        <v>520</v>
      </c>
      <c r="C521" s="1" t="s">
        <v>4629</v>
      </c>
      <c r="D521">
        <v>12001</v>
      </c>
      <c r="E521">
        <f>VLOOKUP(D521,LU_A!$C$2:$D$13,1,TRUE)</f>
        <v>10000</v>
      </c>
      <c r="F521" t="str">
        <f>VLOOKUP($D521,LU_A!$C$2:$D$13,2,TRUE)</f>
        <v>SmD</v>
      </c>
      <c r="G521">
        <v>2746</v>
      </c>
      <c r="H521" t="s">
        <v>8221</v>
      </c>
      <c r="I521" t="s">
        <v>8224</v>
      </c>
      <c r="J521" t="s">
        <v>8246</v>
      </c>
      <c r="K521">
        <v>1354699421</v>
      </c>
      <c r="L521" s="8">
        <f t="shared" si="80"/>
        <v>41248.391446759262</v>
      </c>
      <c r="M521" s="8">
        <f t="shared" si="83"/>
        <v>41248</v>
      </c>
      <c r="N521" s="9">
        <f t="shared" si="84"/>
        <v>0.39144675926218042</v>
      </c>
      <c r="O521">
        <v>1352107421</v>
      </c>
      <c r="P521" s="8">
        <f t="shared" si="81"/>
        <v>41218.391446759262</v>
      </c>
      <c r="Q521" s="8">
        <f t="shared" si="85"/>
        <v>41218</v>
      </c>
      <c r="R521" s="9">
        <f t="shared" si="86"/>
        <v>0.39144675926218042</v>
      </c>
      <c r="S521" t="b">
        <v>0</v>
      </c>
      <c r="T521">
        <v>70</v>
      </c>
      <c r="U521" t="str">
        <f t="shared" si="87"/>
        <v/>
      </c>
      <c r="V521">
        <f t="shared" si="88"/>
        <v>70</v>
      </c>
      <c r="W521" t="b">
        <v>0</v>
      </c>
      <c r="X521" t="s">
        <v>8268</v>
      </c>
      <c r="Y521" s="3">
        <f t="shared" si="89"/>
        <v>0.22881426547787684</v>
      </c>
      <c r="Z521" s="4">
        <f t="shared" si="82"/>
        <v>39.228571428571428</v>
      </c>
      <c r="AA521" t="s">
        <v>8306</v>
      </c>
      <c r="AB521" t="s">
        <v>8312</v>
      </c>
      <c r="AC521">
        <f>1</f>
        <v>1</v>
      </c>
    </row>
    <row r="522" spans="1:29" ht="43.2" x14ac:dyDescent="0.3">
      <c r="A522">
        <v>520</v>
      </c>
      <c r="B522" s="1" t="s">
        <v>521</v>
      </c>
      <c r="C522" s="1" t="s">
        <v>4630</v>
      </c>
      <c r="D522">
        <v>5000</v>
      </c>
      <c r="E522">
        <f>VLOOKUP(D522,LU_A!$C$2:$D$13,1,TRUE)</f>
        <v>5000</v>
      </c>
      <c r="F522" t="str">
        <f>VLOOKUP($D522,LU_A!$C$2:$D$13,2,TRUE)</f>
        <v>SmC</v>
      </c>
      <c r="G522">
        <v>5105</v>
      </c>
      <c r="H522" t="s">
        <v>8219</v>
      </c>
      <c r="I522" t="s">
        <v>8225</v>
      </c>
      <c r="J522" t="s">
        <v>8247</v>
      </c>
      <c r="K522">
        <v>1449766261</v>
      </c>
      <c r="L522" s="8">
        <f t="shared" si="80"/>
        <v>42348.702094907407</v>
      </c>
      <c r="M522" s="8">
        <f t="shared" si="83"/>
        <v>42348</v>
      </c>
      <c r="N522" s="9">
        <f t="shared" si="84"/>
        <v>0.70209490740671754</v>
      </c>
      <c r="O522">
        <v>1447174261</v>
      </c>
      <c r="P522" s="8">
        <f t="shared" si="81"/>
        <v>42318.702094907407</v>
      </c>
      <c r="Q522" s="8">
        <f t="shared" si="85"/>
        <v>42318</v>
      </c>
      <c r="R522" s="9">
        <f t="shared" si="86"/>
        <v>0.70209490740671754</v>
      </c>
      <c r="S522" t="b">
        <v>0</v>
      </c>
      <c r="T522">
        <v>34</v>
      </c>
      <c r="U522">
        <f t="shared" si="87"/>
        <v>34</v>
      </c>
      <c r="V522" t="str">
        <f t="shared" si="88"/>
        <v/>
      </c>
      <c r="W522" t="b">
        <v>1</v>
      </c>
      <c r="X522" t="s">
        <v>8269</v>
      </c>
      <c r="Y522" s="3">
        <f t="shared" si="89"/>
        <v>1.0209999999999999</v>
      </c>
      <c r="Z522" s="4">
        <f t="shared" si="82"/>
        <v>150.14705882352942</v>
      </c>
      <c r="AA522" t="s">
        <v>8313</v>
      </c>
      <c r="AB522" t="s">
        <v>8314</v>
      </c>
      <c r="AC522">
        <f>1</f>
        <v>1</v>
      </c>
    </row>
    <row r="523" spans="1:29" ht="43.2" x14ac:dyDescent="0.3">
      <c r="A523">
        <v>521</v>
      </c>
      <c r="B523" s="1" t="s">
        <v>522</v>
      </c>
      <c r="C523" s="1" t="s">
        <v>4631</v>
      </c>
      <c r="D523">
        <v>5000</v>
      </c>
      <c r="E523">
        <f>VLOOKUP(D523,LU_A!$C$2:$D$13,1,TRUE)</f>
        <v>5000</v>
      </c>
      <c r="F523" t="str">
        <f>VLOOKUP($D523,LU_A!$C$2:$D$13,2,TRUE)</f>
        <v>SmC</v>
      </c>
      <c r="G523">
        <v>5232</v>
      </c>
      <c r="H523" t="s">
        <v>8219</v>
      </c>
      <c r="I523" t="s">
        <v>8224</v>
      </c>
      <c r="J523" t="s">
        <v>8246</v>
      </c>
      <c r="K523">
        <v>1477976340</v>
      </c>
      <c r="L523" s="8">
        <f t="shared" si="80"/>
        <v>42675.207638888889</v>
      </c>
      <c r="M523" s="8">
        <f t="shared" si="83"/>
        <v>42675</v>
      </c>
      <c r="N523" s="9">
        <f t="shared" si="84"/>
        <v>0.20763888888905058</v>
      </c>
      <c r="O523">
        <v>1475460819</v>
      </c>
      <c r="P523" s="8">
        <f t="shared" si="81"/>
        <v>42646.092812499999</v>
      </c>
      <c r="Q523" s="8">
        <f t="shared" si="85"/>
        <v>42646</v>
      </c>
      <c r="R523" s="9">
        <f t="shared" si="86"/>
        <v>9.2812499999126885E-2</v>
      </c>
      <c r="S523" t="b">
        <v>0</v>
      </c>
      <c r="T523">
        <v>56</v>
      </c>
      <c r="U523">
        <f t="shared" si="87"/>
        <v>56</v>
      </c>
      <c r="V523" t="str">
        <f t="shared" si="88"/>
        <v/>
      </c>
      <c r="W523" t="b">
        <v>1</v>
      </c>
      <c r="X523" t="s">
        <v>8269</v>
      </c>
      <c r="Y523" s="3">
        <f t="shared" si="89"/>
        <v>1.0464</v>
      </c>
      <c r="Z523" s="4">
        <f t="shared" si="82"/>
        <v>93.428571428571431</v>
      </c>
      <c r="AA523" t="s">
        <v>8313</v>
      </c>
      <c r="AB523" t="s">
        <v>8314</v>
      </c>
      <c r="AC523">
        <f>1</f>
        <v>1</v>
      </c>
    </row>
    <row r="524" spans="1:29" ht="43.2" x14ac:dyDescent="0.3">
      <c r="A524">
        <v>522</v>
      </c>
      <c r="B524" s="1" t="s">
        <v>523</v>
      </c>
      <c r="C524" s="1" t="s">
        <v>4632</v>
      </c>
      <c r="D524">
        <v>3000</v>
      </c>
      <c r="E524">
        <f>VLOOKUP(D524,LU_A!$C$2:$D$13,1,TRUE)</f>
        <v>1000</v>
      </c>
      <c r="F524" t="str">
        <f>VLOOKUP($D524,LU_A!$C$2:$D$13,2,TRUE)</f>
        <v>SmB</v>
      </c>
      <c r="G524">
        <v>3440</v>
      </c>
      <c r="H524" t="s">
        <v>8219</v>
      </c>
      <c r="I524" t="s">
        <v>8224</v>
      </c>
      <c r="J524" t="s">
        <v>8246</v>
      </c>
      <c r="K524">
        <v>1458518325</v>
      </c>
      <c r="L524" s="8">
        <f t="shared" si="80"/>
        <v>42449.999131944445</v>
      </c>
      <c r="M524" s="8">
        <f t="shared" si="83"/>
        <v>42449</v>
      </c>
      <c r="N524" s="9">
        <f t="shared" si="84"/>
        <v>0.99913194444525288</v>
      </c>
      <c r="O524">
        <v>1456793925</v>
      </c>
      <c r="P524" s="8">
        <f t="shared" si="81"/>
        <v>42430.040798611109</v>
      </c>
      <c r="Q524" s="8">
        <f t="shared" si="85"/>
        <v>42430</v>
      </c>
      <c r="R524" s="9">
        <f t="shared" si="86"/>
        <v>4.0798611109494232E-2</v>
      </c>
      <c r="S524" t="b">
        <v>0</v>
      </c>
      <c r="T524">
        <v>31</v>
      </c>
      <c r="U524">
        <f t="shared" si="87"/>
        <v>31</v>
      </c>
      <c r="V524" t="str">
        <f t="shared" si="88"/>
        <v/>
      </c>
      <c r="W524" t="b">
        <v>1</v>
      </c>
      <c r="X524" t="s">
        <v>8269</v>
      </c>
      <c r="Y524" s="3">
        <f t="shared" si="89"/>
        <v>1.1466666666666667</v>
      </c>
      <c r="Z524" s="4">
        <f t="shared" si="82"/>
        <v>110.96774193548387</v>
      </c>
      <c r="AA524" t="s">
        <v>8313</v>
      </c>
      <c r="AB524" t="s">
        <v>8314</v>
      </c>
      <c r="AC524">
        <f>1</f>
        <v>1</v>
      </c>
    </row>
    <row r="525" spans="1:29" ht="43.2" x14ac:dyDescent="0.3">
      <c r="A525">
        <v>523</v>
      </c>
      <c r="B525" s="1" t="s">
        <v>524</v>
      </c>
      <c r="C525" s="1" t="s">
        <v>4633</v>
      </c>
      <c r="D525">
        <v>5000</v>
      </c>
      <c r="E525">
        <f>VLOOKUP(D525,LU_A!$C$2:$D$13,1,TRUE)</f>
        <v>5000</v>
      </c>
      <c r="F525" t="str">
        <f>VLOOKUP($D525,LU_A!$C$2:$D$13,2,TRUE)</f>
        <v>SmC</v>
      </c>
      <c r="G525">
        <v>6030</v>
      </c>
      <c r="H525" t="s">
        <v>8219</v>
      </c>
      <c r="I525" t="s">
        <v>8224</v>
      </c>
      <c r="J525" t="s">
        <v>8246</v>
      </c>
      <c r="K525">
        <v>1442805076</v>
      </c>
      <c r="L525" s="8">
        <f t="shared" si="80"/>
        <v>42268.13282407407</v>
      </c>
      <c r="M525" s="8">
        <f t="shared" si="83"/>
        <v>42268</v>
      </c>
      <c r="N525" s="9">
        <f t="shared" si="84"/>
        <v>0.13282407406950369</v>
      </c>
      <c r="O525">
        <v>1440213076</v>
      </c>
      <c r="P525" s="8">
        <f t="shared" si="81"/>
        <v>42238.13282407407</v>
      </c>
      <c r="Q525" s="8">
        <f t="shared" si="85"/>
        <v>42238</v>
      </c>
      <c r="R525" s="9">
        <f t="shared" si="86"/>
        <v>0.13282407406950369</v>
      </c>
      <c r="S525" t="b">
        <v>0</v>
      </c>
      <c r="T525">
        <v>84</v>
      </c>
      <c r="U525">
        <f t="shared" si="87"/>
        <v>84</v>
      </c>
      <c r="V525" t="str">
        <f t="shared" si="88"/>
        <v/>
      </c>
      <c r="W525" t="b">
        <v>1</v>
      </c>
      <c r="X525" t="s">
        <v>8269</v>
      </c>
      <c r="Y525" s="3">
        <f t="shared" si="89"/>
        <v>1.206</v>
      </c>
      <c r="Z525" s="4">
        <f t="shared" si="82"/>
        <v>71.785714285714292</v>
      </c>
      <c r="AA525" t="s">
        <v>8313</v>
      </c>
      <c r="AB525" t="s">
        <v>8314</v>
      </c>
      <c r="AC525">
        <f>1</f>
        <v>1</v>
      </c>
    </row>
    <row r="526" spans="1:29" ht="43.2" x14ac:dyDescent="0.3">
      <c r="A526">
        <v>524</v>
      </c>
      <c r="B526" s="1" t="s">
        <v>525</v>
      </c>
      <c r="C526" s="1" t="s">
        <v>4634</v>
      </c>
      <c r="D526">
        <v>3500</v>
      </c>
      <c r="E526">
        <f>VLOOKUP(D526,LU_A!$C$2:$D$13,1,TRUE)</f>
        <v>1000</v>
      </c>
      <c r="F526" t="str">
        <f>VLOOKUP($D526,LU_A!$C$2:$D$13,2,TRUE)</f>
        <v>SmB</v>
      </c>
      <c r="G526">
        <v>3803.55</v>
      </c>
      <c r="H526" t="s">
        <v>8219</v>
      </c>
      <c r="I526" t="s">
        <v>8225</v>
      </c>
      <c r="J526" t="s">
        <v>8247</v>
      </c>
      <c r="K526">
        <v>1464801169</v>
      </c>
      <c r="L526" s="8">
        <f t="shared" si="80"/>
        <v>42522.717233796298</v>
      </c>
      <c r="M526" s="8">
        <f t="shared" si="83"/>
        <v>42522</v>
      </c>
      <c r="N526" s="9">
        <f t="shared" si="84"/>
        <v>0.71723379629838746</v>
      </c>
      <c r="O526">
        <v>1462209169</v>
      </c>
      <c r="P526" s="8">
        <f t="shared" si="81"/>
        <v>42492.717233796298</v>
      </c>
      <c r="Q526" s="8">
        <f t="shared" si="85"/>
        <v>42492</v>
      </c>
      <c r="R526" s="9">
        <f t="shared" si="86"/>
        <v>0.71723379629838746</v>
      </c>
      <c r="S526" t="b">
        <v>0</v>
      </c>
      <c r="T526">
        <v>130</v>
      </c>
      <c r="U526">
        <f t="shared" si="87"/>
        <v>130</v>
      </c>
      <c r="V526" t="str">
        <f t="shared" si="88"/>
        <v/>
      </c>
      <c r="W526" t="b">
        <v>1</v>
      </c>
      <c r="X526" t="s">
        <v>8269</v>
      </c>
      <c r="Y526" s="3">
        <f t="shared" si="89"/>
        <v>1.0867285714285715</v>
      </c>
      <c r="Z526" s="4">
        <f t="shared" si="82"/>
        <v>29.258076923076924</v>
      </c>
      <c r="AA526" t="s">
        <v>8313</v>
      </c>
      <c r="AB526" t="s">
        <v>8314</v>
      </c>
      <c r="AC526">
        <f>1</f>
        <v>1</v>
      </c>
    </row>
    <row r="527" spans="1:29" ht="57.6" x14ac:dyDescent="0.3">
      <c r="A527">
        <v>525</v>
      </c>
      <c r="B527" s="1" t="s">
        <v>526</v>
      </c>
      <c r="C527" s="1" t="s">
        <v>4635</v>
      </c>
      <c r="D527">
        <v>12000</v>
      </c>
      <c r="E527">
        <f>VLOOKUP(D527,LU_A!$C$2:$D$13,1,TRUE)</f>
        <v>10000</v>
      </c>
      <c r="F527" t="str">
        <f>VLOOKUP($D527,LU_A!$C$2:$D$13,2,TRUE)</f>
        <v>SmD</v>
      </c>
      <c r="G527">
        <v>12000</v>
      </c>
      <c r="H527" t="s">
        <v>8219</v>
      </c>
      <c r="I527" t="s">
        <v>8224</v>
      </c>
      <c r="J527" t="s">
        <v>8246</v>
      </c>
      <c r="K527">
        <v>1410601041</v>
      </c>
      <c r="L527" s="8">
        <f t="shared" si="80"/>
        <v>41895.400937500002</v>
      </c>
      <c r="M527" s="8">
        <f t="shared" si="83"/>
        <v>41895</v>
      </c>
      <c r="N527" s="9">
        <f t="shared" si="84"/>
        <v>0.40093750000232831</v>
      </c>
      <c r="O527">
        <v>1406713041</v>
      </c>
      <c r="P527" s="8">
        <f t="shared" si="81"/>
        <v>41850.400937500002</v>
      </c>
      <c r="Q527" s="8">
        <f t="shared" si="85"/>
        <v>41850</v>
      </c>
      <c r="R527" s="9">
        <f t="shared" si="86"/>
        <v>0.40093750000232831</v>
      </c>
      <c r="S527" t="b">
        <v>0</v>
      </c>
      <c r="T527">
        <v>12</v>
      </c>
      <c r="U527">
        <f t="shared" si="87"/>
        <v>12</v>
      </c>
      <c r="V527" t="str">
        <f t="shared" si="88"/>
        <v/>
      </c>
      <c r="W527" t="b">
        <v>1</v>
      </c>
      <c r="X527" t="s">
        <v>8269</v>
      </c>
      <c r="Y527" s="3">
        <f t="shared" si="89"/>
        <v>1</v>
      </c>
      <c r="Z527" s="4">
        <f t="shared" si="82"/>
        <v>1000</v>
      </c>
      <c r="AA527" t="s">
        <v>8313</v>
      </c>
      <c r="AB527" t="s">
        <v>8314</v>
      </c>
      <c r="AC527">
        <f>1</f>
        <v>1</v>
      </c>
    </row>
    <row r="528" spans="1:29" ht="43.2" x14ac:dyDescent="0.3">
      <c r="A528">
        <v>526</v>
      </c>
      <c r="B528" s="1" t="s">
        <v>527</v>
      </c>
      <c r="C528" s="1" t="s">
        <v>4636</v>
      </c>
      <c r="D528">
        <v>1500</v>
      </c>
      <c r="E528">
        <f>VLOOKUP(D528,LU_A!$C$2:$D$13,1,TRUE)</f>
        <v>1000</v>
      </c>
      <c r="F528" t="str">
        <f>VLOOKUP($D528,LU_A!$C$2:$D$13,2,TRUE)</f>
        <v>SmB</v>
      </c>
      <c r="G528">
        <v>1710</v>
      </c>
      <c r="H528" t="s">
        <v>8219</v>
      </c>
      <c r="I528" t="s">
        <v>8225</v>
      </c>
      <c r="J528" t="s">
        <v>8247</v>
      </c>
      <c r="K528">
        <v>1438966800</v>
      </c>
      <c r="L528" s="8">
        <f t="shared" si="80"/>
        <v>42223.708333333328</v>
      </c>
      <c r="M528" s="8">
        <f t="shared" si="83"/>
        <v>42223</v>
      </c>
      <c r="N528" s="9">
        <f t="shared" si="84"/>
        <v>0.70833333332848269</v>
      </c>
      <c r="O528">
        <v>1436278344</v>
      </c>
      <c r="P528" s="8">
        <f t="shared" si="81"/>
        <v>42192.591944444444</v>
      </c>
      <c r="Q528" s="8">
        <f t="shared" si="85"/>
        <v>42192</v>
      </c>
      <c r="R528" s="9">
        <f t="shared" si="86"/>
        <v>0.59194444444437977</v>
      </c>
      <c r="S528" t="b">
        <v>0</v>
      </c>
      <c r="T528">
        <v>23</v>
      </c>
      <c r="U528">
        <f t="shared" si="87"/>
        <v>23</v>
      </c>
      <c r="V528" t="str">
        <f t="shared" si="88"/>
        <v/>
      </c>
      <c r="W528" t="b">
        <v>1</v>
      </c>
      <c r="X528" t="s">
        <v>8269</v>
      </c>
      <c r="Y528" s="3">
        <f t="shared" si="89"/>
        <v>1.1399999999999999</v>
      </c>
      <c r="Z528" s="4">
        <f t="shared" si="82"/>
        <v>74.347826086956516</v>
      </c>
      <c r="AA528" t="s">
        <v>8313</v>
      </c>
      <c r="AB528" t="s">
        <v>8314</v>
      </c>
      <c r="AC528">
        <f>1</f>
        <v>1</v>
      </c>
    </row>
    <row r="529" spans="1:29" ht="57.6" x14ac:dyDescent="0.3">
      <c r="A529">
        <v>527</v>
      </c>
      <c r="B529" s="1" t="s">
        <v>528</v>
      </c>
      <c r="C529" s="1" t="s">
        <v>4637</v>
      </c>
      <c r="D529">
        <v>10000</v>
      </c>
      <c r="E529">
        <f>VLOOKUP(D529,LU_A!$C$2:$D$13,1,TRUE)</f>
        <v>10000</v>
      </c>
      <c r="F529" t="str">
        <f>VLOOKUP($D529,LU_A!$C$2:$D$13,2,TRUE)</f>
        <v>SmD</v>
      </c>
      <c r="G529">
        <v>10085</v>
      </c>
      <c r="H529" t="s">
        <v>8219</v>
      </c>
      <c r="I529" t="s">
        <v>8224</v>
      </c>
      <c r="J529" t="s">
        <v>8246</v>
      </c>
      <c r="K529">
        <v>1487347500</v>
      </c>
      <c r="L529" s="8">
        <f t="shared" si="80"/>
        <v>42783.670138888891</v>
      </c>
      <c r="M529" s="8">
        <f t="shared" si="83"/>
        <v>42783</v>
      </c>
      <c r="N529" s="9">
        <f t="shared" si="84"/>
        <v>0.67013888889050577</v>
      </c>
      <c r="O529">
        <v>1484715366</v>
      </c>
      <c r="P529" s="8">
        <f t="shared" si="81"/>
        <v>42753.205625000002</v>
      </c>
      <c r="Q529" s="8">
        <f t="shared" si="85"/>
        <v>42753</v>
      </c>
      <c r="R529" s="9">
        <f t="shared" si="86"/>
        <v>0.20562500000232831</v>
      </c>
      <c r="S529" t="b">
        <v>0</v>
      </c>
      <c r="T529">
        <v>158</v>
      </c>
      <c r="U529">
        <f t="shared" si="87"/>
        <v>158</v>
      </c>
      <c r="V529" t="str">
        <f t="shared" si="88"/>
        <v/>
      </c>
      <c r="W529" t="b">
        <v>1</v>
      </c>
      <c r="X529" t="s">
        <v>8269</v>
      </c>
      <c r="Y529" s="3">
        <f t="shared" si="89"/>
        <v>1.0085</v>
      </c>
      <c r="Z529" s="4">
        <f t="shared" si="82"/>
        <v>63.829113924050631</v>
      </c>
      <c r="AA529" t="s">
        <v>8313</v>
      </c>
      <c r="AB529" t="s">
        <v>8314</v>
      </c>
      <c r="AC529">
        <f>1</f>
        <v>1</v>
      </c>
    </row>
    <row r="530" spans="1:29" ht="28.8" x14ac:dyDescent="0.3">
      <c r="A530">
        <v>528</v>
      </c>
      <c r="B530" s="1" t="s">
        <v>529</v>
      </c>
      <c r="C530" s="1" t="s">
        <v>4638</v>
      </c>
      <c r="D530">
        <v>1150</v>
      </c>
      <c r="E530">
        <f>VLOOKUP(D530,LU_A!$C$2:$D$13,1,TRUE)</f>
        <v>1000</v>
      </c>
      <c r="F530" t="str">
        <f>VLOOKUP($D530,LU_A!$C$2:$D$13,2,TRUE)</f>
        <v>SmB</v>
      </c>
      <c r="G530">
        <v>1330</v>
      </c>
      <c r="H530" t="s">
        <v>8219</v>
      </c>
      <c r="I530" t="s">
        <v>8224</v>
      </c>
      <c r="J530" t="s">
        <v>8246</v>
      </c>
      <c r="K530">
        <v>1434921600</v>
      </c>
      <c r="L530" s="8">
        <f t="shared" si="80"/>
        <v>42176.888888888891</v>
      </c>
      <c r="M530" s="8">
        <f t="shared" si="83"/>
        <v>42176</v>
      </c>
      <c r="N530" s="9">
        <f t="shared" si="84"/>
        <v>0.88888888889050577</v>
      </c>
      <c r="O530">
        <v>1433109907</v>
      </c>
      <c r="P530" s="8">
        <f t="shared" si="81"/>
        <v>42155.920219907406</v>
      </c>
      <c r="Q530" s="8">
        <f t="shared" si="85"/>
        <v>42155</v>
      </c>
      <c r="R530" s="9">
        <f t="shared" si="86"/>
        <v>0.92021990740613546</v>
      </c>
      <c r="S530" t="b">
        <v>0</v>
      </c>
      <c r="T530">
        <v>30</v>
      </c>
      <c r="U530">
        <f t="shared" si="87"/>
        <v>30</v>
      </c>
      <c r="V530" t="str">
        <f t="shared" si="88"/>
        <v/>
      </c>
      <c r="W530" t="b">
        <v>1</v>
      </c>
      <c r="X530" t="s">
        <v>8269</v>
      </c>
      <c r="Y530" s="3">
        <f t="shared" si="89"/>
        <v>1.1565217391304348</v>
      </c>
      <c r="Z530" s="4">
        <f t="shared" si="82"/>
        <v>44.333333333333336</v>
      </c>
      <c r="AA530" t="s">
        <v>8313</v>
      </c>
      <c r="AB530" t="s">
        <v>8314</v>
      </c>
      <c r="AC530">
        <f>1</f>
        <v>1</v>
      </c>
    </row>
    <row r="531" spans="1:29" ht="43.2" x14ac:dyDescent="0.3">
      <c r="A531">
        <v>529</v>
      </c>
      <c r="B531" s="1" t="s">
        <v>530</v>
      </c>
      <c r="C531" s="1" t="s">
        <v>4639</v>
      </c>
      <c r="D531">
        <v>1200</v>
      </c>
      <c r="E531">
        <f>VLOOKUP(D531,LU_A!$C$2:$D$13,1,TRUE)</f>
        <v>1000</v>
      </c>
      <c r="F531" t="str">
        <f>VLOOKUP($D531,LU_A!$C$2:$D$13,2,TRUE)</f>
        <v>SmB</v>
      </c>
      <c r="G531">
        <v>1565</v>
      </c>
      <c r="H531" t="s">
        <v>8219</v>
      </c>
      <c r="I531" t="s">
        <v>8229</v>
      </c>
      <c r="J531" t="s">
        <v>8251</v>
      </c>
      <c r="K531">
        <v>1484110800</v>
      </c>
      <c r="L531" s="8">
        <f t="shared" si="80"/>
        <v>42746.208333333328</v>
      </c>
      <c r="M531" s="8">
        <f t="shared" si="83"/>
        <v>42746</v>
      </c>
      <c r="N531" s="9">
        <f t="shared" si="84"/>
        <v>0.20833333332848269</v>
      </c>
      <c r="O531">
        <v>1482281094</v>
      </c>
      <c r="P531" s="8">
        <f t="shared" si="81"/>
        <v>42725.031180555554</v>
      </c>
      <c r="Q531" s="8">
        <f t="shared" si="85"/>
        <v>42725</v>
      </c>
      <c r="R531" s="9">
        <f t="shared" si="86"/>
        <v>3.1180555553874001E-2</v>
      </c>
      <c r="S531" t="b">
        <v>0</v>
      </c>
      <c r="T531">
        <v>18</v>
      </c>
      <c r="U531">
        <f t="shared" si="87"/>
        <v>18</v>
      </c>
      <c r="V531" t="str">
        <f t="shared" si="88"/>
        <v/>
      </c>
      <c r="W531" t="b">
        <v>1</v>
      </c>
      <c r="X531" t="s">
        <v>8269</v>
      </c>
      <c r="Y531" s="3">
        <f t="shared" si="89"/>
        <v>1.3041666666666667</v>
      </c>
      <c r="Z531" s="4">
        <f t="shared" si="82"/>
        <v>86.944444444444443</v>
      </c>
      <c r="AA531" t="s">
        <v>8313</v>
      </c>
      <c r="AB531" t="s">
        <v>8314</v>
      </c>
      <c r="AC531">
        <f>1</f>
        <v>1</v>
      </c>
    </row>
    <row r="532" spans="1:29" ht="43.2" x14ac:dyDescent="0.3">
      <c r="A532">
        <v>530</v>
      </c>
      <c r="B532" s="1" t="s">
        <v>531</v>
      </c>
      <c r="C532" s="1" t="s">
        <v>4640</v>
      </c>
      <c r="D532">
        <v>3405</v>
      </c>
      <c r="E532">
        <f>VLOOKUP(D532,LU_A!$C$2:$D$13,1,TRUE)</f>
        <v>1000</v>
      </c>
      <c r="F532" t="str">
        <f>VLOOKUP($D532,LU_A!$C$2:$D$13,2,TRUE)</f>
        <v>SmB</v>
      </c>
      <c r="G532">
        <v>3670</v>
      </c>
      <c r="H532" t="s">
        <v>8219</v>
      </c>
      <c r="I532" t="s">
        <v>8224</v>
      </c>
      <c r="J532" t="s">
        <v>8246</v>
      </c>
      <c r="K532">
        <v>1435111200</v>
      </c>
      <c r="L532" s="8">
        <f t="shared" si="80"/>
        <v>42179.083333333328</v>
      </c>
      <c r="M532" s="8">
        <f t="shared" si="83"/>
        <v>42179</v>
      </c>
      <c r="N532" s="9">
        <f t="shared" si="84"/>
        <v>8.3333333328482695E-2</v>
      </c>
      <c r="O532">
        <v>1433254268</v>
      </c>
      <c r="P532" s="8">
        <f t="shared" si="81"/>
        <v>42157.591064814813</v>
      </c>
      <c r="Q532" s="8">
        <f t="shared" si="85"/>
        <v>42157</v>
      </c>
      <c r="R532" s="9">
        <f t="shared" si="86"/>
        <v>0.591064814812853</v>
      </c>
      <c r="S532" t="b">
        <v>0</v>
      </c>
      <c r="T532">
        <v>29</v>
      </c>
      <c r="U532">
        <f t="shared" si="87"/>
        <v>29</v>
      </c>
      <c r="V532" t="str">
        <f t="shared" si="88"/>
        <v/>
      </c>
      <c r="W532" t="b">
        <v>1</v>
      </c>
      <c r="X532" t="s">
        <v>8269</v>
      </c>
      <c r="Y532" s="3">
        <f t="shared" si="89"/>
        <v>1.0778267254038179</v>
      </c>
      <c r="Z532" s="4">
        <f t="shared" si="82"/>
        <v>126.55172413793103</v>
      </c>
      <c r="AA532" t="s">
        <v>8313</v>
      </c>
      <c r="AB532" t="s">
        <v>8314</v>
      </c>
      <c r="AC532">
        <f>1</f>
        <v>1</v>
      </c>
    </row>
    <row r="533" spans="1:29" ht="43.2" x14ac:dyDescent="0.3">
      <c r="A533">
        <v>531</v>
      </c>
      <c r="B533" s="1" t="s">
        <v>532</v>
      </c>
      <c r="C533" s="1" t="s">
        <v>4641</v>
      </c>
      <c r="D533">
        <v>4000</v>
      </c>
      <c r="E533">
        <f>VLOOKUP(D533,LU_A!$C$2:$D$13,1,TRUE)</f>
        <v>1000</v>
      </c>
      <c r="F533" t="str">
        <f>VLOOKUP($D533,LU_A!$C$2:$D$13,2,TRUE)</f>
        <v>SmB</v>
      </c>
      <c r="G533">
        <v>4000</v>
      </c>
      <c r="H533" t="s">
        <v>8219</v>
      </c>
      <c r="I533" t="s">
        <v>8224</v>
      </c>
      <c r="J533" t="s">
        <v>8246</v>
      </c>
      <c r="K533">
        <v>1481957940</v>
      </c>
      <c r="L533" s="8">
        <f t="shared" si="80"/>
        <v>42721.290972222225</v>
      </c>
      <c r="M533" s="8">
        <f t="shared" si="83"/>
        <v>42721</v>
      </c>
      <c r="N533" s="9">
        <f t="shared" si="84"/>
        <v>0.29097222222480923</v>
      </c>
      <c r="O533">
        <v>1478050429</v>
      </c>
      <c r="P533" s="8">
        <f t="shared" si="81"/>
        <v>42676.065150462964</v>
      </c>
      <c r="Q533" s="8">
        <f t="shared" si="85"/>
        <v>42676</v>
      </c>
      <c r="R533" s="9">
        <f t="shared" si="86"/>
        <v>6.5150462964083999E-2</v>
      </c>
      <c r="S533" t="b">
        <v>0</v>
      </c>
      <c r="T533">
        <v>31</v>
      </c>
      <c r="U533">
        <f t="shared" si="87"/>
        <v>31</v>
      </c>
      <c r="V533" t="str">
        <f t="shared" si="88"/>
        <v/>
      </c>
      <c r="W533" t="b">
        <v>1</v>
      </c>
      <c r="X533" t="s">
        <v>8269</v>
      </c>
      <c r="Y533" s="3">
        <f t="shared" si="89"/>
        <v>1</v>
      </c>
      <c r="Z533" s="4">
        <f t="shared" si="82"/>
        <v>129.03225806451613</v>
      </c>
      <c r="AA533" t="s">
        <v>8313</v>
      </c>
      <c r="AB533" t="s">
        <v>8314</v>
      </c>
      <c r="AC533">
        <f>1</f>
        <v>1</v>
      </c>
    </row>
    <row r="534" spans="1:29" ht="43.2" x14ac:dyDescent="0.3">
      <c r="A534">
        <v>532</v>
      </c>
      <c r="B534" s="1" t="s">
        <v>533</v>
      </c>
      <c r="C534" s="1" t="s">
        <v>4642</v>
      </c>
      <c r="D534">
        <v>10000</v>
      </c>
      <c r="E534">
        <f>VLOOKUP(D534,LU_A!$C$2:$D$13,1,TRUE)</f>
        <v>10000</v>
      </c>
      <c r="F534" t="str">
        <f>VLOOKUP($D534,LU_A!$C$2:$D$13,2,TRUE)</f>
        <v>SmD</v>
      </c>
      <c r="G534">
        <v>12325</v>
      </c>
      <c r="H534" t="s">
        <v>8219</v>
      </c>
      <c r="I534" t="s">
        <v>8224</v>
      </c>
      <c r="J534" t="s">
        <v>8246</v>
      </c>
      <c r="K534">
        <v>1463098208</v>
      </c>
      <c r="L534" s="8">
        <f t="shared" si="80"/>
        <v>42503.007037037038</v>
      </c>
      <c r="M534" s="8">
        <f t="shared" si="83"/>
        <v>42503</v>
      </c>
      <c r="N534" s="9">
        <f t="shared" si="84"/>
        <v>7.0370370376622304E-3</v>
      </c>
      <c r="O534">
        <v>1460506208</v>
      </c>
      <c r="P534" s="8">
        <f t="shared" si="81"/>
        <v>42473.007037037038</v>
      </c>
      <c r="Q534" s="8">
        <f t="shared" si="85"/>
        <v>42473</v>
      </c>
      <c r="R534" s="9">
        <f t="shared" si="86"/>
        <v>7.0370370376622304E-3</v>
      </c>
      <c r="S534" t="b">
        <v>0</v>
      </c>
      <c r="T534">
        <v>173</v>
      </c>
      <c r="U534">
        <f t="shared" si="87"/>
        <v>173</v>
      </c>
      <c r="V534" t="str">
        <f t="shared" si="88"/>
        <v/>
      </c>
      <c r="W534" t="b">
        <v>1</v>
      </c>
      <c r="X534" t="s">
        <v>8269</v>
      </c>
      <c r="Y534" s="3">
        <f t="shared" si="89"/>
        <v>1.2324999999999999</v>
      </c>
      <c r="Z534" s="4">
        <f t="shared" si="82"/>
        <v>71.242774566473983</v>
      </c>
      <c r="AA534" t="s">
        <v>8313</v>
      </c>
      <c r="AB534" t="s">
        <v>8314</v>
      </c>
      <c r="AC534">
        <f>1</f>
        <v>1</v>
      </c>
    </row>
    <row r="535" spans="1:29" ht="43.2" x14ac:dyDescent="0.3">
      <c r="A535">
        <v>533</v>
      </c>
      <c r="B535" s="1" t="s">
        <v>534</v>
      </c>
      <c r="C535" s="1" t="s">
        <v>4643</v>
      </c>
      <c r="D535">
        <v>2000</v>
      </c>
      <c r="E535">
        <f>VLOOKUP(D535,LU_A!$C$2:$D$13,1,TRUE)</f>
        <v>1000</v>
      </c>
      <c r="F535" t="str">
        <f>VLOOKUP($D535,LU_A!$C$2:$D$13,2,TRUE)</f>
        <v>SmB</v>
      </c>
      <c r="G535">
        <v>2004</v>
      </c>
      <c r="H535" t="s">
        <v>8219</v>
      </c>
      <c r="I535" t="s">
        <v>8225</v>
      </c>
      <c r="J535" t="s">
        <v>8247</v>
      </c>
      <c r="K535">
        <v>1463394365</v>
      </c>
      <c r="L535" s="8">
        <f t="shared" si="80"/>
        <v>42506.43478009259</v>
      </c>
      <c r="M535" s="8">
        <f t="shared" si="83"/>
        <v>42506</v>
      </c>
      <c r="N535" s="9">
        <f t="shared" si="84"/>
        <v>0.43478009258979</v>
      </c>
      <c r="O535">
        <v>1461320765</v>
      </c>
      <c r="P535" s="8">
        <f t="shared" si="81"/>
        <v>42482.43478009259</v>
      </c>
      <c r="Q535" s="8">
        <f t="shared" si="85"/>
        <v>42482</v>
      </c>
      <c r="R535" s="9">
        <f t="shared" si="86"/>
        <v>0.43478009258979</v>
      </c>
      <c r="S535" t="b">
        <v>0</v>
      </c>
      <c r="T535">
        <v>17</v>
      </c>
      <c r="U535">
        <f t="shared" si="87"/>
        <v>17</v>
      </c>
      <c r="V535" t="str">
        <f t="shared" si="88"/>
        <v/>
      </c>
      <c r="W535" t="b">
        <v>1</v>
      </c>
      <c r="X535" t="s">
        <v>8269</v>
      </c>
      <c r="Y535" s="3">
        <f t="shared" si="89"/>
        <v>1.002</v>
      </c>
      <c r="Z535" s="4">
        <f t="shared" si="82"/>
        <v>117.88235294117646</v>
      </c>
      <c r="AA535" t="s">
        <v>8313</v>
      </c>
      <c r="AB535" t="s">
        <v>8314</v>
      </c>
      <c r="AC535">
        <f>1</f>
        <v>1</v>
      </c>
    </row>
    <row r="536" spans="1:29" ht="43.2" x14ac:dyDescent="0.3">
      <c r="A536">
        <v>534</v>
      </c>
      <c r="B536" s="1" t="s">
        <v>535</v>
      </c>
      <c r="C536" s="1" t="s">
        <v>4644</v>
      </c>
      <c r="D536">
        <v>15000</v>
      </c>
      <c r="E536">
        <f>VLOOKUP(D536,LU_A!$C$2:$D$13,1,TRUE)</f>
        <v>15000</v>
      </c>
      <c r="F536" t="str">
        <f>VLOOKUP($D536,LU_A!$C$2:$D$13,2,TRUE)</f>
        <v>MedA</v>
      </c>
      <c r="G536">
        <v>15700</v>
      </c>
      <c r="H536" t="s">
        <v>8219</v>
      </c>
      <c r="I536" t="s">
        <v>8234</v>
      </c>
      <c r="J536" t="s">
        <v>8254</v>
      </c>
      <c r="K536">
        <v>1446418800</v>
      </c>
      <c r="L536" s="8">
        <f t="shared" si="80"/>
        <v>42309.958333333328</v>
      </c>
      <c r="M536" s="8">
        <f t="shared" si="83"/>
        <v>42309</v>
      </c>
      <c r="N536" s="9">
        <f t="shared" si="84"/>
        <v>0.95833333332848269</v>
      </c>
      <c r="O536">
        <v>1443036470</v>
      </c>
      <c r="P536" s="8">
        <f t="shared" si="81"/>
        <v>42270.810995370368</v>
      </c>
      <c r="Q536" s="8">
        <f t="shared" si="85"/>
        <v>42270</v>
      </c>
      <c r="R536" s="9">
        <f t="shared" si="86"/>
        <v>0.81099537036789116</v>
      </c>
      <c r="S536" t="b">
        <v>0</v>
      </c>
      <c r="T536">
        <v>48</v>
      </c>
      <c r="U536">
        <f t="shared" si="87"/>
        <v>48</v>
      </c>
      <c r="V536" t="str">
        <f t="shared" si="88"/>
        <v/>
      </c>
      <c r="W536" t="b">
        <v>1</v>
      </c>
      <c r="X536" t="s">
        <v>8269</v>
      </c>
      <c r="Y536" s="3">
        <f t="shared" si="89"/>
        <v>1.0466666666666666</v>
      </c>
      <c r="Z536" s="4">
        <f t="shared" si="82"/>
        <v>327.08333333333331</v>
      </c>
      <c r="AA536" t="s">
        <v>8313</v>
      </c>
      <c r="AB536" t="s">
        <v>8314</v>
      </c>
      <c r="AC536">
        <f>1</f>
        <v>1</v>
      </c>
    </row>
    <row r="537" spans="1:29" ht="43.2" x14ac:dyDescent="0.3">
      <c r="A537">
        <v>535</v>
      </c>
      <c r="B537" s="1" t="s">
        <v>536</v>
      </c>
      <c r="C537" s="1" t="s">
        <v>4645</v>
      </c>
      <c r="D537">
        <v>2000</v>
      </c>
      <c r="E537">
        <f>VLOOKUP(D537,LU_A!$C$2:$D$13,1,TRUE)</f>
        <v>1000</v>
      </c>
      <c r="F537" t="str">
        <f>VLOOKUP($D537,LU_A!$C$2:$D$13,2,TRUE)</f>
        <v>SmB</v>
      </c>
      <c r="G537">
        <v>2050</v>
      </c>
      <c r="H537" t="s">
        <v>8219</v>
      </c>
      <c r="I537" t="s">
        <v>8225</v>
      </c>
      <c r="J537" t="s">
        <v>8247</v>
      </c>
      <c r="K537">
        <v>1483707905</v>
      </c>
      <c r="L537" s="8">
        <f t="shared" si="80"/>
        <v>42741.545196759253</v>
      </c>
      <c r="M537" s="8">
        <f t="shared" si="83"/>
        <v>42741</v>
      </c>
      <c r="N537" s="9">
        <f t="shared" si="84"/>
        <v>0.54519675925257616</v>
      </c>
      <c r="O537">
        <v>1481115905</v>
      </c>
      <c r="P537" s="8">
        <f t="shared" si="81"/>
        <v>42711.545196759253</v>
      </c>
      <c r="Q537" s="8">
        <f t="shared" si="85"/>
        <v>42711</v>
      </c>
      <c r="R537" s="9">
        <f t="shared" si="86"/>
        <v>0.54519675925257616</v>
      </c>
      <c r="S537" t="b">
        <v>0</v>
      </c>
      <c r="T537">
        <v>59</v>
      </c>
      <c r="U537">
        <f t="shared" si="87"/>
        <v>59</v>
      </c>
      <c r="V537" t="str">
        <f t="shared" si="88"/>
        <v/>
      </c>
      <c r="W537" t="b">
        <v>1</v>
      </c>
      <c r="X537" t="s">
        <v>8269</v>
      </c>
      <c r="Y537" s="3">
        <f t="shared" si="89"/>
        <v>1.0249999999999999</v>
      </c>
      <c r="Z537" s="4">
        <f t="shared" si="82"/>
        <v>34.745762711864408</v>
      </c>
      <c r="AA537" t="s">
        <v>8313</v>
      </c>
      <c r="AB537" t="s">
        <v>8314</v>
      </c>
      <c r="AC537">
        <f>1</f>
        <v>1</v>
      </c>
    </row>
    <row r="538" spans="1:29" ht="57.6" x14ac:dyDescent="0.3">
      <c r="A538">
        <v>536</v>
      </c>
      <c r="B538" s="1" t="s">
        <v>537</v>
      </c>
      <c r="C538" s="1" t="s">
        <v>4646</v>
      </c>
      <c r="D538">
        <v>3300</v>
      </c>
      <c r="E538">
        <f>VLOOKUP(D538,LU_A!$C$2:$D$13,1,TRUE)</f>
        <v>1000</v>
      </c>
      <c r="F538" t="str">
        <f>VLOOKUP($D538,LU_A!$C$2:$D$13,2,TRUE)</f>
        <v>SmB</v>
      </c>
      <c r="G538">
        <v>3902.5</v>
      </c>
      <c r="H538" t="s">
        <v>8219</v>
      </c>
      <c r="I538" t="s">
        <v>8225</v>
      </c>
      <c r="J538" t="s">
        <v>8247</v>
      </c>
      <c r="K538">
        <v>1438624800</v>
      </c>
      <c r="L538" s="8">
        <f t="shared" si="80"/>
        <v>42219.75</v>
      </c>
      <c r="M538" s="8">
        <f t="shared" si="83"/>
        <v>42219</v>
      </c>
      <c r="N538" s="9">
        <f t="shared" si="84"/>
        <v>0.75</v>
      </c>
      <c r="O538">
        <v>1435133807</v>
      </c>
      <c r="P538" s="8">
        <f t="shared" si="81"/>
        <v>42179.344988425932</v>
      </c>
      <c r="Q538" s="8">
        <f t="shared" si="85"/>
        <v>42179</v>
      </c>
      <c r="R538" s="9">
        <f t="shared" si="86"/>
        <v>0.34498842593166046</v>
      </c>
      <c r="S538" t="b">
        <v>0</v>
      </c>
      <c r="T538">
        <v>39</v>
      </c>
      <c r="U538">
        <f t="shared" si="87"/>
        <v>39</v>
      </c>
      <c r="V538" t="str">
        <f t="shared" si="88"/>
        <v/>
      </c>
      <c r="W538" t="b">
        <v>1</v>
      </c>
      <c r="X538" t="s">
        <v>8269</v>
      </c>
      <c r="Y538" s="3">
        <f t="shared" si="89"/>
        <v>1.1825757575757576</v>
      </c>
      <c r="Z538" s="4">
        <f t="shared" si="82"/>
        <v>100.06410256410257</v>
      </c>
      <c r="AA538" t="s">
        <v>8313</v>
      </c>
      <c r="AB538" t="s">
        <v>8314</v>
      </c>
      <c r="AC538">
        <f>1</f>
        <v>1</v>
      </c>
    </row>
    <row r="539" spans="1:29" ht="43.2" x14ac:dyDescent="0.3">
      <c r="A539">
        <v>537</v>
      </c>
      <c r="B539" s="1" t="s">
        <v>538</v>
      </c>
      <c r="C539" s="1" t="s">
        <v>4647</v>
      </c>
      <c r="D539">
        <v>2000</v>
      </c>
      <c r="E539">
        <f>VLOOKUP(D539,LU_A!$C$2:$D$13,1,TRUE)</f>
        <v>1000</v>
      </c>
      <c r="F539" t="str">
        <f>VLOOKUP($D539,LU_A!$C$2:$D$13,2,TRUE)</f>
        <v>SmB</v>
      </c>
      <c r="G539">
        <v>2410</v>
      </c>
      <c r="H539" t="s">
        <v>8219</v>
      </c>
      <c r="I539" t="s">
        <v>8224</v>
      </c>
      <c r="J539" t="s">
        <v>8246</v>
      </c>
      <c r="K539">
        <v>1446665191</v>
      </c>
      <c r="L539" s="8">
        <f t="shared" si="80"/>
        <v>42312.810081018513</v>
      </c>
      <c r="M539" s="8">
        <f t="shared" si="83"/>
        <v>42312</v>
      </c>
      <c r="N539" s="9">
        <f t="shared" si="84"/>
        <v>0.81008101851330139</v>
      </c>
      <c r="O539">
        <v>1444069591</v>
      </c>
      <c r="P539" s="8">
        <f t="shared" si="81"/>
        <v>42282.768414351856</v>
      </c>
      <c r="Q539" s="8">
        <f t="shared" si="85"/>
        <v>42282</v>
      </c>
      <c r="R539" s="9">
        <f t="shared" si="86"/>
        <v>0.768414351856336</v>
      </c>
      <c r="S539" t="b">
        <v>0</v>
      </c>
      <c r="T539">
        <v>59</v>
      </c>
      <c r="U539">
        <f t="shared" si="87"/>
        <v>59</v>
      </c>
      <c r="V539" t="str">
        <f t="shared" si="88"/>
        <v/>
      </c>
      <c r="W539" t="b">
        <v>1</v>
      </c>
      <c r="X539" t="s">
        <v>8269</v>
      </c>
      <c r="Y539" s="3">
        <f t="shared" si="89"/>
        <v>1.2050000000000001</v>
      </c>
      <c r="Z539" s="4">
        <f t="shared" si="82"/>
        <v>40.847457627118644</v>
      </c>
      <c r="AA539" t="s">
        <v>8313</v>
      </c>
      <c r="AB539" t="s">
        <v>8314</v>
      </c>
      <c r="AC539">
        <f>1</f>
        <v>1</v>
      </c>
    </row>
    <row r="540" spans="1:29" ht="43.2" x14ac:dyDescent="0.3">
      <c r="A540">
        <v>538</v>
      </c>
      <c r="B540" s="1" t="s">
        <v>539</v>
      </c>
      <c r="C540" s="1" t="s">
        <v>4648</v>
      </c>
      <c r="D540">
        <v>5000</v>
      </c>
      <c r="E540">
        <f>VLOOKUP(D540,LU_A!$C$2:$D$13,1,TRUE)</f>
        <v>5000</v>
      </c>
      <c r="F540" t="str">
        <f>VLOOKUP($D540,LU_A!$C$2:$D$13,2,TRUE)</f>
        <v>SmC</v>
      </c>
      <c r="G540">
        <v>15121</v>
      </c>
      <c r="H540" t="s">
        <v>8219</v>
      </c>
      <c r="I540" t="s">
        <v>8224</v>
      </c>
      <c r="J540" t="s">
        <v>8246</v>
      </c>
      <c r="K540">
        <v>1463166263</v>
      </c>
      <c r="L540" s="8">
        <f t="shared" si="80"/>
        <v>42503.794710648144</v>
      </c>
      <c r="M540" s="8">
        <f t="shared" si="83"/>
        <v>42503</v>
      </c>
      <c r="N540" s="9">
        <f t="shared" si="84"/>
        <v>0.79471064814424608</v>
      </c>
      <c r="O540">
        <v>1460574263</v>
      </c>
      <c r="P540" s="8">
        <f t="shared" si="81"/>
        <v>42473.794710648144</v>
      </c>
      <c r="Q540" s="8">
        <f t="shared" si="85"/>
        <v>42473</v>
      </c>
      <c r="R540" s="9">
        <f t="shared" si="86"/>
        <v>0.79471064814424608</v>
      </c>
      <c r="S540" t="b">
        <v>0</v>
      </c>
      <c r="T540">
        <v>60</v>
      </c>
      <c r="U540">
        <f t="shared" si="87"/>
        <v>60</v>
      </c>
      <c r="V540" t="str">
        <f t="shared" si="88"/>
        <v/>
      </c>
      <c r="W540" t="b">
        <v>1</v>
      </c>
      <c r="X540" t="s">
        <v>8269</v>
      </c>
      <c r="Y540" s="3">
        <f t="shared" si="89"/>
        <v>3.0242</v>
      </c>
      <c r="Z540" s="4">
        <f t="shared" si="82"/>
        <v>252.01666666666668</v>
      </c>
      <c r="AA540" t="s">
        <v>8313</v>
      </c>
      <c r="AB540" t="s">
        <v>8314</v>
      </c>
      <c r="AC540">
        <f>1</f>
        <v>1</v>
      </c>
    </row>
    <row r="541" spans="1:29" ht="43.2" x14ac:dyDescent="0.3">
      <c r="A541">
        <v>539</v>
      </c>
      <c r="B541" s="1" t="s">
        <v>540</v>
      </c>
      <c r="C541" s="1" t="s">
        <v>4649</v>
      </c>
      <c r="D541">
        <v>500</v>
      </c>
      <c r="E541">
        <f>VLOOKUP(D541,LU_A!$C$2:$D$13,1,TRUE)</f>
        <v>0</v>
      </c>
      <c r="F541" t="str">
        <f>VLOOKUP($D541,LU_A!$C$2:$D$13,2,TRUE)</f>
        <v>SmA</v>
      </c>
      <c r="G541">
        <v>503.22</v>
      </c>
      <c r="H541" t="s">
        <v>8219</v>
      </c>
      <c r="I541" t="s">
        <v>8225</v>
      </c>
      <c r="J541" t="s">
        <v>8247</v>
      </c>
      <c r="K541">
        <v>1467681107</v>
      </c>
      <c r="L541" s="8">
        <f t="shared" si="80"/>
        <v>42556.049849537041</v>
      </c>
      <c r="M541" s="8">
        <f t="shared" si="83"/>
        <v>42556</v>
      </c>
      <c r="N541" s="9">
        <f t="shared" si="84"/>
        <v>4.984953704115469E-2</v>
      </c>
      <c r="O541">
        <v>1465866707</v>
      </c>
      <c r="P541" s="8">
        <f t="shared" si="81"/>
        <v>42535.049849537041</v>
      </c>
      <c r="Q541" s="8">
        <f t="shared" si="85"/>
        <v>42535</v>
      </c>
      <c r="R541" s="9">
        <f t="shared" si="86"/>
        <v>4.984953704115469E-2</v>
      </c>
      <c r="S541" t="b">
        <v>0</v>
      </c>
      <c r="T541">
        <v>20</v>
      </c>
      <c r="U541">
        <f t="shared" si="87"/>
        <v>20</v>
      </c>
      <c r="V541" t="str">
        <f t="shared" si="88"/>
        <v/>
      </c>
      <c r="W541" t="b">
        <v>1</v>
      </c>
      <c r="X541" t="s">
        <v>8269</v>
      </c>
      <c r="Y541" s="3">
        <f t="shared" si="89"/>
        <v>1.00644</v>
      </c>
      <c r="Z541" s="4">
        <f t="shared" si="82"/>
        <v>25.161000000000001</v>
      </c>
      <c r="AA541" t="s">
        <v>8313</v>
      </c>
      <c r="AB541" t="s">
        <v>8314</v>
      </c>
      <c r="AC541">
        <f>1</f>
        <v>1</v>
      </c>
    </row>
    <row r="542" spans="1:29" ht="57.6" x14ac:dyDescent="0.3">
      <c r="A542">
        <v>540</v>
      </c>
      <c r="B542" s="1" t="s">
        <v>541</v>
      </c>
      <c r="C542" s="1" t="s">
        <v>4650</v>
      </c>
      <c r="D542">
        <v>15000</v>
      </c>
      <c r="E542">
        <f>VLOOKUP(D542,LU_A!$C$2:$D$13,1,TRUE)</f>
        <v>15000</v>
      </c>
      <c r="F542" t="str">
        <f>VLOOKUP($D542,LU_A!$C$2:$D$13,2,TRUE)</f>
        <v>MedA</v>
      </c>
      <c r="G542">
        <v>1</v>
      </c>
      <c r="H542" t="s">
        <v>8221</v>
      </c>
      <c r="I542" t="s">
        <v>8224</v>
      </c>
      <c r="J542" t="s">
        <v>8246</v>
      </c>
      <c r="K542">
        <v>1423078606</v>
      </c>
      <c r="L542" s="8">
        <f t="shared" si="80"/>
        <v>42039.817199074074</v>
      </c>
      <c r="M542" s="8">
        <f t="shared" si="83"/>
        <v>42039</v>
      </c>
      <c r="N542" s="9">
        <f t="shared" si="84"/>
        <v>0.81719907407386927</v>
      </c>
      <c r="O542">
        <v>1420486606</v>
      </c>
      <c r="P542" s="8">
        <f t="shared" si="81"/>
        <v>42009.817199074074</v>
      </c>
      <c r="Q542" s="8">
        <f t="shared" si="85"/>
        <v>42009</v>
      </c>
      <c r="R542" s="9">
        <f t="shared" si="86"/>
        <v>0.81719907407386927</v>
      </c>
      <c r="S542" t="b">
        <v>0</v>
      </c>
      <c r="T542">
        <v>1</v>
      </c>
      <c r="U542" t="str">
        <f t="shared" si="87"/>
        <v/>
      </c>
      <c r="V542">
        <f t="shared" si="88"/>
        <v>1</v>
      </c>
      <c r="W542" t="b">
        <v>0</v>
      </c>
      <c r="X542" t="s">
        <v>8270</v>
      </c>
      <c r="Y542" s="3">
        <f t="shared" si="89"/>
        <v>6.666666666666667E-5</v>
      </c>
      <c r="Z542" s="4">
        <f t="shared" si="82"/>
        <v>1</v>
      </c>
      <c r="AA542" t="s">
        <v>8315</v>
      </c>
      <c r="AB542" t="s">
        <v>8316</v>
      </c>
      <c r="AC542">
        <f>1</f>
        <v>1</v>
      </c>
    </row>
    <row r="543" spans="1:29" ht="43.2" x14ac:dyDescent="0.3">
      <c r="A543">
        <v>541</v>
      </c>
      <c r="B543" s="1" t="s">
        <v>542</v>
      </c>
      <c r="C543" s="1" t="s">
        <v>4651</v>
      </c>
      <c r="D543">
        <v>4500</v>
      </c>
      <c r="E543">
        <f>VLOOKUP(D543,LU_A!$C$2:$D$13,1,TRUE)</f>
        <v>1000</v>
      </c>
      <c r="F543" t="str">
        <f>VLOOKUP($D543,LU_A!$C$2:$D$13,2,TRUE)</f>
        <v>SmB</v>
      </c>
      <c r="G543">
        <v>25</v>
      </c>
      <c r="H543" t="s">
        <v>8221</v>
      </c>
      <c r="I543" t="s">
        <v>8224</v>
      </c>
      <c r="J543" t="s">
        <v>8246</v>
      </c>
      <c r="K543">
        <v>1446080834</v>
      </c>
      <c r="L543" s="8">
        <f t="shared" si="80"/>
        <v>42306.046689814815</v>
      </c>
      <c r="M543" s="8">
        <f t="shared" si="83"/>
        <v>42306</v>
      </c>
      <c r="N543" s="9">
        <f t="shared" si="84"/>
        <v>4.6689814815181307E-2</v>
      </c>
      <c r="O543">
        <v>1443488834</v>
      </c>
      <c r="P543" s="8">
        <f t="shared" si="81"/>
        <v>42276.046689814815</v>
      </c>
      <c r="Q543" s="8">
        <f t="shared" si="85"/>
        <v>42276</v>
      </c>
      <c r="R543" s="9">
        <f t="shared" si="86"/>
        <v>4.6689814815181307E-2</v>
      </c>
      <c r="S543" t="b">
        <v>0</v>
      </c>
      <c r="T543">
        <v>1</v>
      </c>
      <c r="U543" t="str">
        <f t="shared" si="87"/>
        <v/>
      </c>
      <c r="V543">
        <f t="shared" si="88"/>
        <v>1</v>
      </c>
      <c r="W543" t="b">
        <v>0</v>
      </c>
      <c r="X543" t="s">
        <v>8270</v>
      </c>
      <c r="Y543" s="3">
        <f t="shared" si="89"/>
        <v>5.5555555555555558E-3</v>
      </c>
      <c r="Z543" s="4">
        <f t="shared" si="82"/>
        <v>25</v>
      </c>
      <c r="AA543" t="s">
        <v>8315</v>
      </c>
      <c r="AB543" t="s">
        <v>8316</v>
      </c>
      <c r="AC543">
        <f>1</f>
        <v>1</v>
      </c>
    </row>
    <row r="544" spans="1:29" ht="43.2" x14ac:dyDescent="0.3">
      <c r="A544">
        <v>542</v>
      </c>
      <c r="B544" s="1" t="s">
        <v>543</v>
      </c>
      <c r="C544" s="1" t="s">
        <v>4652</v>
      </c>
      <c r="D544">
        <v>250000</v>
      </c>
      <c r="E544">
        <f>VLOOKUP(D544,LU_A!$C$2:$D$13,1,TRUE)</f>
        <v>50000</v>
      </c>
      <c r="F544" t="str">
        <f>VLOOKUP($D544,LU_A!$C$2:$D$13,2,TRUE)</f>
        <v>LgD</v>
      </c>
      <c r="G544">
        <v>1</v>
      </c>
      <c r="H544" t="s">
        <v>8221</v>
      </c>
      <c r="I544" t="s">
        <v>8224</v>
      </c>
      <c r="J544" t="s">
        <v>8246</v>
      </c>
      <c r="K544">
        <v>1462293716</v>
      </c>
      <c r="L544" s="8">
        <f t="shared" si="80"/>
        <v>42493.695787037039</v>
      </c>
      <c r="M544" s="8">
        <f t="shared" si="83"/>
        <v>42493</v>
      </c>
      <c r="N544" s="9">
        <f t="shared" si="84"/>
        <v>0.69578703703882638</v>
      </c>
      <c r="O544">
        <v>1457113316</v>
      </c>
      <c r="P544" s="8">
        <f t="shared" si="81"/>
        <v>42433.737453703703</v>
      </c>
      <c r="Q544" s="8">
        <f t="shared" si="85"/>
        <v>42433</v>
      </c>
      <c r="R544" s="9">
        <f t="shared" si="86"/>
        <v>0.73745370370306773</v>
      </c>
      <c r="S544" t="b">
        <v>0</v>
      </c>
      <c r="T544">
        <v>1</v>
      </c>
      <c r="U544" t="str">
        <f t="shared" si="87"/>
        <v/>
      </c>
      <c r="V544">
        <f t="shared" si="88"/>
        <v>1</v>
      </c>
      <c r="W544" t="b">
        <v>0</v>
      </c>
      <c r="X544" t="s">
        <v>8270</v>
      </c>
      <c r="Y544" s="3">
        <f t="shared" si="89"/>
        <v>3.9999999999999998E-6</v>
      </c>
      <c r="Z544" s="4">
        <f t="shared" si="82"/>
        <v>1</v>
      </c>
      <c r="AA544" t="s">
        <v>8315</v>
      </c>
      <c r="AB544" t="s">
        <v>8316</v>
      </c>
      <c r="AC544">
        <f>1</f>
        <v>1</v>
      </c>
    </row>
    <row r="545" spans="1:29" ht="43.2" x14ac:dyDescent="0.3">
      <c r="A545">
        <v>543</v>
      </c>
      <c r="B545" s="1" t="s">
        <v>544</v>
      </c>
      <c r="C545" s="1" t="s">
        <v>4653</v>
      </c>
      <c r="D545">
        <v>22000</v>
      </c>
      <c r="E545">
        <f>VLOOKUP(D545,LU_A!$C$2:$D$13,1,TRUE)</f>
        <v>20000</v>
      </c>
      <c r="F545" t="str">
        <f>VLOOKUP($D545,LU_A!$C$2:$D$13,2,TRUE)</f>
        <v>MedB</v>
      </c>
      <c r="G545">
        <v>70</v>
      </c>
      <c r="H545" t="s">
        <v>8221</v>
      </c>
      <c r="I545" t="s">
        <v>8226</v>
      </c>
      <c r="J545" t="s">
        <v>8248</v>
      </c>
      <c r="K545">
        <v>1414807962</v>
      </c>
      <c r="L545" s="8">
        <f t="shared" si="80"/>
        <v>41944.092152777775</v>
      </c>
      <c r="M545" s="8">
        <f t="shared" si="83"/>
        <v>41944</v>
      </c>
      <c r="N545" s="9">
        <f t="shared" si="84"/>
        <v>9.2152777775481809E-2</v>
      </c>
      <c r="O545">
        <v>1412215962</v>
      </c>
      <c r="P545" s="8">
        <f t="shared" si="81"/>
        <v>41914.092152777775</v>
      </c>
      <c r="Q545" s="8">
        <f t="shared" si="85"/>
        <v>41914</v>
      </c>
      <c r="R545" s="9">
        <f t="shared" si="86"/>
        <v>9.2152777775481809E-2</v>
      </c>
      <c r="S545" t="b">
        <v>0</v>
      </c>
      <c r="T545">
        <v>2</v>
      </c>
      <c r="U545" t="str">
        <f t="shared" si="87"/>
        <v/>
      </c>
      <c r="V545">
        <f t="shared" si="88"/>
        <v>2</v>
      </c>
      <c r="W545" t="b">
        <v>0</v>
      </c>
      <c r="X545" t="s">
        <v>8270</v>
      </c>
      <c r="Y545" s="3">
        <f t="shared" si="89"/>
        <v>3.1818181818181819E-3</v>
      </c>
      <c r="Z545" s="4">
        <f t="shared" si="82"/>
        <v>35</v>
      </c>
      <c r="AA545" t="s">
        <v>8315</v>
      </c>
      <c r="AB545" t="s">
        <v>8316</v>
      </c>
      <c r="AC545">
        <f>1</f>
        <v>1</v>
      </c>
    </row>
    <row r="546" spans="1:29" ht="43.2" x14ac:dyDescent="0.3">
      <c r="A546">
        <v>544</v>
      </c>
      <c r="B546" s="1" t="s">
        <v>545</v>
      </c>
      <c r="C546" s="1" t="s">
        <v>4654</v>
      </c>
      <c r="D546">
        <v>500</v>
      </c>
      <c r="E546">
        <f>VLOOKUP(D546,LU_A!$C$2:$D$13,1,TRUE)</f>
        <v>0</v>
      </c>
      <c r="F546" t="str">
        <f>VLOOKUP($D546,LU_A!$C$2:$D$13,2,TRUE)</f>
        <v>SmA</v>
      </c>
      <c r="G546">
        <v>6</v>
      </c>
      <c r="H546" t="s">
        <v>8221</v>
      </c>
      <c r="I546" t="s">
        <v>8224</v>
      </c>
      <c r="J546" t="s">
        <v>8246</v>
      </c>
      <c r="K546">
        <v>1467647160</v>
      </c>
      <c r="L546" s="8">
        <f t="shared" si="80"/>
        <v>42555.656944444447</v>
      </c>
      <c r="M546" s="8">
        <f t="shared" si="83"/>
        <v>42555</v>
      </c>
      <c r="N546" s="9">
        <f t="shared" si="84"/>
        <v>0.65694444444670808</v>
      </c>
      <c r="O546">
        <v>1465055160</v>
      </c>
      <c r="P546" s="8">
        <f t="shared" si="81"/>
        <v>42525.656944444447</v>
      </c>
      <c r="Q546" s="8">
        <f t="shared" si="85"/>
        <v>42525</v>
      </c>
      <c r="R546" s="9">
        <f t="shared" si="86"/>
        <v>0.65694444444670808</v>
      </c>
      <c r="S546" t="b">
        <v>0</v>
      </c>
      <c r="T546">
        <v>2</v>
      </c>
      <c r="U546" t="str">
        <f t="shared" si="87"/>
        <v/>
      </c>
      <c r="V546">
        <f t="shared" si="88"/>
        <v>2</v>
      </c>
      <c r="W546" t="b">
        <v>0</v>
      </c>
      <c r="X546" t="s">
        <v>8270</v>
      </c>
      <c r="Y546" s="3">
        <f t="shared" si="89"/>
        <v>1.2E-2</v>
      </c>
      <c r="Z546" s="4">
        <f t="shared" si="82"/>
        <v>3</v>
      </c>
      <c r="AA546" t="s">
        <v>8315</v>
      </c>
      <c r="AB546" t="s">
        <v>8316</v>
      </c>
      <c r="AC546">
        <f>1</f>
        <v>1</v>
      </c>
    </row>
    <row r="547" spans="1:29" ht="43.2" x14ac:dyDescent="0.3">
      <c r="A547">
        <v>545</v>
      </c>
      <c r="B547" s="1" t="s">
        <v>546</v>
      </c>
      <c r="C547" s="1" t="s">
        <v>4655</v>
      </c>
      <c r="D547">
        <v>50000</v>
      </c>
      <c r="E547">
        <f>VLOOKUP(D547,LU_A!$C$2:$D$13,1,TRUE)</f>
        <v>50000</v>
      </c>
      <c r="F547" t="str">
        <f>VLOOKUP($D547,LU_A!$C$2:$D$13,2,TRUE)</f>
        <v>LgD</v>
      </c>
      <c r="G547">
        <v>13692</v>
      </c>
      <c r="H547" t="s">
        <v>8221</v>
      </c>
      <c r="I547" t="s">
        <v>8230</v>
      </c>
      <c r="J547" t="s">
        <v>8249</v>
      </c>
      <c r="K547">
        <v>1447600389</v>
      </c>
      <c r="L547" s="8">
        <f t="shared" si="80"/>
        <v>42323.634131944447</v>
      </c>
      <c r="M547" s="8">
        <f t="shared" si="83"/>
        <v>42323</v>
      </c>
      <c r="N547" s="9">
        <f t="shared" si="84"/>
        <v>0.63413194444729015</v>
      </c>
      <c r="O547">
        <v>1444140789</v>
      </c>
      <c r="P547" s="8">
        <f t="shared" si="81"/>
        <v>42283.592465277776</v>
      </c>
      <c r="Q547" s="8">
        <f t="shared" si="85"/>
        <v>42283</v>
      </c>
      <c r="R547" s="9">
        <f t="shared" si="86"/>
        <v>0.59246527777577285</v>
      </c>
      <c r="S547" t="b">
        <v>0</v>
      </c>
      <c r="T547">
        <v>34</v>
      </c>
      <c r="U547" t="str">
        <f t="shared" si="87"/>
        <v/>
      </c>
      <c r="V547">
        <f t="shared" si="88"/>
        <v>34</v>
      </c>
      <c r="W547" t="b">
        <v>0</v>
      </c>
      <c r="X547" t="s">
        <v>8270</v>
      </c>
      <c r="Y547" s="3">
        <f t="shared" si="89"/>
        <v>0.27383999999999997</v>
      </c>
      <c r="Z547" s="4">
        <f t="shared" si="82"/>
        <v>402.70588235294116</v>
      </c>
      <c r="AA547" t="s">
        <v>8315</v>
      </c>
      <c r="AB547" t="s">
        <v>8316</v>
      </c>
      <c r="AC547">
        <f>1</f>
        <v>1</v>
      </c>
    </row>
    <row r="548" spans="1:29" ht="43.2" x14ac:dyDescent="0.3">
      <c r="A548">
        <v>546</v>
      </c>
      <c r="B548" s="1" t="s">
        <v>547</v>
      </c>
      <c r="C548" s="1" t="s">
        <v>4656</v>
      </c>
      <c r="D548">
        <v>60000</v>
      </c>
      <c r="E548">
        <f>VLOOKUP(D548,LU_A!$C$2:$D$13,1,TRUE)</f>
        <v>50000</v>
      </c>
      <c r="F548" t="str">
        <f>VLOOKUP($D548,LU_A!$C$2:$D$13,2,TRUE)</f>
        <v>LgD</v>
      </c>
      <c r="G548">
        <v>52</v>
      </c>
      <c r="H548" t="s">
        <v>8221</v>
      </c>
      <c r="I548" t="s">
        <v>8224</v>
      </c>
      <c r="J548" t="s">
        <v>8246</v>
      </c>
      <c r="K548">
        <v>1445097715</v>
      </c>
      <c r="L548" s="8">
        <f t="shared" si="80"/>
        <v>42294.667997685188</v>
      </c>
      <c r="M548" s="8">
        <f t="shared" si="83"/>
        <v>42294</v>
      </c>
      <c r="N548" s="9">
        <f t="shared" si="84"/>
        <v>0.66799768518831115</v>
      </c>
      <c r="O548">
        <v>1441209715</v>
      </c>
      <c r="P548" s="8">
        <f t="shared" si="81"/>
        <v>42249.667997685188</v>
      </c>
      <c r="Q548" s="8">
        <f t="shared" si="85"/>
        <v>42249</v>
      </c>
      <c r="R548" s="9">
        <f t="shared" si="86"/>
        <v>0.66799768518831115</v>
      </c>
      <c r="S548" t="b">
        <v>0</v>
      </c>
      <c r="T548">
        <v>2</v>
      </c>
      <c r="U548" t="str">
        <f t="shared" si="87"/>
        <v/>
      </c>
      <c r="V548">
        <f t="shared" si="88"/>
        <v>2</v>
      </c>
      <c r="W548" t="b">
        <v>0</v>
      </c>
      <c r="X548" t="s">
        <v>8270</v>
      </c>
      <c r="Y548" s="3">
        <f t="shared" si="89"/>
        <v>8.6666666666666663E-4</v>
      </c>
      <c r="Z548" s="4">
        <f t="shared" si="82"/>
        <v>26</v>
      </c>
      <c r="AA548" t="s">
        <v>8315</v>
      </c>
      <c r="AB548" t="s">
        <v>8316</v>
      </c>
      <c r="AC548">
        <f>1</f>
        <v>1</v>
      </c>
    </row>
    <row r="549" spans="1:29" ht="57.6" x14ac:dyDescent="0.3">
      <c r="A549">
        <v>547</v>
      </c>
      <c r="B549" s="1" t="s">
        <v>548</v>
      </c>
      <c r="C549" s="1" t="s">
        <v>4657</v>
      </c>
      <c r="D549">
        <v>7500</v>
      </c>
      <c r="E549">
        <f>VLOOKUP(D549,LU_A!$C$2:$D$13,1,TRUE)</f>
        <v>5000</v>
      </c>
      <c r="F549" t="str">
        <f>VLOOKUP($D549,LU_A!$C$2:$D$13,2,TRUE)</f>
        <v>SmC</v>
      </c>
      <c r="G549">
        <v>0</v>
      </c>
      <c r="H549" t="s">
        <v>8221</v>
      </c>
      <c r="I549" t="s">
        <v>8225</v>
      </c>
      <c r="J549" t="s">
        <v>8247</v>
      </c>
      <c r="K549">
        <v>1455122564</v>
      </c>
      <c r="L549" s="8">
        <f t="shared" si="80"/>
        <v>42410.696342592593</v>
      </c>
      <c r="M549" s="8">
        <f t="shared" si="83"/>
        <v>42410</v>
      </c>
      <c r="N549" s="9">
        <f t="shared" si="84"/>
        <v>0.69634259259328246</v>
      </c>
      <c r="O549">
        <v>1452530564</v>
      </c>
      <c r="P549" s="8">
        <f t="shared" si="81"/>
        <v>42380.696342592593</v>
      </c>
      <c r="Q549" s="8">
        <f t="shared" si="85"/>
        <v>42380</v>
      </c>
      <c r="R549" s="9">
        <f t="shared" si="86"/>
        <v>0.69634259259328246</v>
      </c>
      <c r="S549" t="b">
        <v>0</v>
      </c>
      <c r="T549">
        <v>0</v>
      </c>
      <c r="U549" t="str">
        <f t="shared" si="87"/>
        <v/>
      </c>
      <c r="V549">
        <f t="shared" si="88"/>
        <v>0</v>
      </c>
      <c r="W549" t="b">
        <v>0</v>
      </c>
      <c r="X549" t="s">
        <v>8270</v>
      </c>
      <c r="Y549" s="3">
        <f t="shared" si="89"/>
        <v>0</v>
      </c>
      <c r="Z549" s="4" t="str">
        <f t="shared" si="82"/>
        <v xml:space="preserve"> </v>
      </c>
      <c r="AA549" t="s">
        <v>8315</v>
      </c>
      <c r="AB549" t="s">
        <v>8316</v>
      </c>
      <c r="AC549">
        <f>1</f>
        <v>1</v>
      </c>
    </row>
    <row r="550" spans="1:29" ht="43.2" x14ac:dyDescent="0.3">
      <c r="A550">
        <v>548</v>
      </c>
      <c r="B550" s="1" t="s">
        <v>549</v>
      </c>
      <c r="C550" s="1" t="s">
        <v>4658</v>
      </c>
      <c r="D550">
        <v>10000</v>
      </c>
      <c r="E550">
        <f>VLOOKUP(D550,LU_A!$C$2:$D$13,1,TRUE)</f>
        <v>10000</v>
      </c>
      <c r="F550" t="str">
        <f>VLOOKUP($D550,LU_A!$C$2:$D$13,2,TRUE)</f>
        <v>SmD</v>
      </c>
      <c r="G550">
        <v>9</v>
      </c>
      <c r="H550" t="s">
        <v>8221</v>
      </c>
      <c r="I550" t="s">
        <v>8225</v>
      </c>
      <c r="J550" t="s">
        <v>8247</v>
      </c>
      <c r="K550">
        <v>1446154848</v>
      </c>
      <c r="L550" s="8">
        <f t="shared" si="80"/>
        <v>42306.903333333335</v>
      </c>
      <c r="M550" s="8">
        <f t="shared" si="83"/>
        <v>42306</v>
      </c>
      <c r="N550" s="9">
        <f t="shared" si="84"/>
        <v>0.90333333333546761</v>
      </c>
      <c r="O550">
        <v>1443562848</v>
      </c>
      <c r="P550" s="8">
        <f t="shared" si="81"/>
        <v>42276.903333333335</v>
      </c>
      <c r="Q550" s="8">
        <f t="shared" si="85"/>
        <v>42276</v>
      </c>
      <c r="R550" s="9">
        <f t="shared" si="86"/>
        <v>0.90333333333546761</v>
      </c>
      <c r="S550" t="b">
        <v>0</v>
      </c>
      <c r="T550">
        <v>1</v>
      </c>
      <c r="U550" t="str">
        <f t="shared" si="87"/>
        <v/>
      </c>
      <c r="V550">
        <f t="shared" si="88"/>
        <v>1</v>
      </c>
      <c r="W550" t="b">
        <v>0</v>
      </c>
      <c r="X550" t="s">
        <v>8270</v>
      </c>
      <c r="Y550" s="3">
        <f t="shared" si="89"/>
        <v>8.9999999999999998E-4</v>
      </c>
      <c r="Z550" s="4">
        <f t="shared" si="82"/>
        <v>9</v>
      </c>
      <c r="AA550" t="s">
        <v>8315</v>
      </c>
      <c r="AB550" t="s">
        <v>8316</v>
      </c>
      <c r="AC550">
        <f>1</f>
        <v>1</v>
      </c>
    </row>
    <row r="551" spans="1:29" ht="57.6" x14ac:dyDescent="0.3">
      <c r="A551">
        <v>549</v>
      </c>
      <c r="B551" s="1" t="s">
        <v>550</v>
      </c>
      <c r="C551" s="1" t="s">
        <v>4659</v>
      </c>
      <c r="D551">
        <v>2500</v>
      </c>
      <c r="E551">
        <f>VLOOKUP(D551,LU_A!$C$2:$D$13,1,TRUE)</f>
        <v>1000</v>
      </c>
      <c r="F551" t="str">
        <f>VLOOKUP($D551,LU_A!$C$2:$D$13,2,TRUE)</f>
        <v>SmB</v>
      </c>
      <c r="G551">
        <v>68</v>
      </c>
      <c r="H551" t="s">
        <v>8221</v>
      </c>
      <c r="I551" t="s">
        <v>8225</v>
      </c>
      <c r="J551" t="s">
        <v>8247</v>
      </c>
      <c r="K551">
        <v>1436368622</v>
      </c>
      <c r="L551" s="8">
        <f t="shared" si="80"/>
        <v>42193.636828703704</v>
      </c>
      <c r="M551" s="8">
        <f t="shared" si="83"/>
        <v>42193</v>
      </c>
      <c r="N551" s="9">
        <f t="shared" si="84"/>
        <v>0.63682870370394085</v>
      </c>
      <c r="O551">
        <v>1433776622</v>
      </c>
      <c r="P551" s="8">
        <f t="shared" si="81"/>
        <v>42163.636828703704</v>
      </c>
      <c r="Q551" s="8">
        <f t="shared" si="85"/>
        <v>42163</v>
      </c>
      <c r="R551" s="9">
        <f t="shared" si="86"/>
        <v>0.63682870370394085</v>
      </c>
      <c r="S551" t="b">
        <v>0</v>
      </c>
      <c r="T551">
        <v>8</v>
      </c>
      <c r="U551" t="str">
        <f t="shared" si="87"/>
        <v/>
      </c>
      <c r="V551">
        <f t="shared" si="88"/>
        <v>8</v>
      </c>
      <c r="W551" t="b">
        <v>0</v>
      </c>
      <c r="X551" t="s">
        <v>8270</v>
      </c>
      <c r="Y551" s="3">
        <f t="shared" si="89"/>
        <v>2.7199999999999998E-2</v>
      </c>
      <c r="Z551" s="4">
        <f t="shared" si="82"/>
        <v>8.5</v>
      </c>
      <c r="AA551" t="s">
        <v>8315</v>
      </c>
      <c r="AB551" t="s">
        <v>8316</v>
      </c>
      <c r="AC551">
        <f>1</f>
        <v>1</v>
      </c>
    </row>
    <row r="552" spans="1:29" ht="43.2" x14ac:dyDescent="0.3">
      <c r="A552">
        <v>550</v>
      </c>
      <c r="B552" s="1" t="s">
        <v>551</v>
      </c>
      <c r="C552" s="1" t="s">
        <v>4660</v>
      </c>
      <c r="D552">
        <v>5000</v>
      </c>
      <c r="E552">
        <f>VLOOKUP(D552,LU_A!$C$2:$D$13,1,TRUE)</f>
        <v>5000</v>
      </c>
      <c r="F552" t="str">
        <f>VLOOKUP($D552,LU_A!$C$2:$D$13,2,TRUE)</f>
        <v>SmC</v>
      </c>
      <c r="G552">
        <v>35</v>
      </c>
      <c r="H552" t="s">
        <v>8221</v>
      </c>
      <c r="I552" t="s">
        <v>8229</v>
      </c>
      <c r="J552" t="s">
        <v>8251</v>
      </c>
      <c r="K552">
        <v>1485838800</v>
      </c>
      <c r="L552" s="8">
        <f t="shared" si="80"/>
        <v>42766.208333333328</v>
      </c>
      <c r="M552" s="8">
        <f t="shared" si="83"/>
        <v>42766</v>
      </c>
      <c r="N552" s="9">
        <f t="shared" si="84"/>
        <v>0.20833333332848269</v>
      </c>
      <c r="O552">
        <v>1484756245</v>
      </c>
      <c r="P552" s="8">
        <f t="shared" si="81"/>
        <v>42753.678761574076</v>
      </c>
      <c r="Q552" s="8">
        <f t="shared" si="85"/>
        <v>42753</v>
      </c>
      <c r="R552" s="9">
        <f t="shared" si="86"/>
        <v>0.67876157407590654</v>
      </c>
      <c r="S552" t="b">
        <v>0</v>
      </c>
      <c r="T552">
        <v>4</v>
      </c>
      <c r="U552" t="str">
        <f t="shared" si="87"/>
        <v/>
      </c>
      <c r="V552">
        <f t="shared" si="88"/>
        <v>4</v>
      </c>
      <c r="W552" t="b">
        <v>0</v>
      </c>
      <c r="X552" t="s">
        <v>8270</v>
      </c>
      <c r="Y552" s="3">
        <f t="shared" si="89"/>
        <v>7.0000000000000001E-3</v>
      </c>
      <c r="Z552" s="4">
        <f t="shared" si="82"/>
        <v>8.75</v>
      </c>
      <c r="AA552" t="s">
        <v>8315</v>
      </c>
      <c r="AB552" t="s">
        <v>8316</v>
      </c>
      <c r="AC552">
        <f>1</f>
        <v>1</v>
      </c>
    </row>
    <row r="553" spans="1:29" ht="43.2" x14ac:dyDescent="0.3">
      <c r="A553">
        <v>551</v>
      </c>
      <c r="B553" s="1" t="s">
        <v>552</v>
      </c>
      <c r="C553" s="1" t="s">
        <v>4661</v>
      </c>
      <c r="D553">
        <v>75000</v>
      </c>
      <c r="E553">
        <f>VLOOKUP(D553,LU_A!$C$2:$D$13,1,TRUE)</f>
        <v>50000</v>
      </c>
      <c r="F553" t="str">
        <f>VLOOKUP($D553,LU_A!$C$2:$D$13,2,TRUE)</f>
        <v>LgD</v>
      </c>
      <c r="G553">
        <v>3781</v>
      </c>
      <c r="H553" t="s">
        <v>8221</v>
      </c>
      <c r="I553" t="s">
        <v>8224</v>
      </c>
      <c r="J553" t="s">
        <v>8246</v>
      </c>
      <c r="K553">
        <v>1438451580</v>
      </c>
      <c r="L553" s="8">
        <f t="shared" si="80"/>
        <v>42217.745138888888</v>
      </c>
      <c r="M553" s="8">
        <f t="shared" si="83"/>
        <v>42217</v>
      </c>
      <c r="N553" s="9">
        <f t="shared" si="84"/>
        <v>0.74513888888759539</v>
      </c>
      <c r="O553">
        <v>1434609424</v>
      </c>
      <c r="P553" s="8">
        <f t="shared" si="81"/>
        <v>42173.275740740741</v>
      </c>
      <c r="Q553" s="8">
        <f t="shared" si="85"/>
        <v>42173</v>
      </c>
      <c r="R553" s="9">
        <f t="shared" si="86"/>
        <v>0.27574074074072996</v>
      </c>
      <c r="S553" t="b">
        <v>0</v>
      </c>
      <c r="T553">
        <v>28</v>
      </c>
      <c r="U553" t="str">
        <f t="shared" si="87"/>
        <v/>
      </c>
      <c r="V553">
        <f t="shared" si="88"/>
        <v>28</v>
      </c>
      <c r="W553" t="b">
        <v>0</v>
      </c>
      <c r="X553" t="s">
        <v>8270</v>
      </c>
      <c r="Y553" s="3">
        <f t="shared" si="89"/>
        <v>5.0413333333333331E-2</v>
      </c>
      <c r="Z553" s="4">
        <f t="shared" si="82"/>
        <v>135.03571428571428</v>
      </c>
      <c r="AA553" t="s">
        <v>8315</v>
      </c>
      <c r="AB553" t="s">
        <v>8316</v>
      </c>
      <c r="AC553">
        <f>1</f>
        <v>1</v>
      </c>
    </row>
    <row r="554" spans="1:29" ht="43.2" x14ac:dyDescent="0.3">
      <c r="A554">
        <v>552</v>
      </c>
      <c r="B554" s="1" t="s">
        <v>553</v>
      </c>
      <c r="C554" s="1" t="s">
        <v>4662</v>
      </c>
      <c r="D554">
        <v>45000</v>
      </c>
      <c r="E554">
        <f>VLOOKUP(D554,LU_A!$C$2:$D$13,1,TRUE)</f>
        <v>45000</v>
      </c>
      <c r="F554" t="str">
        <f>VLOOKUP($D554,LU_A!$C$2:$D$13,2,TRUE)</f>
        <v>LgC</v>
      </c>
      <c r="G554">
        <v>0</v>
      </c>
      <c r="H554" t="s">
        <v>8221</v>
      </c>
      <c r="I554" t="s">
        <v>8229</v>
      </c>
      <c r="J554" t="s">
        <v>8251</v>
      </c>
      <c r="K554">
        <v>1452350896</v>
      </c>
      <c r="L554" s="8">
        <f t="shared" si="80"/>
        <v>42378.616851851853</v>
      </c>
      <c r="M554" s="8">
        <f t="shared" si="83"/>
        <v>42378</v>
      </c>
      <c r="N554" s="9">
        <f t="shared" si="84"/>
        <v>0.61685185185342561</v>
      </c>
      <c r="O554">
        <v>1447166896</v>
      </c>
      <c r="P554" s="8">
        <f t="shared" si="81"/>
        <v>42318.616851851853</v>
      </c>
      <c r="Q554" s="8">
        <f t="shared" si="85"/>
        <v>42318</v>
      </c>
      <c r="R554" s="9">
        <f t="shared" si="86"/>
        <v>0.61685185185342561</v>
      </c>
      <c r="S554" t="b">
        <v>0</v>
      </c>
      <c r="T554">
        <v>0</v>
      </c>
      <c r="U554" t="str">
        <f t="shared" si="87"/>
        <v/>
      </c>
      <c r="V554">
        <f t="shared" si="88"/>
        <v>0</v>
      </c>
      <c r="W554" t="b">
        <v>0</v>
      </c>
      <c r="X554" t="s">
        <v>8270</v>
      </c>
      <c r="Y554" s="3">
        <f t="shared" si="89"/>
        <v>0</v>
      </c>
      <c r="Z554" s="4" t="str">
        <f t="shared" si="82"/>
        <v xml:space="preserve"> </v>
      </c>
      <c r="AA554" t="s">
        <v>8315</v>
      </c>
      <c r="AB554" t="s">
        <v>8316</v>
      </c>
      <c r="AC554">
        <f>1</f>
        <v>1</v>
      </c>
    </row>
    <row r="555" spans="1:29" ht="43.2" x14ac:dyDescent="0.3">
      <c r="A555">
        <v>553</v>
      </c>
      <c r="B555" s="1" t="s">
        <v>554</v>
      </c>
      <c r="C555" s="1" t="s">
        <v>4663</v>
      </c>
      <c r="D555">
        <v>25000</v>
      </c>
      <c r="E555">
        <f>VLOOKUP(D555,LU_A!$C$2:$D$13,1,TRUE)</f>
        <v>25000</v>
      </c>
      <c r="F555" t="str">
        <f>VLOOKUP($D555,LU_A!$C$2:$D$13,2,TRUE)</f>
        <v>MedC</v>
      </c>
      <c r="G555">
        <v>123</v>
      </c>
      <c r="H555" t="s">
        <v>8221</v>
      </c>
      <c r="I555" t="s">
        <v>8224</v>
      </c>
      <c r="J555" t="s">
        <v>8246</v>
      </c>
      <c r="K555">
        <v>1415988991</v>
      </c>
      <c r="L555" s="8">
        <f t="shared" si="80"/>
        <v>41957.761469907404</v>
      </c>
      <c r="M555" s="8">
        <f t="shared" si="83"/>
        <v>41957</v>
      </c>
      <c r="N555" s="9">
        <f t="shared" si="84"/>
        <v>0.76146990740380716</v>
      </c>
      <c r="O555">
        <v>1413393391</v>
      </c>
      <c r="P555" s="8">
        <f t="shared" si="81"/>
        <v>41927.71980324074</v>
      </c>
      <c r="Q555" s="8">
        <f t="shared" si="85"/>
        <v>41927</v>
      </c>
      <c r="R555" s="9">
        <f t="shared" si="86"/>
        <v>0.71980324073956581</v>
      </c>
      <c r="S555" t="b">
        <v>0</v>
      </c>
      <c r="T555">
        <v>6</v>
      </c>
      <c r="U555" t="str">
        <f t="shared" si="87"/>
        <v/>
      </c>
      <c r="V555">
        <f t="shared" si="88"/>
        <v>6</v>
      </c>
      <c r="W555" t="b">
        <v>0</v>
      </c>
      <c r="X555" t="s">
        <v>8270</v>
      </c>
      <c r="Y555" s="3">
        <f t="shared" si="89"/>
        <v>4.9199999999999999E-3</v>
      </c>
      <c r="Z555" s="4">
        <f t="shared" si="82"/>
        <v>20.5</v>
      </c>
      <c r="AA555" t="s">
        <v>8315</v>
      </c>
      <c r="AB555" t="s">
        <v>8316</v>
      </c>
      <c r="AC555">
        <f>1</f>
        <v>1</v>
      </c>
    </row>
    <row r="556" spans="1:29" ht="43.2" x14ac:dyDescent="0.3">
      <c r="A556">
        <v>554</v>
      </c>
      <c r="B556" s="1" t="s">
        <v>555</v>
      </c>
      <c r="C556" s="1" t="s">
        <v>4664</v>
      </c>
      <c r="D556">
        <v>3870</v>
      </c>
      <c r="E556">
        <f>VLOOKUP(D556,LU_A!$C$2:$D$13,1,TRUE)</f>
        <v>1000</v>
      </c>
      <c r="F556" t="str">
        <f>VLOOKUP($D556,LU_A!$C$2:$D$13,2,TRUE)</f>
        <v>SmB</v>
      </c>
      <c r="G556">
        <v>1416</v>
      </c>
      <c r="H556" t="s">
        <v>8221</v>
      </c>
      <c r="I556" t="s">
        <v>8224</v>
      </c>
      <c r="J556" t="s">
        <v>8246</v>
      </c>
      <c r="K556">
        <v>1413735972</v>
      </c>
      <c r="L556" s="8">
        <f t="shared" si="80"/>
        <v>41931.684861111113</v>
      </c>
      <c r="M556" s="8">
        <f t="shared" si="83"/>
        <v>41931</v>
      </c>
      <c r="N556" s="9">
        <f t="shared" si="84"/>
        <v>0.68486111111269565</v>
      </c>
      <c r="O556">
        <v>1411143972</v>
      </c>
      <c r="P556" s="8">
        <f t="shared" si="81"/>
        <v>41901.684861111113</v>
      </c>
      <c r="Q556" s="8">
        <f t="shared" si="85"/>
        <v>41901</v>
      </c>
      <c r="R556" s="9">
        <f t="shared" si="86"/>
        <v>0.68486111111269565</v>
      </c>
      <c r="S556" t="b">
        <v>0</v>
      </c>
      <c r="T556">
        <v>22</v>
      </c>
      <c r="U556" t="str">
        <f t="shared" si="87"/>
        <v/>
      </c>
      <c r="V556">
        <f t="shared" si="88"/>
        <v>22</v>
      </c>
      <c r="W556" t="b">
        <v>0</v>
      </c>
      <c r="X556" t="s">
        <v>8270</v>
      </c>
      <c r="Y556" s="3">
        <f t="shared" si="89"/>
        <v>0.36589147286821705</v>
      </c>
      <c r="Z556" s="4">
        <f t="shared" si="82"/>
        <v>64.36363636363636</v>
      </c>
      <c r="AA556" t="s">
        <v>8315</v>
      </c>
      <c r="AB556" t="s">
        <v>8316</v>
      </c>
      <c r="AC556">
        <f>1</f>
        <v>1</v>
      </c>
    </row>
    <row r="557" spans="1:29" ht="43.2" x14ac:dyDescent="0.3">
      <c r="A557">
        <v>555</v>
      </c>
      <c r="B557" s="1" t="s">
        <v>556</v>
      </c>
      <c r="C557" s="1" t="s">
        <v>4665</v>
      </c>
      <c r="D557">
        <v>7500</v>
      </c>
      <c r="E557">
        <f>VLOOKUP(D557,LU_A!$C$2:$D$13,1,TRUE)</f>
        <v>5000</v>
      </c>
      <c r="F557" t="str">
        <f>VLOOKUP($D557,LU_A!$C$2:$D$13,2,TRUE)</f>
        <v>SmC</v>
      </c>
      <c r="G557">
        <v>0</v>
      </c>
      <c r="H557" t="s">
        <v>8221</v>
      </c>
      <c r="I557" t="s">
        <v>8225</v>
      </c>
      <c r="J557" t="s">
        <v>8247</v>
      </c>
      <c r="K557">
        <v>1465720143</v>
      </c>
      <c r="L557" s="8">
        <f t="shared" si="80"/>
        <v>42533.353506944448</v>
      </c>
      <c r="M557" s="8">
        <f t="shared" si="83"/>
        <v>42533</v>
      </c>
      <c r="N557" s="9">
        <f t="shared" si="84"/>
        <v>0.35350694444787223</v>
      </c>
      <c r="O557">
        <v>1463128143</v>
      </c>
      <c r="P557" s="8">
        <f t="shared" si="81"/>
        <v>42503.353506944448</v>
      </c>
      <c r="Q557" s="8">
        <f t="shared" si="85"/>
        <v>42503</v>
      </c>
      <c r="R557" s="9">
        <f t="shared" si="86"/>
        <v>0.35350694444787223</v>
      </c>
      <c r="S557" t="b">
        <v>0</v>
      </c>
      <c r="T557">
        <v>0</v>
      </c>
      <c r="U557" t="str">
        <f t="shared" si="87"/>
        <v/>
      </c>
      <c r="V557">
        <f t="shared" si="88"/>
        <v>0</v>
      </c>
      <c r="W557" t="b">
        <v>0</v>
      </c>
      <c r="X557" t="s">
        <v>8270</v>
      </c>
      <c r="Y557" s="3">
        <f t="shared" si="89"/>
        <v>0</v>
      </c>
      <c r="Z557" s="4" t="str">
        <f t="shared" si="82"/>
        <v xml:space="preserve"> </v>
      </c>
      <c r="AA557" t="s">
        <v>8315</v>
      </c>
      <c r="AB557" t="s">
        <v>8316</v>
      </c>
      <c r="AC557">
        <f>1</f>
        <v>1</v>
      </c>
    </row>
    <row r="558" spans="1:29" ht="28.8" x14ac:dyDescent="0.3">
      <c r="A558">
        <v>556</v>
      </c>
      <c r="B558" s="1" t="s">
        <v>557</v>
      </c>
      <c r="C558" s="1" t="s">
        <v>4666</v>
      </c>
      <c r="D558">
        <v>8000</v>
      </c>
      <c r="E558">
        <f>VLOOKUP(D558,LU_A!$C$2:$D$13,1,TRUE)</f>
        <v>5000</v>
      </c>
      <c r="F558" t="str">
        <f>VLOOKUP($D558,LU_A!$C$2:$D$13,2,TRUE)</f>
        <v>SmC</v>
      </c>
      <c r="G558">
        <v>200</v>
      </c>
      <c r="H558" t="s">
        <v>8221</v>
      </c>
      <c r="I558" t="s">
        <v>8224</v>
      </c>
      <c r="J558" t="s">
        <v>8246</v>
      </c>
      <c r="K558">
        <v>1452112717</v>
      </c>
      <c r="L558" s="8">
        <f t="shared" si="80"/>
        <v>42375.860150462962</v>
      </c>
      <c r="M558" s="8">
        <f t="shared" si="83"/>
        <v>42375</v>
      </c>
      <c r="N558" s="9">
        <f t="shared" si="84"/>
        <v>0.86015046296233777</v>
      </c>
      <c r="O558">
        <v>1449520717</v>
      </c>
      <c r="P558" s="8">
        <f t="shared" si="81"/>
        <v>42345.860150462962</v>
      </c>
      <c r="Q558" s="8">
        <f t="shared" si="85"/>
        <v>42345</v>
      </c>
      <c r="R558" s="9">
        <f t="shared" si="86"/>
        <v>0.86015046296233777</v>
      </c>
      <c r="S558" t="b">
        <v>0</v>
      </c>
      <c r="T558">
        <v>1</v>
      </c>
      <c r="U558" t="str">
        <f t="shared" si="87"/>
        <v/>
      </c>
      <c r="V558">
        <f t="shared" si="88"/>
        <v>1</v>
      </c>
      <c r="W558" t="b">
        <v>0</v>
      </c>
      <c r="X558" t="s">
        <v>8270</v>
      </c>
      <c r="Y558" s="3">
        <f t="shared" si="89"/>
        <v>2.5000000000000001E-2</v>
      </c>
      <c r="Z558" s="4">
        <f t="shared" si="82"/>
        <v>200</v>
      </c>
      <c r="AA558" t="s">
        <v>8315</v>
      </c>
      <c r="AB558" t="s">
        <v>8316</v>
      </c>
      <c r="AC558">
        <f>1</f>
        <v>1</v>
      </c>
    </row>
    <row r="559" spans="1:29" ht="43.2" x14ac:dyDescent="0.3">
      <c r="A559">
        <v>557</v>
      </c>
      <c r="B559" s="1" t="s">
        <v>558</v>
      </c>
      <c r="C559" s="1" t="s">
        <v>4667</v>
      </c>
      <c r="D559">
        <v>150000</v>
      </c>
      <c r="E559">
        <f>VLOOKUP(D559,LU_A!$C$2:$D$13,1,TRUE)</f>
        <v>50000</v>
      </c>
      <c r="F559" t="str">
        <f>VLOOKUP($D559,LU_A!$C$2:$D$13,2,TRUE)</f>
        <v>LgD</v>
      </c>
      <c r="G559">
        <v>1366</v>
      </c>
      <c r="H559" t="s">
        <v>8221</v>
      </c>
      <c r="I559" t="s">
        <v>8236</v>
      </c>
      <c r="J559" t="s">
        <v>8249</v>
      </c>
      <c r="K559">
        <v>1480721803</v>
      </c>
      <c r="L559" s="8">
        <f t="shared" si="80"/>
        <v>42706.983831018515</v>
      </c>
      <c r="M559" s="8">
        <f t="shared" si="83"/>
        <v>42706</v>
      </c>
      <c r="N559" s="9">
        <f t="shared" si="84"/>
        <v>0.98383101851504762</v>
      </c>
      <c r="O559">
        <v>1478126203</v>
      </c>
      <c r="P559" s="8">
        <f t="shared" si="81"/>
        <v>42676.942164351851</v>
      </c>
      <c r="Q559" s="8">
        <f t="shared" si="85"/>
        <v>42676</v>
      </c>
      <c r="R559" s="9">
        <f t="shared" si="86"/>
        <v>0.94216435185080627</v>
      </c>
      <c r="S559" t="b">
        <v>0</v>
      </c>
      <c r="T559">
        <v>20</v>
      </c>
      <c r="U559" t="str">
        <f t="shared" si="87"/>
        <v/>
      </c>
      <c r="V559">
        <f t="shared" si="88"/>
        <v>20</v>
      </c>
      <c r="W559" t="b">
        <v>0</v>
      </c>
      <c r="X559" t="s">
        <v>8270</v>
      </c>
      <c r="Y559" s="3">
        <f t="shared" si="89"/>
        <v>9.1066666666666674E-3</v>
      </c>
      <c r="Z559" s="4">
        <f t="shared" si="82"/>
        <v>68.3</v>
      </c>
      <c r="AA559" t="s">
        <v>8315</v>
      </c>
      <c r="AB559" t="s">
        <v>8316</v>
      </c>
      <c r="AC559">
        <f>1</f>
        <v>1</v>
      </c>
    </row>
    <row r="560" spans="1:29" ht="43.2" x14ac:dyDescent="0.3">
      <c r="A560">
        <v>558</v>
      </c>
      <c r="B560" s="1" t="s">
        <v>559</v>
      </c>
      <c r="C560" s="1" t="s">
        <v>4668</v>
      </c>
      <c r="D560">
        <v>750</v>
      </c>
      <c r="E560">
        <f>VLOOKUP(D560,LU_A!$C$2:$D$13,1,TRUE)</f>
        <v>0</v>
      </c>
      <c r="F560" t="str">
        <f>VLOOKUP($D560,LU_A!$C$2:$D$13,2,TRUE)</f>
        <v>SmA</v>
      </c>
      <c r="G560">
        <v>0</v>
      </c>
      <c r="H560" t="s">
        <v>8221</v>
      </c>
      <c r="I560" t="s">
        <v>8224</v>
      </c>
      <c r="J560" t="s">
        <v>8246</v>
      </c>
      <c r="K560">
        <v>1427227905</v>
      </c>
      <c r="L560" s="8">
        <f t="shared" si="80"/>
        <v>42087.841493055559</v>
      </c>
      <c r="M560" s="8">
        <f t="shared" si="83"/>
        <v>42087</v>
      </c>
      <c r="N560" s="9">
        <f t="shared" si="84"/>
        <v>0.84149305555911269</v>
      </c>
      <c r="O560">
        <v>1424639505</v>
      </c>
      <c r="P560" s="8">
        <f t="shared" si="81"/>
        <v>42057.883159722223</v>
      </c>
      <c r="Q560" s="8">
        <f t="shared" si="85"/>
        <v>42057</v>
      </c>
      <c r="R560" s="9">
        <f t="shared" si="86"/>
        <v>0.88315972222335404</v>
      </c>
      <c r="S560" t="b">
        <v>0</v>
      </c>
      <c r="T560">
        <v>0</v>
      </c>
      <c r="U560" t="str">
        <f t="shared" si="87"/>
        <v/>
      </c>
      <c r="V560">
        <f t="shared" si="88"/>
        <v>0</v>
      </c>
      <c r="W560" t="b">
        <v>0</v>
      </c>
      <c r="X560" t="s">
        <v>8270</v>
      </c>
      <c r="Y560" s="3">
        <f t="shared" si="89"/>
        <v>0</v>
      </c>
      <c r="Z560" s="4" t="str">
        <f t="shared" si="82"/>
        <v xml:space="preserve"> </v>
      </c>
      <c r="AA560" t="s">
        <v>8315</v>
      </c>
      <c r="AB560" t="s">
        <v>8316</v>
      </c>
      <c r="AC560">
        <f>1</f>
        <v>1</v>
      </c>
    </row>
    <row r="561" spans="1:29" ht="43.2" x14ac:dyDescent="0.3">
      <c r="A561">
        <v>559</v>
      </c>
      <c r="B561" s="1" t="s">
        <v>560</v>
      </c>
      <c r="C561" s="1" t="s">
        <v>4669</v>
      </c>
      <c r="D561">
        <v>240000</v>
      </c>
      <c r="E561">
        <f>VLOOKUP(D561,LU_A!$C$2:$D$13,1,TRUE)</f>
        <v>50000</v>
      </c>
      <c r="F561" t="str">
        <f>VLOOKUP($D561,LU_A!$C$2:$D$13,2,TRUE)</f>
        <v>LgD</v>
      </c>
      <c r="G561">
        <v>50</v>
      </c>
      <c r="H561" t="s">
        <v>8221</v>
      </c>
      <c r="I561" t="s">
        <v>8224</v>
      </c>
      <c r="J561" t="s">
        <v>8246</v>
      </c>
      <c r="K561">
        <v>1449989260</v>
      </c>
      <c r="L561" s="8">
        <f t="shared" si="80"/>
        <v>42351.283101851848</v>
      </c>
      <c r="M561" s="8">
        <f t="shared" si="83"/>
        <v>42351</v>
      </c>
      <c r="N561" s="9">
        <f t="shared" si="84"/>
        <v>0.28310185184818693</v>
      </c>
      <c r="O561">
        <v>1447397260</v>
      </c>
      <c r="P561" s="8">
        <f t="shared" si="81"/>
        <v>42321.283101851848</v>
      </c>
      <c r="Q561" s="8">
        <f t="shared" si="85"/>
        <v>42321</v>
      </c>
      <c r="R561" s="9">
        <f t="shared" si="86"/>
        <v>0.28310185184818693</v>
      </c>
      <c r="S561" t="b">
        <v>0</v>
      </c>
      <c r="T561">
        <v>1</v>
      </c>
      <c r="U561" t="str">
        <f t="shared" si="87"/>
        <v/>
      </c>
      <c r="V561">
        <f t="shared" si="88"/>
        <v>1</v>
      </c>
      <c r="W561" t="b">
        <v>0</v>
      </c>
      <c r="X561" t="s">
        <v>8270</v>
      </c>
      <c r="Y561" s="3">
        <f t="shared" si="89"/>
        <v>2.0833333333333335E-4</v>
      </c>
      <c r="Z561" s="4">
        <f t="shared" si="82"/>
        <v>50</v>
      </c>
      <c r="AA561" t="s">
        <v>8315</v>
      </c>
      <c r="AB561" t="s">
        <v>8316</v>
      </c>
      <c r="AC561">
        <f>1</f>
        <v>1</v>
      </c>
    </row>
    <row r="562" spans="1:29" ht="43.2" x14ac:dyDescent="0.3">
      <c r="A562">
        <v>560</v>
      </c>
      <c r="B562" s="1" t="s">
        <v>561</v>
      </c>
      <c r="C562" s="1" t="s">
        <v>4670</v>
      </c>
      <c r="D562">
        <v>100000</v>
      </c>
      <c r="E562">
        <f>VLOOKUP(D562,LU_A!$C$2:$D$13,1,TRUE)</f>
        <v>50000</v>
      </c>
      <c r="F562" t="str">
        <f>VLOOKUP($D562,LU_A!$C$2:$D$13,2,TRUE)</f>
        <v>LgD</v>
      </c>
      <c r="G562">
        <v>12</v>
      </c>
      <c r="H562" t="s">
        <v>8221</v>
      </c>
      <c r="I562" t="s">
        <v>8229</v>
      </c>
      <c r="J562" t="s">
        <v>8251</v>
      </c>
      <c r="K562">
        <v>1418841045</v>
      </c>
      <c r="L562" s="8">
        <f t="shared" si="80"/>
        <v>41990.771354166667</v>
      </c>
      <c r="M562" s="8">
        <f t="shared" si="83"/>
        <v>41990</v>
      </c>
      <c r="N562" s="9">
        <f t="shared" si="84"/>
        <v>0.77135416666715173</v>
      </c>
      <c r="O562">
        <v>1416249045</v>
      </c>
      <c r="P562" s="8">
        <f t="shared" si="81"/>
        <v>41960.771354166667</v>
      </c>
      <c r="Q562" s="8">
        <f t="shared" si="85"/>
        <v>41960</v>
      </c>
      <c r="R562" s="9">
        <f t="shared" si="86"/>
        <v>0.77135416666715173</v>
      </c>
      <c r="S562" t="b">
        <v>0</v>
      </c>
      <c r="T562">
        <v>3</v>
      </c>
      <c r="U562" t="str">
        <f t="shared" si="87"/>
        <v/>
      </c>
      <c r="V562">
        <f t="shared" si="88"/>
        <v>3</v>
      </c>
      <c r="W562" t="b">
        <v>0</v>
      </c>
      <c r="X562" t="s">
        <v>8270</v>
      </c>
      <c r="Y562" s="3">
        <f t="shared" si="89"/>
        <v>1.2E-4</v>
      </c>
      <c r="Z562" s="4">
        <f t="shared" si="82"/>
        <v>4</v>
      </c>
      <c r="AA562" t="s">
        <v>8315</v>
      </c>
      <c r="AB562" t="s">
        <v>8316</v>
      </c>
      <c r="AC562">
        <f>1</f>
        <v>1</v>
      </c>
    </row>
    <row r="563" spans="1:29" ht="43.2" x14ac:dyDescent="0.3">
      <c r="A563">
        <v>561</v>
      </c>
      <c r="B563" s="1" t="s">
        <v>562</v>
      </c>
      <c r="C563" s="1" t="s">
        <v>4671</v>
      </c>
      <c r="D563">
        <v>15000</v>
      </c>
      <c r="E563">
        <f>VLOOKUP(D563,LU_A!$C$2:$D$13,1,TRUE)</f>
        <v>15000</v>
      </c>
      <c r="F563" t="str">
        <f>VLOOKUP($D563,LU_A!$C$2:$D$13,2,TRUE)</f>
        <v>MedA</v>
      </c>
      <c r="G563">
        <v>55</v>
      </c>
      <c r="H563" t="s">
        <v>8221</v>
      </c>
      <c r="I563" t="s">
        <v>8224</v>
      </c>
      <c r="J563" t="s">
        <v>8246</v>
      </c>
      <c r="K563">
        <v>1445874513</v>
      </c>
      <c r="L563" s="8">
        <f t="shared" si="80"/>
        <v>42303.658715277779</v>
      </c>
      <c r="M563" s="8">
        <f t="shared" si="83"/>
        <v>42303</v>
      </c>
      <c r="N563" s="9">
        <f t="shared" si="84"/>
        <v>0.65871527777926531</v>
      </c>
      <c r="O563">
        <v>1442850513</v>
      </c>
      <c r="P563" s="8">
        <f t="shared" si="81"/>
        <v>42268.658715277779</v>
      </c>
      <c r="Q563" s="8">
        <f t="shared" si="85"/>
        <v>42268</v>
      </c>
      <c r="R563" s="9">
        <f t="shared" si="86"/>
        <v>0.65871527777926531</v>
      </c>
      <c r="S563" t="b">
        <v>0</v>
      </c>
      <c r="T563">
        <v>2</v>
      </c>
      <c r="U563" t="str">
        <f t="shared" si="87"/>
        <v/>
      </c>
      <c r="V563">
        <f t="shared" si="88"/>
        <v>2</v>
      </c>
      <c r="W563" t="b">
        <v>0</v>
      </c>
      <c r="X563" t="s">
        <v>8270</v>
      </c>
      <c r="Y563" s="3">
        <f t="shared" si="89"/>
        <v>3.6666666666666666E-3</v>
      </c>
      <c r="Z563" s="4">
        <f t="shared" si="82"/>
        <v>27.5</v>
      </c>
      <c r="AA563" t="s">
        <v>8315</v>
      </c>
      <c r="AB563" t="s">
        <v>8316</v>
      </c>
      <c r="AC563">
        <f>1</f>
        <v>1</v>
      </c>
    </row>
    <row r="564" spans="1:29" ht="43.2" x14ac:dyDescent="0.3">
      <c r="A564">
        <v>562</v>
      </c>
      <c r="B564" s="1" t="s">
        <v>563</v>
      </c>
      <c r="C564" s="1" t="s">
        <v>4672</v>
      </c>
      <c r="D564">
        <v>50000</v>
      </c>
      <c r="E564">
        <f>VLOOKUP(D564,LU_A!$C$2:$D$13,1,TRUE)</f>
        <v>50000</v>
      </c>
      <c r="F564" t="str">
        <f>VLOOKUP($D564,LU_A!$C$2:$D$13,2,TRUE)</f>
        <v>LgD</v>
      </c>
      <c r="G564">
        <v>0</v>
      </c>
      <c r="H564" t="s">
        <v>8221</v>
      </c>
      <c r="I564" t="s">
        <v>8233</v>
      </c>
      <c r="J564" t="s">
        <v>8249</v>
      </c>
      <c r="K564">
        <v>1482052815</v>
      </c>
      <c r="L564" s="8">
        <f t="shared" si="80"/>
        <v>42722.389062500006</v>
      </c>
      <c r="M564" s="8">
        <f t="shared" si="83"/>
        <v>42722</v>
      </c>
      <c r="N564" s="9">
        <f t="shared" si="84"/>
        <v>0.38906250000582077</v>
      </c>
      <c r="O564">
        <v>1479460815</v>
      </c>
      <c r="P564" s="8">
        <f t="shared" si="81"/>
        <v>42692.389062500006</v>
      </c>
      <c r="Q564" s="8">
        <f t="shared" si="85"/>
        <v>42692</v>
      </c>
      <c r="R564" s="9">
        <f t="shared" si="86"/>
        <v>0.38906250000582077</v>
      </c>
      <c r="S564" t="b">
        <v>0</v>
      </c>
      <c r="T564">
        <v>0</v>
      </c>
      <c r="U564" t="str">
        <f t="shared" si="87"/>
        <v/>
      </c>
      <c r="V564">
        <f t="shared" si="88"/>
        <v>0</v>
      </c>
      <c r="W564" t="b">
        <v>0</v>
      </c>
      <c r="X564" t="s">
        <v>8270</v>
      </c>
      <c r="Y564" s="3">
        <f t="shared" si="89"/>
        <v>0</v>
      </c>
      <c r="Z564" s="4" t="str">
        <f t="shared" si="82"/>
        <v xml:space="preserve"> </v>
      </c>
      <c r="AA564" t="s">
        <v>8315</v>
      </c>
      <c r="AB564" t="s">
        <v>8316</v>
      </c>
      <c r="AC564">
        <f>1</f>
        <v>1</v>
      </c>
    </row>
    <row r="565" spans="1:29" ht="43.2" x14ac:dyDescent="0.3">
      <c r="A565">
        <v>563</v>
      </c>
      <c r="B565" s="1" t="s">
        <v>564</v>
      </c>
      <c r="C565" s="1" t="s">
        <v>4673</v>
      </c>
      <c r="D565">
        <v>75000</v>
      </c>
      <c r="E565">
        <f>VLOOKUP(D565,LU_A!$C$2:$D$13,1,TRUE)</f>
        <v>50000</v>
      </c>
      <c r="F565" t="str">
        <f>VLOOKUP($D565,LU_A!$C$2:$D$13,2,TRUE)</f>
        <v>LgD</v>
      </c>
      <c r="G565">
        <v>68</v>
      </c>
      <c r="H565" t="s">
        <v>8221</v>
      </c>
      <c r="I565" t="s">
        <v>8226</v>
      </c>
      <c r="J565" t="s">
        <v>8248</v>
      </c>
      <c r="K565">
        <v>1424137247</v>
      </c>
      <c r="L565" s="8">
        <f t="shared" si="80"/>
        <v>42052.069988425923</v>
      </c>
      <c r="M565" s="8">
        <f t="shared" si="83"/>
        <v>42052</v>
      </c>
      <c r="N565" s="9">
        <f t="shared" si="84"/>
        <v>6.9988425922929309E-2</v>
      </c>
      <c r="O565">
        <v>1421545247</v>
      </c>
      <c r="P565" s="8">
        <f t="shared" si="81"/>
        <v>42022.069988425923</v>
      </c>
      <c r="Q565" s="8">
        <f t="shared" si="85"/>
        <v>42022</v>
      </c>
      <c r="R565" s="9">
        <f t="shared" si="86"/>
        <v>6.9988425922929309E-2</v>
      </c>
      <c r="S565" t="b">
        <v>0</v>
      </c>
      <c r="T565">
        <v>2</v>
      </c>
      <c r="U565" t="str">
        <f t="shared" si="87"/>
        <v/>
      </c>
      <c r="V565">
        <f t="shared" si="88"/>
        <v>2</v>
      </c>
      <c r="W565" t="b">
        <v>0</v>
      </c>
      <c r="X565" t="s">
        <v>8270</v>
      </c>
      <c r="Y565" s="3">
        <f t="shared" si="89"/>
        <v>9.0666666666666662E-4</v>
      </c>
      <c r="Z565" s="4">
        <f t="shared" si="82"/>
        <v>34</v>
      </c>
      <c r="AA565" t="s">
        <v>8315</v>
      </c>
      <c r="AB565" t="s">
        <v>8316</v>
      </c>
      <c r="AC565">
        <f>1</f>
        <v>1</v>
      </c>
    </row>
    <row r="566" spans="1:29" ht="57.6" x14ac:dyDescent="0.3">
      <c r="A566">
        <v>564</v>
      </c>
      <c r="B566" s="1" t="s">
        <v>565</v>
      </c>
      <c r="C566" s="1" t="s">
        <v>4674</v>
      </c>
      <c r="D566">
        <v>18000</v>
      </c>
      <c r="E566">
        <f>VLOOKUP(D566,LU_A!$C$2:$D$13,1,TRUE)</f>
        <v>15000</v>
      </c>
      <c r="F566" t="str">
        <f>VLOOKUP($D566,LU_A!$C$2:$D$13,2,TRUE)</f>
        <v>MedA</v>
      </c>
      <c r="G566">
        <v>1</v>
      </c>
      <c r="H566" t="s">
        <v>8221</v>
      </c>
      <c r="I566" t="s">
        <v>8230</v>
      </c>
      <c r="J566" t="s">
        <v>8249</v>
      </c>
      <c r="K566">
        <v>1457822275</v>
      </c>
      <c r="L566" s="8">
        <f t="shared" si="80"/>
        <v>42441.942997685182</v>
      </c>
      <c r="M566" s="8">
        <f t="shared" si="83"/>
        <v>42441</v>
      </c>
      <c r="N566" s="9">
        <f t="shared" si="84"/>
        <v>0.94299768518249039</v>
      </c>
      <c r="O566">
        <v>1455230275</v>
      </c>
      <c r="P566" s="8">
        <f t="shared" si="81"/>
        <v>42411.942997685182</v>
      </c>
      <c r="Q566" s="8">
        <f t="shared" si="85"/>
        <v>42411</v>
      </c>
      <c r="R566" s="9">
        <f t="shared" si="86"/>
        <v>0.94299768518249039</v>
      </c>
      <c r="S566" t="b">
        <v>0</v>
      </c>
      <c r="T566">
        <v>1</v>
      </c>
      <c r="U566" t="str">
        <f t="shared" si="87"/>
        <v/>
      </c>
      <c r="V566">
        <f t="shared" si="88"/>
        <v>1</v>
      </c>
      <c r="W566" t="b">
        <v>0</v>
      </c>
      <c r="X566" t="s">
        <v>8270</v>
      </c>
      <c r="Y566" s="3">
        <f t="shared" si="89"/>
        <v>5.5555555555555558E-5</v>
      </c>
      <c r="Z566" s="4">
        <f t="shared" si="82"/>
        <v>1</v>
      </c>
      <c r="AA566" t="s">
        <v>8315</v>
      </c>
      <c r="AB566" t="s">
        <v>8316</v>
      </c>
      <c r="AC566">
        <f>1</f>
        <v>1</v>
      </c>
    </row>
    <row r="567" spans="1:29" ht="43.2" x14ac:dyDescent="0.3">
      <c r="A567">
        <v>565</v>
      </c>
      <c r="B567" s="1" t="s">
        <v>566</v>
      </c>
      <c r="C567" s="1" t="s">
        <v>4675</v>
      </c>
      <c r="D567">
        <v>25000</v>
      </c>
      <c r="E567">
        <f>VLOOKUP(D567,LU_A!$C$2:$D$13,1,TRUE)</f>
        <v>25000</v>
      </c>
      <c r="F567" t="str">
        <f>VLOOKUP($D567,LU_A!$C$2:$D$13,2,TRUE)</f>
        <v>MedC</v>
      </c>
      <c r="G567">
        <v>0</v>
      </c>
      <c r="H567" t="s">
        <v>8221</v>
      </c>
      <c r="I567" t="s">
        <v>8225</v>
      </c>
      <c r="J567" t="s">
        <v>8247</v>
      </c>
      <c r="K567">
        <v>1436554249</v>
      </c>
      <c r="L567" s="8">
        <f t="shared" si="80"/>
        <v>42195.785289351858</v>
      </c>
      <c r="M567" s="8">
        <f t="shared" si="83"/>
        <v>42195</v>
      </c>
      <c r="N567" s="9">
        <f t="shared" si="84"/>
        <v>0.78528935185750015</v>
      </c>
      <c r="O567">
        <v>1433962249</v>
      </c>
      <c r="P567" s="8">
        <f t="shared" si="81"/>
        <v>42165.785289351858</v>
      </c>
      <c r="Q567" s="8">
        <f t="shared" si="85"/>
        <v>42165</v>
      </c>
      <c r="R567" s="9">
        <f t="shared" si="86"/>
        <v>0.78528935185750015</v>
      </c>
      <c r="S567" t="b">
        <v>0</v>
      </c>
      <c r="T567">
        <v>0</v>
      </c>
      <c r="U567" t="str">
        <f t="shared" si="87"/>
        <v/>
      </c>
      <c r="V567">
        <f t="shared" si="88"/>
        <v>0</v>
      </c>
      <c r="W567" t="b">
        <v>0</v>
      </c>
      <c r="X567" t="s">
        <v>8270</v>
      </c>
      <c r="Y567" s="3">
        <f t="shared" si="89"/>
        <v>0</v>
      </c>
      <c r="Z567" s="4" t="str">
        <f t="shared" si="82"/>
        <v xml:space="preserve"> </v>
      </c>
      <c r="AA567" t="s">
        <v>8315</v>
      </c>
      <c r="AB567" t="s">
        <v>8316</v>
      </c>
      <c r="AC567">
        <f>1</f>
        <v>1</v>
      </c>
    </row>
    <row r="568" spans="1:29" ht="43.2" x14ac:dyDescent="0.3">
      <c r="A568">
        <v>566</v>
      </c>
      <c r="B568" s="1" t="s">
        <v>567</v>
      </c>
      <c r="C568" s="1" t="s">
        <v>4676</v>
      </c>
      <c r="D568">
        <v>5000</v>
      </c>
      <c r="E568">
        <f>VLOOKUP(D568,LU_A!$C$2:$D$13,1,TRUE)</f>
        <v>5000</v>
      </c>
      <c r="F568" t="str">
        <f>VLOOKUP($D568,LU_A!$C$2:$D$13,2,TRUE)</f>
        <v>SmC</v>
      </c>
      <c r="G568">
        <v>1</v>
      </c>
      <c r="H568" t="s">
        <v>8221</v>
      </c>
      <c r="I568" t="s">
        <v>8224</v>
      </c>
      <c r="J568" t="s">
        <v>8246</v>
      </c>
      <c r="K568">
        <v>1468513533</v>
      </c>
      <c r="L568" s="8">
        <f t="shared" si="80"/>
        <v>42565.68440972222</v>
      </c>
      <c r="M568" s="8">
        <f t="shared" si="83"/>
        <v>42565</v>
      </c>
      <c r="N568" s="9">
        <f t="shared" si="84"/>
        <v>0.68440972222015262</v>
      </c>
      <c r="O568">
        <v>1465921533</v>
      </c>
      <c r="P568" s="8">
        <f t="shared" si="81"/>
        <v>42535.68440972222</v>
      </c>
      <c r="Q568" s="8">
        <f t="shared" si="85"/>
        <v>42535</v>
      </c>
      <c r="R568" s="9">
        <f t="shared" si="86"/>
        <v>0.68440972222015262</v>
      </c>
      <c r="S568" t="b">
        <v>0</v>
      </c>
      <c r="T568">
        <v>1</v>
      </c>
      <c r="U568" t="str">
        <f t="shared" si="87"/>
        <v/>
      </c>
      <c r="V568">
        <f t="shared" si="88"/>
        <v>1</v>
      </c>
      <c r="W568" t="b">
        <v>0</v>
      </c>
      <c r="X568" t="s">
        <v>8270</v>
      </c>
      <c r="Y568" s="3">
        <f t="shared" si="89"/>
        <v>2.0000000000000001E-4</v>
      </c>
      <c r="Z568" s="4">
        <f t="shared" si="82"/>
        <v>1</v>
      </c>
      <c r="AA568" t="s">
        <v>8315</v>
      </c>
      <c r="AB568" t="s">
        <v>8316</v>
      </c>
      <c r="AC568">
        <f>1</f>
        <v>1</v>
      </c>
    </row>
    <row r="569" spans="1:29" ht="43.2" x14ac:dyDescent="0.3">
      <c r="A569">
        <v>567</v>
      </c>
      <c r="B569" s="1" t="s">
        <v>568</v>
      </c>
      <c r="C569" s="1" t="s">
        <v>4677</v>
      </c>
      <c r="D569">
        <v>10000</v>
      </c>
      <c r="E569">
        <f>VLOOKUP(D569,LU_A!$C$2:$D$13,1,TRUE)</f>
        <v>10000</v>
      </c>
      <c r="F569" t="str">
        <f>VLOOKUP($D569,LU_A!$C$2:$D$13,2,TRUE)</f>
        <v>SmD</v>
      </c>
      <c r="G569">
        <v>0</v>
      </c>
      <c r="H569" t="s">
        <v>8221</v>
      </c>
      <c r="I569" t="s">
        <v>8224</v>
      </c>
      <c r="J569" t="s">
        <v>8246</v>
      </c>
      <c r="K569">
        <v>1420143194</v>
      </c>
      <c r="L569" s="8">
        <f t="shared" si="80"/>
        <v>42005.842523148152</v>
      </c>
      <c r="M569" s="8">
        <f t="shared" si="83"/>
        <v>42005</v>
      </c>
      <c r="N569" s="9">
        <f t="shared" si="84"/>
        <v>0.84252314815239515</v>
      </c>
      <c r="O569">
        <v>1417551194</v>
      </c>
      <c r="P569" s="8">
        <f t="shared" si="81"/>
        <v>41975.842523148152</v>
      </c>
      <c r="Q569" s="8">
        <f t="shared" si="85"/>
        <v>41975</v>
      </c>
      <c r="R569" s="9">
        <f t="shared" si="86"/>
        <v>0.84252314815239515</v>
      </c>
      <c r="S569" t="b">
        <v>0</v>
      </c>
      <c r="T569">
        <v>0</v>
      </c>
      <c r="U569" t="str">
        <f t="shared" si="87"/>
        <v/>
      </c>
      <c r="V569">
        <f t="shared" si="88"/>
        <v>0</v>
      </c>
      <c r="W569" t="b">
        <v>0</v>
      </c>
      <c r="X569" t="s">
        <v>8270</v>
      </c>
      <c r="Y569" s="3">
        <f t="shared" si="89"/>
        <v>0</v>
      </c>
      <c r="Z569" s="4" t="str">
        <f t="shared" si="82"/>
        <v xml:space="preserve"> </v>
      </c>
      <c r="AA569" t="s">
        <v>8315</v>
      </c>
      <c r="AB569" t="s">
        <v>8316</v>
      </c>
      <c r="AC569">
        <f>1</f>
        <v>1</v>
      </c>
    </row>
    <row r="570" spans="1:29" ht="57.6" x14ac:dyDescent="0.3">
      <c r="A570">
        <v>568</v>
      </c>
      <c r="B570" s="1" t="s">
        <v>569</v>
      </c>
      <c r="C570" s="1" t="s">
        <v>4678</v>
      </c>
      <c r="D570">
        <v>24500</v>
      </c>
      <c r="E570">
        <f>VLOOKUP(D570,LU_A!$C$2:$D$13,1,TRUE)</f>
        <v>20000</v>
      </c>
      <c r="F570" t="str">
        <f>VLOOKUP($D570,LU_A!$C$2:$D$13,2,TRUE)</f>
        <v>MedB</v>
      </c>
      <c r="G570">
        <v>245</v>
      </c>
      <c r="H570" t="s">
        <v>8221</v>
      </c>
      <c r="I570" t="s">
        <v>8228</v>
      </c>
      <c r="J570" t="s">
        <v>8250</v>
      </c>
      <c r="K570">
        <v>1452942000</v>
      </c>
      <c r="L570" s="8">
        <f t="shared" si="80"/>
        <v>42385.458333333328</v>
      </c>
      <c r="M570" s="8">
        <f t="shared" si="83"/>
        <v>42385</v>
      </c>
      <c r="N570" s="9">
        <f t="shared" si="84"/>
        <v>0.45833333332848269</v>
      </c>
      <c r="O570">
        <v>1449785223</v>
      </c>
      <c r="P570" s="8">
        <f t="shared" si="81"/>
        <v>42348.9215625</v>
      </c>
      <c r="Q570" s="8">
        <f t="shared" si="85"/>
        <v>42348</v>
      </c>
      <c r="R570" s="9">
        <f t="shared" si="86"/>
        <v>0.92156249999970896</v>
      </c>
      <c r="S570" t="b">
        <v>0</v>
      </c>
      <c r="T570">
        <v>5</v>
      </c>
      <c r="U570" t="str">
        <f t="shared" si="87"/>
        <v/>
      </c>
      <c r="V570">
        <f t="shared" si="88"/>
        <v>5</v>
      </c>
      <c r="W570" t="b">
        <v>0</v>
      </c>
      <c r="X570" t="s">
        <v>8270</v>
      </c>
      <c r="Y570" s="3">
        <f t="shared" si="89"/>
        <v>0.01</v>
      </c>
      <c r="Z570" s="4">
        <f t="shared" si="82"/>
        <v>49</v>
      </c>
      <c r="AA570" t="s">
        <v>8315</v>
      </c>
      <c r="AB570" t="s">
        <v>8316</v>
      </c>
      <c r="AC570">
        <f>1</f>
        <v>1</v>
      </c>
    </row>
    <row r="571" spans="1:29" ht="43.2" x14ac:dyDescent="0.3">
      <c r="A571">
        <v>569</v>
      </c>
      <c r="B571" s="1" t="s">
        <v>570</v>
      </c>
      <c r="C571" s="1" t="s">
        <v>4679</v>
      </c>
      <c r="D571">
        <v>2500</v>
      </c>
      <c r="E571">
        <f>VLOOKUP(D571,LU_A!$C$2:$D$13,1,TRUE)</f>
        <v>1000</v>
      </c>
      <c r="F571" t="str">
        <f>VLOOKUP($D571,LU_A!$C$2:$D$13,2,TRUE)</f>
        <v>SmB</v>
      </c>
      <c r="G571">
        <v>20</v>
      </c>
      <c r="H571" t="s">
        <v>8221</v>
      </c>
      <c r="I571" t="s">
        <v>8229</v>
      </c>
      <c r="J571" t="s">
        <v>8251</v>
      </c>
      <c r="K571">
        <v>1451679612</v>
      </c>
      <c r="L571" s="8">
        <f t="shared" si="80"/>
        <v>42370.847361111111</v>
      </c>
      <c r="M571" s="8">
        <f t="shared" si="83"/>
        <v>42370</v>
      </c>
      <c r="N571" s="9">
        <f t="shared" si="84"/>
        <v>0.84736111111124046</v>
      </c>
      <c r="O571">
        <v>1449087612</v>
      </c>
      <c r="P571" s="8">
        <f t="shared" si="81"/>
        <v>42340.847361111111</v>
      </c>
      <c r="Q571" s="8">
        <f t="shared" si="85"/>
        <v>42340</v>
      </c>
      <c r="R571" s="9">
        <f t="shared" si="86"/>
        <v>0.84736111111124046</v>
      </c>
      <c r="S571" t="b">
        <v>0</v>
      </c>
      <c r="T571">
        <v>1</v>
      </c>
      <c r="U571" t="str">
        <f t="shared" si="87"/>
        <v/>
      </c>
      <c r="V571">
        <f t="shared" si="88"/>
        <v>1</v>
      </c>
      <c r="W571" t="b">
        <v>0</v>
      </c>
      <c r="X571" t="s">
        <v>8270</v>
      </c>
      <c r="Y571" s="3">
        <f t="shared" si="89"/>
        <v>8.0000000000000002E-3</v>
      </c>
      <c r="Z571" s="4">
        <f t="shared" si="82"/>
        <v>20</v>
      </c>
      <c r="AA571" t="s">
        <v>8315</v>
      </c>
      <c r="AB571" t="s">
        <v>8316</v>
      </c>
      <c r="AC571">
        <f>1</f>
        <v>1</v>
      </c>
    </row>
    <row r="572" spans="1:29" ht="28.8" x14ac:dyDescent="0.3">
      <c r="A572">
        <v>570</v>
      </c>
      <c r="B572" s="1" t="s">
        <v>571</v>
      </c>
      <c r="C572" s="1" t="s">
        <v>4680</v>
      </c>
      <c r="D572">
        <v>85000</v>
      </c>
      <c r="E572">
        <f>VLOOKUP(D572,LU_A!$C$2:$D$13,1,TRUE)</f>
        <v>50000</v>
      </c>
      <c r="F572" t="str">
        <f>VLOOKUP($D572,LU_A!$C$2:$D$13,2,TRUE)</f>
        <v>LgD</v>
      </c>
      <c r="G572">
        <v>142</v>
      </c>
      <c r="H572" t="s">
        <v>8221</v>
      </c>
      <c r="I572" t="s">
        <v>8224</v>
      </c>
      <c r="J572" t="s">
        <v>8246</v>
      </c>
      <c r="K572">
        <v>1455822569</v>
      </c>
      <c r="L572" s="8">
        <f t="shared" si="80"/>
        <v>42418.798252314817</v>
      </c>
      <c r="M572" s="8">
        <f t="shared" si="83"/>
        <v>42418</v>
      </c>
      <c r="N572" s="9">
        <f t="shared" si="84"/>
        <v>0.7982523148166365</v>
      </c>
      <c r="O572">
        <v>1453230569</v>
      </c>
      <c r="P572" s="8">
        <f t="shared" si="81"/>
        <v>42388.798252314817</v>
      </c>
      <c r="Q572" s="8">
        <f t="shared" si="85"/>
        <v>42388</v>
      </c>
      <c r="R572" s="9">
        <f t="shared" si="86"/>
        <v>0.7982523148166365</v>
      </c>
      <c r="S572" t="b">
        <v>0</v>
      </c>
      <c r="T572">
        <v>1</v>
      </c>
      <c r="U572" t="str">
        <f t="shared" si="87"/>
        <v/>
      </c>
      <c r="V572">
        <f t="shared" si="88"/>
        <v>1</v>
      </c>
      <c r="W572" t="b">
        <v>0</v>
      </c>
      <c r="X572" t="s">
        <v>8270</v>
      </c>
      <c r="Y572" s="3">
        <f t="shared" si="89"/>
        <v>1.6705882352941177E-3</v>
      </c>
      <c r="Z572" s="4">
        <f t="shared" si="82"/>
        <v>142</v>
      </c>
      <c r="AA572" t="s">
        <v>8315</v>
      </c>
      <c r="AB572" t="s">
        <v>8316</v>
      </c>
      <c r="AC572">
        <f>1</f>
        <v>1</v>
      </c>
    </row>
    <row r="573" spans="1:29" ht="43.2" x14ac:dyDescent="0.3">
      <c r="A573">
        <v>571</v>
      </c>
      <c r="B573" s="1" t="s">
        <v>572</v>
      </c>
      <c r="C573" s="1" t="s">
        <v>4681</v>
      </c>
      <c r="D573">
        <v>25000</v>
      </c>
      <c r="E573">
        <f>VLOOKUP(D573,LU_A!$C$2:$D$13,1,TRUE)</f>
        <v>25000</v>
      </c>
      <c r="F573" t="str">
        <f>VLOOKUP($D573,LU_A!$C$2:$D$13,2,TRUE)</f>
        <v>MedC</v>
      </c>
      <c r="G573">
        <v>106</v>
      </c>
      <c r="H573" t="s">
        <v>8221</v>
      </c>
      <c r="I573" t="s">
        <v>8224</v>
      </c>
      <c r="J573" t="s">
        <v>8246</v>
      </c>
      <c r="K573">
        <v>1437969540</v>
      </c>
      <c r="L573" s="8">
        <f t="shared" si="80"/>
        <v>42212.165972222225</v>
      </c>
      <c r="M573" s="8">
        <f t="shared" si="83"/>
        <v>42212</v>
      </c>
      <c r="N573" s="9">
        <f t="shared" si="84"/>
        <v>0.16597222222480923</v>
      </c>
      <c r="O573">
        <v>1436297723</v>
      </c>
      <c r="P573" s="8">
        <f t="shared" si="81"/>
        <v>42192.816238425927</v>
      </c>
      <c r="Q573" s="8">
        <f t="shared" si="85"/>
        <v>42192</v>
      </c>
      <c r="R573" s="9">
        <f t="shared" si="86"/>
        <v>0.81623842592671281</v>
      </c>
      <c r="S573" t="b">
        <v>0</v>
      </c>
      <c r="T573">
        <v>2</v>
      </c>
      <c r="U573" t="str">
        <f t="shared" si="87"/>
        <v/>
      </c>
      <c r="V573">
        <f t="shared" si="88"/>
        <v>2</v>
      </c>
      <c r="W573" t="b">
        <v>0</v>
      </c>
      <c r="X573" t="s">
        <v>8270</v>
      </c>
      <c r="Y573" s="3">
        <f t="shared" si="89"/>
        <v>4.2399999999999998E-3</v>
      </c>
      <c r="Z573" s="4">
        <f t="shared" si="82"/>
        <v>53</v>
      </c>
      <c r="AA573" t="s">
        <v>8315</v>
      </c>
      <c r="AB573" t="s">
        <v>8316</v>
      </c>
      <c r="AC573">
        <f>1</f>
        <v>1</v>
      </c>
    </row>
    <row r="574" spans="1:29" ht="43.2" x14ac:dyDescent="0.3">
      <c r="A574">
        <v>572</v>
      </c>
      <c r="B574" s="1" t="s">
        <v>573</v>
      </c>
      <c r="C574" s="1" t="s">
        <v>4682</v>
      </c>
      <c r="D574">
        <v>2500</v>
      </c>
      <c r="E574">
        <f>VLOOKUP(D574,LU_A!$C$2:$D$13,1,TRUE)</f>
        <v>1000</v>
      </c>
      <c r="F574" t="str">
        <f>VLOOKUP($D574,LU_A!$C$2:$D$13,2,TRUE)</f>
        <v>SmB</v>
      </c>
      <c r="G574">
        <v>0</v>
      </c>
      <c r="H574" t="s">
        <v>8221</v>
      </c>
      <c r="I574" t="s">
        <v>8224</v>
      </c>
      <c r="J574" t="s">
        <v>8246</v>
      </c>
      <c r="K574">
        <v>1446660688</v>
      </c>
      <c r="L574" s="8">
        <f t="shared" si="80"/>
        <v>42312.757962962962</v>
      </c>
      <c r="M574" s="8">
        <f t="shared" si="83"/>
        <v>42312</v>
      </c>
      <c r="N574" s="9">
        <f t="shared" si="84"/>
        <v>0.75796296296175569</v>
      </c>
      <c r="O574">
        <v>1444065088</v>
      </c>
      <c r="P574" s="8">
        <f t="shared" si="81"/>
        <v>42282.71629629629</v>
      </c>
      <c r="Q574" s="8">
        <f t="shared" si="85"/>
        <v>42282</v>
      </c>
      <c r="R574" s="9">
        <f t="shared" si="86"/>
        <v>0.71629629629023839</v>
      </c>
      <c r="S574" t="b">
        <v>0</v>
      </c>
      <c r="T574">
        <v>0</v>
      </c>
      <c r="U574" t="str">
        <f t="shared" si="87"/>
        <v/>
      </c>
      <c r="V574">
        <f t="shared" si="88"/>
        <v>0</v>
      </c>
      <c r="W574" t="b">
        <v>0</v>
      </c>
      <c r="X574" t="s">
        <v>8270</v>
      </c>
      <c r="Y574" s="3">
        <f t="shared" si="89"/>
        <v>0</v>
      </c>
      <c r="Z574" s="4" t="str">
        <f t="shared" si="82"/>
        <v xml:space="preserve"> </v>
      </c>
      <c r="AA574" t="s">
        <v>8315</v>
      </c>
      <c r="AB574" t="s">
        <v>8316</v>
      </c>
      <c r="AC574">
        <f>1</f>
        <v>1</v>
      </c>
    </row>
    <row r="575" spans="1:29" ht="57.6" x14ac:dyDescent="0.3">
      <c r="A575">
        <v>573</v>
      </c>
      <c r="B575" s="1" t="s">
        <v>574</v>
      </c>
      <c r="C575" s="1" t="s">
        <v>4683</v>
      </c>
      <c r="D575">
        <v>88888</v>
      </c>
      <c r="E575">
        <f>VLOOKUP(D575,LU_A!$C$2:$D$13,1,TRUE)</f>
        <v>50000</v>
      </c>
      <c r="F575" t="str">
        <f>VLOOKUP($D575,LU_A!$C$2:$D$13,2,TRUE)</f>
        <v>LgD</v>
      </c>
      <c r="G575">
        <v>346</v>
      </c>
      <c r="H575" t="s">
        <v>8221</v>
      </c>
      <c r="I575" t="s">
        <v>8224</v>
      </c>
      <c r="J575" t="s">
        <v>8246</v>
      </c>
      <c r="K575">
        <v>1421543520</v>
      </c>
      <c r="L575" s="8">
        <f t="shared" si="80"/>
        <v>42022.05</v>
      </c>
      <c r="M575" s="8">
        <f t="shared" si="83"/>
        <v>42022</v>
      </c>
      <c r="N575" s="9">
        <f t="shared" si="84"/>
        <v>5.0000000002910383E-2</v>
      </c>
      <c r="O575">
        <v>1416445931</v>
      </c>
      <c r="P575" s="8">
        <f t="shared" si="81"/>
        <v>41963.050127314811</v>
      </c>
      <c r="Q575" s="8">
        <f t="shared" si="85"/>
        <v>41963</v>
      </c>
      <c r="R575" s="9">
        <f t="shared" si="86"/>
        <v>5.0127314811106771E-2</v>
      </c>
      <c r="S575" t="b">
        <v>0</v>
      </c>
      <c r="T575">
        <v>9</v>
      </c>
      <c r="U575" t="str">
        <f t="shared" si="87"/>
        <v/>
      </c>
      <c r="V575">
        <f t="shared" si="88"/>
        <v>9</v>
      </c>
      <c r="W575" t="b">
        <v>0</v>
      </c>
      <c r="X575" t="s">
        <v>8270</v>
      </c>
      <c r="Y575" s="3">
        <f t="shared" si="89"/>
        <v>3.892538925389254E-3</v>
      </c>
      <c r="Z575" s="4">
        <f t="shared" si="82"/>
        <v>38.444444444444443</v>
      </c>
      <c r="AA575" t="s">
        <v>8315</v>
      </c>
      <c r="AB575" t="s">
        <v>8316</v>
      </c>
      <c r="AC575">
        <f>1</f>
        <v>1</v>
      </c>
    </row>
    <row r="576" spans="1:29" ht="43.2" x14ac:dyDescent="0.3">
      <c r="A576">
        <v>574</v>
      </c>
      <c r="B576" s="1" t="s">
        <v>575</v>
      </c>
      <c r="C576" s="1" t="s">
        <v>4684</v>
      </c>
      <c r="D576">
        <v>11180</v>
      </c>
      <c r="E576">
        <f>VLOOKUP(D576,LU_A!$C$2:$D$13,1,TRUE)</f>
        <v>10000</v>
      </c>
      <c r="F576" t="str">
        <f>VLOOKUP($D576,LU_A!$C$2:$D$13,2,TRUE)</f>
        <v>SmD</v>
      </c>
      <c r="G576">
        <v>80</v>
      </c>
      <c r="H576" t="s">
        <v>8221</v>
      </c>
      <c r="I576" t="s">
        <v>8225</v>
      </c>
      <c r="J576" t="s">
        <v>8247</v>
      </c>
      <c r="K576">
        <v>1476873507</v>
      </c>
      <c r="L576" s="8">
        <f t="shared" si="80"/>
        <v>42662.443368055552</v>
      </c>
      <c r="M576" s="8">
        <f t="shared" si="83"/>
        <v>42662</v>
      </c>
      <c r="N576" s="9">
        <f t="shared" si="84"/>
        <v>0.44336805555212777</v>
      </c>
      <c r="O576">
        <v>1474281507</v>
      </c>
      <c r="P576" s="8">
        <f t="shared" si="81"/>
        <v>42632.443368055552</v>
      </c>
      <c r="Q576" s="8">
        <f t="shared" si="85"/>
        <v>42632</v>
      </c>
      <c r="R576" s="9">
        <f t="shared" si="86"/>
        <v>0.44336805555212777</v>
      </c>
      <c r="S576" t="b">
        <v>0</v>
      </c>
      <c r="T576">
        <v>4</v>
      </c>
      <c r="U576" t="str">
        <f t="shared" si="87"/>
        <v/>
      </c>
      <c r="V576">
        <f t="shared" si="88"/>
        <v>4</v>
      </c>
      <c r="W576" t="b">
        <v>0</v>
      </c>
      <c r="X576" t="s">
        <v>8270</v>
      </c>
      <c r="Y576" s="3">
        <f t="shared" si="89"/>
        <v>7.1556350626118068E-3</v>
      </c>
      <c r="Z576" s="4">
        <f t="shared" si="82"/>
        <v>20</v>
      </c>
      <c r="AA576" t="s">
        <v>8315</v>
      </c>
      <c r="AB576" t="s">
        <v>8316</v>
      </c>
      <c r="AC576">
        <f>1</f>
        <v>1</v>
      </c>
    </row>
    <row r="577" spans="1:29" ht="57.6" x14ac:dyDescent="0.3">
      <c r="A577">
        <v>575</v>
      </c>
      <c r="B577" s="1" t="s">
        <v>576</v>
      </c>
      <c r="C577" s="1" t="s">
        <v>4685</v>
      </c>
      <c r="D577">
        <v>60000</v>
      </c>
      <c r="E577">
        <f>VLOOKUP(D577,LU_A!$C$2:$D$13,1,TRUE)</f>
        <v>50000</v>
      </c>
      <c r="F577" t="str">
        <f>VLOOKUP($D577,LU_A!$C$2:$D$13,2,TRUE)</f>
        <v>LgD</v>
      </c>
      <c r="G577">
        <v>259</v>
      </c>
      <c r="H577" t="s">
        <v>8221</v>
      </c>
      <c r="I577" t="s">
        <v>8236</v>
      </c>
      <c r="J577" t="s">
        <v>8249</v>
      </c>
      <c r="K577">
        <v>1434213443</v>
      </c>
      <c r="L577" s="8">
        <f t="shared" si="80"/>
        <v>42168.692627314813</v>
      </c>
      <c r="M577" s="8">
        <f t="shared" si="83"/>
        <v>42168</v>
      </c>
      <c r="N577" s="9">
        <f t="shared" si="84"/>
        <v>0.692627314812853</v>
      </c>
      <c r="O577">
        <v>1431621443</v>
      </c>
      <c r="P577" s="8">
        <f t="shared" si="81"/>
        <v>42138.692627314813</v>
      </c>
      <c r="Q577" s="8">
        <f t="shared" si="85"/>
        <v>42138</v>
      </c>
      <c r="R577" s="9">
        <f t="shared" si="86"/>
        <v>0.692627314812853</v>
      </c>
      <c r="S577" t="b">
        <v>0</v>
      </c>
      <c r="T577">
        <v>4</v>
      </c>
      <c r="U577" t="str">
        <f t="shared" si="87"/>
        <v/>
      </c>
      <c r="V577">
        <f t="shared" si="88"/>
        <v>4</v>
      </c>
      <c r="W577" t="b">
        <v>0</v>
      </c>
      <c r="X577" t="s">
        <v>8270</v>
      </c>
      <c r="Y577" s="3">
        <f t="shared" si="89"/>
        <v>4.3166666666666666E-3</v>
      </c>
      <c r="Z577" s="4">
        <f t="shared" si="82"/>
        <v>64.75</v>
      </c>
      <c r="AA577" t="s">
        <v>8315</v>
      </c>
      <c r="AB577" t="s">
        <v>8316</v>
      </c>
      <c r="AC577">
        <f>1</f>
        <v>1</v>
      </c>
    </row>
    <row r="578" spans="1:29" ht="43.2" x14ac:dyDescent="0.3">
      <c r="A578">
        <v>576</v>
      </c>
      <c r="B578" s="1" t="s">
        <v>577</v>
      </c>
      <c r="C578" s="1" t="s">
        <v>4686</v>
      </c>
      <c r="D578">
        <v>80000</v>
      </c>
      <c r="E578">
        <f>VLOOKUP(D578,LU_A!$C$2:$D$13,1,TRUE)</f>
        <v>50000</v>
      </c>
      <c r="F578" t="str">
        <f>VLOOKUP($D578,LU_A!$C$2:$D$13,2,TRUE)</f>
        <v>LgD</v>
      </c>
      <c r="G578">
        <v>1</v>
      </c>
      <c r="H578" t="s">
        <v>8221</v>
      </c>
      <c r="I578" t="s">
        <v>8224</v>
      </c>
      <c r="J578" t="s">
        <v>8246</v>
      </c>
      <c r="K578">
        <v>1427537952</v>
      </c>
      <c r="L578" s="8">
        <f t="shared" ref="L578:L641" si="90">(((K578/60)/60)/24)+DATE(1970,1,1)</f>
        <v>42091.43</v>
      </c>
      <c r="M578" s="8">
        <f t="shared" si="83"/>
        <v>42091</v>
      </c>
      <c r="N578" s="9">
        <f t="shared" si="84"/>
        <v>0.43000000000029104</v>
      </c>
      <c r="O578">
        <v>1422357552</v>
      </c>
      <c r="P578" s="8">
        <f t="shared" ref="P578:P641" si="91">(((O578/60)/60)/24)+DATE(1970,1,1)</f>
        <v>42031.471666666665</v>
      </c>
      <c r="Q578" s="8">
        <f t="shared" si="85"/>
        <v>42031</v>
      </c>
      <c r="R578" s="9">
        <f t="shared" si="86"/>
        <v>0.47166666666453239</v>
      </c>
      <c r="S578" t="b">
        <v>0</v>
      </c>
      <c r="T578">
        <v>1</v>
      </c>
      <c r="U578" t="str">
        <f t="shared" si="87"/>
        <v/>
      </c>
      <c r="V578">
        <f t="shared" si="88"/>
        <v>1</v>
      </c>
      <c r="W578" t="b">
        <v>0</v>
      </c>
      <c r="X578" t="s">
        <v>8270</v>
      </c>
      <c r="Y578" s="3">
        <f t="shared" si="89"/>
        <v>1.2500000000000001E-5</v>
      </c>
      <c r="Z578" s="4">
        <f t="shared" ref="Z578:Z641" si="92">IFERROR(G578/T578," ")</f>
        <v>1</v>
      </c>
      <c r="AA578" t="s">
        <v>8315</v>
      </c>
      <c r="AB578" t="s">
        <v>8316</v>
      </c>
      <c r="AC578">
        <f>1</f>
        <v>1</v>
      </c>
    </row>
    <row r="579" spans="1:29" ht="43.2" x14ac:dyDescent="0.3">
      <c r="A579">
        <v>577</v>
      </c>
      <c r="B579" s="1" t="s">
        <v>578</v>
      </c>
      <c r="C579" s="1" t="s">
        <v>4687</v>
      </c>
      <c r="D579">
        <v>5000</v>
      </c>
      <c r="E579">
        <f>VLOOKUP(D579,LU_A!$C$2:$D$13,1,TRUE)</f>
        <v>5000</v>
      </c>
      <c r="F579" t="str">
        <f>VLOOKUP($D579,LU_A!$C$2:$D$13,2,TRUE)</f>
        <v>SmC</v>
      </c>
      <c r="G579">
        <v>10</v>
      </c>
      <c r="H579" t="s">
        <v>8221</v>
      </c>
      <c r="I579" t="s">
        <v>8224</v>
      </c>
      <c r="J579" t="s">
        <v>8246</v>
      </c>
      <c r="K579">
        <v>1463753302</v>
      </c>
      <c r="L579" s="8">
        <f t="shared" si="90"/>
        <v>42510.589143518519</v>
      </c>
      <c r="M579" s="8">
        <f t="shared" ref="M579:M642" si="93">INT(L579)</f>
        <v>42510</v>
      </c>
      <c r="N579" s="9">
        <f t="shared" ref="N579:N642" si="94">L579-M579</f>
        <v>0.58914351851854008</v>
      </c>
      <c r="O579">
        <v>1458569302</v>
      </c>
      <c r="P579" s="8">
        <f t="shared" si="91"/>
        <v>42450.589143518519</v>
      </c>
      <c r="Q579" s="8">
        <f t="shared" ref="Q579:Q642" si="95">INT(P579)</f>
        <v>42450</v>
      </c>
      <c r="R579" s="9">
        <f t="shared" ref="R579:R642" si="96">P579-Q579</f>
        <v>0.58914351851854008</v>
      </c>
      <c r="S579" t="b">
        <v>0</v>
      </c>
      <c r="T579">
        <v>1</v>
      </c>
      <c r="U579" t="str">
        <f t="shared" ref="U579:U642" si="97">IF(H579="successful",T579,"")</f>
        <v/>
      </c>
      <c r="V579">
        <f t="shared" ref="V579:V642" si="98">IF(H579="failed",T579,"")</f>
        <v>1</v>
      </c>
      <c r="W579" t="b">
        <v>0</v>
      </c>
      <c r="X579" t="s">
        <v>8270</v>
      </c>
      <c r="Y579" s="3">
        <f t="shared" ref="Y579:Y642" si="99">G579/D579</f>
        <v>2E-3</v>
      </c>
      <c r="Z579" s="4">
        <f t="shared" si="92"/>
        <v>10</v>
      </c>
      <c r="AA579" t="s">
        <v>8315</v>
      </c>
      <c r="AB579" t="s">
        <v>8316</v>
      </c>
      <c r="AC579">
        <f>1</f>
        <v>1</v>
      </c>
    </row>
    <row r="580" spans="1:29" ht="28.8" x14ac:dyDescent="0.3">
      <c r="A580">
        <v>578</v>
      </c>
      <c r="B580" s="1" t="s">
        <v>579</v>
      </c>
      <c r="C580" s="1" t="s">
        <v>4688</v>
      </c>
      <c r="D580">
        <v>125000</v>
      </c>
      <c r="E580">
        <f>VLOOKUP(D580,LU_A!$C$2:$D$13,1,TRUE)</f>
        <v>50000</v>
      </c>
      <c r="F580" t="str">
        <f>VLOOKUP($D580,LU_A!$C$2:$D$13,2,TRUE)</f>
        <v>LgD</v>
      </c>
      <c r="G580">
        <v>14</v>
      </c>
      <c r="H580" t="s">
        <v>8221</v>
      </c>
      <c r="I580" t="s">
        <v>8225</v>
      </c>
      <c r="J580" t="s">
        <v>8247</v>
      </c>
      <c r="K580">
        <v>1441633993</v>
      </c>
      <c r="L580" s="8">
        <f t="shared" si="90"/>
        <v>42254.578622685185</v>
      </c>
      <c r="M580" s="8">
        <f t="shared" si="93"/>
        <v>42254</v>
      </c>
      <c r="N580" s="9">
        <f t="shared" si="94"/>
        <v>0.57862268518510973</v>
      </c>
      <c r="O580">
        <v>1439560393</v>
      </c>
      <c r="P580" s="8">
        <f t="shared" si="91"/>
        <v>42230.578622685185</v>
      </c>
      <c r="Q580" s="8">
        <f t="shared" si="95"/>
        <v>42230</v>
      </c>
      <c r="R580" s="9">
        <f t="shared" si="96"/>
        <v>0.57862268518510973</v>
      </c>
      <c r="S580" t="b">
        <v>0</v>
      </c>
      <c r="T580">
        <v>7</v>
      </c>
      <c r="U580" t="str">
        <f t="shared" si="97"/>
        <v/>
      </c>
      <c r="V580">
        <f t="shared" si="98"/>
        <v>7</v>
      </c>
      <c r="W580" t="b">
        <v>0</v>
      </c>
      <c r="X580" t="s">
        <v>8270</v>
      </c>
      <c r="Y580" s="3">
        <f t="shared" si="99"/>
        <v>1.12E-4</v>
      </c>
      <c r="Z580" s="4">
        <f t="shared" si="92"/>
        <v>2</v>
      </c>
      <c r="AA580" t="s">
        <v>8315</v>
      </c>
      <c r="AB580" t="s">
        <v>8316</v>
      </c>
      <c r="AC580">
        <f>1</f>
        <v>1</v>
      </c>
    </row>
    <row r="581" spans="1:29" ht="28.8" x14ac:dyDescent="0.3">
      <c r="A581">
        <v>579</v>
      </c>
      <c r="B581" s="1" t="s">
        <v>580</v>
      </c>
      <c r="C581" s="1" t="s">
        <v>4689</v>
      </c>
      <c r="D581">
        <v>12000</v>
      </c>
      <c r="E581">
        <f>VLOOKUP(D581,LU_A!$C$2:$D$13,1,TRUE)</f>
        <v>10000</v>
      </c>
      <c r="F581" t="str">
        <f>VLOOKUP($D581,LU_A!$C$2:$D$13,2,TRUE)</f>
        <v>SmD</v>
      </c>
      <c r="G581">
        <v>175</v>
      </c>
      <c r="H581" t="s">
        <v>8221</v>
      </c>
      <c r="I581" t="s">
        <v>8224</v>
      </c>
      <c r="J581" t="s">
        <v>8246</v>
      </c>
      <c r="K581">
        <v>1419539223</v>
      </c>
      <c r="L581" s="8">
        <f t="shared" si="90"/>
        <v>41998.852118055554</v>
      </c>
      <c r="M581" s="8">
        <f t="shared" si="93"/>
        <v>41998</v>
      </c>
      <c r="N581" s="9">
        <f t="shared" si="94"/>
        <v>0.85211805555445608</v>
      </c>
      <c r="O581">
        <v>1416947223</v>
      </c>
      <c r="P581" s="8">
        <f t="shared" si="91"/>
        <v>41968.852118055554</v>
      </c>
      <c r="Q581" s="8">
        <f t="shared" si="95"/>
        <v>41968</v>
      </c>
      <c r="R581" s="9">
        <f t="shared" si="96"/>
        <v>0.85211805555445608</v>
      </c>
      <c r="S581" t="b">
        <v>0</v>
      </c>
      <c r="T581">
        <v>5</v>
      </c>
      <c r="U581" t="str">
        <f t="shared" si="97"/>
        <v/>
      </c>
      <c r="V581">
        <f t="shared" si="98"/>
        <v>5</v>
      </c>
      <c r="W581" t="b">
        <v>0</v>
      </c>
      <c r="X581" t="s">
        <v>8270</v>
      </c>
      <c r="Y581" s="3">
        <f t="shared" si="99"/>
        <v>1.4583333333333334E-2</v>
      </c>
      <c r="Z581" s="4">
        <f t="shared" si="92"/>
        <v>35</v>
      </c>
      <c r="AA581" t="s">
        <v>8315</v>
      </c>
      <c r="AB581" t="s">
        <v>8316</v>
      </c>
      <c r="AC581">
        <f>1</f>
        <v>1</v>
      </c>
    </row>
    <row r="582" spans="1:29" ht="43.2" x14ac:dyDescent="0.3">
      <c r="A582">
        <v>580</v>
      </c>
      <c r="B582" s="1" t="s">
        <v>581</v>
      </c>
      <c r="C582" s="1" t="s">
        <v>4690</v>
      </c>
      <c r="D582">
        <v>3000</v>
      </c>
      <c r="E582">
        <f>VLOOKUP(D582,LU_A!$C$2:$D$13,1,TRUE)</f>
        <v>1000</v>
      </c>
      <c r="F582" t="str">
        <f>VLOOKUP($D582,LU_A!$C$2:$D$13,2,TRUE)</f>
        <v>SmB</v>
      </c>
      <c r="G582">
        <v>1</v>
      </c>
      <c r="H582" t="s">
        <v>8221</v>
      </c>
      <c r="I582" t="s">
        <v>8224</v>
      </c>
      <c r="J582" t="s">
        <v>8246</v>
      </c>
      <c r="K582">
        <v>1474580867</v>
      </c>
      <c r="L582" s="8">
        <f t="shared" si="90"/>
        <v>42635.908182870371</v>
      </c>
      <c r="M582" s="8">
        <f t="shared" si="93"/>
        <v>42635</v>
      </c>
      <c r="N582" s="9">
        <f t="shared" si="94"/>
        <v>0.90818287037109258</v>
      </c>
      <c r="O582">
        <v>1471988867</v>
      </c>
      <c r="P582" s="8">
        <f t="shared" si="91"/>
        <v>42605.908182870371</v>
      </c>
      <c r="Q582" s="8">
        <f t="shared" si="95"/>
        <v>42605</v>
      </c>
      <c r="R582" s="9">
        <f t="shared" si="96"/>
        <v>0.90818287037109258</v>
      </c>
      <c r="S582" t="b">
        <v>0</v>
      </c>
      <c r="T582">
        <v>1</v>
      </c>
      <c r="U582" t="str">
        <f t="shared" si="97"/>
        <v/>
      </c>
      <c r="V582">
        <f t="shared" si="98"/>
        <v>1</v>
      </c>
      <c r="W582" t="b">
        <v>0</v>
      </c>
      <c r="X582" t="s">
        <v>8270</v>
      </c>
      <c r="Y582" s="3">
        <f t="shared" si="99"/>
        <v>3.3333333333333332E-4</v>
      </c>
      <c r="Z582" s="4">
        <f t="shared" si="92"/>
        <v>1</v>
      </c>
      <c r="AA582" t="s">
        <v>8315</v>
      </c>
      <c r="AB582" t="s">
        <v>8316</v>
      </c>
      <c r="AC582">
        <f>1</f>
        <v>1</v>
      </c>
    </row>
    <row r="583" spans="1:29" ht="43.2" x14ac:dyDescent="0.3">
      <c r="A583">
        <v>581</v>
      </c>
      <c r="B583" s="1" t="s">
        <v>582</v>
      </c>
      <c r="C583" s="1" t="s">
        <v>4691</v>
      </c>
      <c r="D583">
        <v>400</v>
      </c>
      <c r="E583">
        <f>VLOOKUP(D583,LU_A!$C$2:$D$13,1,TRUE)</f>
        <v>0</v>
      </c>
      <c r="F583" t="str">
        <f>VLOOKUP($D583,LU_A!$C$2:$D$13,2,TRUE)</f>
        <v>SmA</v>
      </c>
      <c r="G583">
        <v>0</v>
      </c>
      <c r="H583" t="s">
        <v>8221</v>
      </c>
      <c r="I583" t="s">
        <v>8224</v>
      </c>
      <c r="J583" t="s">
        <v>8246</v>
      </c>
      <c r="K583">
        <v>1438474704</v>
      </c>
      <c r="L583" s="8">
        <f t="shared" si="90"/>
        <v>42218.012777777782</v>
      </c>
      <c r="M583" s="8">
        <f t="shared" si="93"/>
        <v>42218</v>
      </c>
      <c r="N583" s="9">
        <f t="shared" si="94"/>
        <v>1.2777777781593613E-2</v>
      </c>
      <c r="O583">
        <v>1435882704</v>
      </c>
      <c r="P583" s="8">
        <f t="shared" si="91"/>
        <v>42188.012777777782</v>
      </c>
      <c r="Q583" s="8">
        <f t="shared" si="95"/>
        <v>42188</v>
      </c>
      <c r="R583" s="9">
        <f t="shared" si="96"/>
        <v>1.2777777781593613E-2</v>
      </c>
      <c r="S583" t="b">
        <v>0</v>
      </c>
      <c r="T583">
        <v>0</v>
      </c>
      <c r="U583" t="str">
        <f t="shared" si="97"/>
        <v/>
      </c>
      <c r="V583">
        <f t="shared" si="98"/>
        <v>0</v>
      </c>
      <c r="W583" t="b">
        <v>0</v>
      </c>
      <c r="X583" t="s">
        <v>8270</v>
      </c>
      <c r="Y583" s="3">
        <f t="shared" si="99"/>
        <v>0</v>
      </c>
      <c r="Z583" s="4" t="str">
        <f t="shared" si="92"/>
        <v xml:space="preserve"> </v>
      </c>
      <c r="AA583" t="s">
        <v>8315</v>
      </c>
      <c r="AB583" t="s">
        <v>8316</v>
      </c>
      <c r="AC583">
        <f>1</f>
        <v>1</v>
      </c>
    </row>
    <row r="584" spans="1:29" ht="43.2" x14ac:dyDescent="0.3">
      <c r="A584">
        <v>582</v>
      </c>
      <c r="B584" s="1" t="s">
        <v>583</v>
      </c>
      <c r="C584" s="1" t="s">
        <v>4692</v>
      </c>
      <c r="D584">
        <v>100000</v>
      </c>
      <c r="E584">
        <f>VLOOKUP(D584,LU_A!$C$2:$D$13,1,TRUE)</f>
        <v>50000</v>
      </c>
      <c r="F584" t="str">
        <f>VLOOKUP($D584,LU_A!$C$2:$D$13,2,TRUE)</f>
        <v>LgD</v>
      </c>
      <c r="G584">
        <v>0</v>
      </c>
      <c r="H584" t="s">
        <v>8221</v>
      </c>
      <c r="I584" t="s">
        <v>8224</v>
      </c>
      <c r="J584" t="s">
        <v>8246</v>
      </c>
      <c r="K584">
        <v>1426442400</v>
      </c>
      <c r="L584" s="8">
        <f t="shared" si="90"/>
        <v>42078.75</v>
      </c>
      <c r="M584" s="8">
        <f t="shared" si="93"/>
        <v>42078</v>
      </c>
      <c r="N584" s="9">
        <f t="shared" si="94"/>
        <v>0.75</v>
      </c>
      <c r="O584">
        <v>1424454319</v>
      </c>
      <c r="P584" s="8">
        <f t="shared" si="91"/>
        <v>42055.739803240736</v>
      </c>
      <c r="Q584" s="8">
        <f t="shared" si="95"/>
        <v>42055</v>
      </c>
      <c r="R584" s="9">
        <f t="shared" si="96"/>
        <v>0.73980324073636439</v>
      </c>
      <c r="S584" t="b">
        <v>0</v>
      </c>
      <c r="T584">
        <v>0</v>
      </c>
      <c r="U584" t="str">
        <f t="shared" si="97"/>
        <v/>
      </c>
      <c r="V584">
        <f t="shared" si="98"/>
        <v>0</v>
      </c>
      <c r="W584" t="b">
        <v>0</v>
      </c>
      <c r="X584" t="s">
        <v>8270</v>
      </c>
      <c r="Y584" s="3">
        <f t="shared" si="99"/>
        <v>0</v>
      </c>
      <c r="Z584" s="4" t="str">
        <f t="shared" si="92"/>
        <v xml:space="preserve"> </v>
      </c>
      <c r="AA584" t="s">
        <v>8315</v>
      </c>
      <c r="AB584" t="s">
        <v>8316</v>
      </c>
      <c r="AC584">
        <f>1</f>
        <v>1</v>
      </c>
    </row>
    <row r="585" spans="1:29" ht="43.2" x14ac:dyDescent="0.3">
      <c r="A585">
        <v>583</v>
      </c>
      <c r="B585" s="1" t="s">
        <v>584</v>
      </c>
      <c r="C585" s="1" t="s">
        <v>4693</v>
      </c>
      <c r="D585">
        <v>9000</v>
      </c>
      <c r="E585">
        <f>VLOOKUP(D585,LU_A!$C$2:$D$13,1,TRUE)</f>
        <v>5000</v>
      </c>
      <c r="F585" t="str">
        <f>VLOOKUP($D585,LU_A!$C$2:$D$13,2,TRUE)</f>
        <v>SmC</v>
      </c>
      <c r="G585">
        <v>1</v>
      </c>
      <c r="H585" t="s">
        <v>8221</v>
      </c>
      <c r="I585" t="s">
        <v>8224</v>
      </c>
      <c r="J585" t="s">
        <v>8246</v>
      </c>
      <c r="K585">
        <v>1426800687</v>
      </c>
      <c r="L585" s="8">
        <f t="shared" si="90"/>
        <v>42082.896840277783</v>
      </c>
      <c r="M585" s="8">
        <f t="shared" si="93"/>
        <v>42082</v>
      </c>
      <c r="N585" s="9">
        <f t="shared" si="94"/>
        <v>0.89684027778275777</v>
      </c>
      <c r="O585">
        <v>1424212287</v>
      </c>
      <c r="P585" s="8">
        <f t="shared" si="91"/>
        <v>42052.93850694444</v>
      </c>
      <c r="Q585" s="8">
        <f t="shared" si="95"/>
        <v>42052</v>
      </c>
      <c r="R585" s="9">
        <f t="shared" si="96"/>
        <v>0.93850694443972316</v>
      </c>
      <c r="S585" t="b">
        <v>0</v>
      </c>
      <c r="T585">
        <v>1</v>
      </c>
      <c r="U585" t="str">
        <f t="shared" si="97"/>
        <v/>
      </c>
      <c r="V585">
        <f t="shared" si="98"/>
        <v>1</v>
      </c>
      <c r="W585" t="b">
        <v>0</v>
      </c>
      <c r="X585" t="s">
        <v>8270</v>
      </c>
      <c r="Y585" s="3">
        <f t="shared" si="99"/>
        <v>1.1111111111111112E-4</v>
      </c>
      <c r="Z585" s="4">
        <f t="shared" si="92"/>
        <v>1</v>
      </c>
      <c r="AA585" t="s">
        <v>8315</v>
      </c>
      <c r="AB585" t="s">
        <v>8316</v>
      </c>
      <c r="AC585">
        <f>1</f>
        <v>1</v>
      </c>
    </row>
    <row r="586" spans="1:29" ht="43.2" x14ac:dyDescent="0.3">
      <c r="A586">
        <v>584</v>
      </c>
      <c r="B586" s="1" t="s">
        <v>585</v>
      </c>
      <c r="C586" s="1" t="s">
        <v>4694</v>
      </c>
      <c r="D586">
        <v>1000</v>
      </c>
      <c r="E586">
        <f>VLOOKUP(D586,LU_A!$C$2:$D$13,1,TRUE)</f>
        <v>1000</v>
      </c>
      <c r="F586" t="str">
        <f>VLOOKUP($D586,LU_A!$C$2:$D$13,2,TRUE)</f>
        <v>SmB</v>
      </c>
      <c r="G586">
        <v>10</v>
      </c>
      <c r="H586" t="s">
        <v>8221</v>
      </c>
      <c r="I586" t="s">
        <v>8224</v>
      </c>
      <c r="J586" t="s">
        <v>8246</v>
      </c>
      <c r="K586">
        <v>1426522316</v>
      </c>
      <c r="L586" s="8">
        <f t="shared" si="90"/>
        <v>42079.674953703703</v>
      </c>
      <c r="M586" s="8">
        <f t="shared" si="93"/>
        <v>42079</v>
      </c>
      <c r="N586" s="9">
        <f t="shared" si="94"/>
        <v>0.67495370370306773</v>
      </c>
      <c r="O586">
        <v>1423933916</v>
      </c>
      <c r="P586" s="8">
        <f t="shared" si="91"/>
        <v>42049.716620370367</v>
      </c>
      <c r="Q586" s="8">
        <f t="shared" si="95"/>
        <v>42049</v>
      </c>
      <c r="R586" s="9">
        <f t="shared" si="96"/>
        <v>0.71662037036730908</v>
      </c>
      <c r="S586" t="b">
        <v>0</v>
      </c>
      <c r="T586">
        <v>2</v>
      </c>
      <c r="U586" t="str">
        <f t="shared" si="97"/>
        <v/>
      </c>
      <c r="V586">
        <f t="shared" si="98"/>
        <v>2</v>
      </c>
      <c r="W586" t="b">
        <v>0</v>
      </c>
      <c r="X586" t="s">
        <v>8270</v>
      </c>
      <c r="Y586" s="3">
        <f t="shared" si="99"/>
        <v>0.01</v>
      </c>
      <c r="Z586" s="4">
        <f t="shared" si="92"/>
        <v>5</v>
      </c>
      <c r="AA586" t="s">
        <v>8315</v>
      </c>
      <c r="AB586" t="s">
        <v>8316</v>
      </c>
      <c r="AC586">
        <f>1</f>
        <v>1</v>
      </c>
    </row>
    <row r="587" spans="1:29" ht="43.2" x14ac:dyDescent="0.3">
      <c r="A587">
        <v>585</v>
      </c>
      <c r="B587" s="1" t="s">
        <v>586</v>
      </c>
      <c r="C587" s="1" t="s">
        <v>4695</v>
      </c>
      <c r="D587">
        <v>9000</v>
      </c>
      <c r="E587">
        <f>VLOOKUP(D587,LU_A!$C$2:$D$13,1,TRUE)</f>
        <v>5000</v>
      </c>
      <c r="F587" t="str">
        <f>VLOOKUP($D587,LU_A!$C$2:$D$13,2,TRUE)</f>
        <v>SmC</v>
      </c>
      <c r="G587">
        <v>0</v>
      </c>
      <c r="H587" t="s">
        <v>8221</v>
      </c>
      <c r="I587" t="s">
        <v>8225</v>
      </c>
      <c r="J587" t="s">
        <v>8247</v>
      </c>
      <c r="K587">
        <v>1448928000</v>
      </c>
      <c r="L587" s="8">
        <f t="shared" si="90"/>
        <v>42339</v>
      </c>
      <c r="M587" s="8">
        <f t="shared" si="93"/>
        <v>42339</v>
      </c>
      <c r="N587" s="9">
        <f t="shared" si="94"/>
        <v>0</v>
      </c>
      <c r="O587">
        <v>1444123377</v>
      </c>
      <c r="P587" s="8">
        <f t="shared" si="91"/>
        <v>42283.3909375</v>
      </c>
      <c r="Q587" s="8">
        <f t="shared" si="95"/>
        <v>42283</v>
      </c>
      <c r="R587" s="9">
        <f t="shared" si="96"/>
        <v>0.39093750000029104</v>
      </c>
      <c r="S587" t="b">
        <v>0</v>
      </c>
      <c r="T587">
        <v>0</v>
      </c>
      <c r="U587" t="str">
        <f t="shared" si="97"/>
        <v/>
      </c>
      <c r="V587">
        <f t="shared" si="98"/>
        <v>0</v>
      </c>
      <c r="W587" t="b">
        <v>0</v>
      </c>
      <c r="X587" t="s">
        <v>8270</v>
      </c>
      <c r="Y587" s="3">
        <f t="shared" si="99"/>
        <v>0</v>
      </c>
      <c r="Z587" s="4" t="str">
        <f t="shared" si="92"/>
        <v xml:space="preserve"> </v>
      </c>
      <c r="AA587" t="s">
        <v>8315</v>
      </c>
      <c r="AB587" t="s">
        <v>8316</v>
      </c>
      <c r="AC587">
        <f>1</f>
        <v>1</v>
      </c>
    </row>
    <row r="588" spans="1:29" ht="43.2" x14ac:dyDescent="0.3">
      <c r="A588">
        <v>586</v>
      </c>
      <c r="B588" s="1" t="s">
        <v>587</v>
      </c>
      <c r="C588" s="1" t="s">
        <v>4696</v>
      </c>
      <c r="D588">
        <v>10000</v>
      </c>
      <c r="E588">
        <f>VLOOKUP(D588,LU_A!$C$2:$D$13,1,TRUE)</f>
        <v>10000</v>
      </c>
      <c r="F588" t="str">
        <f>VLOOKUP($D588,LU_A!$C$2:$D$13,2,TRUE)</f>
        <v>SmD</v>
      </c>
      <c r="G588">
        <v>56</v>
      </c>
      <c r="H588" t="s">
        <v>8221</v>
      </c>
      <c r="I588" t="s">
        <v>8224</v>
      </c>
      <c r="J588" t="s">
        <v>8246</v>
      </c>
      <c r="K588">
        <v>1424032207</v>
      </c>
      <c r="L588" s="8">
        <f t="shared" si="90"/>
        <v>42050.854247685187</v>
      </c>
      <c r="M588" s="8">
        <f t="shared" si="93"/>
        <v>42050</v>
      </c>
      <c r="N588" s="9">
        <f t="shared" si="94"/>
        <v>0.854247685187147</v>
      </c>
      <c r="O588">
        <v>1421440207</v>
      </c>
      <c r="P588" s="8">
        <f t="shared" si="91"/>
        <v>42020.854247685187</v>
      </c>
      <c r="Q588" s="8">
        <f t="shared" si="95"/>
        <v>42020</v>
      </c>
      <c r="R588" s="9">
        <f t="shared" si="96"/>
        <v>0.854247685187147</v>
      </c>
      <c r="S588" t="b">
        <v>0</v>
      </c>
      <c r="T588">
        <v>4</v>
      </c>
      <c r="U588" t="str">
        <f t="shared" si="97"/>
        <v/>
      </c>
      <c r="V588">
        <f t="shared" si="98"/>
        <v>4</v>
      </c>
      <c r="W588" t="b">
        <v>0</v>
      </c>
      <c r="X588" t="s">
        <v>8270</v>
      </c>
      <c r="Y588" s="3">
        <f t="shared" si="99"/>
        <v>5.5999999999999999E-3</v>
      </c>
      <c r="Z588" s="4">
        <f t="shared" si="92"/>
        <v>14</v>
      </c>
      <c r="AA588" t="s">
        <v>8315</v>
      </c>
      <c r="AB588" t="s">
        <v>8316</v>
      </c>
      <c r="AC588">
        <f>1</f>
        <v>1</v>
      </c>
    </row>
    <row r="589" spans="1:29" ht="72" x14ac:dyDescent="0.3">
      <c r="A589">
        <v>587</v>
      </c>
      <c r="B589" s="1" t="s">
        <v>588</v>
      </c>
      <c r="C589" s="1" t="s">
        <v>4697</v>
      </c>
      <c r="D589">
        <v>30000</v>
      </c>
      <c r="E589">
        <f>VLOOKUP(D589,LU_A!$C$2:$D$13,1,TRUE)</f>
        <v>30000</v>
      </c>
      <c r="F589" t="str">
        <f>VLOOKUP($D589,LU_A!$C$2:$D$13,2,TRUE)</f>
        <v>MedD</v>
      </c>
      <c r="G589">
        <v>2725</v>
      </c>
      <c r="H589" t="s">
        <v>8221</v>
      </c>
      <c r="I589" t="s">
        <v>8229</v>
      </c>
      <c r="J589" t="s">
        <v>8251</v>
      </c>
      <c r="K589">
        <v>1429207833</v>
      </c>
      <c r="L589" s="8">
        <f t="shared" si="90"/>
        <v>42110.757326388892</v>
      </c>
      <c r="M589" s="8">
        <f t="shared" si="93"/>
        <v>42110</v>
      </c>
      <c r="N589" s="9">
        <f t="shared" si="94"/>
        <v>0.75732638889166992</v>
      </c>
      <c r="O589">
        <v>1426615833</v>
      </c>
      <c r="P589" s="8">
        <f t="shared" si="91"/>
        <v>42080.757326388892</v>
      </c>
      <c r="Q589" s="8">
        <f t="shared" si="95"/>
        <v>42080</v>
      </c>
      <c r="R589" s="9">
        <f t="shared" si="96"/>
        <v>0.75732638889166992</v>
      </c>
      <c r="S589" t="b">
        <v>0</v>
      </c>
      <c r="T589">
        <v>7</v>
      </c>
      <c r="U589" t="str">
        <f t="shared" si="97"/>
        <v/>
      </c>
      <c r="V589">
        <f t="shared" si="98"/>
        <v>7</v>
      </c>
      <c r="W589" t="b">
        <v>0</v>
      </c>
      <c r="X589" t="s">
        <v>8270</v>
      </c>
      <c r="Y589" s="3">
        <f t="shared" si="99"/>
        <v>9.0833333333333335E-2</v>
      </c>
      <c r="Z589" s="4">
        <f t="shared" si="92"/>
        <v>389.28571428571428</v>
      </c>
      <c r="AA589" t="s">
        <v>8315</v>
      </c>
      <c r="AB589" t="s">
        <v>8316</v>
      </c>
      <c r="AC589">
        <f>1</f>
        <v>1</v>
      </c>
    </row>
    <row r="590" spans="1:29" ht="43.2" x14ac:dyDescent="0.3">
      <c r="A590">
        <v>588</v>
      </c>
      <c r="B590" s="1" t="s">
        <v>589</v>
      </c>
      <c r="C590" s="1" t="s">
        <v>4698</v>
      </c>
      <c r="D590">
        <v>9000</v>
      </c>
      <c r="E590">
        <f>VLOOKUP(D590,LU_A!$C$2:$D$13,1,TRUE)</f>
        <v>5000</v>
      </c>
      <c r="F590" t="str">
        <f>VLOOKUP($D590,LU_A!$C$2:$D$13,2,TRUE)</f>
        <v>SmC</v>
      </c>
      <c r="G590">
        <v>301</v>
      </c>
      <c r="H590" t="s">
        <v>8221</v>
      </c>
      <c r="I590" t="s">
        <v>8237</v>
      </c>
      <c r="J590" t="s">
        <v>8249</v>
      </c>
      <c r="K590">
        <v>1479410886</v>
      </c>
      <c r="L590" s="8">
        <f t="shared" si="90"/>
        <v>42691.811180555553</v>
      </c>
      <c r="M590" s="8">
        <f t="shared" si="93"/>
        <v>42691</v>
      </c>
      <c r="N590" s="9">
        <f t="shared" si="94"/>
        <v>0.81118055555270985</v>
      </c>
      <c r="O590">
        <v>1474223286</v>
      </c>
      <c r="P590" s="8">
        <f t="shared" si="91"/>
        <v>42631.769513888896</v>
      </c>
      <c r="Q590" s="8">
        <f t="shared" si="95"/>
        <v>42631</v>
      </c>
      <c r="R590" s="9">
        <f t="shared" si="96"/>
        <v>0.76951388889574446</v>
      </c>
      <c r="S590" t="b">
        <v>0</v>
      </c>
      <c r="T590">
        <v>2</v>
      </c>
      <c r="U590" t="str">
        <f t="shared" si="97"/>
        <v/>
      </c>
      <c r="V590">
        <f t="shared" si="98"/>
        <v>2</v>
      </c>
      <c r="W590" t="b">
        <v>0</v>
      </c>
      <c r="X590" t="s">
        <v>8270</v>
      </c>
      <c r="Y590" s="3">
        <f t="shared" si="99"/>
        <v>3.3444444444444443E-2</v>
      </c>
      <c r="Z590" s="4">
        <f t="shared" si="92"/>
        <v>150.5</v>
      </c>
      <c r="AA590" t="s">
        <v>8315</v>
      </c>
      <c r="AB590" t="s">
        <v>8316</v>
      </c>
      <c r="AC590">
        <f>1</f>
        <v>1</v>
      </c>
    </row>
    <row r="591" spans="1:29" x14ac:dyDescent="0.3">
      <c r="A591">
        <v>589</v>
      </c>
      <c r="B591" s="1" t="s">
        <v>590</v>
      </c>
      <c r="C591" s="1" t="s">
        <v>4699</v>
      </c>
      <c r="D591">
        <v>7500</v>
      </c>
      <c r="E591">
        <f>VLOOKUP(D591,LU_A!$C$2:$D$13,1,TRUE)</f>
        <v>5000</v>
      </c>
      <c r="F591" t="str">
        <f>VLOOKUP($D591,LU_A!$C$2:$D$13,2,TRUE)</f>
        <v>SmC</v>
      </c>
      <c r="G591">
        <v>1</v>
      </c>
      <c r="H591" t="s">
        <v>8221</v>
      </c>
      <c r="I591" t="s">
        <v>8224</v>
      </c>
      <c r="J591" t="s">
        <v>8246</v>
      </c>
      <c r="K591">
        <v>1436366699</v>
      </c>
      <c r="L591" s="8">
        <f t="shared" si="90"/>
        <v>42193.614571759259</v>
      </c>
      <c r="M591" s="8">
        <f t="shared" si="93"/>
        <v>42193</v>
      </c>
      <c r="N591" s="9">
        <f t="shared" si="94"/>
        <v>0.614571759258979</v>
      </c>
      <c r="O591">
        <v>1435070699</v>
      </c>
      <c r="P591" s="8">
        <f t="shared" si="91"/>
        <v>42178.614571759259</v>
      </c>
      <c r="Q591" s="8">
        <f t="shared" si="95"/>
        <v>42178</v>
      </c>
      <c r="R591" s="9">
        <f t="shared" si="96"/>
        <v>0.614571759258979</v>
      </c>
      <c r="S591" t="b">
        <v>0</v>
      </c>
      <c r="T591">
        <v>1</v>
      </c>
      <c r="U591" t="str">
        <f t="shared" si="97"/>
        <v/>
      </c>
      <c r="V591">
        <f t="shared" si="98"/>
        <v>1</v>
      </c>
      <c r="W591" t="b">
        <v>0</v>
      </c>
      <c r="X591" t="s">
        <v>8270</v>
      </c>
      <c r="Y591" s="3">
        <f t="shared" si="99"/>
        <v>1.3333333333333334E-4</v>
      </c>
      <c r="Z591" s="4">
        <f t="shared" si="92"/>
        <v>1</v>
      </c>
      <c r="AA591" t="s">
        <v>8315</v>
      </c>
      <c r="AB591" t="s">
        <v>8316</v>
      </c>
      <c r="AC591">
        <f>1</f>
        <v>1</v>
      </c>
    </row>
    <row r="592" spans="1:29" ht="57.6" x14ac:dyDescent="0.3">
      <c r="A592">
        <v>590</v>
      </c>
      <c r="B592" s="1" t="s">
        <v>591</v>
      </c>
      <c r="C592" s="1" t="s">
        <v>4700</v>
      </c>
      <c r="D592">
        <v>5000</v>
      </c>
      <c r="E592">
        <f>VLOOKUP(D592,LU_A!$C$2:$D$13,1,TRUE)</f>
        <v>5000</v>
      </c>
      <c r="F592" t="str">
        <f>VLOOKUP($D592,LU_A!$C$2:$D$13,2,TRUE)</f>
        <v>SmC</v>
      </c>
      <c r="G592">
        <v>223</v>
      </c>
      <c r="H592" t="s">
        <v>8221</v>
      </c>
      <c r="I592" t="s">
        <v>8225</v>
      </c>
      <c r="J592" t="s">
        <v>8247</v>
      </c>
      <c r="K592">
        <v>1454936460</v>
      </c>
      <c r="L592" s="8">
        <f t="shared" si="90"/>
        <v>42408.542361111111</v>
      </c>
      <c r="M592" s="8">
        <f t="shared" si="93"/>
        <v>42408</v>
      </c>
      <c r="N592" s="9">
        <f t="shared" si="94"/>
        <v>0.54236111111094942</v>
      </c>
      <c r="O592">
        <v>1452259131</v>
      </c>
      <c r="P592" s="8">
        <f t="shared" si="91"/>
        <v>42377.554756944446</v>
      </c>
      <c r="Q592" s="8">
        <f t="shared" si="95"/>
        <v>42377</v>
      </c>
      <c r="R592" s="9">
        <f t="shared" si="96"/>
        <v>0.554756944446126</v>
      </c>
      <c r="S592" t="b">
        <v>0</v>
      </c>
      <c r="T592">
        <v>9</v>
      </c>
      <c r="U592" t="str">
        <f t="shared" si="97"/>
        <v/>
      </c>
      <c r="V592">
        <f t="shared" si="98"/>
        <v>9</v>
      </c>
      <c r="W592" t="b">
        <v>0</v>
      </c>
      <c r="X592" t="s">
        <v>8270</v>
      </c>
      <c r="Y592" s="3">
        <f t="shared" si="99"/>
        <v>4.4600000000000001E-2</v>
      </c>
      <c r="Z592" s="4">
        <f t="shared" si="92"/>
        <v>24.777777777777779</v>
      </c>
      <c r="AA592" t="s">
        <v>8315</v>
      </c>
      <c r="AB592" t="s">
        <v>8316</v>
      </c>
      <c r="AC592">
        <f>1</f>
        <v>1</v>
      </c>
    </row>
    <row r="593" spans="1:29" ht="43.2" x14ac:dyDescent="0.3">
      <c r="A593">
        <v>591</v>
      </c>
      <c r="B593" s="1" t="s">
        <v>592</v>
      </c>
      <c r="C593" s="1" t="s">
        <v>4701</v>
      </c>
      <c r="D593">
        <v>100000</v>
      </c>
      <c r="E593">
        <f>VLOOKUP(D593,LU_A!$C$2:$D$13,1,TRUE)</f>
        <v>50000</v>
      </c>
      <c r="F593" t="str">
        <f>VLOOKUP($D593,LU_A!$C$2:$D$13,2,TRUE)</f>
        <v>LgD</v>
      </c>
      <c r="G593">
        <v>61</v>
      </c>
      <c r="H593" t="s">
        <v>8221</v>
      </c>
      <c r="I593" t="s">
        <v>8224</v>
      </c>
      <c r="J593" t="s">
        <v>8246</v>
      </c>
      <c r="K593">
        <v>1437570130</v>
      </c>
      <c r="L593" s="8">
        <f t="shared" si="90"/>
        <v>42207.543171296296</v>
      </c>
      <c r="M593" s="8">
        <f t="shared" si="93"/>
        <v>42207</v>
      </c>
      <c r="N593" s="9">
        <f t="shared" si="94"/>
        <v>0.54317129629635019</v>
      </c>
      <c r="O593">
        <v>1434978130</v>
      </c>
      <c r="P593" s="8">
        <f t="shared" si="91"/>
        <v>42177.543171296296</v>
      </c>
      <c r="Q593" s="8">
        <f t="shared" si="95"/>
        <v>42177</v>
      </c>
      <c r="R593" s="9">
        <f t="shared" si="96"/>
        <v>0.54317129629635019</v>
      </c>
      <c r="S593" t="b">
        <v>0</v>
      </c>
      <c r="T593">
        <v>2</v>
      </c>
      <c r="U593" t="str">
        <f t="shared" si="97"/>
        <v/>
      </c>
      <c r="V593">
        <f t="shared" si="98"/>
        <v>2</v>
      </c>
      <c r="W593" t="b">
        <v>0</v>
      </c>
      <c r="X593" t="s">
        <v>8270</v>
      </c>
      <c r="Y593" s="3">
        <f t="shared" si="99"/>
        <v>6.0999999999999997E-4</v>
      </c>
      <c r="Z593" s="4">
        <f t="shared" si="92"/>
        <v>30.5</v>
      </c>
      <c r="AA593" t="s">
        <v>8315</v>
      </c>
      <c r="AB593" t="s">
        <v>8316</v>
      </c>
      <c r="AC593">
        <f>1</f>
        <v>1</v>
      </c>
    </row>
    <row r="594" spans="1:29" ht="43.2" x14ac:dyDescent="0.3">
      <c r="A594">
        <v>592</v>
      </c>
      <c r="B594" s="1" t="s">
        <v>593</v>
      </c>
      <c r="C594" s="1" t="s">
        <v>4702</v>
      </c>
      <c r="D594">
        <v>7500</v>
      </c>
      <c r="E594">
        <f>VLOOKUP(D594,LU_A!$C$2:$D$13,1,TRUE)</f>
        <v>5000</v>
      </c>
      <c r="F594" t="str">
        <f>VLOOKUP($D594,LU_A!$C$2:$D$13,2,TRUE)</f>
        <v>SmC</v>
      </c>
      <c r="G594">
        <v>250</v>
      </c>
      <c r="H594" t="s">
        <v>8221</v>
      </c>
      <c r="I594" t="s">
        <v>8224</v>
      </c>
      <c r="J594" t="s">
        <v>8246</v>
      </c>
      <c r="K594">
        <v>1417584860</v>
      </c>
      <c r="L594" s="8">
        <f t="shared" si="90"/>
        <v>41976.232175925921</v>
      </c>
      <c r="M594" s="8">
        <f t="shared" si="93"/>
        <v>41976</v>
      </c>
      <c r="N594" s="9">
        <f t="shared" si="94"/>
        <v>0.23217592592118308</v>
      </c>
      <c r="O594">
        <v>1414992860</v>
      </c>
      <c r="P594" s="8">
        <f t="shared" si="91"/>
        <v>41946.232175925928</v>
      </c>
      <c r="Q594" s="8">
        <f t="shared" si="95"/>
        <v>41946</v>
      </c>
      <c r="R594" s="9">
        <f t="shared" si="96"/>
        <v>0.23217592592845904</v>
      </c>
      <c r="S594" t="b">
        <v>0</v>
      </c>
      <c r="T594">
        <v>1</v>
      </c>
      <c r="U594" t="str">
        <f t="shared" si="97"/>
        <v/>
      </c>
      <c r="V594">
        <f t="shared" si="98"/>
        <v>1</v>
      </c>
      <c r="W594" t="b">
        <v>0</v>
      </c>
      <c r="X594" t="s">
        <v>8270</v>
      </c>
      <c r="Y594" s="3">
        <f t="shared" si="99"/>
        <v>3.3333333333333333E-2</v>
      </c>
      <c r="Z594" s="4">
        <f t="shared" si="92"/>
        <v>250</v>
      </c>
      <c r="AA594" t="s">
        <v>8315</v>
      </c>
      <c r="AB594" t="s">
        <v>8316</v>
      </c>
      <c r="AC594">
        <f>1</f>
        <v>1</v>
      </c>
    </row>
    <row r="595" spans="1:29" ht="57.6" x14ac:dyDescent="0.3">
      <c r="A595">
        <v>593</v>
      </c>
      <c r="B595" s="1" t="s">
        <v>594</v>
      </c>
      <c r="C595" s="1" t="s">
        <v>4703</v>
      </c>
      <c r="D595">
        <v>500</v>
      </c>
      <c r="E595">
        <f>VLOOKUP(D595,LU_A!$C$2:$D$13,1,TRUE)</f>
        <v>0</v>
      </c>
      <c r="F595" t="str">
        <f>VLOOKUP($D595,LU_A!$C$2:$D$13,2,TRUE)</f>
        <v>SmA</v>
      </c>
      <c r="G595">
        <v>115</v>
      </c>
      <c r="H595" t="s">
        <v>8221</v>
      </c>
      <c r="I595" t="s">
        <v>8225</v>
      </c>
      <c r="J595" t="s">
        <v>8247</v>
      </c>
      <c r="K595">
        <v>1428333345</v>
      </c>
      <c r="L595" s="8">
        <f t="shared" si="90"/>
        <v>42100.635937500003</v>
      </c>
      <c r="M595" s="8">
        <f t="shared" si="93"/>
        <v>42100</v>
      </c>
      <c r="N595" s="9">
        <f t="shared" si="94"/>
        <v>0.63593750000291038</v>
      </c>
      <c r="O595">
        <v>1425744945</v>
      </c>
      <c r="P595" s="8">
        <f t="shared" si="91"/>
        <v>42070.677604166667</v>
      </c>
      <c r="Q595" s="8">
        <f t="shared" si="95"/>
        <v>42070</v>
      </c>
      <c r="R595" s="9">
        <f t="shared" si="96"/>
        <v>0.67760416666715173</v>
      </c>
      <c r="S595" t="b">
        <v>0</v>
      </c>
      <c r="T595">
        <v>7</v>
      </c>
      <c r="U595" t="str">
        <f t="shared" si="97"/>
        <v/>
      </c>
      <c r="V595">
        <f t="shared" si="98"/>
        <v>7</v>
      </c>
      <c r="W595" t="b">
        <v>0</v>
      </c>
      <c r="X595" t="s">
        <v>8270</v>
      </c>
      <c r="Y595" s="3">
        <f t="shared" si="99"/>
        <v>0.23</v>
      </c>
      <c r="Z595" s="4">
        <f t="shared" si="92"/>
        <v>16.428571428571427</v>
      </c>
      <c r="AA595" t="s">
        <v>8315</v>
      </c>
      <c r="AB595" t="s">
        <v>8316</v>
      </c>
      <c r="AC595">
        <f>1</f>
        <v>1</v>
      </c>
    </row>
    <row r="596" spans="1:29" ht="28.8" x14ac:dyDescent="0.3">
      <c r="A596">
        <v>594</v>
      </c>
      <c r="B596" s="1" t="s">
        <v>595</v>
      </c>
      <c r="C596" s="1" t="s">
        <v>4704</v>
      </c>
      <c r="D596">
        <v>25000</v>
      </c>
      <c r="E596">
        <f>VLOOKUP(D596,LU_A!$C$2:$D$13,1,TRUE)</f>
        <v>25000</v>
      </c>
      <c r="F596" t="str">
        <f>VLOOKUP($D596,LU_A!$C$2:$D$13,2,TRUE)</f>
        <v>MedC</v>
      </c>
      <c r="G596">
        <v>26</v>
      </c>
      <c r="H596" t="s">
        <v>8221</v>
      </c>
      <c r="I596" t="s">
        <v>8224</v>
      </c>
      <c r="J596" t="s">
        <v>8246</v>
      </c>
      <c r="K596">
        <v>1460832206</v>
      </c>
      <c r="L596" s="8">
        <f t="shared" si="90"/>
        <v>42476.780162037037</v>
      </c>
      <c r="M596" s="8">
        <f t="shared" si="93"/>
        <v>42476</v>
      </c>
      <c r="N596" s="9">
        <f t="shared" si="94"/>
        <v>0.78016203703737119</v>
      </c>
      <c r="O596">
        <v>1458240206</v>
      </c>
      <c r="P596" s="8">
        <f t="shared" si="91"/>
        <v>42446.780162037037</v>
      </c>
      <c r="Q596" s="8">
        <f t="shared" si="95"/>
        <v>42446</v>
      </c>
      <c r="R596" s="9">
        <f t="shared" si="96"/>
        <v>0.78016203703737119</v>
      </c>
      <c r="S596" t="b">
        <v>0</v>
      </c>
      <c r="T596">
        <v>2</v>
      </c>
      <c r="U596" t="str">
        <f t="shared" si="97"/>
        <v/>
      </c>
      <c r="V596">
        <f t="shared" si="98"/>
        <v>2</v>
      </c>
      <c r="W596" t="b">
        <v>0</v>
      </c>
      <c r="X596" t="s">
        <v>8270</v>
      </c>
      <c r="Y596" s="3">
        <f t="shared" si="99"/>
        <v>1.0399999999999999E-3</v>
      </c>
      <c r="Z596" s="4">
        <f t="shared" si="92"/>
        <v>13</v>
      </c>
      <c r="AA596" t="s">
        <v>8315</v>
      </c>
      <c r="AB596" t="s">
        <v>8316</v>
      </c>
      <c r="AC596">
        <f>1</f>
        <v>1</v>
      </c>
    </row>
    <row r="597" spans="1:29" ht="43.2" x14ac:dyDescent="0.3">
      <c r="A597">
        <v>595</v>
      </c>
      <c r="B597" s="1" t="s">
        <v>596</v>
      </c>
      <c r="C597" s="1" t="s">
        <v>4705</v>
      </c>
      <c r="D597">
        <v>100000</v>
      </c>
      <c r="E597">
        <f>VLOOKUP(D597,LU_A!$C$2:$D$13,1,TRUE)</f>
        <v>50000</v>
      </c>
      <c r="F597" t="str">
        <f>VLOOKUP($D597,LU_A!$C$2:$D$13,2,TRUE)</f>
        <v>LgD</v>
      </c>
      <c r="G597">
        <v>426</v>
      </c>
      <c r="H597" t="s">
        <v>8221</v>
      </c>
      <c r="I597" t="s">
        <v>8224</v>
      </c>
      <c r="J597" t="s">
        <v>8246</v>
      </c>
      <c r="K597">
        <v>1430703638</v>
      </c>
      <c r="L597" s="8">
        <f t="shared" si="90"/>
        <v>42128.069884259254</v>
      </c>
      <c r="M597" s="8">
        <f t="shared" si="93"/>
        <v>42128</v>
      </c>
      <c r="N597" s="9">
        <f t="shared" si="94"/>
        <v>6.9884259253740311E-2</v>
      </c>
      <c r="O597">
        <v>1426815638</v>
      </c>
      <c r="P597" s="8">
        <f t="shared" si="91"/>
        <v>42083.069884259254</v>
      </c>
      <c r="Q597" s="8">
        <f t="shared" si="95"/>
        <v>42083</v>
      </c>
      <c r="R597" s="9">
        <f t="shared" si="96"/>
        <v>6.9884259253740311E-2</v>
      </c>
      <c r="S597" t="b">
        <v>0</v>
      </c>
      <c r="T597">
        <v>8</v>
      </c>
      <c r="U597" t="str">
        <f t="shared" si="97"/>
        <v/>
      </c>
      <c r="V597">
        <f t="shared" si="98"/>
        <v>8</v>
      </c>
      <c r="W597" t="b">
        <v>0</v>
      </c>
      <c r="X597" t="s">
        <v>8270</v>
      </c>
      <c r="Y597" s="3">
        <f t="shared" si="99"/>
        <v>4.2599999999999999E-3</v>
      </c>
      <c r="Z597" s="4">
        <f t="shared" si="92"/>
        <v>53.25</v>
      </c>
      <c r="AA597" t="s">
        <v>8315</v>
      </c>
      <c r="AB597" t="s">
        <v>8316</v>
      </c>
      <c r="AC597">
        <f>1</f>
        <v>1</v>
      </c>
    </row>
    <row r="598" spans="1:29" ht="28.8" x14ac:dyDescent="0.3">
      <c r="A598">
        <v>596</v>
      </c>
      <c r="B598" s="1" t="s">
        <v>597</v>
      </c>
      <c r="C598" s="1" t="s">
        <v>4706</v>
      </c>
      <c r="D598">
        <v>20000</v>
      </c>
      <c r="E598">
        <f>VLOOKUP(D598,LU_A!$C$2:$D$13,1,TRUE)</f>
        <v>20000</v>
      </c>
      <c r="F598" t="str">
        <f>VLOOKUP($D598,LU_A!$C$2:$D$13,2,TRUE)</f>
        <v>MedB</v>
      </c>
      <c r="G598">
        <v>6</v>
      </c>
      <c r="H598" t="s">
        <v>8221</v>
      </c>
      <c r="I598" t="s">
        <v>8224</v>
      </c>
      <c r="J598" t="s">
        <v>8246</v>
      </c>
      <c r="K598">
        <v>1478122292</v>
      </c>
      <c r="L598" s="8">
        <f t="shared" si="90"/>
        <v>42676.896898148145</v>
      </c>
      <c r="M598" s="8">
        <f t="shared" si="93"/>
        <v>42676</v>
      </c>
      <c r="N598" s="9">
        <f t="shared" si="94"/>
        <v>0.89689814814482816</v>
      </c>
      <c r="O598">
        <v>1475530292</v>
      </c>
      <c r="P598" s="8">
        <f t="shared" si="91"/>
        <v>42646.896898148145</v>
      </c>
      <c r="Q598" s="8">
        <f t="shared" si="95"/>
        <v>42646</v>
      </c>
      <c r="R598" s="9">
        <f t="shared" si="96"/>
        <v>0.89689814814482816</v>
      </c>
      <c r="S598" t="b">
        <v>0</v>
      </c>
      <c r="T598">
        <v>2</v>
      </c>
      <c r="U598" t="str">
        <f t="shared" si="97"/>
        <v/>
      </c>
      <c r="V598">
        <f t="shared" si="98"/>
        <v>2</v>
      </c>
      <c r="W598" t="b">
        <v>0</v>
      </c>
      <c r="X598" t="s">
        <v>8270</v>
      </c>
      <c r="Y598" s="3">
        <f t="shared" si="99"/>
        <v>2.9999999999999997E-4</v>
      </c>
      <c r="Z598" s="4">
        <f t="shared" si="92"/>
        <v>3</v>
      </c>
      <c r="AA598" t="s">
        <v>8315</v>
      </c>
      <c r="AB598" t="s">
        <v>8316</v>
      </c>
      <c r="AC598">
        <f>1</f>
        <v>1</v>
      </c>
    </row>
    <row r="599" spans="1:29" ht="43.2" x14ac:dyDescent="0.3">
      <c r="A599">
        <v>597</v>
      </c>
      <c r="B599" s="1" t="s">
        <v>598</v>
      </c>
      <c r="C599" s="1" t="s">
        <v>4707</v>
      </c>
      <c r="D599">
        <v>7500</v>
      </c>
      <c r="E599">
        <f>VLOOKUP(D599,LU_A!$C$2:$D$13,1,TRUE)</f>
        <v>5000</v>
      </c>
      <c r="F599" t="str">
        <f>VLOOKUP($D599,LU_A!$C$2:$D$13,2,TRUE)</f>
        <v>SmC</v>
      </c>
      <c r="G599">
        <v>20</v>
      </c>
      <c r="H599" t="s">
        <v>8221</v>
      </c>
      <c r="I599" t="s">
        <v>8224</v>
      </c>
      <c r="J599" t="s">
        <v>8246</v>
      </c>
      <c r="K599">
        <v>1469980800</v>
      </c>
      <c r="L599" s="8">
        <f t="shared" si="90"/>
        <v>42582.666666666672</v>
      </c>
      <c r="M599" s="8">
        <f t="shared" si="93"/>
        <v>42582</v>
      </c>
      <c r="N599" s="9">
        <f t="shared" si="94"/>
        <v>0.66666666667151731</v>
      </c>
      <c r="O599">
        <v>1466787335</v>
      </c>
      <c r="P599" s="8">
        <f t="shared" si="91"/>
        <v>42545.705266203702</v>
      </c>
      <c r="Q599" s="8">
        <f t="shared" si="95"/>
        <v>42545</v>
      </c>
      <c r="R599" s="9">
        <f t="shared" si="96"/>
        <v>0.70526620370219462</v>
      </c>
      <c r="S599" t="b">
        <v>0</v>
      </c>
      <c r="T599">
        <v>2</v>
      </c>
      <c r="U599" t="str">
        <f t="shared" si="97"/>
        <v/>
      </c>
      <c r="V599">
        <f t="shared" si="98"/>
        <v>2</v>
      </c>
      <c r="W599" t="b">
        <v>0</v>
      </c>
      <c r="X599" t="s">
        <v>8270</v>
      </c>
      <c r="Y599" s="3">
        <f t="shared" si="99"/>
        <v>2.6666666666666666E-3</v>
      </c>
      <c r="Z599" s="4">
        <f t="shared" si="92"/>
        <v>10</v>
      </c>
      <c r="AA599" t="s">
        <v>8315</v>
      </c>
      <c r="AB599" t="s">
        <v>8316</v>
      </c>
      <c r="AC599">
        <f>1</f>
        <v>1</v>
      </c>
    </row>
    <row r="600" spans="1:29" ht="28.8" x14ac:dyDescent="0.3">
      <c r="A600">
        <v>598</v>
      </c>
      <c r="B600" s="1" t="s">
        <v>599</v>
      </c>
      <c r="C600" s="1" t="s">
        <v>4708</v>
      </c>
      <c r="D600">
        <v>2500</v>
      </c>
      <c r="E600">
        <f>VLOOKUP(D600,LU_A!$C$2:$D$13,1,TRUE)</f>
        <v>1000</v>
      </c>
      <c r="F600" t="str">
        <f>VLOOKUP($D600,LU_A!$C$2:$D$13,2,TRUE)</f>
        <v>SmB</v>
      </c>
      <c r="G600">
        <v>850</v>
      </c>
      <c r="H600" t="s">
        <v>8221</v>
      </c>
      <c r="I600" t="s">
        <v>8224</v>
      </c>
      <c r="J600" t="s">
        <v>8246</v>
      </c>
      <c r="K600">
        <v>1417737781</v>
      </c>
      <c r="L600" s="8">
        <f t="shared" si="90"/>
        <v>41978.00209490741</v>
      </c>
      <c r="M600" s="8">
        <f t="shared" si="93"/>
        <v>41978</v>
      </c>
      <c r="N600" s="9">
        <f t="shared" si="94"/>
        <v>2.0949074096279219E-3</v>
      </c>
      <c r="O600">
        <v>1415145781</v>
      </c>
      <c r="P600" s="8">
        <f t="shared" si="91"/>
        <v>41948.00209490741</v>
      </c>
      <c r="Q600" s="8">
        <f t="shared" si="95"/>
        <v>41948</v>
      </c>
      <c r="R600" s="9">
        <f t="shared" si="96"/>
        <v>2.0949074096279219E-3</v>
      </c>
      <c r="S600" t="b">
        <v>0</v>
      </c>
      <c r="T600">
        <v>7</v>
      </c>
      <c r="U600" t="str">
        <f t="shared" si="97"/>
        <v/>
      </c>
      <c r="V600">
        <f t="shared" si="98"/>
        <v>7</v>
      </c>
      <c r="W600" t="b">
        <v>0</v>
      </c>
      <c r="X600" t="s">
        <v>8270</v>
      </c>
      <c r="Y600" s="3">
        <f t="shared" si="99"/>
        <v>0.34</v>
      </c>
      <c r="Z600" s="4">
        <f t="shared" si="92"/>
        <v>121.42857142857143</v>
      </c>
      <c r="AA600" t="s">
        <v>8315</v>
      </c>
      <c r="AB600" t="s">
        <v>8316</v>
      </c>
      <c r="AC600">
        <f>1</f>
        <v>1</v>
      </c>
    </row>
    <row r="601" spans="1:29" ht="43.2" x14ac:dyDescent="0.3">
      <c r="A601">
        <v>599</v>
      </c>
      <c r="B601" s="1" t="s">
        <v>600</v>
      </c>
      <c r="C601" s="1" t="s">
        <v>4709</v>
      </c>
      <c r="D601">
        <v>50000</v>
      </c>
      <c r="E601">
        <f>VLOOKUP(D601,LU_A!$C$2:$D$13,1,TRUE)</f>
        <v>50000</v>
      </c>
      <c r="F601" t="str">
        <f>VLOOKUP($D601,LU_A!$C$2:$D$13,2,TRUE)</f>
        <v>LgD</v>
      </c>
      <c r="G601">
        <v>31</v>
      </c>
      <c r="H601" t="s">
        <v>8221</v>
      </c>
      <c r="I601" t="s">
        <v>8224</v>
      </c>
      <c r="J601" t="s">
        <v>8246</v>
      </c>
      <c r="K601">
        <v>1425827760</v>
      </c>
      <c r="L601" s="8">
        <f t="shared" si="90"/>
        <v>42071.636111111111</v>
      </c>
      <c r="M601" s="8">
        <f t="shared" si="93"/>
        <v>42071</v>
      </c>
      <c r="N601" s="9">
        <f t="shared" si="94"/>
        <v>0.63611111111094942</v>
      </c>
      <c r="O601">
        <v>1423769402</v>
      </c>
      <c r="P601" s="8">
        <f t="shared" si="91"/>
        <v>42047.812523148154</v>
      </c>
      <c r="Q601" s="8">
        <f t="shared" si="95"/>
        <v>42047</v>
      </c>
      <c r="R601" s="9">
        <f t="shared" si="96"/>
        <v>0.8125231481535593</v>
      </c>
      <c r="S601" t="b">
        <v>0</v>
      </c>
      <c r="T601">
        <v>2</v>
      </c>
      <c r="U601" t="str">
        <f t="shared" si="97"/>
        <v/>
      </c>
      <c r="V601">
        <f t="shared" si="98"/>
        <v>2</v>
      </c>
      <c r="W601" t="b">
        <v>0</v>
      </c>
      <c r="X601" t="s">
        <v>8270</v>
      </c>
      <c r="Y601" s="3">
        <f t="shared" si="99"/>
        <v>6.2E-4</v>
      </c>
      <c r="Z601" s="4">
        <f t="shared" si="92"/>
        <v>15.5</v>
      </c>
      <c r="AA601" t="s">
        <v>8315</v>
      </c>
      <c r="AB601" t="s">
        <v>8316</v>
      </c>
      <c r="AC601">
        <f>1</f>
        <v>1</v>
      </c>
    </row>
    <row r="602" spans="1:29" ht="28.8" x14ac:dyDescent="0.3">
      <c r="A602">
        <v>600</v>
      </c>
      <c r="B602" s="1" t="s">
        <v>601</v>
      </c>
      <c r="C602" s="1" t="s">
        <v>4710</v>
      </c>
      <c r="D602">
        <v>5000</v>
      </c>
      <c r="E602">
        <f>VLOOKUP(D602,LU_A!$C$2:$D$13,1,TRUE)</f>
        <v>5000</v>
      </c>
      <c r="F602" t="str">
        <f>VLOOKUP($D602,LU_A!$C$2:$D$13,2,TRUE)</f>
        <v>SmC</v>
      </c>
      <c r="G602">
        <v>100</v>
      </c>
      <c r="H602" t="s">
        <v>8220</v>
      </c>
      <c r="I602" t="s">
        <v>8224</v>
      </c>
      <c r="J602" t="s">
        <v>8246</v>
      </c>
      <c r="K602">
        <v>1431198562</v>
      </c>
      <c r="L602" s="8">
        <f t="shared" si="90"/>
        <v>42133.798171296294</v>
      </c>
      <c r="M602" s="8">
        <f t="shared" si="93"/>
        <v>42133</v>
      </c>
      <c r="N602" s="9">
        <f t="shared" si="94"/>
        <v>0.79817129629373085</v>
      </c>
      <c r="O602">
        <v>1426014562</v>
      </c>
      <c r="P602" s="8">
        <f t="shared" si="91"/>
        <v>42073.798171296294</v>
      </c>
      <c r="Q602" s="8">
        <f t="shared" si="95"/>
        <v>42073</v>
      </c>
      <c r="R602" s="9">
        <f t="shared" si="96"/>
        <v>0.79817129629373085</v>
      </c>
      <c r="S602" t="b">
        <v>0</v>
      </c>
      <c r="T602">
        <v>1</v>
      </c>
      <c r="U602" t="str">
        <f t="shared" si="97"/>
        <v/>
      </c>
      <c r="V602" t="str">
        <f t="shared" si="98"/>
        <v/>
      </c>
      <c r="W602" t="b">
        <v>0</v>
      </c>
      <c r="X602" t="s">
        <v>8270</v>
      </c>
      <c r="Y602" s="3">
        <f t="shared" si="99"/>
        <v>0.02</v>
      </c>
      <c r="Z602" s="4">
        <f t="shared" si="92"/>
        <v>100</v>
      </c>
      <c r="AA602" t="s">
        <v>8315</v>
      </c>
      <c r="AB602" t="s">
        <v>8316</v>
      </c>
      <c r="AC602">
        <f>1</f>
        <v>1</v>
      </c>
    </row>
    <row r="603" spans="1:29" ht="43.2" x14ac:dyDescent="0.3">
      <c r="A603">
        <v>601</v>
      </c>
      <c r="B603" s="1" t="s">
        <v>602</v>
      </c>
      <c r="C603" s="1" t="s">
        <v>4711</v>
      </c>
      <c r="D603">
        <v>10000</v>
      </c>
      <c r="E603">
        <f>VLOOKUP(D603,LU_A!$C$2:$D$13,1,TRUE)</f>
        <v>10000</v>
      </c>
      <c r="F603" t="str">
        <f>VLOOKUP($D603,LU_A!$C$2:$D$13,2,TRUE)</f>
        <v>SmD</v>
      </c>
      <c r="G603">
        <v>140</v>
      </c>
      <c r="H603" t="s">
        <v>8220</v>
      </c>
      <c r="I603" t="s">
        <v>8229</v>
      </c>
      <c r="J603" t="s">
        <v>8251</v>
      </c>
      <c r="K603">
        <v>1419626139</v>
      </c>
      <c r="L603" s="8">
        <f t="shared" si="90"/>
        <v>41999.858090277776</v>
      </c>
      <c r="M603" s="8">
        <f t="shared" si="93"/>
        <v>41999</v>
      </c>
      <c r="N603" s="9">
        <f t="shared" si="94"/>
        <v>0.85809027777577285</v>
      </c>
      <c r="O603">
        <v>1417034139</v>
      </c>
      <c r="P603" s="8">
        <f t="shared" si="91"/>
        <v>41969.858090277776</v>
      </c>
      <c r="Q603" s="8">
        <f t="shared" si="95"/>
        <v>41969</v>
      </c>
      <c r="R603" s="9">
        <f t="shared" si="96"/>
        <v>0.85809027777577285</v>
      </c>
      <c r="S603" t="b">
        <v>0</v>
      </c>
      <c r="T603">
        <v>6</v>
      </c>
      <c r="U603" t="str">
        <f t="shared" si="97"/>
        <v/>
      </c>
      <c r="V603" t="str">
        <f t="shared" si="98"/>
        <v/>
      </c>
      <c r="W603" t="b">
        <v>0</v>
      </c>
      <c r="X603" t="s">
        <v>8270</v>
      </c>
      <c r="Y603" s="3">
        <f t="shared" si="99"/>
        <v>1.4E-2</v>
      </c>
      <c r="Z603" s="4">
        <f t="shared" si="92"/>
        <v>23.333333333333332</v>
      </c>
      <c r="AA603" t="s">
        <v>8315</v>
      </c>
      <c r="AB603" t="s">
        <v>8316</v>
      </c>
      <c r="AC603">
        <f>1</f>
        <v>1</v>
      </c>
    </row>
    <row r="604" spans="1:29" ht="43.2" x14ac:dyDescent="0.3">
      <c r="A604">
        <v>602</v>
      </c>
      <c r="B604" s="1" t="s">
        <v>603</v>
      </c>
      <c r="C604" s="1" t="s">
        <v>4712</v>
      </c>
      <c r="D604">
        <v>70000</v>
      </c>
      <c r="E604">
        <f>VLOOKUP(D604,LU_A!$C$2:$D$13,1,TRUE)</f>
        <v>50000</v>
      </c>
      <c r="F604" t="str">
        <f>VLOOKUP($D604,LU_A!$C$2:$D$13,2,TRUE)</f>
        <v>LgD</v>
      </c>
      <c r="G604">
        <v>0</v>
      </c>
      <c r="H604" t="s">
        <v>8220</v>
      </c>
      <c r="I604" t="s">
        <v>8224</v>
      </c>
      <c r="J604" t="s">
        <v>8246</v>
      </c>
      <c r="K604">
        <v>1434654215</v>
      </c>
      <c r="L604" s="8">
        <f t="shared" si="90"/>
        <v>42173.79415509259</v>
      </c>
      <c r="M604" s="8">
        <f t="shared" si="93"/>
        <v>42173</v>
      </c>
      <c r="N604" s="9">
        <f t="shared" si="94"/>
        <v>0.79415509258979</v>
      </c>
      <c r="O604">
        <v>1432062215</v>
      </c>
      <c r="P604" s="8">
        <f t="shared" si="91"/>
        <v>42143.79415509259</v>
      </c>
      <c r="Q604" s="8">
        <f t="shared" si="95"/>
        <v>42143</v>
      </c>
      <c r="R604" s="9">
        <f t="shared" si="96"/>
        <v>0.79415509258979</v>
      </c>
      <c r="S604" t="b">
        <v>0</v>
      </c>
      <c r="T604">
        <v>0</v>
      </c>
      <c r="U604" t="str">
        <f t="shared" si="97"/>
        <v/>
      </c>
      <c r="V604" t="str">
        <f t="shared" si="98"/>
        <v/>
      </c>
      <c r="W604" t="b">
        <v>0</v>
      </c>
      <c r="X604" t="s">
        <v>8270</v>
      </c>
      <c r="Y604" s="3">
        <f t="shared" si="99"/>
        <v>0</v>
      </c>
      <c r="Z604" s="4" t="str">
        <f t="shared" si="92"/>
        <v xml:space="preserve"> </v>
      </c>
      <c r="AA604" t="s">
        <v>8315</v>
      </c>
      <c r="AB604" t="s">
        <v>8316</v>
      </c>
      <c r="AC604">
        <f>1</f>
        <v>1</v>
      </c>
    </row>
    <row r="605" spans="1:29" ht="43.2" x14ac:dyDescent="0.3">
      <c r="A605">
        <v>603</v>
      </c>
      <c r="B605" s="1" t="s">
        <v>604</v>
      </c>
      <c r="C605" s="1" t="s">
        <v>4713</v>
      </c>
      <c r="D605">
        <v>15000</v>
      </c>
      <c r="E605">
        <f>VLOOKUP(D605,LU_A!$C$2:$D$13,1,TRUE)</f>
        <v>15000</v>
      </c>
      <c r="F605" t="str">
        <f>VLOOKUP($D605,LU_A!$C$2:$D$13,2,TRUE)</f>
        <v>MedA</v>
      </c>
      <c r="G605">
        <v>590.02</v>
      </c>
      <c r="H605" t="s">
        <v>8220</v>
      </c>
      <c r="I605" t="s">
        <v>8224</v>
      </c>
      <c r="J605" t="s">
        <v>8246</v>
      </c>
      <c r="K605">
        <v>1408029623</v>
      </c>
      <c r="L605" s="8">
        <f t="shared" si="90"/>
        <v>41865.639155092591</v>
      </c>
      <c r="M605" s="8">
        <f t="shared" si="93"/>
        <v>41865</v>
      </c>
      <c r="N605" s="9">
        <f t="shared" si="94"/>
        <v>0.63915509259095415</v>
      </c>
      <c r="O605">
        <v>1405437623</v>
      </c>
      <c r="P605" s="8">
        <f t="shared" si="91"/>
        <v>41835.639155092591</v>
      </c>
      <c r="Q605" s="8">
        <f t="shared" si="95"/>
        <v>41835</v>
      </c>
      <c r="R605" s="9">
        <f t="shared" si="96"/>
        <v>0.63915509259095415</v>
      </c>
      <c r="S605" t="b">
        <v>0</v>
      </c>
      <c r="T605">
        <v>13</v>
      </c>
      <c r="U605" t="str">
        <f t="shared" si="97"/>
        <v/>
      </c>
      <c r="V605" t="str">
        <f t="shared" si="98"/>
        <v/>
      </c>
      <c r="W605" t="b">
        <v>0</v>
      </c>
      <c r="X605" t="s">
        <v>8270</v>
      </c>
      <c r="Y605" s="3">
        <f t="shared" si="99"/>
        <v>3.9334666666666664E-2</v>
      </c>
      <c r="Z605" s="4">
        <f t="shared" si="92"/>
        <v>45.386153846153846</v>
      </c>
      <c r="AA605" t="s">
        <v>8315</v>
      </c>
      <c r="AB605" t="s">
        <v>8316</v>
      </c>
      <c r="AC605">
        <f>1</f>
        <v>1</v>
      </c>
    </row>
    <row r="606" spans="1:29" ht="43.2" x14ac:dyDescent="0.3">
      <c r="A606">
        <v>604</v>
      </c>
      <c r="B606" s="1" t="s">
        <v>605</v>
      </c>
      <c r="C606" s="1" t="s">
        <v>4714</v>
      </c>
      <c r="D606">
        <v>1500</v>
      </c>
      <c r="E606">
        <f>VLOOKUP(D606,LU_A!$C$2:$D$13,1,TRUE)</f>
        <v>1000</v>
      </c>
      <c r="F606" t="str">
        <f>VLOOKUP($D606,LU_A!$C$2:$D$13,2,TRUE)</f>
        <v>SmB</v>
      </c>
      <c r="G606">
        <v>0</v>
      </c>
      <c r="H606" t="s">
        <v>8220</v>
      </c>
      <c r="I606" t="s">
        <v>8224</v>
      </c>
      <c r="J606" t="s">
        <v>8246</v>
      </c>
      <c r="K606">
        <v>1409187056</v>
      </c>
      <c r="L606" s="8">
        <f t="shared" si="90"/>
        <v>41879.035370370373</v>
      </c>
      <c r="M606" s="8">
        <f t="shared" si="93"/>
        <v>41879</v>
      </c>
      <c r="N606" s="9">
        <f t="shared" si="94"/>
        <v>3.5370370373129845E-2</v>
      </c>
      <c r="O606">
        <v>1406595056</v>
      </c>
      <c r="P606" s="8">
        <f t="shared" si="91"/>
        <v>41849.035370370373</v>
      </c>
      <c r="Q606" s="8">
        <f t="shared" si="95"/>
        <v>41849</v>
      </c>
      <c r="R606" s="9">
        <f t="shared" si="96"/>
        <v>3.5370370373129845E-2</v>
      </c>
      <c r="S606" t="b">
        <v>0</v>
      </c>
      <c r="T606">
        <v>0</v>
      </c>
      <c r="U606" t="str">
        <f t="shared" si="97"/>
        <v/>
      </c>
      <c r="V606" t="str">
        <f t="shared" si="98"/>
        <v/>
      </c>
      <c r="W606" t="b">
        <v>0</v>
      </c>
      <c r="X606" t="s">
        <v>8270</v>
      </c>
      <c r="Y606" s="3">
        <f t="shared" si="99"/>
        <v>0</v>
      </c>
      <c r="Z606" s="4" t="str">
        <f t="shared" si="92"/>
        <v xml:space="preserve"> </v>
      </c>
      <c r="AA606" t="s">
        <v>8315</v>
      </c>
      <c r="AB606" t="s">
        <v>8316</v>
      </c>
      <c r="AC606">
        <f>1</f>
        <v>1</v>
      </c>
    </row>
    <row r="607" spans="1:29" ht="28.8" x14ac:dyDescent="0.3">
      <c r="A607">
        <v>605</v>
      </c>
      <c r="B607" s="1" t="s">
        <v>606</v>
      </c>
      <c r="C607" s="1" t="s">
        <v>4715</v>
      </c>
      <c r="D607">
        <v>5000</v>
      </c>
      <c r="E607">
        <f>VLOOKUP(D607,LU_A!$C$2:$D$13,1,TRUE)</f>
        <v>5000</v>
      </c>
      <c r="F607" t="str">
        <f>VLOOKUP($D607,LU_A!$C$2:$D$13,2,TRUE)</f>
        <v>SmC</v>
      </c>
      <c r="G607">
        <v>131</v>
      </c>
      <c r="H607" t="s">
        <v>8220</v>
      </c>
      <c r="I607" t="s">
        <v>8224</v>
      </c>
      <c r="J607" t="s">
        <v>8246</v>
      </c>
      <c r="K607">
        <v>1440318908</v>
      </c>
      <c r="L607" s="8">
        <f t="shared" si="90"/>
        <v>42239.357731481476</v>
      </c>
      <c r="M607" s="8">
        <f t="shared" si="93"/>
        <v>42239</v>
      </c>
      <c r="N607" s="9">
        <f t="shared" si="94"/>
        <v>0.35773148147563916</v>
      </c>
      <c r="O607">
        <v>1436430908</v>
      </c>
      <c r="P607" s="8">
        <f t="shared" si="91"/>
        <v>42194.357731481476</v>
      </c>
      <c r="Q607" s="8">
        <f t="shared" si="95"/>
        <v>42194</v>
      </c>
      <c r="R607" s="9">
        <f t="shared" si="96"/>
        <v>0.35773148147563916</v>
      </c>
      <c r="S607" t="b">
        <v>0</v>
      </c>
      <c r="T607">
        <v>8</v>
      </c>
      <c r="U607" t="str">
        <f t="shared" si="97"/>
        <v/>
      </c>
      <c r="V607" t="str">
        <f t="shared" si="98"/>
        <v/>
      </c>
      <c r="W607" t="b">
        <v>0</v>
      </c>
      <c r="X607" t="s">
        <v>8270</v>
      </c>
      <c r="Y607" s="3">
        <f t="shared" si="99"/>
        <v>2.6200000000000001E-2</v>
      </c>
      <c r="Z607" s="4">
        <f t="shared" si="92"/>
        <v>16.375</v>
      </c>
      <c r="AA607" t="s">
        <v>8315</v>
      </c>
      <c r="AB607" t="s">
        <v>8316</v>
      </c>
      <c r="AC607">
        <f>1</f>
        <v>1</v>
      </c>
    </row>
    <row r="608" spans="1:29" ht="57.6" x14ac:dyDescent="0.3">
      <c r="A608">
        <v>606</v>
      </c>
      <c r="B608" s="1" t="s">
        <v>607</v>
      </c>
      <c r="C608" s="1" t="s">
        <v>4716</v>
      </c>
      <c r="D608">
        <v>5000</v>
      </c>
      <c r="E608">
        <f>VLOOKUP(D608,LU_A!$C$2:$D$13,1,TRUE)</f>
        <v>5000</v>
      </c>
      <c r="F608" t="str">
        <f>VLOOKUP($D608,LU_A!$C$2:$D$13,2,TRUE)</f>
        <v>SmC</v>
      </c>
      <c r="G608">
        <v>10</v>
      </c>
      <c r="H608" t="s">
        <v>8220</v>
      </c>
      <c r="I608" t="s">
        <v>8233</v>
      </c>
      <c r="J608" t="s">
        <v>8249</v>
      </c>
      <c r="K608">
        <v>1432479600</v>
      </c>
      <c r="L608" s="8">
        <f t="shared" si="90"/>
        <v>42148.625</v>
      </c>
      <c r="M608" s="8">
        <f t="shared" si="93"/>
        <v>42148</v>
      </c>
      <c r="N608" s="9">
        <f t="shared" si="94"/>
        <v>0.625</v>
      </c>
      <c r="O608">
        <v>1428507409</v>
      </c>
      <c r="P608" s="8">
        <f t="shared" si="91"/>
        <v>42102.650567129633</v>
      </c>
      <c r="Q608" s="8">
        <f t="shared" si="95"/>
        <v>42102</v>
      </c>
      <c r="R608" s="9">
        <f t="shared" si="96"/>
        <v>0.65056712963269092</v>
      </c>
      <c r="S608" t="b">
        <v>0</v>
      </c>
      <c r="T608">
        <v>1</v>
      </c>
      <c r="U608" t="str">
        <f t="shared" si="97"/>
        <v/>
      </c>
      <c r="V608" t="str">
        <f t="shared" si="98"/>
        <v/>
      </c>
      <c r="W608" t="b">
        <v>0</v>
      </c>
      <c r="X608" t="s">
        <v>8270</v>
      </c>
      <c r="Y608" s="3">
        <f t="shared" si="99"/>
        <v>2E-3</v>
      </c>
      <c r="Z608" s="4">
        <f t="shared" si="92"/>
        <v>10</v>
      </c>
      <c r="AA608" t="s">
        <v>8315</v>
      </c>
      <c r="AB608" t="s">
        <v>8316</v>
      </c>
      <c r="AC608">
        <f>1</f>
        <v>1</v>
      </c>
    </row>
    <row r="609" spans="1:29" ht="43.2" x14ac:dyDescent="0.3">
      <c r="A609">
        <v>607</v>
      </c>
      <c r="B609" s="1" t="s">
        <v>608</v>
      </c>
      <c r="C609" s="1" t="s">
        <v>4717</v>
      </c>
      <c r="D609">
        <v>250</v>
      </c>
      <c r="E609">
        <f>VLOOKUP(D609,LU_A!$C$2:$D$13,1,TRUE)</f>
        <v>0</v>
      </c>
      <c r="F609" t="str">
        <f>VLOOKUP($D609,LU_A!$C$2:$D$13,2,TRUE)</f>
        <v>SmA</v>
      </c>
      <c r="G609">
        <v>0</v>
      </c>
      <c r="H609" t="s">
        <v>8220</v>
      </c>
      <c r="I609" t="s">
        <v>8224</v>
      </c>
      <c r="J609" t="s">
        <v>8246</v>
      </c>
      <c r="K609">
        <v>1448225336</v>
      </c>
      <c r="L609" s="8">
        <f t="shared" si="90"/>
        <v>42330.867314814815</v>
      </c>
      <c r="M609" s="8">
        <f t="shared" si="93"/>
        <v>42330</v>
      </c>
      <c r="N609" s="9">
        <f t="shared" si="94"/>
        <v>0.86731481481547235</v>
      </c>
      <c r="O609">
        <v>1445629736</v>
      </c>
      <c r="P609" s="8">
        <f t="shared" si="91"/>
        <v>42300.825648148151</v>
      </c>
      <c r="Q609" s="8">
        <f t="shared" si="95"/>
        <v>42300</v>
      </c>
      <c r="R609" s="9">
        <f t="shared" si="96"/>
        <v>0.825648148151231</v>
      </c>
      <c r="S609" t="b">
        <v>0</v>
      </c>
      <c r="T609">
        <v>0</v>
      </c>
      <c r="U609" t="str">
        <f t="shared" si="97"/>
        <v/>
      </c>
      <c r="V609" t="str">
        <f t="shared" si="98"/>
        <v/>
      </c>
      <c r="W609" t="b">
        <v>0</v>
      </c>
      <c r="X609" t="s">
        <v>8270</v>
      </c>
      <c r="Y609" s="3">
        <f t="shared" si="99"/>
        <v>0</v>
      </c>
      <c r="Z609" s="4" t="str">
        <f t="shared" si="92"/>
        <v xml:space="preserve"> </v>
      </c>
      <c r="AA609" t="s">
        <v>8315</v>
      </c>
      <c r="AB609" t="s">
        <v>8316</v>
      </c>
      <c r="AC609">
        <f>1</f>
        <v>1</v>
      </c>
    </row>
    <row r="610" spans="1:29" ht="43.2" x14ac:dyDescent="0.3">
      <c r="A610">
        <v>608</v>
      </c>
      <c r="B610" s="1" t="s">
        <v>609</v>
      </c>
      <c r="C610" s="1" t="s">
        <v>4718</v>
      </c>
      <c r="D610">
        <v>150000</v>
      </c>
      <c r="E610">
        <f>VLOOKUP(D610,LU_A!$C$2:$D$13,1,TRUE)</f>
        <v>50000</v>
      </c>
      <c r="F610" t="str">
        <f>VLOOKUP($D610,LU_A!$C$2:$D$13,2,TRUE)</f>
        <v>LgD</v>
      </c>
      <c r="G610">
        <v>1461</v>
      </c>
      <c r="H610" t="s">
        <v>8220</v>
      </c>
      <c r="I610" t="s">
        <v>8224</v>
      </c>
      <c r="J610" t="s">
        <v>8246</v>
      </c>
      <c r="K610">
        <v>1434405980</v>
      </c>
      <c r="L610" s="8">
        <f t="shared" si="90"/>
        <v>42170.921064814815</v>
      </c>
      <c r="M610" s="8">
        <f t="shared" si="93"/>
        <v>42170</v>
      </c>
      <c r="N610" s="9">
        <f t="shared" si="94"/>
        <v>0.92106481481459923</v>
      </c>
      <c r="O610">
        <v>1431813980</v>
      </c>
      <c r="P610" s="8">
        <f t="shared" si="91"/>
        <v>42140.921064814815</v>
      </c>
      <c r="Q610" s="8">
        <f t="shared" si="95"/>
        <v>42140</v>
      </c>
      <c r="R610" s="9">
        <f t="shared" si="96"/>
        <v>0.92106481481459923</v>
      </c>
      <c r="S610" t="b">
        <v>0</v>
      </c>
      <c r="T610">
        <v>5</v>
      </c>
      <c r="U610" t="str">
        <f t="shared" si="97"/>
        <v/>
      </c>
      <c r="V610" t="str">
        <f t="shared" si="98"/>
        <v/>
      </c>
      <c r="W610" t="b">
        <v>0</v>
      </c>
      <c r="X610" t="s">
        <v>8270</v>
      </c>
      <c r="Y610" s="3">
        <f t="shared" si="99"/>
        <v>9.7400000000000004E-3</v>
      </c>
      <c r="Z610" s="4">
        <f t="shared" si="92"/>
        <v>292.2</v>
      </c>
      <c r="AA610" t="s">
        <v>8315</v>
      </c>
      <c r="AB610" t="s">
        <v>8316</v>
      </c>
      <c r="AC610">
        <f>1</f>
        <v>1</v>
      </c>
    </row>
    <row r="611" spans="1:29" ht="43.2" x14ac:dyDescent="0.3">
      <c r="A611">
        <v>609</v>
      </c>
      <c r="B611" s="1" t="s">
        <v>610</v>
      </c>
      <c r="C611" s="1" t="s">
        <v>4719</v>
      </c>
      <c r="D611">
        <v>780</v>
      </c>
      <c r="E611">
        <f>VLOOKUP(D611,LU_A!$C$2:$D$13,1,TRUE)</f>
        <v>0</v>
      </c>
      <c r="F611" t="str">
        <f>VLOOKUP($D611,LU_A!$C$2:$D$13,2,TRUE)</f>
        <v>SmA</v>
      </c>
      <c r="G611">
        <v>5</v>
      </c>
      <c r="H611" t="s">
        <v>8220</v>
      </c>
      <c r="I611" t="s">
        <v>8225</v>
      </c>
      <c r="J611" t="s">
        <v>8247</v>
      </c>
      <c r="K611">
        <v>1448761744</v>
      </c>
      <c r="L611" s="8">
        <f t="shared" si="90"/>
        <v>42337.075740740736</v>
      </c>
      <c r="M611" s="8">
        <f t="shared" si="93"/>
        <v>42337</v>
      </c>
      <c r="N611" s="9">
        <f t="shared" si="94"/>
        <v>7.5740740736364387E-2</v>
      </c>
      <c r="O611">
        <v>1446166144</v>
      </c>
      <c r="P611" s="8">
        <f t="shared" si="91"/>
        <v>42307.034074074079</v>
      </c>
      <c r="Q611" s="8">
        <f t="shared" si="95"/>
        <v>42307</v>
      </c>
      <c r="R611" s="9">
        <f t="shared" si="96"/>
        <v>3.4074074079398997E-2</v>
      </c>
      <c r="S611" t="b">
        <v>0</v>
      </c>
      <c r="T611">
        <v>1</v>
      </c>
      <c r="U611" t="str">
        <f t="shared" si="97"/>
        <v/>
      </c>
      <c r="V611" t="str">
        <f t="shared" si="98"/>
        <v/>
      </c>
      <c r="W611" t="b">
        <v>0</v>
      </c>
      <c r="X611" t="s">
        <v>8270</v>
      </c>
      <c r="Y611" s="3">
        <f t="shared" si="99"/>
        <v>6.41025641025641E-3</v>
      </c>
      <c r="Z611" s="4">
        <f t="shared" si="92"/>
        <v>5</v>
      </c>
      <c r="AA611" t="s">
        <v>8315</v>
      </c>
      <c r="AB611" t="s">
        <v>8316</v>
      </c>
      <c r="AC611">
        <f>1</f>
        <v>1</v>
      </c>
    </row>
    <row r="612" spans="1:29" ht="43.2" x14ac:dyDescent="0.3">
      <c r="A612">
        <v>610</v>
      </c>
      <c r="B612" s="1" t="s">
        <v>611</v>
      </c>
      <c r="C612" s="1" t="s">
        <v>4720</v>
      </c>
      <c r="D612">
        <v>13803</v>
      </c>
      <c r="E612">
        <f>VLOOKUP(D612,LU_A!$C$2:$D$13,1,TRUE)</f>
        <v>10000</v>
      </c>
      <c r="F612" t="str">
        <f>VLOOKUP($D612,LU_A!$C$2:$D$13,2,TRUE)</f>
        <v>SmD</v>
      </c>
      <c r="G612">
        <v>0</v>
      </c>
      <c r="H612" t="s">
        <v>8220</v>
      </c>
      <c r="I612" t="s">
        <v>8224</v>
      </c>
      <c r="J612" t="s">
        <v>8246</v>
      </c>
      <c r="K612">
        <v>1429732586</v>
      </c>
      <c r="L612" s="8">
        <f t="shared" si="90"/>
        <v>42116.83085648148</v>
      </c>
      <c r="M612" s="8">
        <f t="shared" si="93"/>
        <v>42116</v>
      </c>
      <c r="N612" s="9">
        <f t="shared" si="94"/>
        <v>0.83085648147971369</v>
      </c>
      <c r="O612">
        <v>1427140586</v>
      </c>
      <c r="P612" s="8">
        <f t="shared" si="91"/>
        <v>42086.83085648148</v>
      </c>
      <c r="Q612" s="8">
        <f t="shared" si="95"/>
        <v>42086</v>
      </c>
      <c r="R612" s="9">
        <f t="shared" si="96"/>
        <v>0.83085648147971369</v>
      </c>
      <c r="S612" t="b">
        <v>0</v>
      </c>
      <c r="T612">
        <v>0</v>
      </c>
      <c r="U612" t="str">
        <f t="shared" si="97"/>
        <v/>
      </c>
      <c r="V612" t="str">
        <f t="shared" si="98"/>
        <v/>
      </c>
      <c r="W612" t="b">
        <v>0</v>
      </c>
      <c r="X612" t="s">
        <v>8270</v>
      </c>
      <c r="Y612" s="3">
        <f t="shared" si="99"/>
        <v>0</v>
      </c>
      <c r="Z612" s="4" t="str">
        <f t="shared" si="92"/>
        <v xml:space="preserve"> </v>
      </c>
      <c r="AA612" t="s">
        <v>8315</v>
      </c>
      <c r="AB612" t="s">
        <v>8316</v>
      </c>
      <c r="AC612">
        <f>1</f>
        <v>1</v>
      </c>
    </row>
    <row r="613" spans="1:29" ht="43.2" x14ac:dyDescent="0.3">
      <c r="A613">
        <v>611</v>
      </c>
      <c r="B613" s="1" t="s">
        <v>612</v>
      </c>
      <c r="C613" s="1" t="s">
        <v>4721</v>
      </c>
      <c r="D613">
        <v>80000</v>
      </c>
      <c r="E613">
        <f>VLOOKUP(D613,LU_A!$C$2:$D$13,1,TRUE)</f>
        <v>50000</v>
      </c>
      <c r="F613" t="str">
        <f>VLOOKUP($D613,LU_A!$C$2:$D$13,2,TRUE)</f>
        <v>LgD</v>
      </c>
      <c r="G613">
        <v>0</v>
      </c>
      <c r="H613" t="s">
        <v>8220</v>
      </c>
      <c r="I613" t="s">
        <v>8230</v>
      </c>
      <c r="J613" t="s">
        <v>8249</v>
      </c>
      <c r="K613">
        <v>1453210037</v>
      </c>
      <c r="L613" s="8">
        <f t="shared" si="90"/>
        <v>42388.560613425929</v>
      </c>
      <c r="M613" s="8">
        <f t="shared" si="93"/>
        <v>42388</v>
      </c>
      <c r="N613" s="9">
        <f t="shared" si="94"/>
        <v>0.56061342592875008</v>
      </c>
      <c r="O613">
        <v>1448026037</v>
      </c>
      <c r="P613" s="8">
        <f t="shared" si="91"/>
        <v>42328.560613425929</v>
      </c>
      <c r="Q613" s="8">
        <f t="shared" si="95"/>
        <v>42328</v>
      </c>
      <c r="R613" s="9">
        <f t="shared" si="96"/>
        <v>0.56061342592875008</v>
      </c>
      <c r="S613" t="b">
        <v>0</v>
      </c>
      <c r="T613">
        <v>0</v>
      </c>
      <c r="U613" t="str">
        <f t="shared" si="97"/>
        <v/>
      </c>
      <c r="V613" t="str">
        <f t="shared" si="98"/>
        <v/>
      </c>
      <c r="W613" t="b">
        <v>0</v>
      </c>
      <c r="X613" t="s">
        <v>8270</v>
      </c>
      <c r="Y613" s="3">
        <f t="shared" si="99"/>
        <v>0</v>
      </c>
      <c r="Z613" s="4" t="str">
        <f t="shared" si="92"/>
        <v xml:space="preserve"> </v>
      </c>
      <c r="AA613" t="s">
        <v>8315</v>
      </c>
      <c r="AB613" t="s">
        <v>8316</v>
      </c>
      <c r="AC613">
        <f>1</f>
        <v>1</v>
      </c>
    </row>
    <row r="614" spans="1:29" ht="28.8" x14ac:dyDescent="0.3">
      <c r="A614">
        <v>612</v>
      </c>
      <c r="B614" s="1" t="s">
        <v>613</v>
      </c>
      <c r="C614" s="1" t="s">
        <v>4722</v>
      </c>
      <c r="D614">
        <v>10000</v>
      </c>
      <c r="E614">
        <f>VLOOKUP(D614,LU_A!$C$2:$D$13,1,TRUE)</f>
        <v>10000</v>
      </c>
      <c r="F614" t="str">
        <f>VLOOKUP($D614,LU_A!$C$2:$D$13,2,TRUE)</f>
        <v>SmD</v>
      </c>
      <c r="G614">
        <v>0</v>
      </c>
      <c r="H614" t="s">
        <v>8220</v>
      </c>
      <c r="I614" t="s">
        <v>8237</v>
      </c>
      <c r="J614" t="s">
        <v>8249</v>
      </c>
      <c r="K614">
        <v>1472777146</v>
      </c>
      <c r="L614" s="8">
        <f t="shared" si="90"/>
        <v>42615.031782407401</v>
      </c>
      <c r="M614" s="8">
        <f t="shared" si="93"/>
        <v>42615</v>
      </c>
      <c r="N614" s="9">
        <f t="shared" si="94"/>
        <v>3.1782407400896773E-2</v>
      </c>
      <c r="O614">
        <v>1470185146</v>
      </c>
      <c r="P614" s="8">
        <f t="shared" si="91"/>
        <v>42585.031782407401</v>
      </c>
      <c r="Q614" s="8">
        <f t="shared" si="95"/>
        <v>42585</v>
      </c>
      <c r="R614" s="9">
        <f t="shared" si="96"/>
        <v>3.1782407400896773E-2</v>
      </c>
      <c r="S614" t="b">
        <v>0</v>
      </c>
      <c r="T614">
        <v>0</v>
      </c>
      <c r="U614" t="str">
        <f t="shared" si="97"/>
        <v/>
      </c>
      <c r="V614" t="str">
        <f t="shared" si="98"/>
        <v/>
      </c>
      <c r="W614" t="b">
        <v>0</v>
      </c>
      <c r="X614" t="s">
        <v>8270</v>
      </c>
      <c r="Y614" s="3">
        <f t="shared" si="99"/>
        <v>0</v>
      </c>
      <c r="Z614" s="4" t="str">
        <f t="shared" si="92"/>
        <v xml:space="preserve"> </v>
      </c>
      <c r="AA614" t="s">
        <v>8315</v>
      </c>
      <c r="AB614" t="s">
        <v>8316</v>
      </c>
      <c r="AC614">
        <f>1</f>
        <v>1</v>
      </c>
    </row>
    <row r="615" spans="1:29" ht="43.2" x14ac:dyDescent="0.3">
      <c r="A615">
        <v>613</v>
      </c>
      <c r="B615" s="1" t="s">
        <v>614</v>
      </c>
      <c r="C615" s="1" t="s">
        <v>4723</v>
      </c>
      <c r="D615">
        <v>60000</v>
      </c>
      <c r="E615">
        <f>VLOOKUP(D615,LU_A!$C$2:$D$13,1,TRUE)</f>
        <v>50000</v>
      </c>
      <c r="F615" t="str">
        <f>VLOOKUP($D615,LU_A!$C$2:$D$13,2,TRUE)</f>
        <v>LgD</v>
      </c>
      <c r="G615">
        <v>12818</v>
      </c>
      <c r="H615" t="s">
        <v>8220</v>
      </c>
      <c r="I615" t="s">
        <v>8224</v>
      </c>
      <c r="J615" t="s">
        <v>8246</v>
      </c>
      <c r="K615">
        <v>1443675540</v>
      </c>
      <c r="L615" s="8">
        <f t="shared" si="90"/>
        <v>42278.207638888889</v>
      </c>
      <c r="M615" s="8">
        <f t="shared" si="93"/>
        <v>42278</v>
      </c>
      <c r="N615" s="9">
        <f t="shared" si="94"/>
        <v>0.20763888888905058</v>
      </c>
      <c r="O615">
        <v>1441022120</v>
      </c>
      <c r="P615" s="8">
        <f t="shared" si="91"/>
        <v>42247.496759259258</v>
      </c>
      <c r="Q615" s="8">
        <f t="shared" si="95"/>
        <v>42247</v>
      </c>
      <c r="R615" s="9">
        <f t="shared" si="96"/>
        <v>0.49675925925839692</v>
      </c>
      <c r="S615" t="b">
        <v>0</v>
      </c>
      <c r="T615">
        <v>121</v>
      </c>
      <c r="U615" t="str">
        <f t="shared" si="97"/>
        <v/>
      </c>
      <c r="V615" t="str">
        <f t="shared" si="98"/>
        <v/>
      </c>
      <c r="W615" t="b">
        <v>0</v>
      </c>
      <c r="X615" t="s">
        <v>8270</v>
      </c>
      <c r="Y615" s="3">
        <f t="shared" si="99"/>
        <v>0.21363333333333334</v>
      </c>
      <c r="Z615" s="4">
        <f t="shared" si="92"/>
        <v>105.93388429752066</v>
      </c>
      <c r="AA615" t="s">
        <v>8315</v>
      </c>
      <c r="AB615" t="s">
        <v>8316</v>
      </c>
      <c r="AC615">
        <f>1</f>
        <v>1</v>
      </c>
    </row>
    <row r="616" spans="1:29" ht="43.2" x14ac:dyDescent="0.3">
      <c r="A616">
        <v>614</v>
      </c>
      <c r="B616" s="1" t="s">
        <v>615</v>
      </c>
      <c r="C616" s="1" t="s">
        <v>4724</v>
      </c>
      <c r="D616">
        <v>10000</v>
      </c>
      <c r="E616">
        <f>VLOOKUP(D616,LU_A!$C$2:$D$13,1,TRUE)</f>
        <v>10000</v>
      </c>
      <c r="F616" t="str">
        <f>VLOOKUP($D616,LU_A!$C$2:$D$13,2,TRUE)</f>
        <v>SmD</v>
      </c>
      <c r="G616">
        <v>0</v>
      </c>
      <c r="H616" t="s">
        <v>8220</v>
      </c>
      <c r="I616" t="s">
        <v>8224</v>
      </c>
      <c r="J616" t="s">
        <v>8246</v>
      </c>
      <c r="K616">
        <v>1466731740</v>
      </c>
      <c r="L616" s="8">
        <f t="shared" si="90"/>
        <v>42545.061805555553</v>
      </c>
      <c r="M616" s="8">
        <f t="shared" si="93"/>
        <v>42545</v>
      </c>
      <c r="N616" s="9">
        <f t="shared" si="94"/>
        <v>6.1805555553291924E-2</v>
      </c>
      <c r="O616">
        <v>1464139740</v>
      </c>
      <c r="P616" s="8">
        <f t="shared" si="91"/>
        <v>42515.061805555553</v>
      </c>
      <c r="Q616" s="8">
        <f t="shared" si="95"/>
        <v>42515</v>
      </c>
      <c r="R616" s="9">
        <f t="shared" si="96"/>
        <v>6.1805555553291924E-2</v>
      </c>
      <c r="S616" t="b">
        <v>0</v>
      </c>
      <c r="T616">
        <v>0</v>
      </c>
      <c r="U616" t="str">
        <f t="shared" si="97"/>
        <v/>
      </c>
      <c r="V616" t="str">
        <f t="shared" si="98"/>
        <v/>
      </c>
      <c r="W616" t="b">
        <v>0</v>
      </c>
      <c r="X616" t="s">
        <v>8270</v>
      </c>
      <c r="Y616" s="3">
        <f t="shared" si="99"/>
        <v>0</v>
      </c>
      <c r="Z616" s="4" t="str">
        <f t="shared" si="92"/>
        <v xml:space="preserve"> </v>
      </c>
      <c r="AA616" t="s">
        <v>8315</v>
      </c>
      <c r="AB616" t="s">
        <v>8316</v>
      </c>
      <c r="AC616">
        <f>1</f>
        <v>1</v>
      </c>
    </row>
    <row r="617" spans="1:29" ht="43.2" x14ac:dyDescent="0.3">
      <c r="A617">
        <v>615</v>
      </c>
      <c r="B617" s="1" t="s">
        <v>616</v>
      </c>
      <c r="C617" s="1" t="s">
        <v>4725</v>
      </c>
      <c r="D617">
        <v>515</v>
      </c>
      <c r="E617">
        <f>VLOOKUP(D617,LU_A!$C$2:$D$13,1,TRUE)</f>
        <v>0</v>
      </c>
      <c r="F617" t="str">
        <f>VLOOKUP($D617,LU_A!$C$2:$D$13,2,TRUE)</f>
        <v>SmA</v>
      </c>
      <c r="G617">
        <v>0</v>
      </c>
      <c r="H617" t="s">
        <v>8220</v>
      </c>
      <c r="I617" t="s">
        <v>8228</v>
      </c>
      <c r="J617" t="s">
        <v>8250</v>
      </c>
      <c r="K617">
        <v>1443149759</v>
      </c>
      <c r="L617" s="8">
        <f t="shared" si="90"/>
        <v>42272.122210648144</v>
      </c>
      <c r="M617" s="8">
        <f t="shared" si="93"/>
        <v>42272</v>
      </c>
      <c r="N617" s="9">
        <f t="shared" si="94"/>
        <v>0.122210648143664</v>
      </c>
      <c r="O617">
        <v>1440557759</v>
      </c>
      <c r="P617" s="8">
        <f t="shared" si="91"/>
        <v>42242.122210648144</v>
      </c>
      <c r="Q617" s="8">
        <f t="shared" si="95"/>
        <v>42242</v>
      </c>
      <c r="R617" s="9">
        <f t="shared" si="96"/>
        <v>0.122210648143664</v>
      </c>
      <c r="S617" t="b">
        <v>0</v>
      </c>
      <c r="T617">
        <v>0</v>
      </c>
      <c r="U617" t="str">
        <f t="shared" si="97"/>
        <v/>
      </c>
      <c r="V617" t="str">
        <f t="shared" si="98"/>
        <v/>
      </c>
      <c r="W617" t="b">
        <v>0</v>
      </c>
      <c r="X617" t="s">
        <v>8270</v>
      </c>
      <c r="Y617" s="3">
        <f t="shared" si="99"/>
        <v>0</v>
      </c>
      <c r="Z617" s="4" t="str">
        <f t="shared" si="92"/>
        <v xml:space="preserve"> </v>
      </c>
      <c r="AA617" t="s">
        <v>8315</v>
      </c>
      <c r="AB617" t="s">
        <v>8316</v>
      </c>
      <c r="AC617">
        <f>1</f>
        <v>1</v>
      </c>
    </row>
    <row r="618" spans="1:29" ht="43.2" x14ac:dyDescent="0.3">
      <c r="A618">
        <v>616</v>
      </c>
      <c r="B618" s="1" t="s">
        <v>617</v>
      </c>
      <c r="C618" s="1" t="s">
        <v>4726</v>
      </c>
      <c r="D618">
        <v>5000</v>
      </c>
      <c r="E618">
        <f>VLOOKUP(D618,LU_A!$C$2:$D$13,1,TRUE)</f>
        <v>5000</v>
      </c>
      <c r="F618" t="str">
        <f>VLOOKUP($D618,LU_A!$C$2:$D$13,2,TRUE)</f>
        <v>SmC</v>
      </c>
      <c r="G618">
        <v>0</v>
      </c>
      <c r="H618" t="s">
        <v>8220</v>
      </c>
      <c r="I618" t="s">
        <v>8230</v>
      </c>
      <c r="J618" t="s">
        <v>8249</v>
      </c>
      <c r="K618">
        <v>1488013307</v>
      </c>
      <c r="L618" s="8">
        <f t="shared" si="90"/>
        <v>42791.376238425932</v>
      </c>
      <c r="M618" s="8">
        <f t="shared" si="93"/>
        <v>42791</v>
      </c>
      <c r="N618" s="9">
        <f t="shared" si="94"/>
        <v>0.37623842593166046</v>
      </c>
      <c r="O618">
        <v>1485421307</v>
      </c>
      <c r="P618" s="8">
        <f t="shared" si="91"/>
        <v>42761.376238425932</v>
      </c>
      <c r="Q618" s="8">
        <f t="shared" si="95"/>
        <v>42761</v>
      </c>
      <c r="R618" s="9">
        <f t="shared" si="96"/>
        <v>0.37623842593166046</v>
      </c>
      <c r="S618" t="b">
        <v>0</v>
      </c>
      <c r="T618">
        <v>0</v>
      </c>
      <c r="U618" t="str">
        <f t="shared" si="97"/>
        <v/>
      </c>
      <c r="V618" t="str">
        <f t="shared" si="98"/>
        <v/>
      </c>
      <c r="W618" t="b">
        <v>0</v>
      </c>
      <c r="X618" t="s">
        <v>8270</v>
      </c>
      <c r="Y618" s="3">
        <f t="shared" si="99"/>
        <v>0</v>
      </c>
      <c r="Z618" s="4" t="str">
        <f t="shared" si="92"/>
        <v xml:space="preserve"> </v>
      </c>
      <c r="AA618" t="s">
        <v>8315</v>
      </c>
      <c r="AB618" t="s">
        <v>8316</v>
      </c>
      <c r="AC618">
        <f>1</f>
        <v>1</v>
      </c>
    </row>
    <row r="619" spans="1:29" ht="57.6" x14ac:dyDescent="0.3">
      <c r="A619">
        <v>617</v>
      </c>
      <c r="B619" s="1" t="s">
        <v>618</v>
      </c>
      <c r="C619" s="1" t="s">
        <v>4727</v>
      </c>
      <c r="D619">
        <v>2000</v>
      </c>
      <c r="E619">
        <f>VLOOKUP(D619,LU_A!$C$2:$D$13,1,TRUE)</f>
        <v>1000</v>
      </c>
      <c r="F619" t="str">
        <f>VLOOKUP($D619,LU_A!$C$2:$D$13,2,TRUE)</f>
        <v>SmB</v>
      </c>
      <c r="G619">
        <v>60</v>
      </c>
      <c r="H619" t="s">
        <v>8220</v>
      </c>
      <c r="I619" t="s">
        <v>8225</v>
      </c>
      <c r="J619" t="s">
        <v>8247</v>
      </c>
      <c r="K619">
        <v>1431072843</v>
      </c>
      <c r="L619" s="8">
        <f t="shared" si="90"/>
        <v>42132.343090277776</v>
      </c>
      <c r="M619" s="8">
        <f t="shared" si="93"/>
        <v>42132</v>
      </c>
      <c r="N619" s="9">
        <f t="shared" si="94"/>
        <v>0.34309027777635492</v>
      </c>
      <c r="O619">
        <v>1427184843</v>
      </c>
      <c r="P619" s="8">
        <f t="shared" si="91"/>
        <v>42087.343090277776</v>
      </c>
      <c r="Q619" s="8">
        <f t="shared" si="95"/>
        <v>42087</v>
      </c>
      <c r="R619" s="9">
        <f t="shared" si="96"/>
        <v>0.34309027777635492</v>
      </c>
      <c r="S619" t="b">
        <v>0</v>
      </c>
      <c r="T619">
        <v>3</v>
      </c>
      <c r="U619" t="str">
        <f t="shared" si="97"/>
        <v/>
      </c>
      <c r="V619" t="str">
        <f t="shared" si="98"/>
        <v/>
      </c>
      <c r="W619" t="b">
        <v>0</v>
      </c>
      <c r="X619" t="s">
        <v>8270</v>
      </c>
      <c r="Y619" s="3">
        <f t="shared" si="99"/>
        <v>0.03</v>
      </c>
      <c r="Z619" s="4">
        <f t="shared" si="92"/>
        <v>20</v>
      </c>
      <c r="AA619" t="s">
        <v>8315</v>
      </c>
      <c r="AB619" t="s">
        <v>8316</v>
      </c>
      <c r="AC619">
        <f>1</f>
        <v>1</v>
      </c>
    </row>
    <row r="620" spans="1:29" ht="43.2" x14ac:dyDescent="0.3">
      <c r="A620">
        <v>618</v>
      </c>
      <c r="B620" s="1" t="s">
        <v>619</v>
      </c>
      <c r="C620" s="1" t="s">
        <v>4728</v>
      </c>
      <c r="D620">
        <v>400</v>
      </c>
      <c r="E620">
        <f>VLOOKUP(D620,LU_A!$C$2:$D$13,1,TRUE)</f>
        <v>0</v>
      </c>
      <c r="F620" t="str">
        <f>VLOOKUP($D620,LU_A!$C$2:$D$13,2,TRUE)</f>
        <v>SmA</v>
      </c>
      <c r="G620">
        <v>0</v>
      </c>
      <c r="H620" t="s">
        <v>8220</v>
      </c>
      <c r="I620" t="s">
        <v>8224</v>
      </c>
      <c r="J620" t="s">
        <v>8246</v>
      </c>
      <c r="K620">
        <v>1449689203</v>
      </c>
      <c r="L620" s="8">
        <f t="shared" si="90"/>
        <v>42347.810219907406</v>
      </c>
      <c r="M620" s="8">
        <f t="shared" si="93"/>
        <v>42347</v>
      </c>
      <c r="N620" s="9">
        <f t="shared" si="94"/>
        <v>0.81021990740555339</v>
      </c>
      <c r="O620">
        <v>1447097203</v>
      </c>
      <c r="P620" s="8">
        <f t="shared" si="91"/>
        <v>42317.810219907406</v>
      </c>
      <c r="Q620" s="8">
        <f t="shared" si="95"/>
        <v>42317</v>
      </c>
      <c r="R620" s="9">
        <f t="shared" si="96"/>
        <v>0.81021990740555339</v>
      </c>
      <c r="S620" t="b">
        <v>0</v>
      </c>
      <c r="T620">
        <v>0</v>
      </c>
      <c r="U620" t="str">
        <f t="shared" si="97"/>
        <v/>
      </c>
      <c r="V620" t="str">
        <f t="shared" si="98"/>
        <v/>
      </c>
      <c r="W620" t="b">
        <v>0</v>
      </c>
      <c r="X620" t="s">
        <v>8270</v>
      </c>
      <c r="Y620" s="3">
        <f t="shared" si="99"/>
        <v>0</v>
      </c>
      <c r="Z620" s="4" t="str">
        <f t="shared" si="92"/>
        <v xml:space="preserve"> </v>
      </c>
      <c r="AA620" t="s">
        <v>8315</v>
      </c>
      <c r="AB620" t="s">
        <v>8316</v>
      </c>
      <c r="AC620">
        <f>1</f>
        <v>1</v>
      </c>
    </row>
    <row r="621" spans="1:29" ht="28.8" x14ac:dyDescent="0.3">
      <c r="A621">
        <v>619</v>
      </c>
      <c r="B621" s="1" t="s">
        <v>620</v>
      </c>
      <c r="C621" s="1" t="s">
        <v>4729</v>
      </c>
      <c r="D621">
        <v>2500000</v>
      </c>
      <c r="E621">
        <f>VLOOKUP(D621,LU_A!$C$2:$D$13,1,TRUE)</f>
        <v>50000</v>
      </c>
      <c r="F621" t="str">
        <f>VLOOKUP($D621,LU_A!$C$2:$D$13,2,TRUE)</f>
        <v>LgD</v>
      </c>
      <c r="G621">
        <v>1</v>
      </c>
      <c r="H621" t="s">
        <v>8220</v>
      </c>
      <c r="I621" t="s">
        <v>8224</v>
      </c>
      <c r="J621" t="s">
        <v>8246</v>
      </c>
      <c r="K621">
        <v>1416933390</v>
      </c>
      <c r="L621" s="8">
        <f t="shared" si="90"/>
        <v>41968.692013888889</v>
      </c>
      <c r="M621" s="8">
        <f t="shared" si="93"/>
        <v>41968</v>
      </c>
      <c r="N621" s="9">
        <f t="shared" si="94"/>
        <v>0.69201388888905058</v>
      </c>
      <c r="O621">
        <v>1411745790</v>
      </c>
      <c r="P621" s="8">
        <f t="shared" si="91"/>
        <v>41908.650347222225</v>
      </c>
      <c r="Q621" s="8">
        <f t="shared" si="95"/>
        <v>41908</v>
      </c>
      <c r="R621" s="9">
        <f t="shared" si="96"/>
        <v>0.65034722222480923</v>
      </c>
      <c r="S621" t="b">
        <v>0</v>
      </c>
      <c r="T621">
        <v>1</v>
      </c>
      <c r="U621" t="str">
        <f t="shared" si="97"/>
        <v/>
      </c>
      <c r="V621" t="str">
        <f t="shared" si="98"/>
        <v/>
      </c>
      <c r="W621" t="b">
        <v>0</v>
      </c>
      <c r="X621" t="s">
        <v>8270</v>
      </c>
      <c r="Y621" s="3">
        <f t="shared" si="99"/>
        <v>3.9999999999999998E-7</v>
      </c>
      <c r="Z621" s="4">
        <f t="shared" si="92"/>
        <v>1</v>
      </c>
      <c r="AA621" t="s">
        <v>8315</v>
      </c>
      <c r="AB621" t="s">
        <v>8316</v>
      </c>
      <c r="AC621">
        <f>1</f>
        <v>1</v>
      </c>
    </row>
    <row r="622" spans="1:29" ht="43.2" x14ac:dyDescent="0.3">
      <c r="A622">
        <v>620</v>
      </c>
      <c r="B622" s="1" t="s">
        <v>621</v>
      </c>
      <c r="C622" s="1" t="s">
        <v>4730</v>
      </c>
      <c r="D622">
        <v>30000</v>
      </c>
      <c r="E622">
        <f>VLOOKUP(D622,LU_A!$C$2:$D$13,1,TRUE)</f>
        <v>30000</v>
      </c>
      <c r="F622" t="str">
        <f>VLOOKUP($D622,LU_A!$C$2:$D$13,2,TRUE)</f>
        <v>MedD</v>
      </c>
      <c r="G622">
        <v>300</v>
      </c>
      <c r="H622" t="s">
        <v>8220</v>
      </c>
      <c r="I622" t="s">
        <v>8229</v>
      </c>
      <c r="J622" t="s">
        <v>8251</v>
      </c>
      <c r="K622">
        <v>1408986738</v>
      </c>
      <c r="L622" s="8">
        <f t="shared" si="90"/>
        <v>41876.716874999998</v>
      </c>
      <c r="M622" s="8">
        <f t="shared" si="93"/>
        <v>41876</v>
      </c>
      <c r="N622" s="9">
        <f t="shared" si="94"/>
        <v>0.71687499999825377</v>
      </c>
      <c r="O622">
        <v>1405098738</v>
      </c>
      <c r="P622" s="8">
        <f t="shared" si="91"/>
        <v>41831.716874999998</v>
      </c>
      <c r="Q622" s="8">
        <f t="shared" si="95"/>
        <v>41831</v>
      </c>
      <c r="R622" s="9">
        <f t="shared" si="96"/>
        <v>0.71687499999825377</v>
      </c>
      <c r="S622" t="b">
        <v>0</v>
      </c>
      <c r="T622">
        <v>1</v>
      </c>
      <c r="U622" t="str">
        <f t="shared" si="97"/>
        <v/>
      </c>
      <c r="V622" t="str">
        <f t="shared" si="98"/>
        <v/>
      </c>
      <c r="W622" t="b">
        <v>0</v>
      </c>
      <c r="X622" t="s">
        <v>8270</v>
      </c>
      <c r="Y622" s="3">
        <f t="shared" si="99"/>
        <v>0.01</v>
      </c>
      <c r="Z622" s="4">
        <f t="shared" si="92"/>
        <v>300</v>
      </c>
      <c r="AA622" t="s">
        <v>8315</v>
      </c>
      <c r="AB622" t="s">
        <v>8316</v>
      </c>
      <c r="AC622">
        <f>1</f>
        <v>1</v>
      </c>
    </row>
    <row r="623" spans="1:29" ht="43.2" x14ac:dyDescent="0.3">
      <c r="A623">
        <v>621</v>
      </c>
      <c r="B623" s="1" t="s">
        <v>622</v>
      </c>
      <c r="C623" s="1" t="s">
        <v>4731</v>
      </c>
      <c r="D623">
        <v>25000</v>
      </c>
      <c r="E623">
        <f>VLOOKUP(D623,LU_A!$C$2:$D$13,1,TRUE)</f>
        <v>25000</v>
      </c>
      <c r="F623" t="str">
        <f>VLOOKUP($D623,LU_A!$C$2:$D$13,2,TRUE)</f>
        <v>MedC</v>
      </c>
      <c r="G623">
        <v>261</v>
      </c>
      <c r="H623" t="s">
        <v>8220</v>
      </c>
      <c r="I623" t="s">
        <v>8224</v>
      </c>
      <c r="J623" t="s">
        <v>8246</v>
      </c>
      <c r="K623">
        <v>1467934937</v>
      </c>
      <c r="L623" s="8">
        <f t="shared" si="90"/>
        <v>42558.987696759257</v>
      </c>
      <c r="M623" s="8">
        <f t="shared" si="93"/>
        <v>42558</v>
      </c>
      <c r="N623" s="9">
        <f t="shared" si="94"/>
        <v>0.98769675925723277</v>
      </c>
      <c r="O623">
        <v>1465342937</v>
      </c>
      <c r="P623" s="8">
        <f t="shared" si="91"/>
        <v>42528.987696759257</v>
      </c>
      <c r="Q623" s="8">
        <f t="shared" si="95"/>
        <v>42528</v>
      </c>
      <c r="R623" s="9">
        <f t="shared" si="96"/>
        <v>0.98769675925723277</v>
      </c>
      <c r="S623" t="b">
        <v>0</v>
      </c>
      <c r="T623">
        <v>3</v>
      </c>
      <c r="U623" t="str">
        <f t="shared" si="97"/>
        <v/>
      </c>
      <c r="V623" t="str">
        <f t="shared" si="98"/>
        <v/>
      </c>
      <c r="W623" t="b">
        <v>0</v>
      </c>
      <c r="X623" t="s">
        <v>8270</v>
      </c>
      <c r="Y623" s="3">
        <f t="shared" si="99"/>
        <v>1.044E-2</v>
      </c>
      <c r="Z623" s="4">
        <f t="shared" si="92"/>
        <v>87</v>
      </c>
      <c r="AA623" t="s">
        <v>8315</v>
      </c>
      <c r="AB623" t="s">
        <v>8316</v>
      </c>
      <c r="AC623">
        <f>1</f>
        <v>1</v>
      </c>
    </row>
    <row r="624" spans="1:29" ht="43.2" x14ac:dyDescent="0.3">
      <c r="A624">
        <v>622</v>
      </c>
      <c r="B624" s="1" t="s">
        <v>623</v>
      </c>
      <c r="C624" s="1" t="s">
        <v>4732</v>
      </c>
      <c r="D624">
        <v>6000</v>
      </c>
      <c r="E624">
        <f>VLOOKUP(D624,LU_A!$C$2:$D$13,1,TRUE)</f>
        <v>5000</v>
      </c>
      <c r="F624" t="str">
        <f>VLOOKUP($D624,LU_A!$C$2:$D$13,2,TRUE)</f>
        <v>SmC</v>
      </c>
      <c r="G624">
        <v>341</v>
      </c>
      <c r="H624" t="s">
        <v>8220</v>
      </c>
      <c r="I624" t="s">
        <v>8224</v>
      </c>
      <c r="J624" t="s">
        <v>8246</v>
      </c>
      <c r="K624">
        <v>1467398138</v>
      </c>
      <c r="L624" s="8">
        <f t="shared" si="90"/>
        <v>42552.774745370371</v>
      </c>
      <c r="M624" s="8">
        <f t="shared" si="93"/>
        <v>42552</v>
      </c>
      <c r="N624" s="9">
        <f t="shared" si="94"/>
        <v>0.7747453703705105</v>
      </c>
      <c r="O624">
        <v>1465670138</v>
      </c>
      <c r="P624" s="8">
        <f t="shared" si="91"/>
        <v>42532.774745370371</v>
      </c>
      <c r="Q624" s="8">
        <f t="shared" si="95"/>
        <v>42532</v>
      </c>
      <c r="R624" s="9">
        <f t="shared" si="96"/>
        <v>0.7747453703705105</v>
      </c>
      <c r="S624" t="b">
        <v>0</v>
      </c>
      <c r="T624">
        <v>9</v>
      </c>
      <c r="U624" t="str">
        <f t="shared" si="97"/>
        <v/>
      </c>
      <c r="V624" t="str">
        <f t="shared" si="98"/>
        <v/>
      </c>
      <c r="W624" t="b">
        <v>0</v>
      </c>
      <c r="X624" t="s">
        <v>8270</v>
      </c>
      <c r="Y624" s="3">
        <f t="shared" si="99"/>
        <v>5.6833333333333333E-2</v>
      </c>
      <c r="Z624" s="4">
        <f t="shared" si="92"/>
        <v>37.888888888888886</v>
      </c>
      <c r="AA624" t="s">
        <v>8315</v>
      </c>
      <c r="AB624" t="s">
        <v>8316</v>
      </c>
      <c r="AC624">
        <f>1</f>
        <v>1</v>
      </c>
    </row>
    <row r="625" spans="1:29" ht="57.6" x14ac:dyDescent="0.3">
      <c r="A625">
        <v>623</v>
      </c>
      <c r="B625" s="1" t="s">
        <v>624</v>
      </c>
      <c r="C625" s="1" t="s">
        <v>4733</v>
      </c>
      <c r="D625">
        <v>75000</v>
      </c>
      <c r="E625">
        <f>VLOOKUP(D625,LU_A!$C$2:$D$13,1,TRUE)</f>
        <v>50000</v>
      </c>
      <c r="F625" t="str">
        <f>VLOOKUP($D625,LU_A!$C$2:$D$13,2,TRUE)</f>
        <v>LgD</v>
      </c>
      <c r="G625">
        <v>0</v>
      </c>
      <c r="H625" t="s">
        <v>8220</v>
      </c>
      <c r="I625" t="s">
        <v>8226</v>
      </c>
      <c r="J625" t="s">
        <v>8248</v>
      </c>
      <c r="K625">
        <v>1432771997</v>
      </c>
      <c r="L625" s="8">
        <f t="shared" si="90"/>
        <v>42152.009224537032</v>
      </c>
      <c r="M625" s="8">
        <f t="shared" si="93"/>
        <v>42152</v>
      </c>
      <c r="N625" s="9">
        <f t="shared" si="94"/>
        <v>9.2245370324235409E-3</v>
      </c>
      <c r="O625">
        <v>1430179997</v>
      </c>
      <c r="P625" s="8">
        <f t="shared" si="91"/>
        <v>42122.009224537032</v>
      </c>
      <c r="Q625" s="8">
        <f t="shared" si="95"/>
        <v>42122</v>
      </c>
      <c r="R625" s="9">
        <f t="shared" si="96"/>
        <v>9.2245370324235409E-3</v>
      </c>
      <c r="S625" t="b">
        <v>0</v>
      </c>
      <c r="T625">
        <v>0</v>
      </c>
      <c r="U625" t="str">
        <f t="shared" si="97"/>
        <v/>
      </c>
      <c r="V625" t="str">
        <f t="shared" si="98"/>
        <v/>
      </c>
      <c r="W625" t="b">
        <v>0</v>
      </c>
      <c r="X625" t="s">
        <v>8270</v>
      </c>
      <c r="Y625" s="3">
        <f t="shared" si="99"/>
        <v>0</v>
      </c>
      <c r="Z625" s="4" t="str">
        <f t="shared" si="92"/>
        <v xml:space="preserve"> </v>
      </c>
      <c r="AA625" t="s">
        <v>8315</v>
      </c>
      <c r="AB625" t="s">
        <v>8316</v>
      </c>
      <c r="AC625">
        <f>1</f>
        <v>1</v>
      </c>
    </row>
    <row r="626" spans="1:29" ht="43.2" x14ac:dyDescent="0.3">
      <c r="A626">
        <v>624</v>
      </c>
      <c r="B626" s="1" t="s">
        <v>625</v>
      </c>
      <c r="C626" s="1" t="s">
        <v>4734</v>
      </c>
      <c r="D626">
        <v>5000</v>
      </c>
      <c r="E626">
        <f>VLOOKUP(D626,LU_A!$C$2:$D$13,1,TRUE)</f>
        <v>5000</v>
      </c>
      <c r="F626" t="str">
        <f>VLOOKUP($D626,LU_A!$C$2:$D$13,2,TRUE)</f>
        <v>SmC</v>
      </c>
      <c r="G626">
        <v>0</v>
      </c>
      <c r="H626" t="s">
        <v>8220</v>
      </c>
      <c r="I626" t="s">
        <v>8224</v>
      </c>
      <c r="J626" t="s">
        <v>8246</v>
      </c>
      <c r="K626">
        <v>1431647041</v>
      </c>
      <c r="L626" s="8">
        <f t="shared" si="90"/>
        <v>42138.988900462966</v>
      </c>
      <c r="M626" s="8">
        <f t="shared" si="93"/>
        <v>42138</v>
      </c>
      <c r="N626" s="9">
        <f t="shared" si="94"/>
        <v>0.98890046296583023</v>
      </c>
      <c r="O626">
        <v>1429055041</v>
      </c>
      <c r="P626" s="8">
        <f t="shared" si="91"/>
        <v>42108.988900462966</v>
      </c>
      <c r="Q626" s="8">
        <f t="shared" si="95"/>
        <v>42108</v>
      </c>
      <c r="R626" s="9">
        <f t="shared" si="96"/>
        <v>0.98890046296583023</v>
      </c>
      <c r="S626" t="b">
        <v>0</v>
      </c>
      <c r="T626">
        <v>0</v>
      </c>
      <c r="U626" t="str">
        <f t="shared" si="97"/>
        <v/>
      </c>
      <c r="V626" t="str">
        <f t="shared" si="98"/>
        <v/>
      </c>
      <c r="W626" t="b">
        <v>0</v>
      </c>
      <c r="X626" t="s">
        <v>8270</v>
      </c>
      <c r="Y626" s="3">
        <f t="shared" si="99"/>
        <v>0</v>
      </c>
      <c r="Z626" s="4" t="str">
        <f t="shared" si="92"/>
        <v xml:space="preserve"> </v>
      </c>
      <c r="AA626" t="s">
        <v>8315</v>
      </c>
      <c r="AB626" t="s">
        <v>8316</v>
      </c>
      <c r="AC626">
        <f>1</f>
        <v>1</v>
      </c>
    </row>
    <row r="627" spans="1:29" ht="43.2" x14ac:dyDescent="0.3">
      <c r="A627">
        <v>625</v>
      </c>
      <c r="B627" s="1" t="s">
        <v>626</v>
      </c>
      <c r="C627" s="1" t="s">
        <v>4735</v>
      </c>
      <c r="D627">
        <v>25000</v>
      </c>
      <c r="E627">
        <f>VLOOKUP(D627,LU_A!$C$2:$D$13,1,TRUE)</f>
        <v>25000</v>
      </c>
      <c r="F627" t="str">
        <f>VLOOKUP($D627,LU_A!$C$2:$D$13,2,TRUE)</f>
        <v>MedC</v>
      </c>
      <c r="G627">
        <v>0</v>
      </c>
      <c r="H627" t="s">
        <v>8220</v>
      </c>
      <c r="I627" t="s">
        <v>8229</v>
      </c>
      <c r="J627" t="s">
        <v>8251</v>
      </c>
      <c r="K627">
        <v>1490560177</v>
      </c>
      <c r="L627" s="8">
        <f t="shared" si="90"/>
        <v>42820.853900462964</v>
      </c>
      <c r="M627" s="8">
        <f t="shared" si="93"/>
        <v>42820</v>
      </c>
      <c r="N627" s="9">
        <f t="shared" si="94"/>
        <v>0.85390046296379296</v>
      </c>
      <c r="O627">
        <v>1487971777</v>
      </c>
      <c r="P627" s="8">
        <f t="shared" si="91"/>
        <v>42790.895567129628</v>
      </c>
      <c r="Q627" s="8">
        <f t="shared" si="95"/>
        <v>42790</v>
      </c>
      <c r="R627" s="9">
        <f t="shared" si="96"/>
        <v>0.89556712962803431</v>
      </c>
      <c r="S627" t="b">
        <v>0</v>
      </c>
      <c r="T627">
        <v>0</v>
      </c>
      <c r="U627" t="str">
        <f t="shared" si="97"/>
        <v/>
      </c>
      <c r="V627" t="str">
        <f t="shared" si="98"/>
        <v/>
      </c>
      <c r="W627" t="b">
        <v>0</v>
      </c>
      <c r="X627" t="s">
        <v>8270</v>
      </c>
      <c r="Y627" s="3">
        <f t="shared" si="99"/>
        <v>0</v>
      </c>
      <c r="Z627" s="4" t="str">
        <f t="shared" si="92"/>
        <v xml:space="preserve"> </v>
      </c>
      <c r="AA627" t="s">
        <v>8315</v>
      </c>
      <c r="AB627" t="s">
        <v>8316</v>
      </c>
      <c r="AC627">
        <f>1</f>
        <v>1</v>
      </c>
    </row>
    <row r="628" spans="1:29" ht="43.2" x14ac:dyDescent="0.3">
      <c r="A628">
        <v>626</v>
      </c>
      <c r="B628" s="1" t="s">
        <v>627</v>
      </c>
      <c r="C628" s="1" t="s">
        <v>4736</v>
      </c>
      <c r="D628">
        <v>25000</v>
      </c>
      <c r="E628">
        <f>VLOOKUP(D628,LU_A!$C$2:$D$13,1,TRUE)</f>
        <v>25000</v>
      </c>
      <c r="F628" t="str">
        <f>VLOOKUP($D628,LU_A!$C$2:$D$13,2,TRUE)</f>
        <v>MedC</v>
      </c>
      <c r="G628">
        <v>4345</v>
      </c>
      <c r="H628" t="s">
        <v>8220</v>
      </c>
      <c r="I628" t="s">
        <v>8224</v>
      </c>
      <c r="J628" t="s">
        <v>8246</v>
      </c>
      <c r="K628">
        <v>1439644920</v>
      </c>
      <c r="L628" s="8">
        <f t="shared" si="90"/>
        <v>42231.556944444441</v>
      </c>
      <c r="M628" s="8">
        <f t="shared" si="93"/>
        <v>42231</v>
      </c>
      <c r="N628" s="9">
        <f t="shared" si="94"/>
        <v>0.55694444444088731</v>
      </c>
      <c r="O628">
        <v>1436793939</v>
      </c>
      <c r="P628" s="8">
        <f t="shared" si="91"/>
        <v>42198.559479166666</v>
      </c>
      <c r="Q628" s="8">
        <f t="shared" si="95"/>
        <v>42198</v>
      </c>
      <c r="R628" s="9">
        <f t="shared" si="96"/>
        <v>0.55947916666627862</v>
      </c>
      <c r="S628" t="b">
        <v>0</v>
      </c>
      <c r="T628">
        <v>39</v>
      </c>
      <c r="U628" t="str">
        <f t="shared" si="97"/>
        <v/>
      </c>
      <c r="V628" t="str">
        <f t="shared" si="98"/>
        <v/>
      </c>
      <c r="W628" t="b">
        <v>0</v>
      </c>
      <c r="X628" t="s">
        <v>8270</v>
      </c>
      <c r="Y628" s="3">
        <f t="shared" si="99"/>
        <v>0.17380000000000001</v>
      </c>
      <c r="Z628" s="4">
        <f t="shared" si="92"/>
        <v>111.41025641025641</v>
      </c>
      <c r="AA628" t="s">
        <v>8315</v>
      </c>
      <c r="AB628" t="s">
        <v>8316</v>
      </c>
      <c r="AC628">
        <f>1</f>
        <v>1</v>
      </c>
    </row>
    <row r="629" spans="1:29" ht="43.2" x14ac:dyDescent="0.3">
      <c r="A629">
        <v>627</v>
      </c>
      <c r="B629" s="1" t="s">
        <v>628</v>
      </c>
      <c r="C629" s="1" t="s">
        <v>4737</v>
      </c>
      <c r="D629">
        <v>450000</v>
      </c>
      <c r="E629">
        <f>VLOOKUP(D629,LU_A!$C$2:$D$13,1,TRUE)</f>
        <v>50000</v>
      </c>
      <c r="F629" t="str">
        <f>VLOOKUP($D629,LU_A!$C$2:$D$13,2,TRUE)</f>
        <v>LgD</v>
      </c>
      <c r="G629">
        <v>90</v>
      </c>
      <c r="H629" t="s">
        <v>8220</v>
      </c>
      <c r="I629" t="s">
        <v>8235</v>
      </c>
      <c r="J629" t="s">
        <v>8255</v>
      </c>
      <c r="K629">
        <v>1457996400</v>
      </c>
      <c r="L629" s="8">
        <f t="shared" si="90"/>
        <v>42443.958333333328</v>
      </c>
      <c r="M629" s="8">
        <f t="shared" si="93"/>
        <v>42443</v>
      </c>
      <c r="N629" s="9">
        <f t="shared" si="94"/>
        <v>0.95833333332848269</v>
      </c>
      <c r="O629">
        <v>1452842511</v>
      </c>
      <c r="P629" s="8">
        <f t="shared" si="91"/>
        <v>42384.306840277779</v>
      </c>
      <c r="Q629" s="8">
        <f t="shared" si="95"/>
        <v>42384</v>
      </c>
      <c r="R629" s="9">
        <f t="shared" si="96"/>
        <v>0.30684027777897427</v>
      </c>
      <c r="S629" t="b">
        <v>0</v>
      </c>
      <c r="T629">
        <v>1</v>
      </c>
      <c r="U629" t="str">
        <f t="shared" si="97"/>
        <v/>
      </c>
      <c r="V629" t="str">
        <f t="shared" si="98"/>
        <v/>
      </c>
      <c r="W629" t="b">
        <v>0</v>
      </c>
      <c r="X629" t="s">
        <v>8270</v>
      </c>
      <c r="Y629" s="3">
        <f t="shared" si="99"/>
        <v>2.0000000000000001E-4</v>
      </c>
      <c r="Z629" s="4">
        <f t="shared" si="92"/>
        <v>90</v>
      </c>
      <c r="AA629" t="s">
        <v>8315</v>
      </c>
      <c r="AB629" t="s">
        <v>8316</v>
      </c>
      <c r="AC629">
        <f>1</f>
        <v>1</v>
      </c>
    </row>
    <row r="630" spans="1:29" ht="43.2" x14ac:dyDescent="0.3">
      <c r="A630">
        <v>628</v>
      </c>
      <c r="B630" s="1" t="s">
        <v>629</v>
      </c>
      <c r="C630" s="1" t="s">
        <v>4738</v>
      </c>
      <c r="D630">
        <v>5000</v>
      </c>
      <c r="E630">
        <f>VLOOKUP(D630,LU_A!$C$2:$D$13,1,TRUE)</f>
        <v>5000</v>
      </c>
      <c r="F630" t="str">
        <f>VLOOKUP($D630,LU_A!$C$2:$D$13,2,TRUE)</f>
        <v>SmC</v>
      </c>
      <c r="G630">
        <v>0</v>
      </c>
      <c r="H630" t="s">
        <v>8220</v>
      </c>
      <c r="I630" t="s">
        <v>8224</v>
      </c>
      <c r="J630" t="s">
        <v>8246</v>
      </c>
      <c r="K630">
        <v>1405269457</v>
      </c>
      <c r="L630" s="8">
        <f t="shared" si="90"/>
        <v>41833.692789351851</v>
      </c>
      <c r="M630" s="8">
        <f t="shared" si="93"/>
        <v>41833</v>
      </c>
      <c r="N630" s="9">
        <f t="shared" si="94"/>
        <v>0.69278935185138835</v>
      </c>
      <c r="O630">
        <v>1402677457</v>
      </c>
      <c r="P630" s="8">
        <f t="shared" si="91"/>
        <v>41803.692789351851</v>
      </c>
      <c r="Q630" s="8">
        <f t="shared" si="95"/>
        <v>41803</v>
      </c>
      <c r="R630" s="9">
        <f t="shared" si="96"/>
        <v>0.69278935185138835</v>
      </c>
      <c r="S630" t="b">
        <v>0</v>
      </c>
      <c r="T630">
        <v>0</v>
      </c>
      <c r="U630" t="str">
        <f t="shared" si="97"/>
        <v/>
      </c>
      <c r="V630" t="str">
        <f t="shared" si="98"/>
        <v/>
      </c>
      <c r="W630" t="b">
        <v>0</v>
      </c>
      <c r="X630" t="s">
        <v>8270</v>
      </c>
      <c r="Y630" s="3">
        <f t="shared" si="99"/>
        <v>0</v>
      </c>
      <c r="Z630" s="4" t="str">
        <f t="shared" si="92"/>
        <v xml:space="preserve"> </v>
      </c>
      <c r="AA630" t="s">
        <v>8315</v>
      </c>
      <c r="AB630" t="s">
        <v>8316</v>
      </c>
      <c r="AC630">
        <f>1</f>
        <v>1</v>
      </c>
    </row>
    <row r="631" spans="1:29" ht="43.2" x14ac:dyDescent="0.3">
      <c r="A631">
        <v>629</v>
      </c>
      <c r="B631" s="1" t="s">
        <v>630</v>
      </c>
      <c r="C631" s="1" t="s">
        <v>4739</v>
      </c>
      <c r="D631">
        <v>200000</v>
      </c>
      <c r="E631">
        <f>VLOOKUP(D631,LU_A!$C$2:$D$13,1,TRUE)</f>
        <v>50000</v>
      </c>
      <c r="F631" t="str">
        <f>VLOOKUP($D631,LU_A!$C$2:$D$13,2,TRUE)</f>
        <v>LgD</v>
      </c>
      <c r="G631">
        <v>350</v>
      </c>
      <c r="H631" t="s">
        <v>8220</v>
      </c>
      <c r="I631" t="s">
        <v>8226</v>
      </c>
      <c r="J631" t="s">
        <v>8248</v>
      </c>
      <c r="K631">
        <v>1463239108</v>
      </c>
      <c r="L631" s="8">
        <f t="shared" si="90"/>
        <v>42504.637824074074</v>
      </c>
      <c r="M631" s="8">
        <f t="shared" si="93"/>
        <v>42504</v>
      </c>
      <c r="N631" s="9">
        <f t="shared" si="94"/>
        <v>0.63782407407416031</v>
      </c>
      <c r="O631">
        <v>1460647108</v>
      </c>
      <c r="P631" s="8">
        <f t="shared" si="91"/>
        <v>42474.637824074074</v>
      </c>
      <c r="Q631" s="8">
        <f t="shared" si="95"/>
        <v>42474</v>
      </c>
      <c r="R631" s="9">
        <f t="shared" si="96"/>
        <v>0.63782407407416031</v>
      </c>
      <c r="S631" t="b">
        <v>0</v>
      </c>
      <c r="T631">
        <v>3</v>
      </c>
      <c r="U631" t="str">
        <f t="shared" si="97"/>
        <v/>
      </c>
      <c r="V631" t="str">
        <f t="shared" si="98"/>
        <v/>
      </c>
      <c r="W631" t="b">
        <v>0</v>
      </c>
      <c r="X631" t="s">
        <v>8270</v>
      </c>
      <c r="Y631" s="3">
        <f t="shared" si="99"/>
        <v>1.75E-3</v>
      </c>
      <c r="Z631" s="4">
        <f t="shared" si="92"/>
        <v>116.66666666666667</v>
      </c>
      <c r="AA631" t="s">
        <v>8315</v>
      </c>
      <c r="AB631" t="s">
        <v>8316</v>
      </c>
      <c r="AC631">
        <f>1</f>
        <v>1</v>
      </c>
    </row>
    <row r="632" spans="1:29" ht="57.6" x14ac:dyDescent="0.3">
      <c r="A632">
        <v>630</v>
      </c>
      <c r="B632" s="1" t="s">
        <v>631</v>
      </c>
      <c r="C632" s="1" t="s">
        <v>4740</v>
      </c>
      <c r="D632">
        <v>11999</v>
      </c>
      <c r="E632">
        <f>VLOOKUP(D632,LU_A!$C$2:$D$13,1,TRUE)</f>
        <v>10000</v>
      </c>
      <c r="F632" t="str">
        <f>VLOOKUP($D632,LU_A!$C$2:$D$13,2,TRUE)</f>
        <v>SmD</v>
      </c>
      <c r="G632">
        <v>10</v>
      </c>
      <c r="H632" t="s">
        <v>8220</v>
      </c>
      <c r="I632" t="s">
        <v>8224</v>
      </c>
      <c r="J632" t="s">
        <v>8246</v>
      </c>
      <c r="K632">
        <v>1441516200</v>
      </c>
      <c r="L632" s="8">
        <f t="shared" si="90"/>
        <v>42253.215277777781</v>
      </c>
      <c r="M632" s="8">
        <f t="shared" si="93"/>
        <v>42253</v>
      </c>
      <c r="N632" s="9">
        <f t="shared" si="94"/>
        <v>0.21527777778101154</v>
      </c>
      <c r="O632">
        <v>1438959121</v>
      </c>
      <c r="P632" s="8">
        <f t="shared" si="91"/>
        <v>42223.619456018518</v>
      </c>
      <c r="Q632" s="8">
        <f t="shared" si="95"/>
        <v>42223</v>
      </c>
      <c r="R632" s="9">
        <f t="shared" si="96"/>
        <v>0.61945601851766696</v>
      </c>
      <c r="S632" t="b">
        <v>0</v>
      </c>
      <c r="T632">
        <v>1</v>
      </c>
      <c r="U632" t="str">
        <f t="shared" si="97"/>
        <v/>
      </c>
      <c r="V632" t="str">
        <f t="shared" si="98"/>
        <v/>
      </c>
      <c r="W632" t="b">
        <v>0</v>
      </c>
      <c r="X632" t="s">
        <v>8270</v>
      </c>
      <c r="Y632" s="3">
        <f t="shared" si="99"/>
        <v>8.3340278356529708E-4</v>
      </c>
      <c r="Z632" s="4">
        <f t="shared" si="92"/>
        <v>10</v>
      </c>
      <c r="AA632" t="s">
        <v>8315</v>
      </c>
      <c r="AB632" t="s">
        <v>8316</v>
      </c>
      <c r="AC632">
        <f>1</f>
        <v>1</v>
      </c>
    </row>
    <row r="633" spans="1:29" ht="28.8" x14ac:dyDescent="0.3">
      <c r="A633">
        <v>631</v>
      </c>
      <c r="B633" s="1" t="s">
        <v>632</v>
      </c>
      <c r="C633" s="1" t="s">
        <v>4741</v>
      </c>
      <c r="D633">
        <v>50000</v>
      </c>
      <c r="E633">
        <f>VLOOKUP(D633,LU_A!$C$2:$D$13,1,TRUE)</f>
        <v>50000</v>
      </c>
      <c r="F633" t="str">
        <f>VLOOKUP($D633,LU_A!$C$2:$D$13,2,TRUE)</f>
        <v>LgD</v>
      </c>
      <c r="G633">
        <v>690</v>
      </c>
      <c r="H633" t="s">
        <v>8220</v>
      </c>
      <c r="I633" t="s">
        <v>8229</v>
      </c>
      <c r="J633" t="s">
        <v>8251</v>
      </c>
      <c r="K633">
        <v>1464460329</v>
      </c>
      <c r="L633" s="8">
        <f t="shared" si="90"/>
        <v>42518.772326388891</v>
      </c>
      <c r="M633" s="8">
        <f t="shared" si="93"/>
        <v>42518</v>
      </c>
      <c r="N633" s="9">
        <f t="shared" si="94"/>
        <v>0.77232638889108784</v>
      </c>
      <c r="O633">
        <v>1461954729</v>
      </c>
      <c r="P633" s="8">
        <f t="shared" si="91"/>
        <v>42489.772326388891</v>
      </c>
      <c r="Q633" s="8">
        <f t="shared" si="95"/>
        <v>42489</v>
      </c>
      <c r="R633" s="9">
        <f t="shared" si="96"/>
        <v>0.77232638889108784</v>
      </c>
      <c r="S633" t="b">
        <v>0</v>
      </c>
      <c r="T633">
        <v>9</v>
      </c>
      <c r="U633" t="str">
        <f t="shared" si="97"/>
        <v/>
      </c>
      <c r="V633" t="str">
        <f t="shared" si="98"/>
        <v/>
      </c>
      <c r="W633" t="b">
        <v>0</v>
      </c>
      <c r="X633" t="s">
        <v>8270</v>
      </c>
      <c r="Y633" s="3">
        <f t="shared" si="99"/>
        <v>1.38E-2</v>
      </c>
      <c r="Z633" s="4">
        <f t="shared" si="92"/>
        <v>76.666666666666671</v>
      </c>
      <c r="AA633" t="s">
        <v>8315</v>
      </c>
      <c r="AB633" t="s">
        <v>8316</v>
      </c>
      <c r="AC633">
        <f>1</f>
        <v>1</v>
      </c>
    </row>
    <row r="634" spans="1:29" ht="28.8" x14ac:dyDescent="0.3">
      <c r="A634">
        <v>632</v>
      </c>
      <c r="B634" s="1" t="s">
        <v>633</v>
      </c>
      <c r="C634" s="1" t="s">
        <v>4742</v>
      </c>
      <c r="D634">
        <v>20000</v>
      </c>
      <c r="E634">
        <f>VLOOKUP(D634,LU_A!$C$2:$D$13,1,TRUE)</f>
        <v>20000</v>
      </c>
      <c r="F634" t="str">
        <f>VLOOKUP($D634,LU_A!$C$2:$D$13,2,TRUE)</f>
        <v>MedB</v>
      </c>
      <c r="G634">
        <v>0</v>
      </c>
      <c r="H634" t="s">
        <v>8220</v>
      </c>
      <c r="I634" t="s">
        <v>8233</v>
      </c>
      <c r="J634" t="s">
        <v>8249</v>
      </c>
      <c r="K634">
        <v>1448470165</v>
      </c>
      <c r="L634" s="8">
        <f t="shared" si="90"/>
        <v>42333.700983796298</v>
      </c>
      <c r="M634" s="8">
        <f t="shared" si="93"/>
        <v>42333</v>
      </c>
      <c r="N634" s="9">
        <f t="shared" si="94"/>
        <v>0.70098379629780538</v>
      </c>
      <c r="O634">
        <v>1445874565</v>
      </c>
      <c r="P634" s="8">
        <f t="shared" si="91"/>
        <v>42303.659317129626</v>
      </c>
      <c r="Q634" s="8">
        <f t="shared" si="95"/>
        <v>42303</v>
      </c>
      <c r="R634" s="9">
        <f t="shared" si="96"/>
        <v>0.65931712962628808</v>
      </c>
      <c r="S634" t="b">
        <v>0</v>
      </c>
      <c r="T634">
        <v>0</v>
      </c>
      <c r="U634" t="str">
        <f t="shared" si="97"/>
        <v/>
      </c>
      <c r="V634" t="str">
        <f t="shared" si="98"/>
        <v/>
      </c>
      <c r="W634" t="b">
        <v>0</v>
      </c>
      <c r="X634" t="s">
        <v>8270</v>
      </c>
      <c r="Y634" s="3">
        <f t="shared" si="99"/>
        <v>0</v>
      </c>
      <c r="Z634" s="4" t="str">
        <f t="shared" si="92"/>
        <v xml:space="preserve"> </v>
      </c>
      <c r="AA634" t="s">
        <v>8315</v>
      </c>
      <c r="AB634" t="s">
        <v>8316</v>
      </c>
      <c r="AC634">
        <f>1</f>
        <v>1</v>
      </c>
    </row>
    <row r="635" spans="1:29" ht="43.2" x14ac:dyDescent="0.3">
      <c r="A635">
        <v>633</v>
      </c>
      <c r="B635" s="1" t="s">
        <v>634</v>
      </c>
      <c r="C635" s="1" t="s">
        <v>4743</v>
      </c>
      <c r="D635">
        <v>10000</v>
      </c>
      <c r="E635">
        <f>VLOOKUP(D635,LU_A!$C$2:$D$13,1,TRUE)</f>
        <v>10000</v>
      </c>
      <c r="F635" t="str">
        <f>VLOOKUP($D635,LU_A!$C$2:$D$13,2,TRUE)</f>
        <v>SmD</v>
      </c>
      <c r="G635">
        <v>1245</v>
      </c>
      <c r="H635" t="s">
        <v>8220</v>
      </c>
      <c r="I635" t="s">
        <v>8224</v>
      </c>
      <c r="J635" t="s">
        <v>8246</v>
      </c>
      <c r="K635">
        <v>1466204400</v>
      </c>
      <c r="L635" s="8">
        <f t="shared" si="90"/>
        <v>42538.958333333328</v>
      </c>
      <c r="M635" s="8">
        <f t="shared" si="93"/>
        <v>42538</v>
      </c>
      <c r="N635" s="9">
        <f t="shared" si="94"/>
        <v>0.95833333332848269</v>
      </c>
      <c r="O635">
        <v>1463469062</v>
      </c>
      <c r="P635" s="8">
        <f t="shared" si="91"/>
        <v>42507.29932870371</v>
      </c>
      <c r="Q635" s="8">
        <f t="shared" si="95"/>
        <v>42507</v>
      </c>
      <c r="R635" s="9">
        <f t="shared" si="96"/>
        <v>0.29932870370976161</v>
      </c>
      <c r="S635" t="b">
        <v>0</v>
      </c>
      <c r="T635">
        <v>25</v>
      </c>
      <c r="U635" t="str">
        <f t="shared" si="97"/>
        <v/>
      </c>
      <c r="V635" t="str">
        <f t="shared" si="98"/>
        <v/>
      </c>
      <c r="W635" t="b">
        <v>0</v>
      </c>
      <c r="X635" t="s">
        <v>8270</v>
      </c>
      <c r="Y635" s="3">
        <f t="shared" si="99"/>
        <v>0.1245</v>
      </c>
      <c r="Z635" s="4">
        <f t="shared" si="92"/>
        <v>49.8</v>
      </c>
      <c r="AA635" t="s">
        <v>8315</v>
      </c>
      <c r="AB635" t="s">
        <v>8316</v>
      </c>
      <c r="AC635">
        <f>1</f>
        <v>1</v>
      </c>
    </row>
    <row r="636" spans="1:29" ht="28.8" x14ac:dyDescent="0.3">
      <c r="A636">
        <v>634</v>
      </c>
      <c r="B636" s="1" t="s">
        <v>635</v>
      </c>
      <c r="C636" s="1" t="s">
        <v>4744</v>
      </c>
      <c r="D636">
        <v>5000</v>
      </c>
      <c r="E636">
        <f>VLOOKUP(D636,LU_A!$C$2:$D$13,1,TRUE)</f>
        <v>5000</v>
      </c>
      <c r="F636" t="str">
        <f>VLOOKUP($D636,LU_A!$C$2:$D$13,2,TRUE)</f>
        <v>SmC</v>
      </c>
      <c r="G636">
        <v>1</v>
      </c>
      <c r="H636" t="s">
        <v>8220</v>
      </c>
      <c r="I636" t="s">
        <v>8224</v>
      </c>
      <c r="J636" t="s">
        <v>8246</v>
      </c>
      <c r="K636">
        <v>1424989029</v>
      </c>
      <c r="L636" s="8">
        <f t="shared" si="90"/>
        <v>42061.928576388891</v>
      </c>
      <c r="M636" s="8">
        <f t="shared" si="93"/>
        <v>42061</v>
      </c>
      <c r="N636" s="9">
        <f t="shared" si="94"/>
        <v>0.92857638889108784</v>
      </c>
      <c r="O636">
        <v>1422397029</v>
      </c>
      <c r="P636" s="8">
        <f t="shared" si="91"/>
        <v>42031.928576388891</v>
      </c>
      <c r="Q636" s="8">
        <f t="shared" si="95"/>
        <v>42031</v>
      </c>
      <c r="R636" s="9">
        <f t="shared" si="96"/>
        <v>0.92857638889108784</v>
      </c>
      <c r="S636" t="b">
        <v>0</v>
      </c>
      <c r="T636">
        <v>1</v>
      </c>
      <c r="U636" t="str">
        <f t="shared" si="97"/>
        <v/>
      </c>
      <c r="V636" t="str">
        <f t="shared" si="98"/>
        <v/>
      </c>
      <c r="W636" t="b">
        <v>0</v>
      </c>
      <c r="X636" t="s">
        <v>8270</v>
      </c>
      <c r="Y636" s="3">
        <f t="shared" si="99"/>
        <v>2.0000000000000001E-4</v>
      </c>
      <c r="Z636" s="4">
        <f t="shared" si="92"/>
        <v>1</v>
      </c>
      <c r="AA636" t="s">
        <v>8315</v>
      </c>
      <c r="AB636" t="s">
        <v>8316</v>
      </c>
      <c r="AC636">
        <f>1</f>
        <v>1</v>
      </c>
    </row>
    <row r="637" spans="1:29" ht="28.8" x14ac:dyDescent="0.3">
      <c r="A637">
        <v>635</v>
      </c>
      <c r="B637" s="1" t="s">
        <v>636</v>
      </c>
      <c r="C637" s="1" t="s">
        <v>4745</v>
      </c>
      <c r="D637">
        <v>25000</v>
      </c>
      <c r="E637">
        <f>VLOOKUP(D637,LU_A!$C$2:$D$13,1,TRUE)</f>
        <v>25000</v>
      </c>
      <c r="F637" t="str">
        <f>VLOOKUP($D637,LU_A!$C$2:$D$13,2,TRUE)</f>
        <v>MedC</v>
      </c>
      <c r="G637">
        <v>2</v>
      </c>
      <c r="H637" t="s">
        <v>8220</v>
      </c>
      <c r="I637" t="s">
        <v>8224</v>
      </c>
      <c r="J637" t="s">
        <v>8246</v>
      </c>
      <c r="K637">
        <v>1428804762</v>
      </c>
      <c r="L637" s="8">
        <f t="shared" si="90"/>
        <v>42106.092152777783</v>
      </c>
      <c r="M637" s="8">
        <f t="shared" si="93"/>
        <v>42106</v>
      </c>
      <c r="N637" s="9">
        <f t="shared" si="94"/>
        <v>9.2152777782757767E-2</v>
      </c>
      <c r="O637">
        <v>1426212762</v>
      </c>
      <c r="P637" s="8">
        <f t="shared" si="91"/>
        <v>42076.092152777783</v>
      </c>
      <c r="Q637" s="8">
        <f t="shared" si="95"/>
        <v>42076</v>
      </c>
      <c r="R637" s="9">
        <f t="shared" si="96"/>
        <v>9.2152777782757767E-2</v>
      </c>
      <c r="S637" t="b">
        <v>0</v>
      </c>
      <c r="T637">
        <v>1</v>
      </c>
      <c r="U637" t="str">
        <f t="shared" si="97"/>
        <v/>
      </c>
      <c r="V637" t="str">
        <f t="shared" si="98"/>
        <v/>
      </c>
      <c r="W637" t="b">
        <v>0</v>
      </c>
      <c r="X637" t="s">
        <v>8270</v>
      </c>
      <c r="Y637" s="3">
        <f t="shared" si="99"/>
        <v>8.0000000000000007E-5</v>
      </c>
      <c r="Z637" s="4">
        <f t="shared" si="92"/>
        <v>2</v>
      </c>
      <c r="AA637" t="s">
        <v>8315</v>
      </c>
      <c r="AB637" t="s">
        <v>8316</v>
      </c>
      <c r="AC637">
        <f>1</f>
        <v>1</v>
      </c>
    </row>
    <row r="638" spans="1:29" ht="43.2" x14ac:dyDescent="0.3">
      <c r="A638">
        <v>636</v>
      </c>
      <c r="B638" s="1" t="s">
        <v>637</v>
      </c>
      <c r="C638" s="1" t="s">
        <v>4746</v>
      </c>
      <c r="D638">
        <v>2000</v>
      </c>
      <c r="E638">
        <f>VLOOKUP(D638,LU_A!$C$2:$D$13,1,TRUE)</f>
        <v>1000</v>
      </c>
      <c r="F638" t="str">
        <f>VLOOKUP($D638,LU_A!$C$2:$D$13,2,TRUE)</f>
        <v>SmB</v>
      </c>
      <c r="G638">
        <v>4</v>
      </c>
      <c r="H638" t="s">
        <v>8220</v>
      </c>
      <c r="I638" t="s">
        <v>8225</v>
      </c>
      <c r="J638" t="s">
        <v>8247</v>
      </c>
      <c r="K638">
        <v>1433587620</v>
      </c>
      <c r="L638" s="8">
        <f t="shared" si="90"/>
        <v>42161.44930555555</v>
      </c>
      <c r="M638" s="8">
        <f t="shared" si="93"/>
        <v>42161</v>
      </c>
      <c r="N638" s="9">
        <f t="shared" si="94"/>
        <v>0.44930555555038154</v>
      </c>
      <c r="O638">
        <v>1430996150</v>
      </c>
      <c r="P638" s="8">
        <f t="shared" si="91"/>
        <v>42131.455439814818</v>
      </c>
      <c r="Q638" s="8">
        <f t="shared" si="95"/>
        <v>42131</v>
      </c>
      <c r="R638" s="9">
        <f t="shared" si="96"/>
        <v>0.45543981481750961</v>
      </c>
      <c r="S638" t="b">
        <v>0</v>
      </c>
      <c r="T638">
        <v>1</v>
      </c>
      <c r="U638" t="str">
        <f t="shared" si="97"/>
        <v/>
      </c>
      <c r="V638" t="str">
        <f t="shared" si="98"/>
        <v/>
      </c>
      <c r="W638" t="b">
        <v>0</v>
      </c>
      <c r="X638" t="s">
        <v>8270</v>
      </c>
      <c r="Y638" s="3">
        <f t="shared" si="99"/>
        <v>2E-3</v>
      </c>
      <c r="Z638" s="4">
        <f t="shared" si="92"/>
        <v>4</v>
      </c>
      <c r="AA638" t="s">
        <v>8315</v>
      </c>
      <c r="AB638" t="s">
        <v>8316</v>
      </c>
      <c r="AC638">
        <f>1</f>
        <v>1</v>
      </c>
    </row>
    <row r="639" spans="1:29" ht="43.2" x14ac:dyDescent="0.3">
      <c r="A639">
        <v>637</v>
      </c>
      <c r="B639" s="1" t="s">
        <v>638</v>
      </c>
      <c r="C639" s="1" t="s">
        <v>4747</v>
      </c>
      <c r="D639">
        <v>100000</v>
      </c>
      <c r="E639">
        <f>VLOOKUP(D639,LU_A!$C$2:$D$13,1,TRUE)</f>
        <v>50000</v>
      </c>
      <c r="F639" t="str">
        <f>VLOOKUP($D639,LU_A!$C$2:$D$13,2,TRUE)</f>
        <v>LgD</v>
      </c>
      <c r="G639">
        <v>0</v>
      </c>
      <c r="H639" t="s">
        <v>8220</v>
      </c>
      <c r="I639" t="s">
        <v>8225</v>
      </c>
      <c r="J639" t="s">
        <v>8247</v>
      </c>
      <c r="K639">
        <v>1488063840</v>
      </c>
      <c r="L639" s="8">
        <f t="shared" si="90"/>
        <v>42791.961111111115</v>
      </c>
      <c r="M639" s="8">
        <f t="shared" si="93"/>
        <v>42791</v>
      </c>
      <c r="N639" s="9">
        <f t="shared" si="94"/>
        <v>0.961111111115315</v>
      </c>
      <c r="O639">
        <v>1485558318</v>
      </c>
      <c r="P639" s="8">
        <f t="shared" si="91"/>
        <v>42762.962013888886</v>
      </c>
      <c r="Q639" s="8">
        <f t="shared" si="95"/>
        <v>42762</v>
      </c>
      <c r="R639" s="9">
        <f t="shared" si="96"/>
        <v>0.96201388888584916</v>
      </c>
      <c r="S639" t="b">
        <v>0</v>
      </c>
      <c r="T639">
        <v>0</v>
      </c>
      <c r="U639" t="str">
        <f t="shared" si="97"/>
        <v/>
      </c>
      <c r="V639" t="str">
        <f t="shared" si="98"/>
        <v/>
      </c>
      <c r="W639" t="b">
        <v>0</v>
      </c>
      <c r="X639" t="s">
        <v>8270</v>
      </c>
      <c r="Y639" s="3">
        <f t="shared" si="99"/>
        <v>0</v>
      </c>
      <c r="Z639" s="4" t="str">
        <f t="shared" si="92"/>
        <v xml:space="preserve"> </v>
      </c>
      <c r="AA639" t="s">
        <v>8315</v>
      </c>
      <c r="AB639" t="s">
        <v>8316</v>
      </c>
      <c r="AC639">
        <f>1</f>
        <v>1</v>
      </c>
    </row>
    <row r="640" spans="1:29" x14ac:dyDescent="0.3">
      <c r="A640">
        <v>638</v>
      </c>
      <c r="B640" s="1" t="s">
        <v>639</v>
      </c>
      <c r="C640" s="1" t="s">
        <v>4748</v>
      </c>
      <c r="D640">
        <v>200000</v>
      </c>
      <c r="E640">
        <f>VLOOKUP(D640,LU_A!$C$2:$D$13,1,TRUE)</f>
        <v>50000</v>
      </c>
      <c r="F640" t="str">
        <f>VLOOKUP($D640,LU_A!$C$2:$D$13,2,TRUE)</f>
        <v>LgD</v>
      </c>
      <c r="G640">
        <v>18</v>
      </c>
      <c r="H640" t="s">
        <v>8220</v>
      </c>
      <c r="I640" t="s">
        <v>8236</v>
      </c>
      <c r="J640" t="s">
        <v>8249</v>
      </c>
      <c r="K640">
        <v>1490447662</v>
      </c>
      <c r="L640" s="8">
        <f t="shared" si="90"/>
        <v>42819.55164351852</v>
      </c>
      <c r="M640" s="8">
        <f t="shared" si="93"/>
        <v>42819</v>
      </c>
      <c r="N640" s="9">
        <f t="shared" si="94"/>
        <v>0.55164351851999527</v>
      </c>
      <c r="O640">
        <v>1485267262</v>
      </c>
      <c r="P640" s="8">
        <f t="shared" si="91"/>
        <v>42759.593310185184</v>
      </c>
      <c r="Q640" s="8">
        <f t="shared" si="95"/>
        <v>42759</v>
      </c>
      <c r="R640" s="9">
        <f t="shared" si="96"/>
        <v>0.59331018518423662</v>
      </c>
      <c r="S640" t="b">
        <v>0</v>
      </c>
      <c r="T640">
        <v>6</v>
      </c>
      <c r="U640" t="str">
        <f t="shared" si="97"/>
        <v/>
      </c>
      <c r="V640" t="str">
        <f t="shared" si="98"/>
        <v/>
      </c>
      <c r="W640" t="b">
        <v>0</v>
      </c>
      <c r="X640" t="s">
        <v>8270</v>
      </c>
      <c r="Y640" s="3">
        <f t="shared" si="99"/>
        <v>9.0000000000000006E-5</v>
      </c>
      <c r="Z640" s="4">
        <f t="shared" si="92"/>
        <v>3</v>
      </c>
      <c r="AA640" t="s">
        <v>8315</v>
      </c>
      <c r="AB640" t="s">
        <v>8316</v>
      </c>
      <c r="AC640">
        <f>1</f>
        <v>1</v>
      </c>
    </row>
    <row r="641" spans="1:29" ht="28.8" x14ac:dyDescent="0.3">
      <c r="A641">
        <v>639</v>
      </c>
      <c r="B641" s="1" t="s">
        <v>640</v>
      </c>
      <c r="C641" s="1" t="s">
        <v>4749</v>
      </c>
      <c r="D641">
        <v>1000000</v>
      </c>
      <c r="E641">
        <f>VLOOKUP(D641,LU_A!$C$2:$D$13,1,TRUE)</f>
        <v>50000</v>
      </c>
      <c r="F641" t="str">
        <f>VLOOKUP($D641,LU_A!$C$2:$D$13,2,TRUE)</f>
        <v>LgD</v>
      </c>
      <c r="G641">
        <v>1</v>
      </c>
      <c r="H641" t="s">
        <v>8220</v>
      </c>
      <c r="I641" t="s">
        <v>8224</v>
      </c>
      <c r="J641" t="s">
        <v>8246</v>
      </c>
      <c r="K641">
        <v>1413208795</v>
      </c>
      <c r="L641" s="8">
        <f t="shared" si="90"/>
        <v>41925.583275462966</v>
      </c>
      <c r="M641" s="8">
        <f t="shared" si="93"/>
        <v>41925</v>
      </c>
      <c r="N641" s="9">
        <f t="shared" si="94"/>
        <v>0.58327546296641231</v>
      </c>
      <c r="O641">
        <v>1408024795</v>
      </c>
      <c r="P641" s="8">
        <f t="shared" si="91"/>
        <v>41865.583275462966</v>
      </c>
      <c r="Q641" s="8">
        <f t="shared" si="95"/>
        <v>41865</v>
      </c>
      <c r="R641" s="9">
        <f t="shared" si="96"/>
        <v>0.58327546296641231</v>
      </c>
      <c r="S641" t="b">
        <v>0</v>
      </c>
      <c r="T641">
        <v>1</v>
      </c>
      <c r="U641" t="str">
        <f t="shared" si="97"/>
        <v/>
      </c>
      <c r="V641" t="str">
        <f t="shared" si="98"/>
        <v/>
      </c>
      <c r="W641" t="b">
        <v>0</v>
      </c>
      <c r="X641" t="s">
        <v>8270</v>
      </c>
      <c r="Y641" s="3">
        <f t="shared" si="99"/>
        <v>9.9999999999999995E-7</v>
      </c>
      <c r="Z641" s="4">
        <f t="shared" si="92"/>
        <v>1</v>
      </c>
      <c r="AA641" t="s">
        <v>8315</v>
      </c>
      <c r="AB641" t="s">
        <v>8316</v>
      </c>
      <c r="AC641">
        <f>1</f>
        <v>1</v>
      </c>
    </row>
    <row r="642" spans="1:29" ht="43.2" x14ac:dyDescent="0.3">
      <c r="A642">
        <v>640</v>
      </c>
      <c r="B642" s="1" t="s">
        <v>641</v>
      </c>
      <c r="C642" s="1" t="s">
        <v>4750</v>
      </c>
      <c r="D642">
        <v>70</v>
      </c>
      <c r="E642">
        <f>VLOOKUP(D642,LU_A!$C$2:$D$13,1,TRUE)</f>
        <v>0</v>
      </c>
      <c r="F642" t="str">
        <f>VLOOKUP($D642,LU_A!$C$2:$D$13,2,TRUE)</f>
        <v>SmA</v>
      </c>
      <c r="G642">
        <v>101</v>
      </c>
      <c r="H642" t="s">
        <v>8219</v>
      </c>
      <c r="I642" t="s">
        <v>8230</v>
      </c>
      <c r="J642" t="s">
        <v>8249</v>
      </c>
      <c r="K642">
        <v>1480028400</v>
      </c>
      <c r="L642" s="8">
        <f t="shared" ref="L642:L705" si="100">(((K642/60)/60)/24)+DATE(1970,1,1)</f>
        <v>42698.958333333328</v>
      </c>
      <c r="M642" s="8">
        <f t="shared" si="93"/>
        <v>42698</v>
      </c>
      <c r="N642" s="9">
        <f t="shared" si="94"/>
        <v>0.95833333332848269</v>
      </c>
      <c r="O642">
        <v>1478685915</v>
      </c>
      <c r="P642" s="8">
        <f t="shared" ref="P642:P705" si="101">(((O642/60)/60)/24)+DATE(1970,1,1)</f>
        <v>42683.420312500006</v>
      </c>
      <c r="Q642" s="8">
        <f t="shared" si="95"/>
        <v>42683</v>
      </c>
      <c r="R642" s="9">
        <f t="shared" si="96"/>
        <v>0.42031250000582077</v>
      </c>
      <c r="S642" t="b">
        <v>0</v>
      </c>
      <c r="T642">
        <v>2</v>
      </c>
      <c r="U642">
        <f t="shared" si="97"/>
        <v>2</v>
      </c>
      <c r="V642" t="str">
        <f t="shared" si="98"/>
        <v/>
      </c>
      <c r="W642" t="b">
        <v>1</v>
      </c>
      <c r="X642" t="s">
        <v>8271</v>
      </c>
      <c r="Y642" s="3">
        <f t="shared" si="99"/>
        <v>1.4428571428571428</v>
      </c>
      <c r="Z642" s="4">
        <f t="shared" ref="Z642:Z705" si="102">IFERROR(G642/T642," ")</f>
        <v>50.5</v>
      </c>
      <c r="AA642" t="s">
        <v>8315</v>
      </c>
      <c r="AB642" t="s">
        <v>8317</v>
      </c>
      <c r="AC642">
        <f>1</f>
        <v>1</v>
      </c>
    </row>
    <row r="643" spans="1:29" ht="43.2" x14ac:dyDescent="0.3">
      <c r="A643">
        <v>641</v>
      </c>
      <c r="B643" s="1" t="s">
        <v>642</v>
      </c>
      <c r="C643" s="1" t="s">
        <v>4751</v>
      </c>
      <c r="D643">
        <v>40000</v>
      </c>
      <c r="E643">
        <f>VLOOKUP(D643,LU_A!$C$2:$D$13,1,TRUE)</f>
        <v>40000</v>
      </c>
      <c r="F643" t="str">
        <f>VLOOKUP($D643,LU_A!$C$2:$D$13,2,TRUE)</f>
        <v>LgB</v>
      </c>
      <c r="G643">
        <v>47665</v>
      </c>
      <c r="H643" t="s">
        <v>8219</v>
      </c>
      <c r="I643" t="s">
        <v>8224</v>
      </c>
      <c r="J643" t="s">
        <v>8246</v>
      </c>
      <c r="K643">
        <v>1439473248</v>
      </c>
      <c r="L643" s="8">
        <f t="shared" si="100"/>
        <v>42229.57</v>
      </c>
      <c r="M643" s="8">
        <f t="shared" ref="M643:M706" si="103">INT(L643)</f>
        <v>42229</v>
      </c>
      <c r="N643" s="9">
        <f t="shared" ref="N643:N706" si="104">L643-M643</f>
        <v>0.56999999999970896</v>
      </c>
      <c r="O643">
        <v>1436881248</v>
      </c>
      <c r="P643" s="8">
        <f t="shared" si="101"/>
        <v>42199.57</v>
      </c>
      <c r="Q643" s="8">
        <f t="shared" ref="Q643:Q706" si="105">INT(P643)</f>
        <v>42199</v>
      </c>
      <c r="R643" s="9">
        <f t="shared" ref="R643:R706" si="106">P643-Q643</f>
        <v>0.56999999999970896</v>
      </c>
      <c r="S643" t="b">
        <v>0</v>
      </c>
      <c r="T643">
        <v>315</v>
      </c>
      <c r="U643">
        <f t="shared" ref="U643:U706" si="107">IF(H643="successful",T643,"")</f>
        <v>315</v>
      </c>
      <c r="V643" t="str">
        <f t="shared" ref="V643:V706" si="108">IF(H643="failed",T643,"")</f>
        <v/>
      </c>
      <c r="W643" t="b">
        <v>1</v>
      </c>
      <c r="X643" t="s">
        <v>8271</v>
      </c>
      <c r="Y643" s="3">
        <f t="shared" ref="Y643:Y706" si="109">G643/D643</f>
        <v>1.1916249999999999</v>
      </c>
      <c r="Z643" s="4">
        <f t="shared" si="102"/>
        <v>151.31746031746033</v>
      </c>
      <c r="AA643" t="s">
        <v>8315</v>
      </c>
      <c r="AB643" t="s">
        <v>8317</v>
      </c>
      <c r="AC643">
        <f>1</f>
        <v>1</v>
      </c>
    </row>
    <row r="644" spans="1:29" ht="43.2" x14ac:dyDescent="0.3">
      <c r="A644">
        <v>642</v>
      </c>
      <c r="B644" s="1" t="s">
        <v>643</v>
      </c>
      <c r="C644" s="1" t="s">
        <v>4752</v>
      </c>
      <c r="D644">
        <v>20000</v>
      </c>
      <c r="E644">
        <f>VLOOKUP(D644,LU_A!$C$2:$D$13,1,TRUE)</f>
        <v>20000</v>
      </c>
      <c r="F644" t="str">
        <f>VLOOKUP($D644,LU_A!$C$2:$D$13,2,TRUE)</f>
        <v>MedB</v>
      </c>
      <c r="G644">
        <v>292097</v>
      </c>
      <c r="H644" t="s">
        <v>8219</v>
      </c>
      <c r="I644" t="s">
        <v>8236</v>
      </c>
      <c r="J644" t="s">
        <v>8249</v>
      </c>
      <c r="K644">
        <v>1439998674</v>
      </c>
      <c r="L644" s="8">
        <f t="shared" si="100"/>
        <v>42235.651319444441</v>
      </c>
      <c r="M644" s="8">
        <f t="shared" si="103"/>
        <v>42235</v>
      </c>
      <c r="N644" s="9">
        <f t="shared" si="104"/>
        <v>0.65131944444146939</v>
      </c>
      <c r="O644">
        <v>1436888274</v>
      </c>
      <c r="P644" s="8">
        <f t="shared" si="101"/>
        <v>42199.651319444441</v>
      </c>
      <c r="Q644" s="8">
        <f t="shared" si="105"/>
        <v>42199</v>
      </c>
      <c r="R644" s="9">
        <f t="shared" si="106"/>
        <v>0.65131944444146939</v>
      </c>
      <c r="S644" t="b">
        <v>0</v>
      </c>
      <c r="T644">
        <v>2174</v>
      </c>
      <c r="U644">
        <f t="shared" si="107"/>
        <v>2174</v>
      </c>
      <c r="V644" t="str">
        <f t="shared" si="108"/>
        <v/>
      </c>
      <c r="W644" t="b">
        <v>1</v>
      </c>
      <c r="X644" t="s">
        <v>8271</v>
      </c>
      <c r="Y644" s="3">
        <f t="shared" si="109"/>
        <v>14.604850000000001</v>
      </c>
      <c r="Z644" s="4">
        <f t="shared" si="102"/>
        <v>134.3592456301748</v>
      </c>
      <c r="AA644" t="s">
        <v>8315</v>
      </c>
      <c r="AB644" t="s">
        <v>8317</v>
      </c>
      <c r="AC644">
        <f>1</f>
        <v>1</v>
      </c>
    </row>
    <row r="645" spans="1:29" ht="43.2" x14ac:dyDescent="0.3">
      <c r="A645">
        <v>643</v>
      </c>
      <c r="B645" s="1" t="s">
        <v>644</v>
      </c>
      <c r="C645" s="1" t="s">
        <v>4753</v>
      </c>
      <c r="D645">
        <v>25000</v>
      </c>
      <c r="E645">
        <f>VLOOKUP(D645,LU_A!$C$2:$D$13,1,TRUE)</f>
        <v>25000</v>
      </c>
      <c r="F645" t="str">
        <f>VLOOKUP($D645,LU_A!$C$2:$D$13,2,TRUE)</f>
        <v>MedC</v>
      </c>
      <c r="G645">
        <v>26452</v>
      </c>
      <c r="H645" t="s">
        <v>8219</v>
      </c>
      <c r="I645" t="s">
        <v>8224</v>
      </c>
      <c r="J645" t="s">
        <v>8246</v>
      </c>
      <c r="K645">
        <v>1433085875</v>
      </c>
      <c r="L645" s="8">
        <f t="shared" si="100"/>
        <v>42155.642071759255</v>
      </c>
      <c r="M645" s="8">
        <f t="shared" si="103"/>
        <v>42155</v>
      </c>
      <c r="N645" s="9">
        <f t="shared" si="104"/>
        <v>0.64207175925548654</v>
      </c>
      <c r="O645">
        <v>1428333875</v>
      </c>
      <c r="P645" s="8">
        <f t="shared" si="101"/>
        <v>42100.642071759255</v>
      </c>
      <c r="Q645" s="8">
        <f t="shared" si="105"/>
        <v>42100</v>
      </c>
      <c r="R645" s="9">
        <f t="shared" si="106"/>
        <v>0.64207175925548654</v>
      </c>
      <c r="S645" t="b">
        <v>0</v>
      </c>
      <c r="T645">
        <v>152</v>
      </c>
      <c r="U645">
        <f t="shared" si="107"/>
        <v>152</v>
      </c>
      <c r="V645" t="str">
        <f t="shared" si="108"/>
        <v/>
      </c>
      <c r="W645" t="b">
        <v>1</v>
      </c>
      <c r="X645" t="s">
        <v>8271</v>
      </c>
      <c r="Y645" s="3">
        <f t="shared" si="109"/>
        <v>1.0580799999999999</v>
      </c>
      <c r="Z645" s="4">
        <f t="shared" si="102"/>
        <v>174.02631578947367</v>
      </c>
      <c r="AA645" t="s">
        <v>8315</v>
      </c>
      <c r="AB645" t="s">
        <v>8317</v>
      </c>
      <c r="AC645">
        <f>1</f>
        <v>1</v>
      </c>
    </row>
    <row r="646" spans="1:29" ht="43.2" x14ac:dyDescent="0.3">
      <c r="A646">
        <v>644</v>
      </c>
      <c r="B646" s="1" t="s">
        <v>645</v>
      </c>
      <c r="C646" s="1" t="s">
        <v>4754</v>
      </c>
      <c r="D646">
        <v>25000</v>
      </c>
      <c r="E646">
        <f>VLOOKUP(D646,LU_A!$C$2:$D$13,1,TRUE)</f>
        <v>25000</v>
      </c>
      <c r="F646" t="str">
        <f>VLOOKUP($D646,LU_A!$C$2:$D$13,2,TRUE)</f>
        <v>MedC</v>
      </c>
      <c r="G646">
        <v>75029.48</v>
      </c>
      <c r="H646" t="s">
        <v>8219</v>
      </c>
      <c r="I646" t="s">
        <v>8224</v>
      </c>
      <c r="J646" t="s">
        <v>8246</v>
      </c>
      <c r="K646">
        <v>1414544400</v>
      </c>
      <c r="L646" s="8">
        <f t="shared" si="100"/>
        <v>41941.041666666664</v>
      </c>
      <c r="M646" s="8">
        <f t="shared" si="103"/>
        <v>41941</v>
      </c>
      <c r="N646" s="9">
        <f t="shared" si="104"/>
        <v>4.1666666664241347E-2</v>
      </c>
      <c r="O646">
        <v>1410883139</v>
      </c>
      <c r="P646" s="8">
        <f t="shared" si="101"/>
        <v>41898.665960648148</v>
      </c>
      <c r="Q646" s="8">
        <f t="shared" si="105"/>
        <v>41898</v>
      </c>
      <c r="R646" s="9">
        <f t="shared" si="106"/>
        <v>0.66596064814802958</v>
      </c>
      <c r="S646" t="b">
        <v>0</v>
      </c>
      <c r="T646">
        <v>1021</v>
      </c>
      <c r="U646">
        <f t="shared" si="107"/>
        <v>1021</v>
      </c>
      <c r="V646" t="str">
        <f t="shared" si="108"/>
        <v/>
      </c>
      <c r="W646" t="b">
        <v>1</v>
      </c>
      <c r="X646" t="s">
        <v>8271</v>
      </c>
      <c r="Y646" s="3">
        <f t="shared" si="109"/>
        <v>3.0011791999999997</v>
      </c>
      <c r="Z646" s="4">
        <f t="shared" si="102"/>
        <v>73.486268364348675</v>
      </c>
      <c r="AA646" t="s">
        <v>8315</v>
      </c>
      <c r="AB646" t="s">
        <v>8317</v>
      </c>
      <c r="AC646">
        <f>1</f>
        <v>1</v>
      </c>
    </row>
    <row r="647" spans="1:29" ht="28.8" x14ac:dyDescent="0.3">
      <c r="A647">
        <v>645</v>
      </c>
      <c r="B647" s="1" t="s">
        <v>646</v>
      </c>
      <c r="C647" s="1" t="s">
        <v>4755</v>
      </c>
      <c r="D647">
        <v>2000</v>
      </c>
      <c r="E647">
        <f>VLOOKUP(D647,LU_A!$C$2:$D$13,1,TRUE)</f>
        <v>1000</v>
      </c>
      <c r="F647" t="str">
        <f>VLOOKUP($D647,LU_A!$C$2:$D$13,2,TRUE)</f>
        <v>SmB</v>
      </c>
      <c r="G647">
        <v>5574</v>
      </c>
      <c r="H647" t="s">
        <v>8219</v>
      </c>
      <c r="I647" t="s">
        <v>8224</v>
      </c>
      <c r="J647" t="s">
        <v>8246</v>
      </c>
      <c r="K647">
        <v>1470962274</v>
      </c>
      <c r="L647" s="8">
        <f t="shared" si="100"/>
        <v>42594.026319444441</v>
      </c>
      <c r="M647" s="8">
        <f t="shared" si="103"/>
        <v>42594</v>
      </c>
      <c r="N647" s="9">
        <f t="shared" si="104"/>
        <v>2.6319444441469386E-2</v>
      </c>
      <c r="O647">
        <v>1468370274</v>
      </c>
      <c r="P647" s="8">
        <f t="shared" si="101"/>
        <v>42564.026319444441</v>
      </c>
      <c r="Q647" s="8">
        <f t="shared" si="105"/>
        <v>42564</v>
      </c>
      <c r="R647" s="9">
        <f t="shared" si="106"/>
        <v>2.6319444441469386E-2</v>
      </c>
      <c r="S647" t="b">
        <v>0</v>
      </c>
      <c r="T647">
        <v>237</v>
      </c>
      <c r="U647">
        <f t="shared" si="107"/>
        <v>237</v>
      </c>
      <c r="V647" t="str">
        <f t="shared" si="108"/>
        <v/>
      </c>
      <c r="W647" t="b">
        <v>1</v>
      </c>
      <c r="X647" t="s">
        <v>8271</v>
      </c>
      <c r="Y647" s="3">
        <f t="shared" si="109"/>
        <v>2.7869999999999999</v>
      </c>
      <c r="Z647" s="4">
        <f t="shared" si="102"/>
        <v>23.518987341772153</v>
      </c>
      <c r="AA647" t="s">
        <v>8315</v>
      </c>
      <c r="AB647" t="s">
        <v>8317</v>
      </c>
      <c r="AC647">
        <f>1</f>
        <v>1</v>
      </c>
    </row>
    <row r="648" spans="1:29" ht="43.2" x14ac:dyDescent="0.3">
      <c r="A648">
        <v>646</v>
      </c>
      <c r="B648" s="1" t="s">
        <v>647</v>
      </c>
      <c r="C648" s="1" t="s">
        <v>4756</v>
      </c>
      <c r="D648">
        <v>800</v>
      </c>
      <c r="E648">
        <f>VLOOKUP(D648,LU_A!$C$2:$D$13,1,TRUE)</f>
        <v>0</v>
      </c>
      <c r="F648" t="str">
        <f>VLOOKUP($D648,LU_A!$C$2:$D$13,2,TRUE)</f>
        <v>SmA</v>
      </c>
      <c r="G648">
        <v>1055.01</v>
      </c>
      <c r="H648" t="s">
        <v>8219</v>
      </c>
      <c r="I648" t="s">
        <v>8224</v>
      </c>
      <c r="J648" t="s">
        <v>8246</v>
      </c>
      <c r="K648">
        <v>1407788867</v>
      </c>
      <c r="L648" s="8">
        <f t="shared" si="100"/>
        <v>41862.852627314816</v>
      </c>
      <c r="M648" s="8">
        <f t="shared" si="103"/>
        <v>41862</v>
      </c>
      <c r="N648" s="9">
        <f t="shared" si="104"/>
        <v>0.85262731481634546</v>
      </c>
      <c r="O648">
        <v>1405196867</v>
      </c>
      <c r="P648" s="8">
        <f t="shared" si="101"/>
        <v>41832.852627314816</v>
      </c>
      <c r="Q648" s="8">
        <f t="shared" si="105"/>
        <v>41832</v>
      </c>
      <c r="R648" s="9">
        <f t="shared" si="106"/>
        <v>0.85262731481634546</v>
      </c>
      <c r="S648" t="b">
        <v>0</v>
      </c>
      <c r="T648">
        <v>27</v>
      </c>
      <c r="U648">
        <f t="shared" si="107"/>
        <v>27</v>
      </c>
      <c r="V648" t="str">
        <f t="shared" si="108"/>
        <v/>
      </c>
      <c r="W648" t="b">
        <v>1</v>
      </c>
      <c r="X648" t="s">
        <v>8271</v>
      </c>
      <c r="Y648" s="3">
        <f t="shared" si="109"/>
        <v>1.3187625000000001</v>
      </c>
      <c r="Z648" s="4">
        <f t="shared" si="102"/>
        <v>39.074444444444445</v>
      </c>
      <c r="AA648" t="s">
        <v>8315</v>
      </c>
      <c r="AB648" t="s">
        <v>8317</v>
      </c>
      <c r="AC648">
        <f>1</f>
        <v>1</v>
      </c>
    </row>
    <row r="649" spans="1:29" ht="43.2" x14ac:dyDescent="0.3">
      <c r="A649">
        <v>647</v>
      </c>
      <c r="B649" s="1" t="s">
        <v>648</v>
      </c>
      <c r="C649" s="1" t="s">
        <v>4757</v>
      </c>
      <c r="D649">
        <v>2000</v>
      </c>
      <c r="E649">
        <f>VLOOKUP(D649,LU_A!$C$2:$D$13,1,TRUE)</f>
        <v>1000</v>
      </c>
      <c r="F649" t="str">
        <f>VLOOKUP($D649,LU_A!$C$2:$D$13,2,TRUE)</f>
        <v>SmB</v>
      </c>
      <c r="G649">
        <v>2141</v>
      </c>
      <c r="H649" t="s">
        <v>8219</v>
      </c>
      <c r="I649" t="s">
        <v>8229</v>
      </c>
      <c r="J649" t="s">
        <v>8251</v>
      </c>
      <c r="K649">
        <v>1458235549</v>
      </c>
      <c r="L649" s="8">
        <f t="shared" si="100"/>
        <v>42446.726261574076</v>
      </c>
      <c r="M649" s="8">
        <f t="shared" si="103"/>
        <v>42446</v>
      </c>
      <c r="N649" s="9">
        <f t="shared" si="104"/>
        <v>0.72626157407648861</v>
      </c>
      <c r="O649">
        <v>1455647149</v>
      </c>
      <c r="P649" s="8">
        <f t="shared" si="101"/>
        <v>42416.767928240741</v>
      </c>
      <c r="Q649" s="8">
        <f t="shared" si="105"/>
        <v>42416</v>
      </c>
      <c r="R649" s="9">
        <f t="shared" si="106"/>
        <v>0.76792824074072996</v>
      </c>
      <c r="S649" t="b">
        <v>0</v>
      </c>
      <c r="T649">
        <v>17</v>
      </c>
      <c r="U649">
        <f t="shared" si="107"/>
        <v>17</v>
      </c>
      <c r="V649" t="str">
        <f t="shared" si="108"/>
        <v/>
      </c>
      <c r="W649" t="b">
        <v>1</v>
      </c>
      <c r="X649" t="s">
        <v>8271</v>
      </c>
      <c r="Y649" s="3">
        <f t="shared" si="109"/>
        <v>1.0705</v>
      </c>
      <c r="Z649" s="4">
        <f t="shared" si="102"/>
        <v>125.94117647058823</v>
      </c>
      <c r="AA649" t="s">
        <v>8315</v>
      </c>
      <c r="AB649" t="s">
        <v>8317</v>
      </c>
      <c r="AC649">
        <f>1</f>
        <v>1</v>
      </c>
    </row>
    <row r="650" spans="1:29" ht="28.8" x14ac:dyDescent="0.3">
      <c r="A650">
        <v>648</v>
      </c>
      <c r="B650" s="1" t="s">
        <v>649</v>
      </c>
      <c r="C650" s="1" t="s">
        <v>4758</v>
      </c>
      <c r="D650">
        <v>35000</v>
      </c>
      <c r="E650">
        <f>VLOOKUP(D650,LU_A!$C$2:$D$13,1,TRUE)</f>
        <v>35000</v>
      </c>
      <c r="F650" t="str">
        <f>VLOOKUP($D650,LU_A!$C$2:$D$13,2,TRUE)</f>
        <v>LgA</v>
      </c>
      <c r="G650">
        <v>44388</v>
      </c>
      <c r="H650" t="s">
        <v>8219</v>
      </c>
      <c r="I650" t="s">
        <v>8224</v>
      </c>
      <c r="J650" t="s">
        <v>8246</v>
      </c>
      <c r="K650">
        <v>1413304708</v>
      </c>
      <c r="L650" s="8">
        <f t="shared" si="100"/>
        <v>41926.693379629629</v>
      </c>
      <c r="M650" s="8">
        <f t="shared" si="103"/>
        <v>41926</v>
      </c>
      <c r="N650" s="9">
        <f t="shared" si="104"/>
        <v>0.69337962962890742</v>
      </c>
      <c r="O650">
        <v>1410280708</v>
      </c>
      <c r="P650" s="8">
        <f t="shared" si="101"/>
        <v>41891.693379629629</v>
      </c>
      <c r="Q650" s="8">
        <f t="shared" si="105"/>
        <v>41891</v>
      </c>
      <c r="R650" s="9">
        <f t="shared" si="106"/>
        <v>0.69337962962890742</v>
      </c>
      <c r="S650" t="b">
        <v>0</v>
      </c>
      <c r="T650">
        <v>27</v>
      </c>
      <c r="U650">
        <f t="shared" si="107"/>
        <v>27</v>
      </c>
      <c r="V650" t="str">
        <f t="shared" si="108"/>
        <v/>
      </c>
      <c r="W650" t="b">
        <v>1</v>
      </c>
      <c r="X650" t="s">
        <v>8271</v>
      </c>
      <c r="Y650" s="3">
        <f t="shared" si="109"/>
        <v>1.2682285714285715</v>
      </c>
      <c r="Z650" s="4">
        <f t="shared" si="102"/>
        <v>1644</v>
      </c>
      <c r="AA650" t="s">
        <v>8315</v>
      </c>
      <c r="AB650" t="s">
        <v>8317</v>
      </c>
      <c r="AC650">
        <f>1</f>
        <v>1</v>
      </c>
    </row>
    <row r="651" spans="1:29" ht="43.2" x14ac:dyDescent="0.3">
      <c r="A651">
        <v>649</v>
      </c>
      <c r="B651" s="1" t="s">
        <v>650</v>
      </c>
      <c r="C651" s="1" t="s">
        <v>4759</v>
      </c>
      <c r="D651">
        <v>2500</v>
      </c>
      <c r="E651">
        <f>VLOOKUP(D651,LU_A!$C$2:$D$13,1,TRUE)</f>
        <v>1000</v>
      </c>
      <c r="F651" t="str">
        <f>VLOOKUP($D651,LU_A!$C$2:$D$13,2,TRUE)</f>
        <v>SmB</v>
      </c>
      <c r="G651">
        <v>3499</v>
      </c>
      <c r="H651" t="s">
        <v>8219</v>
      </c>
      <c r="I651" t="s">
        <v>8224</v>
      </c>
      <c r="J651" t="s">
        <v>8246</v>
      </c>
      <c r="K651">
        <v>1410904413</v>
      </c>
      <c r="L651" s="8">
        <f t="shared" si="100"/>
        <v>41898.912187499998</v>
      </c>
      <c r="M651" s="8">
        <f t="shared" si="103"/>
        <v>41898</v>
      </c>
      <c r="N651" s="9">
        <f t="shared" si="104"/>
        <v>0.91218749999825377</v>
      </c>
      <c r="O651">
        <v>1409090013</v>
      </c>
      <c r="P651" s="8">
        <f t="shared" si="101"/>
        <v>41877.912187499998</v>
      </c>
      <c r="Q651" s="8">
        <f t="shared" si="105"/>
        <v>41877</v>
      </c>
      <c r="R651" s="9">
        <f t="shared" si="106"/>
        <v>0.91218749999825377</v>
      </c>
      <c r="S651" t="b">
        <v>0</v>
      </c>
      <c r="T651">
        <v>82</v>
      </c>
      <c r="U651">
        <f t="shared" si="107"/>
        <v>82</v>
      </c>
      <c r="V651" t="str">
        <f t="shared" si="108"/>
        <v/>
      </c>
      <c r="W651" t="b">
        <v>1</v>
      </c>
      <c r="X651" t="s">
        <v>8271</v>
      </c>
      <c r="Y651" s="3">
        <f t="shared" si="109"/>
        <v>1.3996</v>
      </c>
      <c r="Z651" s="4">
        <f t="shared" si="102"/>
        <v>42.670731707317074</v>
      </c>
      <c r="AA651" t="s">
        <v>8315</v>
      </c>
      <c r="AB651" t="s">
        <v>8317</v>
      </c>
      <c r="AC651">
        <f>1</f>
        <v>1</v>
      </c>
    </row>
    <row r="652" spans="1:29" ht="43.2" x14ac:dyDescent="0.3">
      <c r="A652">
        <v>650</v>
      </c>
      <c r="B652" s="1" t="s">
        <v>651</v>
      </c>
      <c r="C652" s="1" t="s">
        <v>4760</v>
      </c>
      <c r="D652">
        <v>1500</v>
      </c>
      <c r="E652">
        <f>VLOOKUP(D652,LU_A!$C$2:$D$13,1,TRUE)</f>
        <v>1000</v>
      </c>
      <c r="F652" t="str">
        <f>VLOOKUP($D652,LU_A!$C$2:$D$13,2,TRUE)</f>
        <v>SmB</v>
      </c>
      <c r="G652">
        <v>1686</v>
      </c>
      <c r="H652" t="s">
        <v>8219</v>
      </c>
      <c r="I652" t="s">
        <v>8224</v>
      </c>
      <c r="J652" t="s">
        <v>8246</v>
      </c>
      <c r="K652">
        <v>1418953984</v>
      </c>
      <c r="L652" s="8">
        <f t="shared" si="100"/>
        <v>41992.078518518523</v>
      </c>
      <c r="M652" s="8">
        <f t="shared" si="103"/>
        <v>41992</v>
      </c>
      <c r="N652" s="9">
        <f t="shared" si="104"/>
        <v>7.851851852319669E-2</v>
      </c>
      <c r="O652">
        <v>1413766384</v>
      </c>
      <c r="P652" s="8">
        <f t="shared" si="101"/>
        <v>41932.036851851852</v>
      </c>
      <c r="Q652" s="8">
        <f t="shared" si="105"/>
        <v>41932</v>
      </c>
      <c r="R652" s="9">
        <f t="shared" si="106"/>
        <v>3.6851851851679385E-2</v>
      </c>
      <c r="S652" t="b">
        <v>0</v>
      </c>
      <c r="T652">
        <v>48</v>
      </c>
      <c r="U652">
        <f t="shared" si="107"/>
        <v>48</v>
      </c>
      <c r="V652" t="str">
        <f t="shared" si="108"/>
        <v/>
      </c>
      <c r="W652" t="b">
        <v>1</v>
      </c>
      <c r="X652" t="s">
        <v>8271</v>
      </c>
      <c r="Y652" s="3">
        <f t="shared" si="109"/>
        <v>1.1240000000000001</v>
      </c>
      <c r="Z652" s="4">
        <f t="shared" si="102"/>
        <v>35.125</v>
      </c>
      <c r="AA652" t="s">
        <v>8315</v>
      </c>
      <c r="AB652" t="s">
        <v>8317</v>
      </c>
      <c r="AC652">
        <f>1</f>
        <v>1</v>
      </c>
    </row>
    <row r="653" spans="1:29" ht="43.2" x14ac:dyDescent="0.3">
      <c r="A653">
        <v>651</v>
      </c>
      <c r="B653" s="1" t="s">
        <v>652</v>
      </c>
      <c r="C653" s="1" t="s">
        <v>4761</v>
      </c>
      <c r="D653">
        <v>25000</v>
      </c>
      <c r="E653">
        <f>VLOOKUP(D653,LU_A!$C$2:$D$13,1,TRUE)</f>
        <v>25000</v>
      </c>
      <c r="F653" t="str">
        <f>VLOOKUP($D653,LU_A!$C$2:$D$13,2,TRUE)</f>
        <v>MedC</v>
      </c>
      <c r="G653">
        <v>25132</v>
      </c>
      <c r="H653" t="s">
        <v>8219</v>
      </c>
      <c r="I653" t="s">
        <v>8224</v>
      </c>
      <c r="J653" t="s">
        <v>8246</v>
      </c>
      <c r="K653">
        <v>1418430311</v>
      </c>
      <c r="L653" s="8">
        <f t="shared" si="100"/>
        <v>41986.017488425925</v>
      </c>
      <c r="M653" s="8">
        <f t="shared" si="103"/>
        <v>41986</v>
      </c>
      <c r="N653" s="9">
        <f t="shared" si="104"/>
        <v>1.7488425924966577E-2</v>
      </c>
      <c r="O653">
        <v>1415838311</v>
      </c>
      <c r="P653" s="8">
        <f t="shared" si="101"/>
        <v>41956.017488425925</v>
      </c>
      <c r="Q653" s="8">
        <f t="shared" si="105"/>
        <v>41956</v>
      </c>
      <c r="R653" s="9">
        <f t="shared" si="106"/>
        <v>1.7488425924966577E-2</v>
      </c>
      <c r="S653" t="b">
        <v>0</v>
      </c>
      <c r="T653">
        <v>105</v>
      </c>
      <c r="U653">
        <f t="shared" si="107"/>
        <v>105</v>
      </c>
      <c r="V653" t="str">
        <f t="shared" si="108"/>
        <v/>
      </c>
      <c r="W653" t="b">
        <v>1</v>
      </c>
      <c r="X653" t="s">
        <v>8271</v>
      </c>
      <c r="Y653" s="3">
        <f t="shared" si="109"/>
        <v>1.00528</v>
      </c>
      <c r="Z653" s="4">
        <f t="shared" si="102"/>
        <v>239.35238095238094</v>
      </c>
      <c r="AA653" t="s">
        <v>8315</v>
      </c>
      <c r="AB653" t="s">
        <v>8317</v>
      </c>
      <c r="AC653">
        <f>1</f>
        <v>1</v>
      </c>
    </row>
    <row r="654" spans="1:29" ht="57.6" x14ac:dyDescent="0.3">
      <c r="A654">
        <v>652</v>
      </c>
      <c r="B654" s="1" t="s">
        <v>653</v>
      </c>
      <c r="C654" s="1" t="s">
        <v>4762</v>
      </c>
      <c r="D654">
        <v>3000</v>
      </c>
      <c r="E654">
        <f>VLOOKUP(D654,LU_A!$C$2:$D$13,1,TRUE)</f>
        <v>1000</v>
      </c>
      <c r="F654" t="str">
        <f>VLOOKUP($D654,LU_A!$C$2:$D$13,2,TRUE)</f>
        <v>SmB</v>
      </c>
      <c r="G654">
        <v>3014</v>
      </c>
      <c r="H654" t="s">
        <v>8219</v>
      </c>
      <c r="I654" t="s">
        <v>8224</v>
      </c>
      <c r="J654" t="s">
        <v>8246</v>
      </c>
      <c r="K654">
        <v>1480613650</v>
      </c>
      <c r="L654" s="8">
        <f t="shared" si="100"/>
        <v>42705.732060185182</v>
      </c>
      <c r="M654" s="8">
        <f t="shared" si="103"/>
        <v>42705</v>
      </c>
      <c r="N654" s="9">
        <f t="shared" si="104"/>
        <v>0.73206018518249039</v>
      </c>
      <c r="O654">
        <v>1478018050</v>
      </c>
      <c r="P654" s="8">
        <f t="shared" si="101"/>
        <v>42675.690393518518</v>
      </c>
      <c r="Q654" s="8">
        <f t="shared" si="105"/>
        <v>42675</v>
      </c>
      <c r="R654" s="9">
        <f t="shared" si="106"/>
        <v>0.69039351851824904</v>
      </c>
      <c r="S654" t="b">
        <v>0</v>
      </c>
      <c r="T654">
        <v>28</v>
      </c>
      <c r="U654">
        <f t="shared" si="107"/>
        <v>28</v>
      </c>
      <c r="V654" t="str">
        <f t="shared" si="108"/>
        <v/>
      </c>
      <c r="W654" t="b">
        <v>1</v>
      </c>
      <c r="X654" t="s">
        <v>8271</v>
      </c>
      <c r="Y654" s="3">
        <f t="shared" si="109"/>
        <v>1.0046666666666666</v>
      </c>
      <c r="Z654" s="4">
        <f t="shared" si="102"/>
        <v>107.64285714285714</v>
      </c>
      <c r="AA654" t="s">
        <v>8315</v>
      </c>
      <c r="AB654" t="s">
        <v>8317</v>
      </c>
      <c r="AC654">
        <f>1</f>
        <v>1</v>
      </c>
    </row>
    <row r="655" spans="1:29" ht="57.6" x14ac:dyDescent="0.3">
      <c r="A655">
        <v>653</v>
      </c>
      <c r="B655" s="1" t="s">
        <v>654</v>
      </c>
      <c r="C655" s="1" t="s">
        <v>4763</v>
      </c>
      <c r="D655">
        <v>75000</v>
      </c>
      <c r="E655">
        <f>VLOOKUP(D655,LU_A!$C$2:$D$13,1,TRUE)</f>
        <v>50000</v>
      </c>
      <c r="F655" t="str">
        <f>VLOOKUP($D655,LU_A!$C$2:$D$13,2,TRUE)</f>
        <v>LgD</v>
      </c>
      <c r="G655">
        <v>106084.5</v>
      </c>
      <c r="H655" t="s">
        <v>8219</v>
      </c>
      <c r="I655" t="s">
        <v>8224</v>
      </c>
      <c r="J655" t="s">
        <v>8246</v>
      </c>
      <c r="K655">
        <v>1440082240</v>
      </c>
      <c r="L655" s="8">
        <f t="shared" si="100"/>
        <v>42236.618518518517</v>
      </c>
      <c r="M655" s="8">
        <f t="shared" si="103"/>
        <v>42236</v>
      </c>
      <c r="N655" s="9">
        <f t="shared" si="104"/>
        <v>0.61851851851679385</v>
      </c>
      <c r="O655">
        <v>1436885440</v>
      </c>
      <c r="P655" s="8">
        <f t="shared" si="101"/>
        <v>42199.618518518517</v>
      </c>
      <c r="Q655" s="8">
        <f t="shared" si="105"/>
        <v>42199</v>
      </c>
      <c r="R655" s="9">
        <f t="shared" si="106"/>
        <v>0.61851851851679385</v>
      </c>
      <c r="S655" t="b">
        <v>0</v>
      </c>
      <c r="T655">
        <v>1107</v>
      </c>
      <c r="U655">
        <f t="shared" si="107"/>
        <v>1107</v>
      </c>
      <c r="V655" t="str">
        <f t="shared" si="108"/>
        <v/>
      </c>
      <c r="W655" t="b">
        <v>1</v>
      </c>
      <c r="X655" t="s">
        <v>8271</v>
      </c>
      <c r="Y655" s="3">
        <f t="shared" si="109"/>
        <v>1.4144600000000001</v>
      </c>
      <c r="Z655" s="4">
        <f t="shared" si="102"/>
        <v>95.830623306233065</v>
      </c>
      <c r="AA655" t="s">
        <v>8315</v>
      </c>
      <c r="AB655" t="s">
        <v>8317</v>
      </c>
      <c r="AC655">
        <f>1</f>
        <v>1</v>
      </c>
    </row>
    <row r="656" spans="1:29" ht="43.2" x14ac:dyDescent="0.3">
      <c r="A656">
        <v>654</v>
      </c>
      <c r="B656" s="1" t="s">
        <v>655</v>
      </c>
      <c r="C656" s="1" t="s">
        <v>4764</v>
      </c>
      <c r="D656">
        <v>12000</v>
      </c>
      <c r="E656">
        <f>VLOOKUP(D656,LU_A!$C$2:$D$13,1,TRUE)</f>
        <v>10000</v>
      </c>
      <c r="F656" t="str">
        <f>VLOOKUP($D656,LU_A!$C$2:$D$13,2,TRUE)</f>
        <v>SmD</v>
      </c>
      <c r="G656">
        <v>32075</v>
      </c>
      <c r="H656" t="s">
        <v>8219</v>
      </c>
      <c r="I656" t="s">
        <v>8224</v>
      </c>
      <c r="J656" t="s">
        <v>8246</v>
      </c>
      <c r="K656">
        <v>1436396313</v>
      </c>
      <c r="L656" s="8">
        <f t="shared" si="100"/>
        <v>42193.957326388889</v>
      </c>
      <c r="M656" s="8">
        <f t="shared" si="103"/>
        <v>42193</v>
      </c>
      <c r="N656" s="9">
        <f t="shared" si="104"/>
        <v>0.95732638888875954</v>
      </c>
      <c r="O656">
        <v>1433804313</v>
      </c>
      <c r="P656" s="8">
        <f t="shared" si="101"/>
        <v>42163.957326388889</v>
      </c>
      <c r="Q656" s="8">
        <f t="shared" si="105"/>
        <v>42163</v>
      </c>
      <c r="R656" s="9">
        <f t="shared" si="106"/>
        <v>0.95732638888875954</v>
      </c>
      <c r="S656" t="b">
        <v>0</v>
      </c>
      <c r="T656">
        <v>1013</v>
      </c>
      <c r="U656">
        <f t="shared" si="107"/>
        <v>1013</v>
      </c>
      <c r="V656" t="str">
        <f t="shared" si="108"/>
        <v/>
      </c>
      <c r="W656" t="b">
        <v>1</v>
      </c>
      <c r="X656" t="s">
        <v>8271</v>
      </c>
      <c r="Y656" s="3">
        <f t="shared" si="109"/>
        <v>2.6729166666666666</v>
      </c>
      <c r="Z656" s="4">
        <f t="shared" si="102"/>
        <v>31.663376110562684</v>
      </c>
      <c r="AA656" t="s">
        <v>8315</v>
      </c>
      <c r="AB656" t="s">
        <v>8317</v>
      </c>
      <c r="AC656">
        <f>1</f>
        <v>1</v>
      </c>
    </row>
    <row r="657" spans="1:29" ht="43.2" x14ac:dyDescent="0.3">
      <c r="A657">
        <v>655</v>
      </c>
      <c r="B657" s="1" t="s">
        <v>656</v>
      </c>
      <c r="C657" s="1" t="s">
        <v>4765</v>
      </c>
      <c r="D657">
        <v>8000</v>
      </c>
      <c r="E657">
        <f>VLOOKUP(D657,LU_A!$C$2:$D$13,1,TRUE)</f>
        <v>5000</v>
      </c>
      <c r="F657" t="str">
        <f>VLOOKUP($D657,LU_A!$C$2:$D$13,2,TRUE)</f>
        <v>SmC</v>
      </c>
      <c r="G657">
        <v>11751</v>
      </c>
      <c r="H657" t="s">
        <v>8219</v>
      </c>
      <c r="I657" t="s">
        <v>8224</v>
      </c>
      <c r="J657" t="s">
        <v>8246</v>
      </c>
      <c r="K657">
        <v>1426197512</v>
      </c>
      <c r="L657" s="8">
        <f t="shared" si="100"/>
        <v>42075.915648148148</v>
      </c>
      <c r="M657" s="8">
        <f t="shared" si="103"/>
        <v>42075</v>
      </c>
      <c r="N657" s="9">
        <f t="shared" si="104"/>
        <v>0.91564814814773854</v>
      </c>
      <c r="O657">
        <v>1423609112</v>
      </c>
      <c r="P657" s="8">
        <f t="shared" si="101"/>
        <v>42045.957314814819</v>
      </c>
      <c r="Q657" s="8">
        <f t="shared" si="105"/>
        <v>42045</v>
      </c>
      <c r="R657" s="9">
        <f t="shared" si="106"/>
        <v>0.95731481481925584</v>
      </c>
      <c r="S657" t="b">
        <v>0</v>
      </c>
      <c r="T657">
        <v>274</v>
      </c>
      <c r="U657">
        <f t="shared" si="107"/>
        <v>274</v>
      </c>
      <c r="V657" t="str">
        <f t="shared" si="108"/>
        <v/>
      </c>
      <c r="W657" t="b">
        <v>1</v>
      </c>
      <c r="X657" t="s">
        <v>8271</v>
      </c>
      <c r="Y657" s="3">
        <f t="shared" si="109"/>
        <v>1.4688749999999999</v>
      </c>
      <c r="Z657" s="4">
        <f t="shared" si="102"/>
        <v>42.886861313868614</v>
      </c>
      <c r="AA657" t="s">
        <v>8315</v>
      </c>
      <c r="AB657" t="s">
        <v>8317</v>
      </c>
      <c r="AC657">
        <f>1</f>
        <v>1</v>
      </c>
    </row>
    <row r="658" spans="1:29" ht="43.2" x14ac:dyDescent="0.3">
      <c r="A658">
        <v>656</v>
      </c>
      <c r="B658" s="1" t="s">
        <v>657</v>
      </c>
      <c r="C658" s="1" t="s">
        <v>4766</v>
      </c>
      <c r="D658">
        <v>5000</v>
      </c>
      <c r="E658">
        <f>VLOOKUP(D658,LU_A!$C$2:$D$13,1,TRUE)</f>
        <v>5000</v>
      </c>
      <c r="F658" t="str">
        <f>VLOOKUP($D658,LU_A!$C$2:$D$13,2,TRUE)</f>
        <v>SmC</v>
      </c>
      <c r="G658">
        <v>10678</v>
      </c>
      <c r="H658" t="s">
        <v>8219</v>
      </c>
      <c r="I658" t="s">
        <v>8224</v>
      </c>
      <c r="J658" t="s">
        <v>8246</v>
      </c>
      <c r="K658">
        <v>1460917119</v>
      </c>
      <c r="L658" s="8">
        <f t="shared" si="100"/>
        <v>42477.762951388882</v>
      </c>
      <c r="M658" s="8">
        <f t="shared" si="103"/>
        <v>42477</v>
      </c>
      <c r="N658" s="9">
        <f t="shared" si="104"/>
        <v>0.7629513888823567</v>
      </c>
      <c r="O658">
        <v>1455736719</v>
      </c>
      <c r="P658" s="8">
        <f t="shared" si="101"/>
        <v>42417.804618055554</v>
      </c>
      <c r="Q658" s="8">
        <f t="shared" si="105"/>
        <v>42417</v>
      </c>
      <c r="R658" s="9">
        <f t="shared" si="106"/>
        <v>0.804618055553874</v>
      </c>
      <c r="S658" t="b">
        <v>0</v>
      </c>
      <c r="T658">
        <v>87</v>
      </c>
      <c r="U658">
        <f t="shared" si="107"/>
        <v>87</v>
      </c>
      <c r="V658" t="str">
        <f t="shared" si="108"/>
        <v/>
      </c>
      <c r="W658" t="b">
        <v>1</v>
      </c>
      <c r="X658" t="s">
        <v>8271</v>
      </c>
      <c r="Y658" s="3">
        <f t="shared" si="109"/>
        <v>2.1356000000000002</v>
      </c>
      <c r="Z658" s="4">
        <f t="shared" si="102"/>
        <v>122.73563218390805</v>
      </c>
      <c r="AA658" t="s">
        <v>8315</v>
      </c>
      <c r="AB658" t="s">
        <v>8317</v>
      </c>
      <c r="AC658">
        <f>1</f>
        <v>1</v>
      </c>
    </row>
    <row r="659" spans="1:29" ht="43.2" x14ac:dyDescent="0.3">
      <c r="A659">
        <v>657</v>
      </c>
      <c r="B659" s="1" t="s">
        <v>658</v>
      </c>
      <c r="C659" s="1" t="s">
        <v>4767</v>
      </c>
      <c r="D659">
        <v>15000</v>
      </c>
      <c r="E659">
        <f>VLOOKUP(D659,LU_A!$C$2:$D$13,1,TRUE)</f>
        <v>15000</v>
      </c>
      <c r="F659" t="str">
        <f>VLOOKUP($D659,LU_A!$C$2:$D$13,2,TRUE)</f>
        <v>MedA</v>
      </c>
      <c r="G659">
        <v>18855</v>
      </c>
      <c r="H659" t="s">
        <v>8219</v>
      </c>
      <c r="I659" t="s">
        <v>8224</v>
      </c>
      <c r="J659" t="s">
        <v>8246</v>
      </c>
      <c r="K659">
        <v>1450901872</v>
      </c>
      <c r="L659" s="8">
        <f t="shared" si="100"/>
        <v>42361.84574074074</v>
      </c>
      <c r="M659" s="8">
        <f t="shared" si="103"/>
        <v>42361</v>
      </c>
      <c r="N659" s="9">
        <f t="shared" si="104"/>
        <v>0.84574074074043892</v>
      </c>
      <c r="O659">
        <v>1448309872</v>
      </c>
      <c r="P659" s="8">
        <f t="shared" si="101"/>
        <v>42331.84574074074</v>
      </c>
      <c r="Q659" s="8">
        <f t="shared" si="105"/>
        <v>42331</v>
      </c>
      <c r="R659" s="9">
        <f t="shared" si="106"/>
        <v>0.84574074074043892</v>
      </c>
      <c r="S659" t="b">
        <v>0</v>
      </c>
      <c r="T659">
        <v>99</v>
      </c>
      <c r="U659">
        <f t="shared" si="107"/>
        <v>99</v>
      </c>
      <c r="V659" t="str">
        <f t="shared" si="108"/>
        <v/>
      </c>
      <c r="W659" t="b">
        <v>1</v>
      </c>
      <c r="X659" t="s">
        <v>8271</v>
      </c>
      <c r="Y659" s="3">
        <f t="shared" si="109"/>
        <v>1.2569999999999999</v>
      </c>
      <c r="Z659" s="4">
        <f t="shared" si="102"/>
        <v>190.45454545454547</v>
      </c>
      <c r="AA659" t="s">
        <v>8315</v>
      </c>
      <c r="AB659" t="s">
        <v>8317</v>
      </c>
      <c r="AC659">
        <f>1</f>
        <v>1</v>
      </c>
    </row>
    <row r="660" spans="1:29" ht="43.2" x14ac:dyDescent="0.3">
      <c r="A660">
        <v>658</v>
      </c>
      <c r="B660" s="1" t="s">
        <v>659</v>
      </c>
      <c r="C660" s="1" t="s">
        <v>4768</v>
      </c>
      <c r="D660">
        <v>28888</v>
      </c>
      <c r="E660">
        <f>VLOOKUP(D660,LU_A!$C$2:$D$13,1,TRUE)</f>
        <v>25000</v>
      </c>
      <c r="F660" t="str">
        <f>VLOOKUP($D660,LU_A!$C$2:$D$13,2,TRUE)</f>
        <v>MedC</v>
      </c>
      <c r="G660">
        <v>30177</v>
      </c>
      <c r="H660" t="s">
        <v>8219</v>
      </c>
      <c r="I660" t="s">
        <v>8224</v>
      </c>
      <c r="J660" t="s">
        <v>8246</v>
      </c>
      <c r="K660">
        <v>1437933600</v>
      </c>
      <c r="L660" s="8">
        <f t="shared" si="100"/>
        <v>42211.75</v>
      </c>
      <c r="M660" s="8">
        <f t="shared" si="103"/>
        <v>42211</v>
      </c>
      <c r="N660" s="9">
        <f t="shared" si="104"/>
        <v>0.75</v>
      </c>
      <c r="O660">
        <v>1435117889</v>
      </c>
      <c r="P660" s="8">
        <f t="shared" si="101"/>
        <v>42179.160752314812</v>
      </c>
      <c r="Q660" s="8">
        <f t="shared" si="105"/>
        <v>42179</v>
      </c>
      <c r="R660" s="9">
        <f t="shared" si="106"/>
        <v>0.16075231481227092</v>
      </c>
      <c r="S660" t="b">
        <v>0</v>
      </c>
      <c r="T660">
        <v>276</v>
      </c>
      <c r="U660">
        <f t="shared" si="107"/>
        <v>276</v>
      </c>
      <c r="V660" t="str">
        <f t="shared" si="108"/>
        <v/>
      </c>
      <c r="W660" t="b">
        <v>1</v>
      </c>
      <c r="X660" t="s">
        <v>8271</v>
      </c>
      <c r="Y660" s="3">
        <f t="shared" si="109"/>
        <v>1.0446206037108834</v>
      </c>
      <c r="Z660" s="4">
        <f t="shared" si="102"/>
        <v>109.33695652173913</v>
      </c>
      <c r="AA660" t="s">
        <v>8315</v>
      </c>
      <c r="AB660" t="s">
        <v>8317</v>
      </c>
      <c r="AC660">
        <f>1</f>
        <v>1</v>
      </c>
    </row>
    <row r="661" spans="1:29" x14ac:dyDescent="0.3">
      <c r="A661">
        <v>659</v>
      </c>
      <c r="B661" s="1" t="s">
        <v>660</v>
      </c>
      <c r="C661" s="1" t="s">
        <v>4769</v>
      </c>
      <c r="D661">
        <v>3000</v>
      </c>
      <c r="E661">
        <f>VLOOKUP(D661,LU_A!$C$2:$D$13,1,TRUE)</f>
        <v>1000</v>
      </c>
      <c r="F661" t="str">
        <f>VLOOKUP($D661,LU_A!$C$2:$D$13,2,TRUE)</f>
        <v>SmB</v>
      </c>
      <c r="G661">
        <v>3017</v>
      </c>
      <c r="H661" t="s">
        <v>8219</v>
      </c>
      <c r="I661" t="s">
        <v>8224</v>
      </c>
      <c r="J661" t="s">
        <v>8246</v>
      </c>
      <c r="K661">
        <v>1440339295</v>
      </c>
      <c r="L661" s="8">
        <f t="shared" si="100"/>
        <v>42239.593692129631</v>
      </c>
      <c r="M661" s="8">
        <f t="shared" si="103"/>
        <v>42239</v>
      </c>
      <c r="N661" s="9">
        <f t="shared" si="104"/>
        <v>0.59369212963065365</v>
      </c>
      <c r="O661">
        <v>1437747295</v>
      </c>
      <c r="P661" s="8">
        <f t="shared" si="101"/>
        <v>42209.593692129631</v>
      </c>
      <c r="Q661" s="8">
        <f t="shared" si="105"/>
        <v>42209</v>
      </c>
      <c r="R661" s="9">
        <f t="shared" si="106"/>
        <v>0.59369212963065365</v>
      </c>
      <c r="S661" t="b">
        <v>0</v>
      </c>
      <c r="T661">
        <v>21</v>
      </c>
      <c r="U661">
        <f t="shared" si="107"/>
        <v>21</v>
      </c>
      <c r="V661" t="str">
        <f t="shared" si="108"/>
        <v/>
      </c>
      <c r="W661" t="b">
        <v>1</v>
      </c>
      <c r="X661" t="s">
        <v>8271</v>
      </c>
      <c r="Y661" s="3">
        <f t="shared" si="109"/>
        <v>1.0056666666666667</v>
      </c>
      <c r="Z661" s="4">
        <f t="shared" si="102"/>
        <v>143.66666666666666</v>
      </c>
      <c r="AA661" t="s">
        <v>8315</v>
      </c>
      <c r="AB661" t="s">
        <v>8317</v>
      </c>
      <c r="AC661">
        <f>1</f>
        <v>1</v>
      </c>
    </row>
    <row r="662" spans="1:29" ht="43.2" x14ac:dyDescent="0.3">
      <c r="A662">
        <v>660</v>
      </c>
      <c r="B662" s="1" t="s">
        <v>661</v>
      </c>
      <c r="C662" s="1" t="s">
        <v>4770</v>
      </c>
      <c r="D662">
        <v>50000</v>
      </c>
      <c r="E662">
        <f>VLOOKUP(D662,LU_A!$C$2:$D$13,1,TRUE)</f>
        <v>50000</v>
      </c>
      <c r="F662" t="str">
        <f>VLOOKUP($D662,LU_A!$C$2:$D$13,2,TRUE)</f>
        <v>LgD</v>
      </c>
      <c r="G662">
        <v>1529</v>
      </c>
      <c r="H662" t="s">
        <v>8221</v>
      </c>
      <c r="I662" t="s">
        <v>8224</v>
      </c>
      <c r="J662" t="s">
        <v>8246</v>
      </c>
      <c r="K662">
        <v>1415558879</v>
      </c>
      <c r="L662" s="8">
        <f t="shared" si="100"/>
        <v>41952.783321759263</v>
      </c>
      <c r="M662" s="8">
        <f t="shared" si="103"/>
        <v>41952</v>
      </c>
      <c r="N662" s="9">
        <f t="shared" si="104"/>
        <v>0.78332175926334457</v>
      </c>
      <c r="O662">
        <v>1412963279</v>
      </c>
      <c r="P662" s="8">
        <f t="shared" si="101"/>
        <v>41922.741655092592</v>
      </c>
      <c r="Q662" s="8">
        <f t="shared" si="105"/>
        <v>41922</v>
      </c>
      <c r="R662" s="9">
        <f t="shared" si="106"/>
        <v>0.74165509259182727</v>
      </c>
      <c r="S662" t="b">
        <v>0</v>
      </c>
      <c r="T662">
        <v>18</v>
      </c>
      <c r="U662" t="str">
        <f t="shared" si="107"/>
        <v/>
      </c>
      <c r="V662">
        <f t="shared" si="108"/>
        <v>18</v>
      </c>
      <c r="W662" t="b">
        <v>0</v>
      </c>
      <c r="X662" t="s">
        <v>8271</v>
      </c>
      <c r="Y662" s="3">
        <f t="shared" si="109"/>
        <v>3.058E-2</v>
      </c>
      <c r="Z662" s="4">
        <f t="shared" si="102"/>
        <v>84.944444444444443</v>
      </c>
      <c r="AA662" t="s">
        <v>8315</v>
      </c>
      <c r="AB662" t="s">
        <v>8317</v>
      </c>
      <c r="AC662">
        <f>1</f>
        <v>1</v>
      </c>
    </row>
    <row r="663" spans="1:29" ht="43.2" x14ac:dyDescent="0.3">
      <c r="A663">
        <v>661</v>
      </c>
      <c r="B663" s="1" t="s">
        <v>662</v>
      </c>
      <c r="C663" s="1" t="s">
        <v>4771</v>
      </c>
      <c r="D663">
        <v>10000</v>
      </c>
      <c r="E663">
        <f>VLOOKUP(D663,LU_A!$C$2:$D$13,1,TRUE)</f>
        <v>10000</v>
      </c>
      <c r="F663" t="str">
        <f>VLOOKUP($D663,LU_A!$C$2:$D$13,2,TRUE)</f>
        <v>SmD</v>
      </c>
      <c r="G663">
        <v>95</v>
      </c>
      <c r="H663" t="s">
        <v>8221</v>
      </c>
      <c r="I663" t="s">
        <v>8224</v>
      </c>
      <c r="J663" t="s">
        <v>8246</v>
      </c>
      <c r="K663">
        <v>1477236559</v>
      </c>
      <c r="L663" s="8">
        <f t="shared" si="100"/>
        <v>42666.645358796297</v>
      </c>
      <c r="M663" s="8">
        <f t="shared" si="103"/>
        <v>42666</v>
      </c>
      <c r="N663" s="9">
        <f t="shared" si="104"/>
        <v>0.64535879629693227</v>
      </c>
      <c r="O663">
        <v>1474644559</v>
      </c>
      <c r="P663" s="8">
        <f t="shared" si="101"/>
        <v>42636.645358796297</v>
      </c>
      <c r="Q663" s="8">
        <f t="shared" si="105"/>
        <v>42636</v>
      </c>
      <c r="R663" s="9">
        <f t="shared" si="106"/>
        <v>0.64535879629693227</v>
      </c>
      <c r="S663" t="b">
        <v>0</v>
      </c>
      <c r="T663">
        <v>9</v>
      </c>
      <c r="U663" t="str">
        <f t="shared" si="107"/>
        <v/>
      </c>
      <c r="V663">
        <f t="shared" si="108"/>
        <v>9</v>
      </c>
      <c r="W663" t="b">
        <v>0</v>
      </c>
      <c r="X663" t="s">
        <v>8271</v>
      </c>
      <c r="Y663" s="3">
        <f t="shared" si="109"/>
        <v>9.4999999999999998E-3</v>
      </c>
      <c r="Z663" s="4">
        <f t="shared" si="102"/>
        <v>10.555555555555555</v>
      </c>
      <c r="AA663" t="s">
        <v>8315</v>
      </c>
      <c r="AB663" t="s">
        <v>8317</v>
      </c>
      <c r="AC663">
        <f>1</f>
        <v>1</v>
      </c>
    </row>
    <row r="664" spans="1:29" ht="43.2" x14ac:dyDescent="0.3">
      <c r="A664">
        <v>662</v>
      </c>
      <c r="B664" s="1" t="s">
        <v>663</v>
      </c>
      <c r="C664" s="1" t="s">
        <v>4772</v>
      </c>
      <c r="D664">
        <v>39000</v>
      </c>
      <c r="E664">
        <f>VLOOKUP(D664,LU_A!$C$2:$D$13,1,TRUE)</f>
        <v>35000</v>
      </c>
      <c r="F664" t="str">
        <f>VLOOKUP($D664,LU_A!$C$2:$D$13,2,TRUE)</f>
        <v>LgA</v>
      </c>
      <c r="G664">
        <v>156</v>
      </c>
      <c r="H664" t="s">
        <v>8221</v>
      </c>
      <c r="I664" t="s">
        <v>8224</v>
      </c>
      <c r="J664" t="s">
        <v>8246</v>
      </c>
      <c r="K664">
        <v>1421404247</v>
      </c>
      <c r="L664" s="8">
        <f t="shared" si="100"/>
        <v>42020.438043981485</v>
      </c>
      <c r="M664" s="8">
        <f t="shared" si="103"/>
        <v>42020</v>
      </c>
      <c r="N664" s="9">
        <f t="shared" si="104"/>
        <v>0.43804398148495238</v>
      </c>
      <c r="O664">
        <v>1418812247</v>
      </c>
      <c r="P664" s="8">
        <f t="shared" si="101"/>
        <v>41990.438043981485</v>
      </c>
      <c r="Q664" s="8">
        <f t="shared" si="105"/>
        <v>41990</v>
      </c>
      <c r="R664" s="9">
        <f t="shared" si="106"/>
        <v>0.43804398148495238</v>
      </c>
      <c r="S664" t="b">
        <v>0</v>
      </c>
      <c r="T664">
        <v>4</v>
      </c>
      <c r="U664" t="str">
        <f t="shared" si="107"/>
        <v/>
      </c>
      <c r="V664">
        <f t="shared" si="108"/>
        <v>4</v>
      </c>
      <c r="W664" t="b">
        <v>0</v>
      </c>
      <c r="X664" t="s">
        <v>8271</v>
      </c>
      <c r="Y664" s="3">
        <f t="shared" si="109"/>
        <v>4.0000000000000001E-3</v>
      </c>
      <c r="Z664" s="4">
        <f t="shared" si="102"/>
        <v>39</v>
      </c>
      <c r="AA664" t="s">
        <v>8315</v>
      </c>
      <c r="AB664" t="s">
        <v>8317</v>
      </c>
      <c r="AC664">
        <f>1</f>
        <v>1</v>
      </c>
    </row>
    <row r="665" spans="1:29" ht="43.2" x14ac:dyDescent="0.3">
      <c r="A665">
        <v>663</v>
      </c>
      <c r="B665" s="1" t="s">
        <v>664</v>
      </c>
      <c r="C665" s="1" t="s">
        <v>4773</v>
      </c>
      <c r="D665">
        <v>200000</v>
      </c>
      <c r="E665">
        <f>VLOOKUP(D665,LU_A!$C$2:$D$13,1,TRUE)</f>
        <v>50000</v>
      </c>
      <c r="F665" t="str">
        <f>VLOOKUP($D665,LU_A!$C$2:$D$13,2,TRUE)</f>
        <v>LgD</v>
      </c>
      <c r="G665">
        <v>700</v>
      </c>
      <c r="H665" t="s">
        <v>8221</v>
      </c>
      <c r="I665" t="s">
        <v>8232</v>
      </c>
      <c r="J665" t="s">
        <v>8253</v>
      </c>
      <c r="K665">
        <v>1437250456</v>
      </c>
      <c r="L665" s="8">
        <f t="shared" si="100"/>
        <v>42203.843240740738</v>
      </c>
      <c r="M665" s="8">
        <f t="shared" si="103"/>
        <v>42203</v>
      </c>
      <c r="N665" s="9">
        <f t="shared" si="104"/>
        <v>0.84324074073811062</v>
      </c>
      <c r="O665">
        <v>1434658456</v>
      </c>
      <c r="P665" s="8">
        <f t="shared" si="101"/>
        <v>42173.843240740738</v>
      </c>
      <c r="Q665" s="8">
        <f t="shared" si="105"/>
        <v>42173</v>
      </c>
      <c r="R665" s="9">
        <f t="shared" si="106"/>
        <v>0.84324074073811062</v>
      </c>
      <c r="S665" t="b">
        <v>0</v>
      </c>
      <c r="T665">
        <v>7</v>
      </c>
      <c r="U665" t="str">
        <f t="shared" si="107"/>
        <v/>
      </c>
      <c r="V665">
        <f t="shared" si="108"/>
        <v>7</v>
      </c>
      <c r="W665" t="b">
        <v>0</v>
      </c>
      <c r="X665" t="s">
        <v>8271</v>
      </c>
      <c r="Y665" s="3">
        <f t="shared" si="109"/>
        <v>3.5000000000000001E-3</v>
      </c>
      <c r="Z665" s="4">
        <f t="shared" si="102"/>
        <v>100</v>
      </c>
      <c r="AA665" t="s">
        <v>8315</v>
      </c>
      <c r="AB665" t="s">
        <v>8317</v>
      </c>
      <c r="AC665">
        <f>1</f>
        <v>1</v>
      </c>
    </row>
    <row r="666" spans="1:29" ht="43.2" x14ac:dyDescent="0.3">
      <c r="A666">
        <v>664</v>
      </c>
      <c r="B666" s="1" t="s">
        <v>665</v>
      </c>
      <c r="C666" s="1" t="s">
        <v>4774</v>
      </c>
      <c r="D666">
        <v>12000</v>
      </c>
      <c r="E666">
        <f>VLOOKUP(D666,LU_A!$C$2:$D$13,1,TRUE)</f>
        <v>10000</v>
      </c>
      <c r="F666" t="str">
        <f>VLOOKUP($D666,LU_A!$C$2:$D$13,2,TRUE)</f>
        <v>SmD</v>
      </c>
      <c r="G666">
        <v>904</v>
      </c>
      <c r="H666" t="s">
        <v>8221</v>
      </c>
      <c r="I666" t="s">
        <v>8224</v>
      </c>
      <c r="J666" t="s">
        <v>8246</v>
      </c>
      <c r="K666">
        <v>1428940775</v>
      </c>
      <c r="L666" s="8">
        <f t="shared" si="100"/>
        <v>42107.666377314818</v>
      </c>
      <c r="M666" s="8">
        <f t="shared" si="103"/>
        <v>42107</v>
      </c>
      <c r="N666" s="9">
        <f t="shared" si="104"/>
        <v>0.66637731481750961</v>
      </c>
      <c r="O666">
        <v>1426348775</v>
      </c>
      <c r="P666" s="8">
        <f t="shared" si="101"/>
        <v>42077.666377314818</v>
      </c>
      <c r="Q666" s="8">
        <f t="shared" si="105"/>
        <v>42077</v>
      </c>
      <c r="R666" s="9">
        <f t="shared" si="106"/>
        <v>0.66637731481750961</v>
      </c>
      <c r="S666" t="b">
        <v>0</v>
      </c>
      <c r="T666">
        <v>29</v>
      </c>
      <c r="U666" t="str">
        <f t="shared" si="107"/>
        <v/>
      </c>
      <c r="V666">
        <f t="shared" si="108"/>
        <v>29</v>
      </c>
      <c r="W666" t="b">
        <v>0</v>
      </c>
      <c r="X666" t="s">
        <v>8271</v>
      </c>
      <c r="Y666" s="3">
        <f t="shared" si="109"/>
        <v>7.5333333333333335E-2</v>
      </c>
      <c r="Z666" s="4">
        <f t="shared" si="102"/>
        <v>31.172413793103448</v>
      </c>
      <c r="AA666" t="s">
        <v>8315</v>
      </c>
      <c r="AB666" t="s">
        <v>8317</v>
      </c>
      <c r="AC666">
        <f>1</f>
        <v>1</v>
      </c>
    </row>
    <row r="667" spans="1:29" ht="43.2" x14ac:dyDescent="0.3">
      <c r="A667">
        <v>665</v>
      </c>
      <c r="B667" s="1" t="s">
        <v>666</v>
      </c>
      <c r="C667" s="1" t="s">
        <v>4775</v>
      </c>
      <c r="D667">
        <v>10000</v>
      </c>
      <c r="E667">
        <f>VLOOKUP(D667,LU_A!$C$2:$D$13,1,TRUE)</f>
        <v>10000</v>
      </c>
      <c r="F667" t="str">
        <f>VLOOKUP($D667,LU_A!$C$2:$D$13,2,TRUE)</f>
        <v>SmD</v>
      </c>
      <c r="G667">
        <v>1864</v>
      </c>
      <c r="H667" t="s">
        <v>8221</v>
      </c>
      <c r="I667" t="s">
        <v>8224</v>
      </c>
      <c r="J667" t="s">
        <v>8246</v>
      </c>
      <c r="K667">
        <v>1484327061</v>
      </c>
      <c r="L667" s="8">
        <f t="shared" si="100"/>
        <v>42748.711354166662</v>
      </c>
      <c r="M667" s="8">
        <f t="shared" si="103"/>
        <v>42748</v>
      </c>
      <c r="N667" s="9">
        <f t="shared" si="104"/>
        <v>0.71135416666220408</v>
      </c>
      <c r="O667">
        <v>1479143061</v>
      </c>
      <c r="P667" s="8">
        <f t="shared" si="101"/>
        <v>42688.711354166662</v>
      </c>
      <c r="Q667" s="8">
        <f t="shared" si="105"/>
        <v>42688</v>
      </c>
      <c r="R667" s="9">
        <f t="shared" si="106"/>
        <v>0.71135416666220408</v>
      </c>
      <c r="S667" t="b">
        <v>0</v>
      </c>
      <c r="T667">
        <v>12</v>
      </c>
      <c r="U667" t="str">
        <f t="shared" si="107"/>
        <v/>
      </c>
      <c r="V667">
        <f t="shared" si="108"/>
        <v>12</v>
      </c>
      <c r="W667" t="b">
        <v>0</v>
      </c>
      <c r="X667" t="s">
        <v>8271</v>
      </c>
      <c r="Y667" s="3">
        <f t="shared" si="109"/>
        <v>0.18640000000000001</v>
      </c>
      <c r="Z667" s="4">
        <f t="shared" si="102"/>
        <v>155.33333333333334</v>
      </c>
      <c r="AA667" t="s">
        <v>8315</v>
      </c>
      <c r="AB667" t="s">
        <v>8317</v>
      </c>
      <c r="AC667">
        <f>1</f>
        <v>1</v>
      </c>
    </row>
    <row r="668" spans="1:29" ht="43.2" x14ac:dyDescent="0.3">
      <c r="A668">
        <v>666</v>
      </c>
      <c r="B668" s="1" t="s">
        <v>667</v>
      </c>
      <c r="C668" s="1" t="s">
        <v>4776</v>
      </c>
      <c r="D668">
        <v>200000</v>
      </c>
      <c r="E668">
        <f>VLOOKUP(D668,LU_A!$C$2:$D$13,1,TRUE)</f>
        <v>50000</v>
      </c>
      <c r="F668" t="str">
        <f>VLOOKUP($D668,LU_A!$C$2:$D$13,2,TRUE)</f>
        <v>LgD</v>
      </c>
      <c r="G668">
        <v>8</v>
      </c>
      <c r="H668" t="s">
        <v>8221</v>
      </c>
      <c r="I668" t="s">
        <v>8224</v>
      </c>
      <c r="J668" t="s">
        <v>8246</v>
      </c>
      <c r="K668">
        <v>1408305498</v>
      </c>
      <c r="L668" s="8">
        <f t="shared" si="100"/>
        <v>41868.832152777781</v>
      </c>
      <c r="M668" s="8">
        <f t="shared" si="103"/>
        <v>41868</v>
      </c>
      <c r="N668" s="9">
        <f t="shared" si="104"/>
        <v>0.8321527777807205</v>
      </c>
      <c r="O668">
        <v>1405713498</v>
      </c>
      <c r="P668" s="8">
        <f t="shared" si="101"/>
        <v>41838.832152777781</v>
      </c>
      <c r="Q668" s="8">
        <f t="shared" si="105"/>
        <v>41838</v>
      </c>
      <c r="R668" s="9">
        <f t="shared" si="106"/>
        <v>0.8321527777807205</v>
      </c>
      <c r="S668" t="b">
        <v>0</v>
      </c>
      <c r="T668">
        <v>4</v>
      </c>
      <c r="U668" t="str">
        <f t="shared" si="107"/>
        <v/>
      </c>
      <c r="V668">
        <f t="shared" si="108"/>
        <v>4</v>
      </c>
      <c r="W668" t="b">
        <v>0</v>
      </c>
      <c r="X668" t="s">
        <v>8271</v>
      </c>
      <c r="Y668" s="3">
        <f t="shared" si="109"/>
        <v>4.0000000000000003E-5</v>
      </c>
      <c r="Z668" s="4">
        <f t="shared" si="102"/>
        <v>2</v>
      </c>
      <c r="AA668" t="s">
        <v>8315</v>
      </c>
      <c r="AB668" t="s">
        <v>8317</v>
      </c>
      <c r="AC668">
        <f>1</f>
        <v>1</v>
      </c>
    </row>
    <row r="669" spans="1:29" ht="43.2" x14ac:dyDescent="0.3">
      <c r="A669">
        <v>667</v>
      </c>
      <c r="B669" s="1" t="s">
        <v>668</v>
      </c>
      <c r="C669" s="1" t="s">
        <v>4777</v>
      </c>
      <c r="D669">
        <v>50000</v>
      </c>
      <c r="E669">
        <f>VLOOKUP(D669,LU_A!$C$2:$D$13,1,TRUE)</f>
        <v>50000</v>
      </c>
      <c r="F669" t="str">
        <f>VLOOKUP($D669,LU_A!$C$2:$D$13,2,TRUE)</f>
        <v>LgD</v>
      </c>
      <c r="G669">
        <v>5010</v>
      </c>
      <c r="H669" t="s">
        <v>8221</v>
      </c>
      <c r="I669" t="s">
        <v>8237</v>
      </c>
      <c r="J669" t="s">
        <v>8249</v>
      </c>
      <c r="K669">
        <v>1477731463</v>
      </c>
      <c r="L669" s="8">
        <f t="shared" si="100"/>
        <v>42672.373414351852</v>
      </c>
      <c r="M669" s="8">
        <f t="shared" si="103"/>
        <v>42672</v>
      </c>
      <c r="N669" s="9">
        <f t="shared" si="104"/>
        <v>0.37341435185226146</v>
      </c>
      <c r="O669">
        <v>1474275463</v>
      </c>
      <c r="P669" s="8">
        <f t="shared" si="101"/>
        <v>42632.373414351852</v>
      </c>
      <c r="Q669" s="8">
        <f t="shared" si="105"/>
        <v>42632</v>
      </c>
      <c r="R669" s="9">
        <f t="shared" si="106"/>
        <v>0.37341435185226146</v>
      </c>
      <c r="S669" t="b">
        <v>0</v>
      </c>
      <c r="T669">
        <v>28</v>
      </c>
      <c r="U669" t="str">
        <f t="shared" si="107"/>
        <v/>
      </c>
      <c r="V669">
        <f t="shared" si="108"/>
        <v>28</v>
      </c>
      <c r="W669" t="b">
        <v>0</v>
      </c>
      <c r="X669" t="s">
        <v>8271</v>
      </c>
      <c r="Y669" s="3">
        <f t="shared" si="109"/>
        <v>0.1002</v>
      </c>
      <c r="Z669" s="4">
        <f t="shared" si="102"/>
        <v>178.92857142857142</v>
      </c>
      <c r="AA669" t="s">
        <v>8315</v>
      </c>
      <c r="AB669" t="s">
        <v>8317</v>
      </c>
      <c r="AC669">
        <f>1</f>
        <v>1</v>
      </c>
    </row>
    <row r="670" spans="1:29" ht="43.2" x14ac:dyDescent="0.3">
      <c r="A670">
        <v>668</v>
      </c>
      <c r="B670" s="1" t="s">
        <v>669</v>
      </c>
      <c r="C670" s="1" t="s">
        <v>4778</v>
      </c>
      <c r="D670">
        <v>15000</v>
      </c>
      <c r="E670">
        <f>VLOOKUP(D670,LU_A!$C$2:$D$13,1,TRUE)</f>
        <v>15000</v>
      </c>
      <c r="F670" t="str">
        <f>VLOOKUP($D670,LU_A!$C$2:$D$13,2,TRUE)</f>
        <v>MedA</v>
      </c>
      <c r="G670">
        <v>684</v>
      </c>
      <c r="H670" t="s">
        <v>8221</v>
      </c>
      <c r="I670" t="s">
        <v>8224</v>
      </c>
      <c r="J670" t="s">
        <v>8246</v>
      </c>
      <c r="K670">
        <v>1431374222</v>
      </c>
      <c r="L670" s="8">
        <f t="shared" si="100"/>
        <v>42135.831273148149</v>
      </c>
      <c r="M670" s="8">
        <f t="shared" si="103"/>
        <v>42135</v>
      </c>
      <c r="N670" s="9">
        <f t="shared" si="104"/>
        <v>0.83127314814919373</v>
      </c>
      <c r="O670">
        <v>1427486222</v>
      </c>
      <c r="P670" s="8">
        <f t="shared" si="101"/>
        <v>42090.831273148149</v>
      </c>
      <c r="Q670" s="8">
        <f t="shared" si="105"/>
        <v>42090</v>
      </c>
      <c r="R670" s="9">
        <f t="shared" si="106"/>
        <v>0.83127314814919373</v>
      </c>
      <c r="S670" t="b">
        <v>0</v>
      </c>
      <c r="T670">
        <v>25</v>
      </c>
      <c r="U670" t="str">
        <f t="shared" si="107"/>
        <v/>
      </c>
      <c r="V670">
        <f t="shared" si="108"/>
        <v>25</v>
      </c>
      <c r="W670" t="b">
        <v>0</v>
      </c>
      <c r="X670" t="s">
        <v>8271</v>
      </c>
      <c r="Y670" s="3">
        <f t="shared" si="109"/>
        <v>4.5600000000000002E-2</v>
      </c>
      <c r="Z670" s="4">
        <f t="shared" si="102"/>
        <v>27.36</v>
      </c>
      <c r="AA670" t="s">
        <v>8315</v>
      </c>
      <c r="AB670" t="s">
        <v>8317</v>
      </c>
      <c r="AC670">
        <f>1</f>
        <v>1</v>
      </c>
    </row>
    <row r="671" spans="1:29" ht="57.6" x14ac:dyDescent="0.3">
      <c r="A671">
        <v>669</v>
      </c>
      <c r="B671" s="1" t="s">
        <v>670</v>
      </c>
      <c r="C671" s="1" t="s">
        <v>4779</v>
      </c>
      <c r="D671">
        <v>200000</v>
      </c>
      <c r="E671">
        <f>VLOOKUP(D671,LU_A!$C$2:$D$13,1,TRUE)</f>
        <v>50000</v>
      </c>
      <c r="F671" t="str">
        <f>VLOOKUP($D671,LU_A!$C$2:$D$13,2,TRUE)</f>
        <v>LgD</v>
      </c>
      <c r="G671">
        <v>43015</v>
      </c>
      <c r="H671" t="s">
        <v>8221</v>
      </c>
      <c r="I671" t="s">
        <v>8235</v>
      </c>
      <c r="J671" t="s">
        <v>8255</v>
      </c>
      <c r="K671">
        <v>1467817258</v>
      </c>
      <c r="L671" s="8">
        <f t="shared" si="100"/>
        <v>42557.625671296293</v>
      </c>
      <c r="M671" s="8">
        <f t="shared" si="103"/>
        <v>42557</v>
      </c>
      <c r="N671" s="9">
        <f t="shared" si="104"/>
        <v>0.62567129629314877</v>
      </c>
      <c r="O671">
        <v>1465225258</v>
      </c>
      <c r="P671" s="8">
        <f t="shared" si="101"/>
        <v>42527.625671296293</v>
      </c>
      <c r="Q671" s="8">
        <f t="shared" si="105"/>
        <v>42527</v>
      </c>
      <c r="R671" s="9">
        <f t="shared" si="106"/>
        <v>0.62567129629314877</v>
      </c>
      <c r="S671" t="b">
        <v>0</v>
      </c>
      <c r="T671">
        <v>28</v>
      </c>
      <c r="U671" t="str">
        <f t="shared" si="107"/>
        <v/>
      </c>
      <c r="V671">
        <f t="shared" si="108"/>
        <v>28</v>
      </c>
      <c r="W671" t="b">
        <v>0</v>
      </c>
      <c r="X671" t="s">
        <v>8271</v>
      </c>
      <c r="Y671" s="3">
        <f t="shared" si="109"/>
        <v>0.21507499999999999</v>
      </c>
      <c r="Z671" s="4">
        <f t="shared" si="102"/>
        <v>1536.25</v>
      </c>
      <c r="AA671" t="s">
        <v>8315</v>
      </c>
      <c r="AB671" t="s">
        <v>8317</v>
      </c>
      <c r="AC671">
        <f>1</f>
        <v>1</v>
      </c>
    </row>
    <row r="672" spans="1:29" ht="57.6" x14ac:dyDescent="0.3">
      <c r="A672">
        <v>670</v>
      </c>
      <c r="B672" s="1" t="s">
        <v>671</v>
      </c>
      <c r="C672" s="1" t="s">
        <v>4780</v>
      </c>
      <c r="D672">
        <v>90000</v>
      </c>
      <c r="E672">
        <f>VLOOKUP(D672,LU_A!$C$2:$D$13,1,TRUE)</f>
        <v>50000</v>
      </c>
      <c r="F672" t="str">
        <f>VLOOKUP($D672,LU_A!$C$2:$D$13,2,TRUE)</f>
        <v>LgD</v>
      </c>
      <c r="G672">
        <v>26349</v>
      </c>
      <c r="H672" t="s">
        <v>8221</v>
      </c>
      <c r="I672" t="s">
        <v>8237</v>
      </c>
      <c r="J672" t="s">
        <v>8249</v>
      </c>
      <c r="K672">
        <v>1466323800</v>
      </c>
      <c r="L672" s="8">
        <f t="shared" si="100"/>
        <v>42540.340277777781</v>
      </c>
      <c r="M672" s="8">
        <f t="shared" si="103"/>
        <v>42540</v>
      </c>
      <c r="N672" s="9">
        <f t="shared" si="104"/>
        <v>0.34027777778101154</v>
      </c>
      <c r="O672">
        <v>1463418120</v>
      </c>
      <c r="P672" s="8">
        <f t="shared" si="101"/>
        <v>42506.709722222222</v>
      </c>
      <c r="Q672" s="8">
        <f t="shared" si="105"/>
        <v>42506</v>
      </c>
      <c r="R672" s="9">
        <f t="shared" si="106"/>
        <v>0.70972222222189885</v>
      </c>
      <c r="S672" t="b">
        <v>0</v>
      </c>
      <c r="T672">
        <v>310</v>
      </c>
      <c r="U672" t="str">
        <f t="shared" si="107"/>
        <v/>
      </c>
      <c r="V672">
        <f t="shared" si="108"/>
        <v>310</v>
      </c>
      <c r="W672" t="b">
        <v>0</v>
      </c>
      <c r="X672" t="s">
        <v>8271</v>
      </c>
      <c r="Y672" s="3">
        <f t="shared" si="109"/>
        <v>0.29276666666666668</v>
      </c>
      <c r="Z672" s="4">
        <f t="shared" si="102"/>
        <v>84.99677419354839</v>
      </c>
      <c r="AA672" t="s">
        <v>8315</v>
      </c>
      <c r="AB672" t="s">
        <v>8317</v>
      </c>
      <c r="AC672">
        <f>1</f>
        <v>1</v>
      </c>
    </row>
    <row r="673" spans="1:29" ht="57.6" x14ac:dyDescent="0.3">
      <c r="A673">
        <v>671</v>
      </c>
      <c r="B673" s="1" t="s">
        <v>672</v>
      </c>
      <c r="C673" s="1" t="s">
        <v>4781</v>
      </c>
      <c r="D673">
        <v>30000</v>
      </c>
      <c r="E673">
        <f>VLOOKUP(D673,LU_A!$C$2:$D$13,1,TRUE)</f>
        <v>30000</v>
      </c>
      <c r="F673" t="str">
        <f>VLOOKUP($D673,LU_A!$C$2:$D$13,2,TRUE)</f>
        <v>MedD</v>
      </c>
      <c r="G673">
        <v>11828</v>
      </c>
      <c r="H673" t="s">
        <v>8221</v>
      </c>
      <c r="I673" t="s">
        <v>8224</v>
      </c>
      <c r="J673" t="s">
        <v>8246</v>
      </c>
      <c r="K673">
        <v>1421208000</v>
      </c>
      <c r="L673" s="8">
        <f t="shared" si="100"/>
        <v>42018.166666666672</v>
      </c>
      <c r="M673" s="8">
        <f t="shared" si="103"/>
        <v>42018</v>
      </c>
      <c r="N673" s="9">
        <f t="shared" si="104"/>
        <v>0.16666666667151731</v>
      </c>
      <c r="O673">
        <v>1418315852</v>
      </c>
      <c r="P673" s="8">
        <f t="shared" si="101"/>
        <v>41984.692731481482</v>
      </c>
      <c r="Q673" s="8">
        <f t="shared" si="105"/>
        <v>41984</v>
      </c>
      <c r="R673" s="9">
        <f t="shared" si="106"/>
        <v>0.692731481482042</v>
      </c>
      <c r="S673" t="b">
        <v>0</v>
      </c>
      <c r="T673">
        <v>15</v>
      </c>
      <c r="U673" t="str">
        <f t="shared" si="107"/>
        <v/>
      </c>
      <c r="V673">
        <f t="shared" si="108"/>
        <v>15</v>
      </c>
      <c r="W673" t="b">
        <v>0</v>
      </c>
      <c r="X673" t="s">
        <v>8271</v>
      </c>
      <c r="Y673" s="3">
        <f t="shared" si="109"/>
        <v>0.39426666666666665</v>
      </c>
      <c r="Z673" s="4">
        <f t="shared" si="102"/>
        <v>788.5333333333333</v>
      </c>
      <c r="AA673" t="s">
        <v>8315</v>
      </c>
      <c r="AB673" t="s">
        <v>8317</v>
      </c>
      <c r="AC673">
        <f>1</f>
        <v>1</v>
      </c>
    </row>
    <row r="674" spans="1:29" ht="43.2" x14ac:dyDescent="0.3">
      <c r="A674">
        <v>672</v>
      </c>
      <c r="B674" s="1" t="s">
        <v>673</v>
      </c>
      <c r="C674" s="1" t="s">
        <v>4782</v>
      </c>
      <c r="D674">
        <v>50000</v>
      </c>
      <c r="E674">
        <f>VLOOKUP(D674,LU_A!$C$2:$D$13,1,TRUE)</f>
        <v>50000</v>
      </c>
      <c r="F674" t="str">
        <f>VLOOKUP($D674,LU_A!$C$2:$D$13,2,TRUE)</f>
        <v>LgD</v>
      </c>
      <c r="G674">
        <v>10814</v>
      </c>
      <c r="H674" t="s">
        <v>8221</v>
      </c>
      <c r="I674" t="s">
        <v>8224</v>
      </c>
      <c r="J674" t="s">
        <v>8246</v>
      </c>
      <c r="K674">
        <v>1420088340</v>
      </c>
      <c r="L674" s="8">
        <f t="shared" si="100"/>
        <v>42005.207638888889</v>
      </c>
      <c r="M674" s="8">
        <f t="shared" si="103"/>
        <v>42005</v>
      </c>
      <c r="N674" s="9">
        <f t="shared" si="104"/>
        <v>0.20763888888905058</v>
      </c>
      <c r="O674">
        <v>1417410964</v>
      </c>
      <c r="P674" s="8">
        <f t="shared" si="101"/>
        <v>41974.219490740739</v>
      </c>
      <c r="Q674" s="8">
        <f t="shared" si="105"/>
        <v>41974</v>
      </c>
      <c r="R674" s="9">
        <f t="shared" si="106"/>
        <v>0.21949074073927477</v>
      </c>
      <c r="S674" t="b">
        <v>0</v>
      </c>
      <c r="T674">
        <v>215</v>
      </c>
      <c r="U674" t="str">
        <f t="shared" si="107"/>
        <v/>
      </c>
      <c r="V674">
        <f t="shared" si="108"/>
        <v>215</v>
      </c>
      <c r="W674" t="b">
        <v>0</v>
      </c>
      <c r="X674" t="s">
        <v>8271</v>
      </c>
      <c r="Y674" s="3">
        <f t="shared" si="109"/>
        <v>0.21628</v>
      </c>
      <c r="Z674" s="4">
        <f t="shared" si="102"/>
        <v>50.29767441860465</v>
      </c>
      <c r="AA674" t="s">
        <v>8315</v>
      </c>
      <c r="AB674" t="s">
        <v>8317</v>
      </c>
      <c r="AC674">
        <f>1</f>
        <v>1</v>
      </c>
    </row>
    <row r="675" spans="1:29" ht="57.6" x14ac:dyDescent="0.3">
      <c r="A675">
        <v>673</v>
      </c>
      <c r="B675" s="1" t="s">
        <v>674</v>
      </c>
      <c r="C675" s="1" t="s">
        <v>4783</v>
      </c>
      <c r="D675">
        <v>100000</v>
      </c>
      <c r="E675">
        <f>VLOOKUP(D675,LU_A!$C$2:$D$13,1,TRUE)</f>
        <v>50000</v>
      </c>
      <c r="F675" t="str">
        <f>VLOOKUP($D675,LU_A!$C$2:$D$13,2,TRUE)</f>
        <v>LgD</v>
      </c>
      <c r="G675">
        <v>205</v>
      </c>
      <c r="H675" t="s">
        <v>8221</v>
      </c>
      <c r="I675" t="s">
        <v>8224</v>
      </c>
      <c r="J675" t="s">
        <v>8246</v>
      </c>
      <c r="K675">
        <v>1409602217</v>
      </c>
      <c r="L675" s="8">
        <f t="shared" si="100"/>
        <v>41883.840474537035</v>
      </c>
      <c r="M675" s="8">
        <f t="shared" si="103"/>
        <v>41883</v>
      </c>
      <c r="N675" s="9">
        <f t="shared" si="104"/>
        <v>0.84047453703533392</v>
      </c>
      <c r="O675">
        <v>1405714217</v>
      </c>
      <c r="P675" s="8">
        <f t="shared" si="101"/>
        <v>41838.840474537035</v>
      </c>
      <c r="Q675" s="8">
        <f t="shared" si="105"/>
        <v>41838</v>
      </c>
      <c r="R675" s="9">
        <f t="shared" si="106"/>
        <v>0.84047453703533392</v>
      </c>
      <c r="S675" t="b">
        <v>0</v>
      </c>
      <c r="T675">
        <v>3</v>
      </c>
      <c r="U675" t="str">
        <f t="shared" si="107"/>
        <v/>
      </c>
      <c r="V675">
        <f t="shared" si="108"/>
        <v>3</v>
      </c>
      <c r="W675" t="b">
        <v>0</v>
      </c>
      <c r="X675" t="s">
        <v>8271</v>
      </c>
      <c r="Y675" s="3">
        <f t="shared" si="109"/>
        <v>2.0500000000000002E-3</v>
      </c>
      <c r="Z675" s="4">
        <f t="shared" si="102"/>
        <v>68.333333333333329</v>
      </c>
      <c r="AA675" t="s">
        <v>8315</v>
      </c>
      <c r="AB675" t="s">
        <v>8317</v>
      </c>
      <c r="AC675">
        <f>1</f>
        <v>1</v>
      </c>
    </row>
    <row r="676" spans="1:29" ht="28.8" x14ac:dyDescent="0.3">
      <c r="A676">
        <v>674</v>
      </c>
      <c r="B676" s="1" t="s">
        <v>675</v>
      </c>
      <c r="C676" s="1" t="s">
        <v>4784</v>
      </c>
      <c r="D676">
        <v>50000</v>
      </c>
      <c r="E676">
        <f>VLOOKUP(D676,LU_A!$C$2:$D$13,1,TRUE)</f>
        <v>50000</v>
      </c>
      <c r="F676" t="str">
        <f>VLOOKUP($D676,LU_A!$C$2:$D$13,2,TRUE)</f>
        <v>LgD</v>
      </c>
      <c r="G676">
        <v>15</v>
      </c>
      <c r="H676" t="s">
        <v>8221</v>
      </c>
      <c r="I676" t="s">
        <v>8224</v>
      </c>
      <c r="J676" t="s">
        <v>8246</v>
      </c>
      <c r="K676">
        <v>1407811627</v>
      </c>
      <c r="L676" s="8">
        <f t="shared" si="100"/>
        <v>41863.116053240738</v>
      </c>
      <c r="M676" s="8">
        <f t="shared" si="103"/>
        <v>41863</v>
      </c>
      <c r="N676" s="9">
        <f t="shared" si="104"/>
        <v>0.11605324073752854</v>
      </c>
      <c r="O676">
        <v>1402627627</v>
      </c>
      <c r="P676" s="8">
        <f t="shared" si="101"/>
        <v>41803.116053240738</v>
      </c>
      <c r="Q676" s="8">
        <f t="shared" si="105"/>
        <v>41803</v>
      </c>
      <c r="R676" s="9">
        <f t="shared" si="106"/>
        <v>0.11605324073752854</v>
      </c>
      <c r="S676" t="b">
        <v>0</v>
      </c>
      <c r="T676">
        <v>2</v>
      </c>
      <c r="U676" t="str">
        <f t="shared" si="107"/>
        <v/>
      </c>
      <c r="V676">
        <f t="shared" si="108"/>
        <v>2</v>
      </c>
      <c r="W676" t="b">
        <v>0</v>
      </c>
      <c r="X676" t="s">
        <v>8271</v>
      </c>
      <c r="Y676" s="3">
        <f t="shared" si="109"/>
        <v>2.9999999999999997E-4</v>
      </c>
      <c r="Z676" s="4">
        <f t="shared" si="102"/>
        <v>7.5</v>
      </c>
      <c r="AA676" t="s">
        <v>8315</v>
      </c>
      <c r="AB676" t="s">
        <v>8317</v>
      </c>
      <c r="AC676">
        <f>1</f>
        <v>1</v>
      </c>
    </row>
    <row r="677" spans="1:29" ht="43.2" x14ac:dyDescent="0.3">
      <c r="A677">
        <v>675</v>
      </c>
      <c r="B677" s="1" t="s">
        <v>676</v>
      </c>
      <c r="C677" s="1" t="s">
        <v>4785</v>
      </c>
      <c r="D677">
        <v>6000</v>
      </c>
      <c r="E677">
        <f>VLOOKUP(D677,LU_A!$C$2:$D$13,1,TRUE)</f>
        <v>5000</v>
      </c>
      <c r="F677" t="str">
        <f>VLOOKUP($D677,LU_A!$C$2:$D$13,2,TRUE)</f>
        <v>SmC</v>
      </c>
      <c r="G677">
        <v>891</v>
      </c>
      <c r="H677" t="s">
        <v>8221</v>
      </c>
      <c r="I677" t="s">
        <v>8224</v>
      </c>
      <c r="J677" t="s">
        <v>8246</v>
      </c>
      <c r="K677">
        <v>1420095540</v>
      </c>
      <c r="L677" s="8">
        <f t="shared" si="100"/>
        <v>42005.290972222225</v>
      </c>
      <c r="M677" s="8">
        <f t="shared" si="103"/>
        <v>42005</v>
      </c>
      <c r="N677" s="9">
        <f t="shared" si="104"/>
        <v>0.29097222222480923</v>
      </c>
      <c r="O677">
        <v>1417558804</v>
      </c>
      <c r="P677" s="8">
        <f t="shared" si="101"/>
        <v>41975.930601851855</v>
      </c>
      <c r="Q677" s="8">
        <f t="shared" si="105"/>
        <v>41975</v>
      </c>
      <c r="R677" s="9">
        <f t="shared" si="106"/>
        <v>0.93060185185458977</v>
      </c>
      <c r="S677" t="b">
        <v>0</v>
      </c>
      <c r="T677">
        <v>26</v>
      </c>
      <c r="U677" t="str">
        <f t="shared" si="107"/>
        <v/>
      </c>
      <c r="V677">
        <f t="shared" si="108"/>
        <v>26</v>
      </c>
      <c r="W677" t="b">
        <v>0</v>
      </c>
      <c r="X677" t="s">
        <v>8271</v>
      </c>
      <c r="Y677" s="3">
        <f t="shared" si="109"/>
        <v>0.14849999999999999</v>
      </c>
      <c r="Z677" s="4">
        <f t="shared" si="102"/>
        <v>34.269230769230766</v>
      </c>
      <c r="AA677" t="s">
        <v>8315</v>
      </c>
      <c r="AB677" t="s">
        <v>8317</v>
      </c>
      <c r="AC677">
        <f>1</f>
        <v>1</v>
      </c>
    </row>
    <row r="678" spans="1:29" ht="57.6" x14ac:dyDescent="0.3">
      <c r="A678">
        <v>676</v>
      </c>
      <c r="B678" s="1" t="s">
        <v>677</v>
      </c>
      <c r="C678" s="1" t="s">
        <v>4786</v>
      </c>
      <c r="D678">
        <v>100000</v>
      </c>
      <c r="E678">
        <f>VLOOKUP(D678,LU_A!$C$2:$D$13,1,TRUE)</f>
        <v>50000</v>
      </c>
      <c r="F678" t="str">
        <f>VLOOKUP($D678,LU_A!$C$2:$D$13,2,TRUE)</f>
        <v>LgD</v>
      </c>
      <c r="G678">
        <v>1471</v>
      </c>
      <c r="H678" t="s">
        <v>8221</v>
      </c>
      <c r="I678" t="s">
        <v>8229</v>
      </c>
      <c r="J678" t="s">
        <v>8251</v>
      </c>
      <c r="K678">
        <v>1423333581</v>
      </c>
      <c r="L678" s="8">
        <f t="shared" si="100"/>
        <v>42042.768298611118</v>
      </c>
      <c r="M678" s="8">
        <f t="shared" si="103"/>
        <v>42042</v>
      </c>
      <c r="N678" s="9">
        <f t="shared" si="104"/>
        <v>0.7682986111176433</v>
      </c>
      <c r="O678">
        <v>1420741581</v>
      </c>
      <c r="P678" s="8">
        <f t="shared" si="101"/>
        <v>42012.768298611118</v>
      </c>
      <c r="Q678" s="8">
        <f t="shared" si="105"/>
        <v>42012</v>
      </c>
      <c r="R678" s="9">
        <f t="shared" si="106"/>
        <v>0.7682986111176433</v>
      </c>
      <c r="S678" t="b">
        <v>0</v>
      </c>
      <c r="T678">
        <v>24</v>
      </c>
      <c r="U678" t="str">
        <f t="shared" si="107"/>
        <v/>
      </c>
      <c r="V678">
        <f t="shared" si="108"/>
        <v>24</v>
      </c>
      <c r="W678" t="b">
        <v>0</v>
      </c>
      <c r="X678" t="s">
        <v>8271</v>
      </c>
      <c r="Y678" s="3">
        <f t="shared" si="109"/>
        <v>1.4710000000000001E-2</v>
      </c>
      <c r="Z678" s="4">
        <f t="shared" si="102"/>
        <v>61.291666666666664</v>
      </c>
      <c r="AA678" t="s">
        <v>8315</v>
      </c>
      <c r="AB678" t="s">
        <v>8317</v>
      </c>
      <c r="AC678">
        <f>1</f>
        <v>1</v>
      </c>
    </row>
    <row r="679" spans="1:29" ht="57.6" x14ac:dyDescent="0.3">
      <c r="A679">
        <v>677</v>
      </c>
      <c r="B679" s="1" t="s">
        <v>678</v>
      </c>
      <c r="C679" s="1" t="s">
        <v>4787</v>
      </c>
      <c r="D679">
        <v>50000</v>
      </c>
      <c r="E679">
        <f>VLOOKUP(D679,LU_A!$C$2:$D$13,1,TRUE)</f>
        <v>50000</v>
      </c>
      <c r="F679" t="str">
        <f>VLOOKUP($D679,LU_A!$C$2:$D$13,2,TRUE)</f>
        <v>LgD</v>
      </c>
      <c r="G679">
        <v>12792</v>
      </c>
      <c r="H679" t="s">
        <v>8221</v>
      </c>
      <c r="I679" t="s">
        <v>8237</v>
      </c>
      <c r="J679" t="s">
        <v>8249</v>
      </c>
      <c r="K679">
        <v>1467106895</v>
      </c>
      <c r="L679" s="8">
        <f t="shared" si="100"/>
        <v>42549.403877314813</v>
      </c>
      <c r="M679" s="8">
        <f t="shared" si="103"/>
        <v>42549</v>
      </c>
      <c r="N679" s="9">
        <f t="shared" si="104"/>
        <v>0.40387731481314404</v>
      </c>
      <c r="O679">
        <v>1463218895</v>
      </c>
      <c r="P679" s="8">
        <f t="shared" si="101"/>
        <v>42504.403877314813</v>
      </c>
      <c r="Q679" s="8">
        <f t="shared" si="105"/>
        <v>42504</v>
      </c>
      <c r="R679" s="9">
        <f t="shared" si="106"/>
        <v>0.40387731481314404</v>
      </c>
      <c r="S679" t="b">
        <v>0</v>
      </c>
      <c r="T679">
        <v>96</v>
      </c>
      <c r="U679" t="str">
        <f t="shared" si="107"/>
        <v/>
      </c>
      <c r="V679">
        <f t="shared" si="108"/>
        <v>96</v>
      </c>
      <c r="W679" t="b">
        <v>0</v>
      </c>
      <c r="X679" t="s">
        <v>8271</v>
      </c>
      <c r="Y679" s="3">
        <f t="shared" si="109"/>
        <v>0.25584000000000001</v>
      </c>
      <c r="Z679" s="4">
        <f t="shared" si="102"/>
        <v>133.25</v>
      </c>
      <c r="AA679" t="s">
        <v>8315</v>
      </c>
      <c r="AB679" t="s">
        <v>8317</v>
      </c>
      <c r="AC679">
        <f>1</f>
        <v>1</v>
      </c>
    </row>
    <row r="680" spans="1:29" ht="43.2" x14ac:dyDescent="0.3">
      <c r="A680">
        <v>678</v>
      </c>
      <c r="B680" s="1" t="s">
        <v>679</v>
      </c>
      <c r="C680" s="1" t="s">
        <v>4788</v>
      </c>
      <c r="D680">
        <v>29000</v>
      </c>
      <c r="E680">
        <f>VLOOKUP(D680,LU_A!$C$2:$D$13,1,TRUE)</f>
        <v>25000</v>
      </c>
      <c r="F680" t="str">
        <f>VLOOKUP($D680,LU_A!$C$2:$D$13,2,TRUE)</f>
        <v>MedC</v>
      </c>
      <c r="G680">
        <v>1108</v>
      </c>
      <c r="H680" t="s">
        <v>8221</v>
      </c>
      <c r="I680" t="s">
        <v>8224</v>
      </c>
      <c r="J680" t="s">
        <v>8246</v>
      </c>
      <c r="K680">
        <v>1463821338</v>
      </c>
      <c r="L680" s="8">
        <f t="shared" si="100"/>
        <v>42511.376597222217</v>
      </c>
      <c r="M680" s="8">
        <f t="shared" si="103"/>
        <v>42511</v>
      </c>
      <c r="N680" s="9">
        <f t="shared" si="104"/>
        <v>0.37659722221724223</v>
      </c>
      <c r="O680">
        <v>1461229338</v>
      </c>
      <c r="P680" s="8">
        <f t="shared" si="101"/>
        <v>42481.376597222217</v>
      </c>
      <c r="Q680" s="8">
        <f t="shared" si="105"/>
        <v>42481</v>
      </c>
      <c r="R680" s="9">
        <f t="shared" si="106"/>
        <v>0.37659722221724223</v>
      </c>
      <c r="S680" t="b">
        <v>0</v>
      </c>
      <c r="T680">
        <v>17</v>
      </c>
      <c r="U680" t="str">
        <f t="shared" si="107"/>
        <v/>
      </c>
      <c r="V680">
        <f t="shared" si="108"/>
        <v>17</v>
      </c>
      <c r="W680" t="b">
        <v>0</v>
      </c>
      <c r="X680" t="s">
        <v>8271</v>
      </c>
      <c r="Y680" s="3">
        <f t="shared" si="109"/>
        <v>3.8206896551724136E-2</v>
      </c>
      <c r="Z680" s="4">
        <f t="shared" si="102"/>
        <v>65.17647058823529</v>
      </c>
      <c r="AA680" t="s">
        <v>8315</v>
      </c>
      <c r="AB680" t="s">
        <v>8317</v>
      </c>
      <c r="AC680">
        <f>1</f>
        <v>1</v>
      </c>
    </row>
    <row r="681" spans="1:29" ht="43.2" x14ac:dyDescent="0.3">
      <c r="A681">
        <v>679</v>
      </c>
      <c r="B681" s="1" t="s">
        <v>680</v>
      </c>
      <c r="C681" s="1" t="s">
        <v>4789</v>
      </c>
      <c r="D681">
        <v>57000</v>
      </c>
      <c r="E681">
        <f>VLOOKUP(D681,LU_A!$C$2:$D$13,1,TRUE)</f>
        <v>50000</v>
      </c>
      <c r="F681" t="str">
        <f>VLOOKUP($D681,LU_A!$C$2:$D$13,2,TRUE)</f>
        <v>LgD</v>
      </c>
      <c r="G681">
        <v>8827</v>
      </c>
      <c r="H681" t="s">
        <v>8221</v>
      </c>
      <c r="I681" t="s">
        <v>8224</v>
      </c>
      <c r="J681" t="s">
        <v>8246</v>
      </c>
      <c r="K681">
        <v>1472920909</v>
      </c>
      <c r="L681" s="8">
        <f t="shared" si="100"/>
        <v>42616.695706018523</v>
      </c>
      <c r="M681" s="8">
        <f t="shared" si="103"/>
        <v>42616</v>
      </c>
      <c r="N681" s="9">
        <f t="shared" si="104"/>
        <v>0.69570601852319669</v>
      </c>
      <c r="O681">
        <v>1467736909</v>
      </c>
      <c r="P681" s="8">
        <f t="shared" si="101"/>
        <v>42556.695706018523</v>
      </c>
      <c r="Q681" s="8">
        <f t="shared" si="105"/>
        <v>42556</v>
      </c>
      <c r="R681" s="9">
        <f t="shared" si="106"/>
        <v>0.69570601852319669</v>
      </c>
      <c r="S681" t="b">
        <v>0</v>
      </c>
      <c r="T681">
        <v>94</v>
      </c>
      <c r="U681" t="str">
        <f t="shared" si="107"/>
        <v/>
      </c>
      <c r="V681">
        <f t="shared" si="108"/>
        <v>94</v>
      </c>
      <c r="W681" t="b">
        <v>0</v>
      </c>
      <c r="X681" t="s">
        <v>8271</v>
      </c>
      <c r="Y681" s="3">
        <f t="shared" si="109"/>
        <v>0.15485964912280703</v>
      </c>
      <c r="Z681" s="4">
        <f t="shared" si="102"/>
        <v>93.90425531914893</v>
      </c>
      <c r="AA681" t="s">
        <v>8315</v>
      </c>
      <c r="AB681" t="s">
        <v>8317</v>
      </c>
      <c r="AC681">
        <f>1</f>
        <v>1</v>
      </c>
    </row>
    <row r="682" spans="1:29" ht="43.2" x14ac:dyDescent="0.3">
      <c r="A682">
        <v>680</v>
      </c>
      <c r="B682" s="1" t="s">
        <v>681</v>
      </c>
      <c r="C682" s="1" t="s">
        <v>4790</v>
      </c>
      <c r="D682">
        <v>75000</v>
      </c>
      <c r="E682">
        <f>VLOOKUP(D682,LU_A!$C$2:$D$13,1,TRUE)</f>
        <v>50000</v>
      </c>
      <c r="F682" t="str">
        <f>VLOOKUP($D682,LU_A!$C$2:$D$13,2,TRUE)</f>
        <v>LgD</v>
      </c>
      <c r="G682">
        <v>19434</v>
      </c>
      <c r="H682" t="s">
        <v>8221</v>
      </c>
      <c r="I682" t="s">
        <v>8224</v>
      </c>
      <c r="J682" t="s">
        <v>8246</v>
      </c>
      <c r="K682">
        <v>1410955331</v>
      </c>
      <c r="L682" s="8">
        <f t="shared" si="100"/>
        <v>41899.501516203702</v>
      </c>
      <c r="M682" s="8">
        <f t="shared" si="103"/>
        <v>41899</v>
      </c>
      <c r="N682" s="9">
        <f t="shared" si="104"/>
        <v>0.50151620370161254</v>
      </c>
      <c r="O682">
        <v>1407931331</v>
      </c>
      <c r="P682" s="8">
        <f t="shared" si="101"/>
        <v>41864.501516203702</v>
      </c>
      <c r="Q682" s="8">
        <f t="shared" si="105"/>
        <v>41864</v>
      </c>
      <c r="R682" s="9">
        <f t="shared" si="106"/>
        <v>0.50151620370161254</v>
      </c>
      <c r="S682" t="b">
        <v>0</v>
      </c>
      <c r="T682">
        <v>129</v>
      </c>
      <c r="U682" t="str">
        <f t="shared" si="107"/>
        <v/>
      </c>
      <c r="V682">
        <f t="shared" si="108"/>
        <v>129</v>
      </c>
      <c r="W682" t="b">
        <v>0</v>
      </c>
      <c r="X682" t="s">
        <v>8271</v>
      </c>
      <c r="Y682" s="3">
        <f t="shared" si="109"/>
        <v>0.25912000000000002</v>
      </c>
      <c r="Z682" s="4">
        <f t="shared" si="102"/>
        <v>150.65116279069767</v>
      </c>
      <c r="AA682" t="s">
        <v>8315</v>
      </c>
      <c r="AB682" t="s">
        <v>8317</v>
      </c>
      <c r="AC682">
        <f>1</f>
        <v>1</v>
      </c>
    </row>
    <row r="683" spans="1:29" ht="43.2" x14ac:dyDescent="0.3">
      <c r="A683">
        <v>681</v>
      </c>
      <c r="B683" s="1" t="s">
        <v>682</v>
      </c>
      <c r="C683" s="1" t="s">
        <v>4791</v>
      </c>
      <c r="D683">
        <v>2500</v>
      </c>
      <c r="E683">
        <f>VLOOKUP(D683,LU_A!$C$2:$D$13,1,TRUE)</f>
        <v>1000</v>
      </c>
      <c r="F683" t="str">
        <f>VLOOKUP($D683,LU_A!$C$2:$D$13,2,TRUE)</f>
        <v>SmB</v>
      </c>
      <c r="G683">
        <v>1</v>
      </c>
      <c r="H683" t="s">
        <v>8221</v>
      </c>
      <c r="I683" t="s">
        <v>8224</v>
      </c>
      <c r="J683" t="s">
        <v>8246</v>
      </c>
      <c r="K683">
        <v>1477509604</v>
      </c>
      <c r="L683" s="8">
        <f t="shared" si="100"/>
        <v>42669.805601851855</v>
      </c>
      <c r="M683" s="8">
        <f t="shared" si="103"/>
        <v>42669</v>
      </c>
      <c r="N683" s="9">
        <f t="shared" si="104"/>
        <v>0.80560185185458977</v>
      </c>
      <c r="O683">
        <v>1474917604</v>
      </c>
      <c r="P683" s="8">
        <f t="shared" si="101"/>
        <v>42639.805601851855</v>
      </c>
      <c r="Q683" s="8">
        <f t="shared" si="105"/>
        <v>42639</v>
      </c>
      <c r="R683" s="9">
        <f t="shared" si="106"/>
        <v>0.80560185185458977</v>
      </c>
      <c r="S683" t="b">
        <v>0</v>
      </c>
      <c r="T683">
        <v>1</v>
      </c>
      <c r="U683" t="str">
        <f t="shared" si="107"/>
        <v/>
      </c>
      <c r="V683">
        <f t="shared" si="108"/>
        <v>1</v>
      </c>
      <c r="W683" t="b">
        <v>0</v>
      </c>
      <c r="X683" t="s">
        <v>8271</v>
      </c>
      <c r="Y683" s="3">
        <f t="shared" si="109"/>
        <v>4.0000000000000002E-4</v>
      </c>
      <c r="Z683" s="4">
        <f t="shared" si="102"/>
        <v>1</v>
      </c>
      <c r="AA683" t="s">
        <v>8315</v>
      </c>
      <c r="AB683" t="s">
        <v>8317</v>
      </c>
      <c r="AC683">
        <f>1</f>
        <v>1</v>
      </c>
    </row>
    <row r="684" spans="1:29" ht="43.2" x14ac:dyDescent="0.3">
      <c r="A684">
        <v>682</v>
      </c>
      <c r="B684" s="1" t="s">
        <v>683</v>
      </c>
      <c r="C684" s="1" t="s">
        <v>4792</v>
      </c>
      <c r="D684">
        <v>50000</v>
      </c>
      <c r="E684">
        <f>VLOOKUP(D684,LU_A!$C$2:$D$13,1,TRUE)</f>
        <v>50000</v>
      </c>
      <c r="F684" t="str">
        <f>VLOOKUP($D684,LU_A!$C$2:$D$13,2,TRUE)</f>
        <v>LgD</v>
      </c>
      <c r="G684">
        <v>53</v>
      </c>
      <c r="H684" t="s">
        <v>8221</v>
      </c>
      <c r="I684" t="s">
        <v>8224</v>
      </c>
      <c r="J684" t="s">
        <v>8246</v>
      </c>
      <c r="K684">
        <v>1489512122</v>
      </c>
      <c r="L684" s="8">
        <f t="shared" si="100"/>
        <v>42808.723634259266</v>
      </c>
      <c r="M684" s="8">
        <f t="shared" si="103"/>
        <v>42808</v>
      </c>
      <c r="N684" s="9">
        <f t="shared" si="104"/>
        <v>0.72363425926596392</v>
      </c>
      <c r="O684">
        <v>1486923722</v>
      </c>
      <c r="P684" s="8">
        <f t="shared" si="101"/>
        <v>42778.765300925923</v>
      </c>
      <c r="Q684" s="8">
        <f t="shared" si="105"/>
        <v>42778</v>
      </c>
      <c r="R684" s="9">
        <f t="shared" si="106"/>
        <v>0.76530092592292931</v>
      </c>
      <c r="S684" t="b">
        <v>0</v>
      </c>
      <c r="T684">
        <v>4</v>
      </c>
      <c r="U684" t="str">
        <f t="shared" si="107"/>
        <v/>
      </c>
      <c r="V684">
        <f t="shared" si="108"/>
        <v>4</v>
      </c>
      <c r="W684" t="b">
        <v>0</v>
      </c>
      <c r="X684" t="s">
        <v>8271</v>
      </c>
      <c r="Y684" s="3">
        <f t="shared" si="109"/>
        <v>1.06E-3</v>
      </c>
      <c r="Z684" s="4">
        <f t="shared" si="102"/>
        <v>13.25</v>
      </c>
      <c r="AA684" t="s">
        <v>8315</v>
      </c>
      <c r="AB684" t="s">
        <v>8317</v>
      </c>
      <c r="AC684">
        <f>1</f>
        <v>1</v>
      </c>
    </row>
    <row r="685" spans="1:29" ht="43.2" x14ac:dyDescent="0.3">
      <c r="A685">
        <v>683</v>
      </c>
      <c r="B685" s="1" t="s">
        <v>684</v>
      </c>
      <c r="C685" s="1" t="s">
        <v>4793</v>
      </c>
      <c r="D685">
        <v>35000</v>
      </c>
      <c r="E685">
        <f>VLOOKUP(D685,LU_A!$C$2:$D$13,1,TRUE)</f>
        <v>35000</v>
      </c>
      <c r="F685" t="str">
        <f>VLOOKUP($D685,LU_A!$C$2:$D$13,2,TRUE)</f>
        <v>LgA</v>
      </c>
      <c r="G685">
        <v>298</v>
      </c>
      <c r="H685" t="s">
        <v>8221</v>
      </c>
      <c r="I685" t="s">
        <v>8224</v>
      </c>
      <c r="J685" t="s">
        <v>8246</v>
      </c>
      <c r="K685">
        <v>1477949764</v>
      </c>
      <c r="L685" s="8">
        <f t="shared" si="100"/>
        <v>42674.900046296301</v>
      </c>
      <c r="M685" s="8">
        <f t="shared" si="103"/>
        <v>42674</v>
      </c>
      <c r="N685" s="9">
        <f t="shared" si="104"/>
        <v>0.90004629630129784</v>
      </c>
      <c r="O685">
        <v>1474493764</v>
      </c>
      <c r="P685" s="8">
        <f t="shared" si="101"/>
        <v>42634.900046296301</v>
      </c>
      <c r="Q685" s="8">
        <f t="shared" si="105"/>
        <v>42634</v>
      </c>
      <c r="R685" s="9">
        <f t="shared" si="106"/>
        <v>0.90004629630129784</v>
      </c>
      <c r="S685" t="b">
        <v>0</v>
      </c>
      <c r="T685">
        <v>3</v>
      </c>
      <c r="U685" t="str">
        <f t="shared" si="107"/>
        <v/>
      </c>
      <c r="V685">
        <f t="shared" si="108"/>
        <v>3</v>
      </c>
      <c r="W685" t="b">
        <v>0</v>
      </c>
      <c r="X685" t="s">
        <v>8271</v>
      </c>
      <c r="Y685" s="3">
        <f t="shared" si="109"/>
        <v>8.5142857142857138E-3</v>
      </c>
      <c r="Z685" s="4">
        <f t="shared" si="102"/>
        <v>99.333333333333329</v>
      </c>
      <c r="AA685" t="s">
        <v>8315</v>
      </c>
      <c r="AB685" t="s">
        <v>8317</v>
      </c>
      <c r="AC685">
        <f>1</f>
        <v>1</v>
      </c>
    </row>
    <row r="686" spans="1:29" ht="28.8" x14ac:dyDescent="0.3">
      <c r="A686">
        <v>684</v>
      </c>
      <c r="B686" s="1" t="s">
        <v>685</v>
      </c>
      <c r="C686" s="1" t="s">
        <v>4794</v>
      </c>
      <c r="D686">
        <v>320000</v>
      </c>
      <c r="E686">
        <f>VLOOKUP(D686,LU_A!$C$2:$D$13,1,TRUE)</f>
        <v>50000</v>
      </c>
      <c r="F686" t="str">
        <f>VLOOKUP($D686,LU_A!$C$2:$D$13,2,TRUE)</f>
        <v>LgD</v>
      </c>
      <c r="G686">
        <v>23948</v>
      </c>
      <c r="H686" t="s">
        <v>8221</v>
      </c>
      <c r="I686" t="s">
        <v>8224</v>
      </c>
      <c r="J686" t="s">
        <v>8246</v>
      </c>
      <c r="K686">
        <v>1406257200</v>
      </c>
      <c r="L686" s="8">
        <f t="shared" si="100"/>
        <v>41845.125</v>
      </c>
      <c r="M686" s="8">
        <f t="shared" si="103"/>
        <v>41845</v>
      </c>
      <c r="N686" s="9">
        <f t="shared" si="104"/>
        <v>0.125</v>
      </c>
      <c r="O686">
        <v>1403176891</v>
      </c>
      <c r="P686" s="8">
        <f t="shared" si="101"/>
        <v>41809.473275462966</v>
      </c>
      <c r="Q686" s="8">
        <f t="shared" si="105"/>
        <v>41809</v>
      </c>
      <c r="R686" s="9">
        <f t="shared" si="106"/>
        <v>0.47327546296583023</v>
      </c>
      <c r="S686" t="b">
        <v>0</v>
      </c>
      <c r="T686">
        <v>135</v>
      </c>
      <c r="U686" t="str">
        <f t="shared" si="107"/>
        <v/>
      </c>
      <c r="V686">
        <f t="shared" si="108"/>
        <v>135</v>
      </c>
      <c r="W686" t="b">
        <v>0</v>
      </c>
      <c r="X686" t="s">
        <v>8271</v>
      </c>
      <c r="Y686" s="3">
        <f t="shared" si="109"/>
        <v>7.4837500000000001E-2</v>
      </c>
      <c r="Z686" s="4">
        <f t="shared" si="102"/>
        <v>177.39259259259259</v>
      </c>
      <c r="AA686" t="s">
        <v>8315</v>
      </c>
      <c r="AB686" t="s">
        <v>8317</v>
      </c>
      <c r="AC686">
        <f>1</f>
        <v>1</v>
      </c>
    </row>
    <row r="687" spans="1:29" ht="43.2" x14ac:dyDescent="0.3">
      <c r="A687">
        <v>685</v>
      </c>
      <c r="B687" s="1" t="s">
        <v>686</v>
      </c>
      <c r="C687" s="1" t="s">
        <v>4795</v>
      </c>
      <c r="D687">
        <v>2000</v>
      </c>
      <c r="E687">
        <f>VLOOKUP(D687,LU_A!$C$2:$D$13,1,TRUE)</f>
        <v>1000</v>
      </c>
      <c r="F687" t="str">
        <f>VLOOKUP($D687,LU_A!$C$2:$D$13,2,TRUE)</f>
        <v>SmB</v>
      </c>
      <c r="G687">
        <v>553</v>
      </c>
      <c r="H687" t="s">
        <v>8221</v>
      </c>
      <c r="I687" t="s">
        <v>8224</v>
      </c>
      <c r="J687" t="s">
        <v>8246</v>
      </c>
      <c r="K687">
        <v>1421095672</v>
      </c>
      <c r="L687" s="8">
        <f t="shared" si="100"/>
        <v>42016.866574074069</v>
      </c>
      <c r="M687" s="8">
        <f t="shared" si="103"/>
        <v>42016</v>
      </c>
      <c r="N687" s="9">
        <f t="shared" si="104"/>
        <v>0.86657407406892162</v>
      </c>
      <c r="O687">
        <v>1417207672</v>
      </c>
      <c r="P687" s="8">
        <f t="shared" si="101"/>
        <v>41971.866574074069</v>
      </c>
      <c r="Q687" s="8">
        <f t="shared" si="105"/>
        <v>41971</v>
      </c>
      <c r="R687" s="9">
        <f t="shared" si="106"/>
        <v>0.86657407406892162</v>
      </c>
      <c r="S687" t="b">
        <v>0</v>
      </c>
      <c r="T687">
        <v>10</v>
      </c>
      <c r="U687" t="str">
        <f t="shared" si="107"/>
        <v/>
      </c>
      <c r="V687">
        <f t="shared" si="108"/>
        <v>10</v>
      </c>
      <c r="W687" t="b">
        <v>0</v>
      </c>
      <c r="X687" t="s">
        <v>8271</v>
      </c>
      <c r="Y687" s="3">
        <f t="shared" si="109"/>
        <v>0.27650000000000002</v>
      </c>
      <c r="Z687" s="4">
        <f t="shared" si="102"/>
        <v>55.3</v>
      </c>
      <c r="AA687" t="s">
        <v>8315</v>
      </c>
      <c r="AB687" t="s">
        <v>8317</v>
      </c>
      <c r="AC687">
        <f>1</f>
        <v>1</v>
      </c>
    </row>
    <row r="688" spans="1:29" ht="57.6" x14ac:dyDescent="0.3">
      <c r="A688">
        <v>686</v>
      </c>
      <c r="B688" s="1" t="s">
        <v>687</v>
      </c>
      <c r="C688" s="1" t="s">
        <v>4796</v>
      </c>
      <c r="D688">
        <v>500000</v>
      </c>
      <c r="E688">
        <f>VLOOKUP(D688,LU_A!$C$2:$D$13,1,TRUE)</f>
        <v>50000</v>
      </c>
      <c r="F688" t="str">
        <f>VLOOKUP($D688,LU_A!$C$2:$D$13,2,TRUE)</f>
        <v>LgD</v>
      </c>
      <c r="G688">
        <v>0</v>
      </c>
      <c r="H688" t="s">
        <v>8221</v>
      </c>
      <c r="I688" t="s">
        <v>8237</v>
      </c>
      <c r="J688" t="s">
        <v>8249</v>
      </c>
      <c r="K688">
        <v>1438618170</v>
      </c>
      <c r="L688" s="8">
        <f t="shared" si="100"/>
        <v>42219.673263888893</v>
      </c>
      <c r="M688" s="8">
        <f t="shared" si="103"/>
        <v>42219</v>
      </c>
      <c r="N688" s="9">
        <f t="shared" si="104"/>
        <v>0.67326388889341615</v>
      </c>
      <c r="O688">
        <v>1436026170</v>
      </c>
      <c r="P688" s="8">
        <f t="shared" si="101"/>
        <v>42189.673263888893</v>
      </c>
      <c r="Q688" s="8">
        <f t="shared" si="105"/>
        <v>42189</v>
      </c>
      <c r="R688" s="9">
        <f t="shared" si="106"/>
        <v>0.67326388889341615</v>
      </c>
      <c r="S688" t="b">
        <v>0</v>
      </c>
      <c r="T688">
        <v>0</v>
      </c>
      <c r="U688" t="str">
        <f t="shared" si="107"/>
        <v/>
      </c>
      <c r="V688">
        <f t="shared" si="108"/>
        <v>0</v>
      </c>
      <c r="W688" t="b">
        <v>0</v>
      </c>
      <c r="X688" t="s">
        <v>8271</v>
      </c>
      <c r="Y688" s="3">
        <f t="shared" si="109"/>
        <v>0</v>
      </c>
      <c r="Z688" s="4" t="str">
        <f t="shared" si="102"/>
        <v xml:space="preserve"> </v>
      </c>
      <c r="AA688" t="s">
        <v>8315</v>
      </c>
      <c r="AB688" t="s">
        <v>8317</v>
      </c>
      <c r="AC688">
        <f>1</f>
        <v>1</v>
      </c>
    </row>
    <row r="689" spans="1:29" ht="43.2" x14ac:dyDescent="0.3">
      <c r="A689">
        <v>687</v>
      </c>
      <c r="B689" s="1" t="s">
        <v>688</v>
      </c>
      <c r="C689" s="1" t="s">
        <v>4797</v>
      </c>
      <c r="D689">
        <v>100000</v>
      </c>
      <c r="E689">
        <f>VLOOKUP(D689,LU_A!$C$2:$D$13,1,TRUE)</f>
        <v>50000</v>
      </c>
      <c r="F689" t="str">
        <f>VLOOKUP($D689,LU_A!$C$2:$D$13,2,TRUE)</f>
        <v>LgD</v>
      </c>
      <c r="G689">
        <v>3550</v>
      </c>
      <c r="H689" t="s">
        <v>8221</v>
      </c>
      <c r="I689" t="s">
        <v>8238</v>
      </c>
      <c r="J689" t="s">
        <v>8256</v>
      </c>
      <c r="K689">
        <v>1486317653</v>
      </c>
      <c r="L689" s="8">
        <f t="shared" si="100"/>
        <v>42771.750613425931</v>
      </c>
      <c r="M689" s="8">
        <f t="shared" si="103"/>
        <v>42771</v>
      </c>
      <c r="N689" s="9">
        <f t="shared" si="104"/>
        <v>0.75061342593107838</v>
      </c>
      <c r="O689">
        <v>1481133653</v>
      </c>
      <c r="P689" s="8">
        <f t="shared" si="101"/>
        <v>42711.750613425931</v>
      </c>
      <c r="Q689" s="8">
        <f t="shared" si="105"/>
        <v>42711</v>
      </c>
      <c r="R689" s="9">
        <f t="shared" si="106"/>
        <v>0.75061342593107838</v>
      </c>
      <c r="S689" t="b">
        <v>0</v>
      </c>
      <c r="T689">
        <v>6</v>
      </c>
      <c r="U689" t="str">
        <f t="shared" si="107"/>
        <v/>
      </c>
      <c r="V689">
        <f t="shared" si="108"/>
        <v>6</v>
      </c>
      <c r="W689" t="b">
        <v>0</v>
      </c>
      <c r="X689" t="s">
        <v>8271</v>
      </c>
      <c r="Y689" s="3">
        <f t="shared" si="109"/>
        <v>3.5499999999999997E-2</v>
      </c>
      <c r="Z689" s="4">
        <f t="shared" si="102"/>
        <v>591.66666666666663</v>
      </c>
      <c r="AA689" t="s">
        <v>8315</v>
      </c>
      <c r="AB689" t="s">
        <v>8317</v>
      </c>
      <c r="AC689">
        <f>1</f>
        <v>1</v>
      </c>
    </row>
    <row r="690" spans="1:29" ht="43.2" x14ac:dyDescent="0.3">
      <c r="A690">
        <v>688</v>
      </c>
      <c r="B690" s="1" t="s">
        <v>689</v>
      </c>
      <c r="C690" s="1" t="s">
        <v>4798</v>
      </c>
      <c r="D690">
        <v>20000</v>
      </c>
      <c r="E690">
        <f>VLOOKUP(D690,LU_A!$C$2:$D$13,1,TRUE)</f>
        <v>20000</v>
      </c>
      <c r="F690" t="str">
        <f>VLOOKUP($D690,LU_A!$C$2:$D$13,2,TRUE)</f>
        <v>MedB</v>
      </c>
      <c r="G690">
        <v>14598</v>
      </c>
      <c r="H690" t="s">
        <v>8221</v>
      </c>
      <c r="I690" t="s">
        <v>8224</v>
      </c>
      <c r="J690" t="s">
        <v>8246</v>
      </c>
      <c r="K690">
        <v>1444876253</v>
      </c>
      <c r="L690" s="8">
        <f t="shared" si="100"/>
        <v>42292.104780092588</v>
      </c>
      <c r="M690" s="8">
        <f t="shared" si="103"/>
        <v>42292</v>
      </c>
      <c r="N690" s="9">
        <f t="shared" si="104"/>
        <v>0.10478009258804377</v>
      </c>
      <c r="O690">
        <v>1442284253</v>
      </c>
      <c r="P690" s="8">
        <f t="shared" si="101"/>
        <v>42262.104780092588</v>
      </c>
      <c r="Q690" s="8">
        <f t="shared" si="105"/>
        <v>42262</v>
      </c>
      <c r="R690" s="9">
        <f t="shared" si="106"/>
        <v>0.10478009258804377</v>
      </c>
      <c r="S690" t="b">
        <v>0</v>
      </c>
      <c r="T690">
        <v>36</v>
      </c>
      <c r="U690" t="str">
        <f t="shared" si="107"/>
        <v/>
      </c>
      <c r="V690">
        <f t="shared" si="108"/>
        <v>36</v>
      </c>
      <c r="W690" t="b">
        <v>0</v>
      </c>
      <c r="X690" t="s">
        <v>8271</v>
      </c>
      <c r="Y690" s="3">
        <f t="shared" si="109"/>
        <v>0.72989999999999999</v>
      </c>
      <c r="Z690" s="4">
        <f t="shared" si="102"/>
        <v>405.5</v>
      </c>
      <c r="AA690" t="s">
        <v>8315</v>
      </c>
      <c r="AB690" t="s">
        <v>8317</v>
      </c>
      <c r="AC690">
        <f>1</f>
        <v>1</v>
      </c>
    </row>
    <row r="691" spans="1:29" ht="43.2" x14ac:dyDescent="0.3">
      <c r="A691">
        <v>689</v>
      </c>
      <c r="B691" s="1" t="s">
        <v>690</v>
      </c>
      <c r="C691" s="1" t="s">
        <v>4799</v>
      </c>
      <c r="D691">
        <v>200000</v>
      </c>
      <c r="E691">
        <f>VLOOKUP(D691,LU_A!$C$2:$D$13,1,TRUE)</f>
        <v>50000</v>
      </c>
      <c r="F691" t="str">
        <f>VLOOKUP($D691,LU_A!$C$2:$D$13,2,TRUE)</f>
        <v>LgD</v>
      </c>
      <c r="G691">
        <v>115297.5</v>
      </c>
      <c r="H691" t="s">
        <v>8221</v>
      </c>
      <c r="I691" t="s">
        <v>8224</v>
      </c>
      <c r="J691" t="s">
        <v>8246</v>
      </c>
      <c r="K691">
        <v>1481173140</v>
      </c>
      <c r="L691" s="8">
        <f t="shared" si="100"/>
        <v>42712.207638888889</v>
      </c>
      <c r="M691" s="8">
        <f t="shared" si="103"/>
        <v>42712</v>
      </c>
      <c r="N691" s="9">
        <f t="shared" si="104"/>
        <v>0.20763888888905058</v>
      </c>
      <c r="O691">
        <v>1478016097</v>
      </c>
      <c r="P691" s="8">
        <f t="shared" si="101"/>
        <v>42675.66778935185</v>
      </c>
      <c r="Q691" s="8">
        <f t="shared" si="105"/>
        <v>42675</v>
      </c>
      <c r="R691" s="9">
        <f t="shared" si="106"/>
        <v>0.66778935184993315</v>
      </c>
      <c r="S691" t="b">
        <v>0</v>
      </c>
      <c r="T691">
        <v>336</v>
      </c>
      <c r="U691" t="str">
        <f t="shared" si="107"/>
        <v/>
      </c>
      <c r="V691">
        <f t="shared" si="108"/>
        <v>336</v>
      </c>
      <c r="W691" t="b">
        <v>0</v>
      </c>
      <c r="X691" t="s">
        <v>8271</v>
      </c>
      <c r="Y691" s="3">
        <f t="shared" si="109"/>
        <v>0.57648750000000004</v>
      </c>
      <c r="Z691" s="4">
        <f t="shared" si="102"/>
        <v>343.14732142857144</v>
      </c>
      <c r="AA691" t="s">
        <v>8315</v>
      </c>
      <c r="AB691" t="s">
        <v>8317</v>
      </c>
      <c r="AC691">
        <f>1</f>
        <v>1</v>
      </c>
    </row>
    <row r="692" spans="1:29" ht="28.8" x14ac:dyDescent="0.3">
      <c r="A692">
        <v>690</v>
      </c>
      <c r="B692" s="1" t="s">
        <v>691</v>
      </c>
      <c r="C692" s="1" t="s">
        <v>4800</v>
      </c>
      <c r="D692">
        <v>20000</v>
      </c>
      <c r="E692">
        <f>VLOOKUP(D692,LU_A!$C$2:$D$13,1,TRUE)</f>
        <v>20000</v>
      </c>
      <c r="F692" t="str">
        <f>VLOOKUP($D692,LU_A!$C$2:$D$13,2,TRUE)</f>
        <v>MedB</v>
      </c>
      <c r="G692">
        <v>2468</v>
      </c>
      <c r="H692" t="s">
        <v>8221</v>
      </c>
      <c r="I692" t="s">
        <v>8224</v>
      </c>
      <c r="J692" t="s">
        <v>8246</v>
      </c>
      <c r="K692">
        <v>1473400800</v>
      </c>
      <c r="L692" s="8">
        <f t="shared" si="100"/>
        <v>42622.25</v>
      </c>
      <c r="M692" s="8">
        <f t="shared" si="103"/>
        <v>42622</v>
      </c>
      <c r="N692" s="9">
        <f t="shared" si="104"/>
        <v>0.25</v>
      </c>
      <c r="O692">
        <v>1469718841</v>
      </c>
      <c r="P692" s="8">
        <f t="shared" si="101"/>
        <v>42579.634733796294</v>
      </c>
      <c r="Q692" s="8">
        <f t="shared" si="105"/>
        <v>42579</v>
      </c>
      <c r="R692" s="9">
        <f t="shared" si="106"/>
        <v>0.63473379629431292</v>
      </c>
      <c r="S692" t="b">
        <v>0</v>
      </c>
      <c r="T692">
        <v>34</v>
      </c>
      <c r="U692" t="str">
        <f t="shared" si="107"/>
        <v/>
      </c>
      <c r="V692">
        <f t="shared" si="108"/>
        <v>34</v>
      </c>
      <c r="W692" t="b">
        <v>0</v>
      </c>
      <c r="X692" t="s">
        <v>8271</v>
      </c>
      <c r="Y692" s="3">
        <f t="shared" si="109"/>
        <v>0.1234</v>
      </c>
      <c r="Z692" s="4">
        <f t="shared" si="102"/>
        <v>72.588235294117652</v>
      </c>
      <c r="AA692" t="s">
        <v>8315</v>
      </c>
      <c r="AB692" t="s">
        <v>8317</v>
      </c>
      <c r="AC692">
        <f>1</f>
        <v>1</v>
      </c>
    </row>
    <row r="693" spans="1:29" ht="43.2" x14ac:dyDescent="0.3">
      <c r="A693">
        <v>691</v>
      </c>
      <c r="B693" s="1" t="s">
        <v>692</v>
      </c>
      <c r="C693" s="1" t="s">
        <v>4801</v>
      </c>
      <c r="D693">
        <v>50000</v>
      </c>
      <c r="E693">
        <f>VLOOKUP(D693,LU_A!$C$2:$D$13,1,TRUE)</f>
        <v>50000</v>
      </c>
      <c r="F693" t="str">
        <f>VLOOKUP($D693,LU_A!$C$2:$D$13,2,TRUE)</f>
        <v>LgD</v>
      </c>
      <c r="G693">
        <v>260</v>
      </c>
      <c r="H693" t="s">
        <v>8221</v>
      </c>
      <c r="I693" t="s">
        <v>8224</v>
      </c>
      <c r="J693" t="s">
        <v>8246</v>
      </c>
      <c r="K693">
        <v>1435711246</v>
      </c>
      <c r="L693" s="8">
        <f t="shared" si="100"/>
        <v>42186.028310185182</v>
      </c>
      <c r="M693" s="8">
        <f t="shared" si="103"/>
        <v>42186</v>
      </c>
      <c r="N693" s="9">
        <f t="shared" si="104"/>
        <v>2.8310185181908309E-2</v>
      </c>
      <c r="O693">
        <v>1433292046</v>
      </c>
      <c r="P693" s="8">
        <f t="shared" si="101"/>
        <v>42158.028310185182</v>
      </c>
      <c r="Q693" s="8">
        <f t="shared" si="105"/>
        <v>42158</v>
      </c>
      <c r="R693" s="9">
        <f t="shared" si="106"/>
        <v>2.8310185181908309E-2</v>
      </c>
      <c r="S693" t="b">
        <v>0</v>
      </c>
      <c r="T693">
        <v>10</v>
      </c>
      <c r="U693" t="str">
        <f t="shared" si="107"/>
        <v/>
      </c>
      <c r="V693">
        <f t="shared" si="108"/>
        <v>10</v>
      </c>
      <c r="W693" t="b">
        <v>0</v>
      </c>
      <c r="X693" t="s">
        <v>8271</v>
      </c>
      <c r="Y693" s="3">
        <f t="shared" si="109"/>
        <v>5.1999999999999998E-3</v>
      </c>
      <c r="Z693" s="4">
        <f t="shared" si="102"/>
        <v>26</v>
      </c>
      <c r="AA693" t="s">
        <v>8315</v>
      </c>
      <c r="AB693" t="s">
        <v>8317</v>
      </c>
      <c r="AC693">
        <f>1</f>
        <v>1</v>
      </c>
    </row>
    <row r="694" spans="1:29" ht="43.2" x14ac:dyDescent="0.3">
      <c r="A694">
        <v>692</v>
      </c>
      <c r="B694" s="1" t="s">
        <v>693</v>
      </c>
      <c r="C694" s="1" t="s">
        <v>4802</v>
      </c>
      <c r="D694">
        <v>20000</v>
      </c>
      <c r="E694">
        <f>VLOOKUP(D694,LU_A!$C$2:$D$13,1,TRUE)</f>
        <v>20000</v>
      </c>
      <c r="F694" t="str">
        <f>VLOOKUP($D694,LU_A!$C$2:$D$13,2,TRUE)</f>
        <v>MedB</v>
      </c>
      <c r="G694">
        <v>1306</v>
      </c>
      <c r="H694" t="s">
        <v>8221</v>
      </c>
      <c r="I694" t="s">
        <v>8225</v>
      </c>
      <c r="J694" t="s">
        <v>8247</v>
      </c>
      <c r="K694">
        <v>1482397263</v>
      </c>
      <c r="L694" s="8">
        <f t="shared" si="100"/>
        <v>42726.37572916667</v>
      </c>
      <c r="M694" s="8">
        <f t="shared" si="103"/>
        <v>42726</v>
      </c>
      <c r="N694" s="9">
        <f t="shared" si="104"/>
        <v>0.37572916666977108</v>
      </c>
      <c r="O694">
        <v>1479805263</v>
      </c>
      <c r="P694" s="8">
        <f t="shared" si="101"/>
        <v>42696.37572916667</v>
      </c>
      <c r="Q694" s="8">
        <f t="shared" si="105"/>
        <v>42696</v>
      </c>
      <c r="R694" s="9">
        <f t="shared" si="106"/>
        <v>0.37572916666977108</v>
      </c>
      <c r="S694" t="b">
        <v>0</v>
      </c>
      <c r="T694">
        <v>201</v>
      </c>
      <c r="U694" t="str">
        <f t="shared" si="107"/>
        <v/>
      </c>
      <c r="V694">
        <f t="shared" si="108"/>
        <v>201</v>
      </c>
      <c r="W694" t="b">
        <v>0</v>
      </c>
      <c r="X694" t="s">
        <v>8271</v>
      </c>
      <c r="Y694" s="3">
        <f t="shared" si="109"/>
        <v>6.5299999999999997E-2</v>
      </c>
      <c r="Z694" s="4">
        <f t="shared" si="102"/>
        <v>6.4975124378109452</v>
      </c>
      <c r="AA694" t="s">
        <v>8315</v>
      </c>
      <c r="AB694" t="s">
        <v>8317</v>
      </c>
      <c r="AC694">
        <f>1</f>
        <v>1</v>
      </c>
    </row>
    <row r="695" spans="1:29" ht="43.2" x14ac:dyDescent="0.3">
      <c r="A695">
        <v>693</v>
      </c>
      <c r="B695" s="1" t="s">
        <v>694</v>
      </c>
      <c r="C695" s="1" t="s">
        <v>4803</v>
      </c>
      <c r="D695">
        <v>100000</v>
      </c>
      <c r="E695">
        <f>VLOOKUP(D695,LU_A!$C$2:$D$13,1,TRUE)</f>
        <v>50000</v>
      </c>
      <c r="F695" t="str">
        <f>VLOOKUP($D695,LU_A!$C$2:$D$13,2,TRUE)</f>
        <v>LgD</v>
      </c>
      <c r="G695">
        <v>35338</v>
      </c>
      <c r="H695" t="s">
        <v>8221</v>
      </c>
      <c r="I695" t="s">
        <v>8224</v>
      </c>
      <c r="J695" t="s">
        <v>8246</v>
      </c>
      <c r="K695">
        <v>1430421827</v>
      </c>
      <c r="L695" s="8">
        <f t="shared" si="100"/>
        <v>42124.808182870373</v>
      </c>
      <c r="M695" s="8">
        <f t="shared" si="103"/>
        <v>42124</v>
      </c>
      <c r="N695" s="9">
        <f t="shared" si="104"/>
        <v>0.80818287037254777</v>
      </c>
      <c r="O695">
        <v>1427829827</v>
      </c>
      <c r="P695" s="8">
        <f t="shared" si="101"/>
        <v>42094.808182870373</v>
      </c>
      <c r="Q695" s="8">
        <f t="shared" si="105"/>
        <v>42094</v>
      </c>
      <c r="R695" s="9">
        <f t="shared" si="106"/>
        <v>0.80818287037254777</v>
      </c>
      <c r="S695" t="b">
        <v>0</v>
      </c>
      <c r="T695">
        <v>296</v>
      </c>
      <c r="U695" t="str">
        <f t="shared" si="107"/>
        <v/>
      </c>
      <c r="V695">
        <f t="shared" si="108"/>
        <v>296</v>
      </c>
      <c r="W695" t="b">
        <v>0</v>
      </c>
      <c r="X695" t="s">
        <v>8271</v>
      </c>
      <c r="Y695" s="3">
        <f t="shared" si="109"/>
        <v>0.35338000000000003</v>
      </c>
      <c r="Z695" s="4">
        <f t="shared" si="102"/>
        <v>119.38513513513513</v>
      </c>
      <c r="AA695" t="s">
        <v>8315</v>
      </c>
      <c r="AB695" t="s">
        <v>8317</v>
      </c>
      <c r="AC695">
        <f>1</f>
        <v>1</v>
      </c>
    </row>
    <row r="696" spans="1:29" ht="43.2" x14ac:dyDescent="0.3">
      <c r="A696">
        <v>694</v>
      </c>
      <c r="B696" s="1" t="s">
        <v>695</v>
      </c>
      <c r="C696" s="1" t="s">
        <v>4804</v>
      </c>
      <c r="D696">
        <v>150000</v>
      </c>
      <c r="E696">
        <f>VLOOKUP(D696,LU_A!$C$2:$D$13,1,TRUE)</f>
        <v>50000</v>
      </c>
      <c r="F696" t="str">
        <f>VLOOKUP($D696,LU_A!$C$2:$D$13,2,TRUE)</f>
        <v>LgD</v>
      </c>
      <c r="G696">
        <v>590</v>
      </c>
      <c r="H696" t="s">
        <v>8221</v>
      </c>
      <c r="I696" t="s">
        <v>8224</v>
      </c>
      <c r="J696" t="s">
        <v>8246</v>
      </c>
      <c r="K696">
        <v>1485964559</v>
      </c>
      <c r="L696" s="8">
        <f t="shared" si="100"/>
        <v>42767.663877314815</v>
      </c>
      <c r="M696" s="8">
        <f t="shared" si="103"/>
        <v>42767</v>
      </c>
      <c r="N696" s="9">
        <f t="shared" si="104"/>
        <v>0.66387731481518131</v>
      </c>
      <c r="O696">
        <v>1483372559</v>
      </c>
      <c r="P696" s="8">
        <f t="shared" si="101"/>
        <v>42737.663877314815</v>
      </c>
      <c r="Q696" s="8">
        <f t="shared" si="105"/>
        <v>42737</v>
      </c>
      <c r="R696" s="9">
        <f t="shared" si="106"/>
        <v>0.66387731481518131</v>
      </c>
      <c r="S696" t="b">
        <v>0</v>
      </c>
      <c r="T696">
        <v>7</v>
      </c>
      <c r="U696" t="str">
        <f t="shared" si="107"/>
        <v/>
      </c>
      <c r="V696">
        <f t="shared" si="108"/>
        <v>7</v>
      </c>
      <c r="W696" t="b">
        <v>0</v>
      </c>
      <c r="X696" t="s">
        <v>8271</v>
      </c>
      <c r="Y696" s="3">
        <f t="shared" si="109"/>
        <v>3.933333333333333E-3</v>
      </c>
      <c r="Z696" s="4">
        <f t="shared" si="102"/>
        <v>84.285714285714292</v>
      </c>
      <c r="AA696" t="s">
        <v>8315</v>
      </c>
      <c r="AB696" t="s">
        <v>8317</v>
      </c>
      <c r="AC696">
        <f>1</f>
        <v>1</v>
      </c>
    </row>
    <row r="697" spans="1:29" ht="57.6" x14ac:dyDescent="0.3">
      <c r="A697">
        <v>695</v>
      </c>
      <c r="B697" s="1" t="s">
        <v>696</v>
      </c>
      <c r="C697" s="1" t="s">
        <v>4805</v>
      </c>
      <c r="D697">
        <v>60000</v>
      </c>
      <c r="E697">
        <f>VLOOKUP(D697,LU_A!$C$2:$D$13,1,TRUE)</f>
        <v>50000</v>
      </c>
      <c r="F697" t="str">
        <f>VLOOKUP($D697,LU_A!$C$2:$D$13,2,TRUE)</f>
        <v>LgD</v>
      </c>
      <c r="G697">
        <v>636</v>
      </c>
      <c r="H697" t="s">
        <v>8221</v>
      </c>
      <c r="I697" t="s">
        <v>8224</v>
      </c>
      <c r="J697" t="s">
        <v>8246</v>
      </c>
      <c r="K697">
        <v>1414758620</v>
      </c>
      <c r="L697" s="8">
        <f t="shared" si="100"/>
        <v>41943.521064814813</v>
      </c>
      <c r="M697" s="8">
        <f t="shared" si="103"/>
        <v>41943</v>
      </c>
      <c r="N697" s="9">
        <f t="shared" si="104"/>
        <v>0.52106481481314404</v>
      </c>
      <c r="O697">
        <v>1412166620</v>
      </c>
      <c r="P697" s="8">
        <f t="shared" si="101"/>
        <v>41913.521064814813</v>
      </c>
      <c r="Q697" s="8">
        <f t="shared" si="105"/>
        <v>41913</v>
      </c>
      <c r="R697" s="9">
        <f t="shared" si="106"/>
        <v>0.52106481481314404</v>
      </c>
      <c r="S697" t="b">
        <v>0</v>
      </c>
      <c r="T697">
        <v>7</v>
      </c>
      <c r="U697" t="str">
        <f t="shared" si="107"/>
        <v/>
      </c>
      <c r="V697">
        <f t="shared" si="108"/>
        <v>7</v>
      </c>
      <c r="W697" t="b">
        <v>0</v>
      </c>
      <c r="X697" t="s">
        <v>8271</v>
      </c>
      <c r="Y697" s="3">
        <f t="shared" si="109"/>
        <v>1.06E-2</v>
      </c>
      <c r="Z697" s="4">
        <f t="shared" si="102"/>
        <v>90.857142857142861</v>
      </c>
      <c r="AA697" t="s">
        <v>8315</v>
      </c>
      <c r="AB697" t="s">
        <v>8317</v>
      </c>
      <c r="AC697">
        <f>1</f>
        <v>1</v>
      </c>
    </row>
    <row r="698" spans="1:29" ht="28.8" x14ac:dyDescent="0.3">
      <c r="A698">
        <v>696</v>
      </c>
      <c r="B698" s="1" t="s">
        <v>697</v>
      </c>
      <c r="C698" s="1" t="s">
        <v>4806</v>
      </c>
      <c r="D698">
        <v>175000</v>
      </c>
      <c r="E698">
        <f>VLOOKUP(D698,LU_A!$C$2:$D$13,1,TRUE)</f>
        <v>50000</v>
      </c>
      <c r="F698" t="str">
        <f>VLOOKUP($D698,LU_A!$C$2:$D$13,2,TRUE)</f>
        <v>LgD</v>
      </c>
      <c r="G698">
        <v>1</v>
      </c>
      <c r="H698" t="s">
        <v>8221</v>
      </c>
      <c r="I698" t="s">
        <v>8233</v>
      </c>
      <c r="J698" t="s">
        <v>8249</v>
      </c>
      <c r="K698">
        <v>1406326502</v>
      </c>
      <c r="L698" s="8">
        <f t="shared" si="100"/>
        <v>41845.927106481482</v>
      </c>
      <c r="M698" s="8">
        <f t="shared" si="103"/>
        <v>41845</v>
      </c>
      <c r="N698" s="9">
        <f t="shared" si="104"/>
        <v>0.927106481482042</v>
      </c>
      <c r="O698">
        <v>1403734502</v>
      </c>
      <c r="P698" s="8">
        <f t="shared" si="101"/>
        <v>41815.927106481482</v>
      </c>
      <c r="Q698" s="8">
        <f t="shared" si="105"/>
        <v>41815</v>
      </c>
      <c r="R698" s="9">
        <f t="shared" si="106"/>
        <v>0.927106481482042</v>
      </c>
      <c r="S698" t="b">
        <v>0</v>
      </c>
      <c r="T698">
        <v>1</v>
      </c>
      <c r="U698" t="str">
        <f t="shared" si="107"/>
        <v/>
      </c>
      <c r="V698">
        <f t="shared" si="108"/>
        <v>1</v>
      </c>
      <c r="W698" t="b">
        <v>0</v>
      </c>
      <c r="X698" t="s">
        <v>8271</v>
      </c>
      <c r="Y698" s="3">
        <f t="shared" si="109"/>
        <v>5.7142857142857145E-6</v>
      </c>
      <c r="Z698" s="4">
        <f t="shared" si="102"/>
        <v>1</v>
      </c>
      <c r="AA698" t="s">
        <v>8315</v>
      </c>
      <c r="AB698" t="s">
        <v>8317</v>
      </c>
      <c r="AC698">
        <f>1</f>
        <v>1</v>
      </c>
    </row>
    <row r="699" spans="1:29" ht="43.2" x14ac:dyDescent="0.3">
      <c r="A699">
        <v>697</v>
      </c>
      <c r="B699" s="1" t="s">
        <v>698</v>
      </c>
      <c r="C699" s="1" t="s">
        <v>4807</v>
      </c>
      <c r="D699">
        <v>5000</v>
      </c>
      <c r="E699">
        <f>VLOOKUP(D699,LU_A!$C$2:$D$13,1,TRUE)</f>
        <v>5000</v>
      </c>
      <c r="F699" t="str">
        <f>VLOOKUP($D699,LU_A!$C$2:$D$13,2,TRUE)</f>
        <v>SmC</v>
      </c>
      <c r="G699">
        <v>2319</v>
      </c>
      <c r="H699" t="s">
        <v>8221</v>
      </c>
      <c r="I699" t="s">
        <v>8236</v>
      </c>
      <c r="J699" t="s">
        <v>8249</v>
      </c>
      <c r="K699">
        <v>1454502789</v>
      </c>
      <c r="L699" s="8">
        <f t="shared" si="100"/>
        <v>42403.523020833338</v>
      </c>
      <c r="M699" s="8">
        <f t="shared" si="103"/>
        <v>42403</v>
      </c>
      <c r="N699" s="9">
        <f t="shared" si="104"/>
        <v>0.52302083333779592</v>
      </c>
      <c r="O699">
        <v>1453206789</v>
      </c>
      <c r="P699" s="8">
        <f t="shared" si="101"/>
        <v>42388.523020833338</v>
      </c>
      <c r="Q699" s="8">
        <f t="shared" si="105"/>
        <v>42388</v>
      </c>
      <c r="R699" s="9">
        <f t="shared" si="106"/>
        <v>0.52302083333779592</v>
      </c>
      <c r="S699" t="b">
        <v>0</v>
      </c>
      <c r="T699">
        <v>114</v>
      </c>
      <c r="U699" t="str">
        <f t="shared" si="107"/>
        <v/>
      </c>
      <c r="V699">
        <f t="shared" si="108"/>
        <v>114</v>
      </c>
      <c r="W699" t="b">
        <v>0</v>
      </c>
      <c r="X699" t="s">
        <v>8271</v>
      </c>
      <c r="Y699" s="3">
        <f t="shared" si="109"/>
        <v>0.46379999999999999</v>
      </c>
      <c r="Z699" s="4">
        <f t="shared" si="102"/>
        <v>20.342105263157894</v>
      </c>
      <c r="AA699" t="s">
        <v>8315</v>
      </c>
      <c r="AB699" t="s">
        <v>8317</v>
      </c>
      <c r="AC699">
        <f>1</f>
        <v>1</v>
      </c>
    </row>
    <row r="700" spans="1:29" ht="43.2" x14ac:dyDescent="0.3">
      <c r="A700">
        <v>698</v>
      </c>
      <c r="B700" s="1" t="s">
        <v>699</v>
      </c>
      <c r="C700" s="1" t="s">
        <v>4808</v>
      </c>
      <c r="D700">
        <v>100000</v>
      </c>
      <c r="E700">
        <f>VLOOKUP(D700,LU_A!$C$2:$D$13,1,TRUE)</f>
        <v>50000</v>
      </c>
      <c r="F700" t="str">
        <f>VLOOKUP($D700,LU_A!$C$2:$D$13,2,TRUE)</f>
        <v>LgD</v>
      </c>
      <c r="G700">
        <v>15390</v>
      </c>
      <c r="H700" t="s">
        <v>8221</v>
      </c>
      <c r="I700" t="s">
        <v>8224</v>
      </c>
      <c r="J700" t="s">
        <v>8246</v>
      </c>
      <c r="K700">
        <v>1411005600</v>
      </c>
      <c r="L700" s="8">
        <f t="shared" si="100"/>
        <v>41900.083333333336</v>
      </c>
      <c r="M700" s="8">
        <f t="shared" si="103"/>
        <v>41900</v>
      </c>
      <c r="N700" s="9">
        <f t="shared" si="104"/>
        <v>8.3333333335758653E-2</v>
      </c>
      <c r="O700">
        <v>1408141245</v>
      </c>
      <c r="P700" s="8">
        <f t="shared" si="101"/>
        <v>41866.931076388886</v>
      </c>
      <c r="Q700" s="8">
        <f t="shared" si="105"/>
        <v>41866</v>
      </c>
      <c r="R700" s="9">
        <f t="shared" si="106"/>
        <v>0.93107638888614019</v>
      </c>
      <c r="S700" t="b">
        <v>0</v>
      </c>
      <c r="T700">
        <v>29</v>
      </c>
      <c r="U700" t="str">
        <f t="shared" si="107"/>
        <v/>
      </c>
      <c r="V700">
        <f t="shared" si="108"/>
        <v>29</v>
      </c>
      <c r="W700" t="b">
        <v>0</v>
      </c>
      <c r="X700" t="s">
        <v>8271</v>
      </c>
      <c r="Y700" s="3">
        <f t="shared" si="109"/>
        <v>0.15390000000000001</v>
      </c>
      <c r="Z700" s="4">
        <f t="shared" si="102"/>
        <v>530.68965517241384</v>
      </c>
      <c r="AA700" t="s">
        <v>8315</v>
      </c>
      <c r="AB700" t="s">
        <v>8317</v>
      </c>
      <c r="AC700">
        <f>1</f>
        <v>1</v>
      </c>
    </row>
    <row r="701" spans="1:29" ht="43.2" x14ac:dyDescent="0.3">
      <c r="A701">
        <v>699</v>
      </c>
      <c r="B701" s="1" t="s">
        <v>700</v>
      </c>
      <c r="C701" s="1" t="s">
        <v>4809</v>
      </c>
      <c r="D701">
        <v>130000</v>
      </c>
      <c r="E701">
        <f>VLOOKUP(D701,LU_A!$C$2:$D$13,1,TRUE)</f>
        <v>50000</v>
      </c>
      <c r="F701" t="str">
        <f>VLOOKUP($D701,LU_A!$C$2:$D$13,2,TRUE)</f>
        <v>LgD</v>
      </c>
      <c r="G701">
        <v>107148.74</v>
      </c>
      <c r="H701" t="s">
        <v>8221</v>
      </c>
      <c r="I701" t="s">
        <v>8224</v>
      </c>
      <c r="J701" t="s">
        <v>8246</v>
      </c>
      <c r="K701">
        <v>1385136000</v>
      </c>
      <c r="L701" s="8">
        <f t="shared" si="100"/>
        <v>41600.666666666664</v>
      </c>
      <c r="M701" s="8">
        <f t="shared" si="103"/>
        <v>41600</v>
      </c>
      <c r="N701" s="9">
        <f t="shared" si="104"/>
        <v>0.66666666666424135</v>
      </c>
      <c r="O701">
        <v>1381923548</v>
      </c>
      <c r="P701" s="8">
        <f t="shared" si="101"/>
        <v>41563.485509259262</v>
      </c>
      <c r="Q701" s="8">
        <f t="shared" si="105"/>
        <v>41563</v>
      </c>
      <c r="R701" s="9">
        <f t="shared" si="106"/>
        <v>0.48550925926247146</v>
      </c>
      <c r="S701" t="b">
        <v>0</v>
      </c>
      <c r="T701">
        <v>890</v>
      </c>
      <c r="U701" t="str">
        <f t="shared" si="107"/>
        <v/>
      </c>
      <c r="V701">
        <f t="shared" si="108"/>
        <v>890</v>
      </c>
      <c r="W701" t="b">
        <v>0</v>
      </c>
      <c r="X701" t="s">
        <v>8271</v>
      </c>
      <c r="Y701" s="3">
        <f t="shared" si="109"/>
        <v>0.824221076923077</v>
      </c>
      <c r="Z701" s="4">
        <f t="shared" si="102"/>
        <v>120.39184269662923</v>
      </c>
      <c r="AA701" t="s">
        <v>8315</v>
      </c>
      <c r="AB701" t="s">
        <v>8317</v>
      </c>
      <c r="AC701">
        <f>1</f>
        <v>1</v>
      </c>
    </row>
    <row r="702" spans="1:29" ht="43.2" x14ac:dyDescent="0.3">
      <c r="A702">
        <v>700</v>
      </c>
      <c r="B702" s="1" t="s">
        <v>701</v>
      </c>
      <c r="C702" s="1" t="s">
        <v>4810</v>
      </c>
      <c r="D702">
        <v>15000</v>
      </c>
      <c r="E702">
        <f>VLOOKUP(D702,LU_A!$C$2:$D$13,1,TRUE)</f>
        <v>15000</v>
      </c>
      <c r="F702" t="str">
        <f>VLOOKUP($D702,LU_A!$C$2:$D$13,2,TRUE)</f>
        <v>MedA</v>
      </c>
      <c r="G702">
        <v>403</v>
      </c>
      <c r="H702" t="s">
        <v>8221</v>
      </c>
      <c r="I702" t="s">
        <v>8227</v>
      </c>
      <c r="J702" t="s">
        <v>8249</v>
      </c>
      <c r="K702">
        <v>1484065881</v>
      </c>
      <c r="L702" s="8">
        <f t="shared" si="100"/>
        <v>42745.688437500001</v>
      </c>
      <c r="M702" s="8">
        <f t="shared" si="103"/>
        <v>42745</v>
      </c>
      <c r="N702" s="9">
        <f t="shared" si="104"/>
        <v>0.68843750000087311</v>
      </c>
      <c r="O702">
        <v>1481473881</v>
      </c>
      <c r="P702" s="8">
        <f t="shared" si="101"/>
        <v>42715.688437500001</v>
      </c>
      <c r="Q702" s="8">
        <f t="shared" si="105"/>
        <v>42715</v>
      </c>
      <c r="R702" s="9">
        <f t="shared" si="106"/>
        <v>0.68843750000087311</v>
      </c>
      <c r="S702" t="b">
        <v>0</v>
      </c>
      <c r="T702">
        <v>31</v>
      </c>
      <c r="U702" t="str">
        <f t="shared" si="107"/>
        <v/>
      </c>
      <c r="V702">
        <f t="shared" si="108"/>
        <v>31</v>
      </c>
      <c r="W702" t="b">
        <v>0</v>
      </c>
      <c r="X702" t="s">
        <v>8271</v>
      </c>
      <c r="Y702" s="3">
        <f t="shared" si="109"/>
        <v>2.6866666666666667E-2</v>
      </c>
      <c r="Z702" s="4">
        <f t="shared" si="102"/>
        <v>13</v>
      </c>
      <c r="AA702" t="s">
        <v>8315</v>
      </c>
      <c r="AB702" t="s">
        <v>8317</v>
      </c>
      <c r="AC702">
        <f>1</f>
        <v>1</v>
      </c>
    </row>
    <row r="703" spans="1:29" ht="43.2" x14ac:dyDescent="0.3">
      <c r="A703">
        <v>701</v>
      </c>
      <c r="B703" s="1" t="s">
        <v>702</v>
      </c>
      <c r="C703" s="1" t="s">
        <v>4811</v>
      </c>
      <c r="D703">
        <v>23000</v>
      </c>
      <c r="E703">
        <f>VLOOKUP(D703,LU_A!$C$2:$D$13,1,TRUE)</f>
        <v>20000</v>
      </c>
      <c r="F703" t="str">
        <f>VLOOKUP($D703,LU_A!$C$2:$D$13,2,TRUE)</f>
        <v>MedB</v>
      </c>
      <c r="G703">
        <v>6118</v>
      </c>
      <c r="H703" t="s">
        <v>8221</v>
      </c>
      <c r="I703" t="s">
        <v>8225</v>
      </c>
      <c r="J703" t="s">
        <v>8247</v>
      </c>
      <c r="K703">
        <v>1406130880</v>
      </c>
      <c r="L703" s="8">
        <f t="shared" si="100"/>
        <v>41843.662962962961</v>
      </c>
      <c r="M703" s="8">
        <f t="shared" si="103"/>
        <v>41843</v>
      </c>
      <c r="N703" s="9">
        <f t="shared" si="104"/>
        <v>0.66296296296059154</v>
      </c>
      <c r="O703">
        <v>1403538880</v>
      </c>
      <c r="P703" s="8">
        <f t="shared" si="101"/>
        <v>41813.662962962961</v>
      </c>
      <c r="Q703" s="8">
        <f t="shared" si="105"/>
        <v>41813</v>
      </c>
      <c r="R703" s="9">
        <f t="shared" si="106"/>
        <v>0.66296296296059154</v>
      </c>
      <c r="S703" t="b">
        <v>0</v>
      </c>
      <c r="T703">
        <v>21</v>
      </c>
      <c r="U703" t="str">
        <f t="shared" si="107"/>
        <v/>
      </c>
      <c r="V703">
        <f t="shared" si="108"/>
        <v>21</v>
      </c>
      <c r="W703" t="b">
        <v>0</v>
      </c>
      <c r="X703" t="s">
        <v>8271</v>
      </c>
      <c r="Y703" s="3">
        <f t="shared" si="109"/>
        <v>0.26600000000000001</v>
      </c>
      <c r="Z703" s="4">
        <f t="shared" si="102"/>
        <v>291.33333333333331</v>
      </c>
      <c r="AA703" t="s">
        <v>8315</v>
      </c>
      <c r="AB703" t="s">
        <v>8317</v>
      </c>
      <c r="AC703">
        <f>1</f>
        <v>1</v>
      </c>
    </row>
    <row r="704" spans="1:29" ht="43.2" x14ac:dyDescent="0.3">
      <c r="A704">
        <v>702</v>
      </c>
      <c r="B704" s="1" t="s">
        <v>703</v>
      </c>
      <c r="C704" s="1" t="s">
        <v>4812</v>
      </c>
      <c r="D704">
        <v>15000</v>
      </c>
      <c r="E704">
        <f>VLOOKUP(D704,LU_A!$C$2:$D$13,1,TRUE)</f>
        <v>15000</v>
      </c>
      <c r="F704" t="str">
        <f>VLOOKUP($D704,LU_A!$C$2:$D$13,2,TRUE)</f>
        <v>MedA</v>
      </c>
      <c r="G704">
        <v>4622.01</v>
      </c>
      <c r="H704" t="s">
        <v>8221</v>
      </c>
      <c r="I704" t="s">
        <v>8224</v>
      </c>
      <c r="J704" t="s">
        <v>8246</v>
      </c>
      <c r="K704">
        <v>1480011987</v>
      </c>
      <c r="L704" s="8">
        <f t="shared" si="100"/>
        <v>42698.768368055549</v>
      </c>
      <c r="M704" s="8">
        <f t="shared" si="103"/>
        <v>42698</v>
      </c>
      <c r="N704" s="9">
        <f t="shared" si="104"/>
        <v>0.76836805554921739</v>
      </c>
      <c r="O704">
        <v>1477416387</v>
      </c>
      <c r="P704" s="8">
        <f t="shared" si="101"/>
        <v>42668.726701388892</v>
      </c>
      <c r="Q704" s="8">
        <f t="shared" si="105"/>
        <v>42668</v>
      </c>
      <c r="R704" s="9">
        <f t="shared" si="106"/>
        <v>0.726701388892252</v>
      </c>
      <c r="S704" t="b">
        <v>0</v>
      </c>
      <c r="T704">
        <v>37</v>
      </c>
      <c r="U704" t="str">
        <f t="shared" si="107"/>
        <v/>
      </c>
      <c r="V704">
        <f t="shared" si="108"/>
        <v>37</v>
      </c>
      <c r="W704" t="b">
        <v>0</v>
      </c>
      <c r="X704" t="s">
        <v>8271</v>
      </c>
      <c r="Y704" s="3">
        <f t="shared" si="109"/>
        <v>0.30813400000000002</v>
      </c>
      <c r="Z704" s="4">
        <f t="shared" si="102"/>
        <v>124.9191891891892</v>
      </c>
      <c r="AA704" t="s">
        <v>8315</v>
      </c>
      <c r="AB704" t="s">
        <v>8317</v>
      </c>
      <c r="AC704">
        <f>1</f>
        <v>1</v>
      </c>
    </row>
    <row r="705" spans="1:29" ht="43.2" x14ac:dyDescent="0.3">
      <c r="A705">
        <v>703</v>
      </c>
      <c r="B705" s="1" t="s">
        <v>704</v>
      </c>
      <c r="C705" s="1" t="s">
        <v>4813</v>
      </c>
      <c r="D705">
        <v>15000</v>
      </c>
      <c r="E705">
        <f>VLOOKUP(D705,LU_A!$C$2:$D$13,1,TRUE)</f>
        <v>15000</v>
      </c>
      <c r="F705" t="str">
        <f>VLOOKUP($D705,LU_A!$C$2:$D$13,2,TRUE)</f>
        <v>MedA</v>
      </c>
      <c r="G705">
        <v>837</v>
      </c>
      <c r="H705" t="s">
        <v>8221</v>
      </c>
      <c r="I705" t="s">
        <v>8224</v>
      </c>
      <c r="J705" t="s">
        <v>8246</v>
      </c>
      <c r="K705">
        <v>1485905520</v>
      </c>
      <c r="L705" s="8">
        <f t="shared" si="100"/>
        <v>42766.98055555555</v>
      </c>
      <c r="M705" s="8">
        <f t="shared" si="103"/>
        <v>42766</v>
      </c>
      <c r="N705" s="9">
        <f t="shared" si="104"/>
        <v>0.98055555555038154</v>
      </c>
      <c r="O705">
        <v>1481150949</v>
      </c>
      <c r="P705" s="8">
        <f t="shared" si="101"/>
        <v>42711.950798611113</v>
      </c>
      <c r="Q705" s="8">
        <f t="shared" si="105"/>
        <v>42711</v>
      </c>
      <c r="R705" s="9">
        <f t="shared" si="106"/>
        <v>0.95079861111298669</v>
      </c>
      <c r="S705" t="b">
        <v>0</v>
      </c>
      <c r="T705">
        <v>7</v>
      </c>
      <c r="U705" t="str">
        <f t="shared" si="107"/>
        <v/>
      </c>
      <c r="V705">
        <f t="shared" si="108"/>
        <v>7</v>
      </c>
      <c r="W705" t="b">
        <v>0</v>
      </c>
      <c r="X705" t="s">
        <v>8271</v>
      </c>
      <c r="Y705" s="3">
        <f t="shared" si="109"/>
        <v>5.5800000000000002E-2</v>
      </c>
      <c r="Z705" s="4">
        <f t="shared" si="102"/>
        <v>119.57142857142857</v>
      </c>
      <c r="AA705" t="s">
        <v>8315</v>
      </c>
      <c r="AB705" t="s">
        <v>8317</v>
      </c>
      <c r="AC705">
        <f>1</f>
        <v>1</v>
      </c>
    </row>
    <row r="706" spans="1:29" ht="43.2" x14ac:dyDescent="0.3">
      <c r="A706">
        <v>704</v>
      </c>
      <c r="B706" s="1" t="s">
        <v>705</v>
      </c>
      <c r="C706" s="1" t="s">
        <v>4814</v>
      </c>
      <c r="D706">
        <v>55000</v>
      </c>
      <c r="E706">
        <f>VLOOKUP(D706,LU_A!$C$2:$D$13,1,TRUE)</f>
        <v>50000</v>
      </c>
      <c r="F706" t="str">
        <f>VLOOKUP($D706,LU_A!$C$2:$D$13,2,TRUE)</f>
        <v>LgD</v>
      </c>
      <c r="G706">
        <v>481</v>
      </c>
      <c r="H706" t="s">
        <v>8221</v>
      </c>
      <c r="I706" t="s">
        <v>8229</v>
      </c>
      <c r="J706" t="s">
        <v>8251</v>
      </c>
      <c r="K706">
        <v>1487565468</v>
      </c>
      <c r="L706" s="8">
        <f t="shared" ref="L706:L769" si="110">(((K706/60)/60)/24)+DATE(1970,1,1)</f>
        <v>42786.192916666667</v>
      </c>
      <c r="M706" s="8">
        <f t="shared" si="103"/>
        <v>42786</v>
      </c>
      <c r="N706" s="9">
        <f t="shared" si="104"/>
        <v>0.19291666666686069</v>
      </c>
      <c r="O706">
        <v>1482381468</v>
      </c>
      <c r="P706" s="8">
        <f t="shared" ref="P706:P769" si="111">(((O706/60)/60)/24)+DATE(1970,1,1)</f>
        <v>42726.192916666667</v>
      </c>
      <c r="Q706" s="8">
        <f t="shared" si="105"/>
        <v>42726</v>
      </c>
      <c r="R706" s="9">
        <f t="shared" si="106"/>
        <v>0.19291666666686069</v>
      </c>
      <c r="S706" t="b">
        <v>0</v>
      </c>
      <c r="T706">
        <v>4</v>
      </c>
      <c r="U706" t="str">
        <f t="shared" si="107"/>
        <v/>
      </c>
      <c r="V706">
        <f t="shared" si="108"/>
        <v>4</v>
      </c>
      <c r="W706" t="b">
        <v>0</v>
      </c>
      <c r="X706" t="s">
        <v>8271</v>
      </c>
      <c r="Y706" s="3">
        <f t="shared" si="109"/>
        <v>8.7454545454545458E-3</v>
      </c>
      <c r="Z706" s="4">
        <f t="shared" ref="Z706:Z769" si="112">IFERROR(G706/T706," ")</f>
        <v>120.25</v>
      </c>
      <c r="AA706" t="s">
        <v>8315</v>
      </c>
      <c r="AB706" t="s">
        <v>8317</v>
      </c>
      <c r="AC706">
        <f>1</f>
        <v>1</v>
      </c>
    </row>
    <row r="707" spans="1:29" ht="28.8" x14ac:dyDescent="0.3">
      <c r="A707">
        <v>705</v>
      </c>
      <c r="B707" s="1" t="s">
        <v>706</v>
      </c>
      <c r="C707" s="1" t="s">
        <v>4815</v>
      </c>
      <c r="D707">
        <v>100000</v>
      </c>
      <c r="E707">
        <f>VLOOKUP(D707,LU_A!$C$2:$D$13,1,TRUE)</f>
        <v>50000</v>
      </c>
      <c r="F707" t="str">
        <f>VLOOKUP($D707,LU_A!$C$2:$D$13,2,TRUE)</f>
        <v>LgD</v>
      </c>
      <c r="G707">
        <v>977</v>
      </c>
      <c r="H707" t="s">
        <v>8221</v>
      </c>
      <c r="I707" t="s">
        <v>8233</v>
      </c>
      <c r="J707" t="s">
        <v>8249</v>
      </c>
      <c r="K707">
        <v>1484999278</v>
      </c>
      <c r="L707" s="8">
        <f t="shared" si="110"/>
        <v>42756.491643518515</v>
      </c>
      <c r="M707" s="8">
        <f t="shared" ref="M707:M770" si="113">INT(L707)</f>
        <v>42756</v>
      </c>
      <c r="N707" s="9">
        <f t="shared" ref="N707:N770" si="114">L707-M707</f>
        <v>0.49164351851504762</v>
      </c>
      <c r="O707">
        <v>1482407278</v>
      </c>
      <c r="P707" s="8">
        <f t="shared" si="111"/>
        <v>42726.491643518515</v>
      </c>
      <c r="Q707" s="8">
        <f t="shared" ref="Q707:Q770" si="115">INT(P707)</f>
        <v>42726</v>
      </c>
      <c r="R707" s="9">
        <f t="shared" ref="R707:R770" si="116">P707-Q707</f>
        <v>0.49164351851504762</v>
      </c>
      <c r="S707" t="b">
        <v>0</v>
      </c>
      <c r="T707">
        <v>5</v>
      </c>
      <c r="U707" t="str">
        <f t="shared" ref="U707:U770" si="117">IF(H707="successful",T707,"")</f>
        <v/>
      </c>
      <c r="V707">
        <f t="shared" ref="V707:V770" si="118">IF(H707="failed",T707,"")</f>
        <v>5</v>
      </c>
      <c r="W707" t="b">
        <v>0</v>
      </c>
      <c r="X707" t="s">
        <v>8271</v>
      </c>
      <c r="Y707" s="3">
        <f t="shared" ref="Y707:Y770" si="119">G707/D707</f>
        <v>9.7699999999999992E-3</v>
      </c>
      <c r="Z707" s="4">
        <f t="shared" si="112"/>
        <v>195.4</v>
      </c>
      <c r="AA707" t="s">
        <v>8315</v>
      </c>
      <c r="AB707" t="s">
        <v>8317</v>
      </c>
      <c r="AC707">
        <f>1</f>
        <v>1</v>
      </c>
    </row>
    <row r="708" spans="1:29" ht="43.2" x14ac:dyDescent="0.3">
      <c r="A708">
        <v>706</v>
      </c>
      <c r="B708" s="1" t="s">
        <v>707</v>
      </c>
      <c r="C708" s="1" t="s">
        <v>4816</v>
      </c>
      <c r="D708">
        <v>100000</v>
      </c>
      <c r="E708">
        <f>VLOOKUP(D708,LU_A!$C$2:$D$13,1,TRUE)</f>
        <v>50000</v>
      </c>
      <c r="F708" t="str">
        <f>VLOOKUP($D708,LU_A!$C$2:$D$13,2,TRUE)</f>
        <v>LgD</v>
      </c>
      <c r="G708">
        <v>0</v>
      </c>
      <c r="H708" t="s">
        <v>8221</v>
      </c>
      <c r="I708" t="s">
        <v>8227</v>
      </c>
      <c r="J708" t="s">
        <v>8249</v>
      </c>
      <c r="K708">
        <v>1481740740</v>
      </c>
      <c r="L708" s="8">
        <f t="shared" si="110"/>
        <v>42718.777083333334</v>
      </c>
      <c r="M708" s="8">
        <f t="shared" si="113"/>
        <v>42718</v>
      </c>
      <c r="N708" s="9">
        <f t="shared" si="114"/>
        <v>0.77708333333430346</v>
      </c>
      <c r="O708">
        <v>1478130783</v>
      </c>
      <c r="P708" s="8">
        <f t="shared" si="111"/>
        <v>42676.995173611111</v>
      </c>
      <c r="Q708" s="8">
        <f t="shared" si="115"/>
        <v>42676</v>
      </c>
      <c r="R708" s="9">
        <f t="shared" si="116"/>
        <v>0.99517361111065838</v>
      </c>
      <c r="S708" t="b">
        <v>0</v>
      </c>
      <c r="T708">
        <v>0</v>
      </c>
      <c r="U708" t="str">
        <f t="shared" si="117"/>
        <v/>
      </c>
      <c r="V708">
        <f t="shared" si="118"/>
        <v>0</v>
      </c>
      <c r="W708" t="b">
        <v>0</v>
      </c>
      <c r="X708" t="s">
        <v>8271</v>
      </c>
      <c r="Y708" s="3">
        <f t="shared" si="119"/>
        <v>0</v>
      </c>
      <c r="Z708" s="4" t="str">
        <f t="shared" si="112"/>
        <v xml:space="preserve"> </v>
      </c>
      <c r="AA708" t="s">
        <v>8315</v>
      </c>
      <c r="AB708" t="s">
        <v>8317</v>
      </c>
      <c r="AC708">
        <f>1</f>
        <v>1</v>
      </c>
    </row>
    <row r="709" spans="1:29" ht="43.2" x14ac:dyDescent="0.3">
      <c r="A709">
        <v>707</v>
      </c>
      <c r="B709" s="1" t="s">
        <v>708</v>
      </c>
      <c r="C709" s="1" t="s">
        <v>4817</v>
      </c>
      <c r="D709">
        <v>68000</v>
      </c>
      <c r="E709">
        <f>VLOOKUP(D709,LU_A!$C$2:$D$13,1,TRUE)</f>
        <v>50000</v>
      </c>
      <c r="F709" t="str">
        <f>VLOOKUP($D709,LU_A!$C$2:$D$13,2,TRUE)</f>
        <v>LgD</v>
      </c>
      <c r="G709">
        <v>53670.6</v>
      </c>
      <c r="H709" t="s">
        <v>8221</v>
      </c>
      <c r="I709" t="s">
        <v>8225</v>
      </c>
      <c r="J709" t="s">
        <v>8247</v>
      </c>
      <c r="K709">
        <v>1483286127</v>
      </c>
      <c r="L709" s="8">
        <f t="shared" si="110"/>
        <v>42736.663506944446</v>
      </c>
      <c r="M709" s="8">
        <f t="shared" si="113"/>
        <v>42736</v>
      </c>
      <c r="N709" s="9">
        <f t="shared" si="114"/>
        <v>0.66350694444554392</v>
      </c>
      <c r="O709">
        <v>1479830127</v>
      </c>
      <c r="P709" s="8">
        <f t="shared" si="111"/>
        <v>42696.663506944446</v>
      </c>
      <c r="Q709" s="8">
        <f t="shared" si="115"/>
        <v>42696</v>
      </c>
      <c r="R709" s="9">
        <f t="shared" si="116"/>
        <v>0.66350694444554392</v>
      </c>
      <c r="S709" t="b">
        <v>0</v>
      </c>
      <c r="T709">
        <v>456</v>
      </c>
      <c r="U709" t="str">
        <f t="shared" si="117"/>
        <v/>
      </c>
      <c r="V709">
        <f t="shared" si="118"/>
        <v>456</v>
      </c>
      <c r="W709" t="b">
        <v>0</v>
      </c>
      <c r="X709" t="s">
        <v>8271</v>
      </c>
      <c r="Y709" s="3">
        <f t="shared" si="119"/>
        <v>0.78927352941176465</v>
      </c>
      <c r="Z709" s="4">
        <f t="shared" si="112"/>
        <v>117.69868421052631</v>
      </c>
      <c r="AA709" t="s">
        <v>8315</v>
      </c>
      <c r="AB709" t="s">
        <v>8317</v>
      </c>
      <c r="AC709">
        <f>1</f>
        <v>1</v>
      </c>
    </row>
    <row r="710" spans="1:29" ht="43.2" x14ac:dyDescent="0.3">
      <c r="A710">
        <v>708</v>
      </c>
      <c r="B710" s="1" t="s">
        <v>709</v>
      </c>
      <c r="C710" s="1" t="s">
        <v>4818</v>
      </c>
      <c r="D710">
        <v>40000</v>
      </c>
      <c r="E710">
        <f>VLOOKUP(D710,LU_A!$C$2:$D$13,1,TRUE)</f>
        <v>40000</v>
      </c>
      <c r="F710" t="str">
        <f>VLOOKUP($D710,LU_A!$C$2:$D$13,2,TRUE)</f>
        <v>LgB</v>
      </c>
      <c r="G710">
        <v>8837</v>
      </c>
      <c r="H710" t="s">
        <v>8221</v>
      </c>
      <c r="I710" t="s">
        <v>8225</v>
      </c>
      <c r="J710" t="s">
        <v>8247</v>
      </c>
      <c r="K710">
        <v>1410616600</v>
      </c>
      <c r="L710" s="8">
        <f t="shared" si="110"/>
        <v>41895.581018518518</v>
      </c>
      <c r="M710" s="8">
        <f t="shared" si="113"/>
        <v>41895</v>
      </c>
      <c r="N710" s="9">
        <f t="shared" si="114"/>
        <v>0.58101851851824904</v>
      </c>
      <c r="O710">
        <v>1405432600</v>
      </c>
      <c r="P710" s="8">
        <f t="shared" si="111"/>
        <v>41835.581018518518</v>
      </c>
      <c r="Q710" s="8">
        <f t="shared" si="115"/>
        <v>41835</v>
      </c>
      <c r="R710" s="9">
        <f t="shared" si="116"/>
        <v>0.58101851851824904</v>
      </c>
      <c r="S710" t="b">
        <v>0</v>
      </c>
      <c r="T710">
        <v>369</v>
      </c>
      <c r="U710" t="str">
        <f t="shared" si="117"/>
        <v/>
      </c>
      <c r="V710">
        <f t="shared" si="118"/>
        <v>369</v>
      </c>
      <c r="W710" t="b">
        <v>0</v>
      </c>
      <c r="X710" t="s">
        <v>8271</v>
      </c>
      <c r="Y710" s="3">
        <f t="shared" si="119"/>
        <v>0.22092500000000001</v>
      </c>
      <c r="Z710" s="4">
        <f t="shared" si="112"/>
        <v>23.948509485094849</v>
      </c>
      <c r="AA710" t="s">
        <v>8315</v>
      </c>
      <c r="AB710" t="s">
        <v>8317</v>
      </c>
      <c r="AC710">
        <f>1</f>
        <v>1</v>
      </c>
    </row>
    <row r="711" spans="1:29" ht="28.8" x14ac:dyDescent="0.3">
      <c r="A711">
        <v>709</v>
      </c>
      <c r="B711" s="1" t="s">
        <v>710</v>
      </c>
      <c r="C711" s="1" t="s">
        <v>4819</v>
      </c>
      <c r="D711">
        <v>15000</v>
      </c>
      <c r="E711">
        <f>VLOOKUP(D711,LU_A!$C$2:$D$13,1,TRUE)</f>
        <v>15000</v>
      </c>
      <c r="F711" t="str">
        <f>VLOOKUP($D711,LU_A!$C$2:$D$13,2,TRUE)</f>
        <v>MedA</v>
      </c>
      <c r="G711">
        <v>61</v>
      </c>
      <c r="H711" t="s">
        <v>8221</v>
      </c>
      <c r="I711" t="s">
        <v>8224</v>
      </c>
      <c r="J711" t="s">
        <v>8246</v>
      </c>
      <c r="K711">
        <v>1417741159</v>
      </c>
      <c r="L711" s="8">
        <f t="shared" si="110"/>
        <v>41978.041192129633</v>
      </c>
      <c r="M711" s="8">
        <f t="shared" si="113"/>
        <v>41978</v>
      </c>
      <c r="N711" s="9">
        <f t="shared" si="114"/>
        <v>4.1192129632690921E-2</v>
      </c>
      <c r="O711">
        <v>1415149159</v>
      </c>
      <c r="P711" s="8">
        <f t="shared" si="111"/>
        <v>41948.041192129633</v>
      </c>
      <c r="Q711" s="8">
        <f t="shared" si="115"/>
        <v>41948</v>
      </c>
      <c r="R711" s="9">
        <f t="shared" si="116"/>
        <v>4.1192129632690921E-2</v>
      </c>
      <c r="S711" t="b">
        <v>0</v>
      </c>
      <c r="T711">
        <v>2</v>
      </c>
      <c r="U711" t="str">
        <f t="shared" si="117"/>
        <v/>
      </c>
      <c r="V711">
        <f t="shared" si="118"/>
        <v>2</v>
      </c>
      <c r="W711" t="b">
        <v>0</v>
      </c>
      <c r="X711" t="s">
        <v>8271</v>
      </c>
      <c r="Y711" s="3">
        <f t="shared" si="119"/>
        <v>4.0666666666666663E-3</v>
      </c>
      <c r="Z711" s="4">
        <f t="shared" si="112"/>
        <v>30.5</v>
      </c>
      <c r="AA711" t="s">
        <v>8315</v>
      </c>
      <c r="AB711" t="s">
        <v>8317</v>
      </c>
      <c r="AC711">
        <f>1</f>
        <v>1</v>
      </c>
    </row>
    <row r="712" spans="1:29" ht="28.8" x14ac:dyDescent="0.3">
      <c r="A712">
        <v>710</v>
      </c>
      <c r="B712" s="1" t="s">
        <v>711</v>
      </c>
      <c r="C712" s="1" t="s">
        <v>4820</v>
      </c>
      <c r="D712">
        <v>1200</v>
      </c>
      <c r="E712">
        <f>VLOOKUP(D712,LU_A!$C$2:$D$13,1,TRUE)</f>
        <v>1000</v>
      </c>
      <c r="F712" t="str">
        <f>VLOOKUP($D712,LU_A!$C$2:$D$13,2,TRUE)</f>
        <v>SmB</v>
      </c>
      <c r="G712">
        <v>0</v>
      </c>
      <c r="H712" t="s">
        <v>8221</v>
      </c>
      <c r="I712" t="s">
        <v>8229</v>
      </c>
      <c r="J712" t="s">
        <v>8251</v>
      </c>
      <c r="K712">
        <v>1408495440</v>
      </c>
      <c r="L712" s="8">
        <f t="shared" si="110"/>
        <v>41871.030555555553</v>
      </c>
      <c r="M712" s="8">
        <f t="shared" si="113"/>
        <v>41871</v>
      </c>
      <c r="N712" s="9">
        <f t="shared" si="114"/>
        <v>3.0555555553291924E-2</v>
      </c>
      <c r="O712">
        <v>1405640302</v>
      </c>
      <c r="P712" s="8">
        <f t="shared" si="111"/>
        <v>41837.984976851854</v>
      </c>
      <c r="Q712" s="8">
        <f t="shared" si="115"/>
        <v>41837</v>
      </c>
      <c r="R712" s="9">
        <f t="shared" si="116"/>
        <v>0.98497685185429873</v>
      </c>
      <c r="S712" t="b">
        <v>0</v>
      </c>
      <c r="T712">
        <v>0</v>
      </c>
      <c r="U712" t="str">
        <f t="shared" si="117"/>
        <v/>
      </c>
      <c r="V712">
        <f t="shared" si="118"/>
        <v>0</v>
      </c>
      <c r="W712" t="b">
        <v>0</v>
      </c>
      <c r="X712" t="s">
        <v>8271</v>
      </c>
      <c r="Y712" s="3">
        <f t="shared" si="119"/>
        <v>0</v>
      </c>
      <c r="Z712" s="4" t="str">
        <f t="shared" si="112"/>
        <v xml:space="preserve"> </v>
      </c>
      <c r="AA712" t="s">
        <v>8315</v>
      </c>
      <c r="AB712" t="s">
        <v>8317</v>
      </c>
      <c r="AC712">
        <f>1</f>
        <v>1</v>
      </c>
    </row>
    <row r="713" spans="1:29" ht="57.6" x14ac:dyDescent="0.3">
      <c r="A713">
        <v>711</v>
      </c>
      <c r="B713" s="1" t="s">
        <v>712</v>
      </c>
      <c r="C713" s="1" t="s">
        <v>4821</v>
      </c>
      <c r="D713">
        <v>100000</v>
      </c>
      <c r="E713">
        <f>VLOOKUP(D713,LU_A!$C$2:$D$13,1,TRUE)</f>
        <v>50000</v>
      </c>
      <c r="F713" t="str">
        <f>VLOOKUP($D713,LU_A!$C$2:$D$13,2,TRUE)</f>
        <v>LgD</v>
      </c>
      <c r="G713">
        <v>33791</v>
      </c>
      <c r="H713" t="s">
        <v>8221</v>
      </c>
      <c r="I713" t="s">
        <v>8233</v>
      </c>
      <c r="J713" t="s">
        <v>8249</v>
      </c>
      <c r="K713">
        <v>1481716868</v>
      </c>
      <c r="L713" s="8">
        <f t="shared" si="110"/>
        <v>42718.500787037032</v>
      </c>
      <c r="M713" s="8">
        <f t="shared" si="113"/>
        <v>42718</v>
      </c>
      <c r="N713" s="9">
        <f t="shared" si="114"/>
        <v>0.50078703703184146</v>
      </c>
      <c r="O713">
        <v>1478257268</v>
      </c>
      <c r="P713" s="8">
        <f t="shared" si="111"/>
        <v>42678.459120370375</v>
      </c>
      <c r="Q713" s="8">
        <f t="shared" si="115"/>
        <v>42678</v>
      </c>
      <c r="R713" s="9">
        <f t="shared" si="116"/>
        <v>0.45912037037487607</v>
      </c>
      <c r="S713" t="b">
        <v>0</v>
      </c>
      <c r="T713">
        <v>338</v>
      </c>
      <c r="U713" t="str">
        <f t="shared" si="117"/>
        <v/>
      </c>
      <c r="V713">
        <f t="shared" si="118"/>
        <v>338</v>
      </c>
      <c r="W713" t="b">
        <v>0</v>
      </c>
      <c r="X713" t="s">
        <v>8271</v>
      </c>
      <c r="Y713" s="3">
        <f t="shared" si="119"/>
        <v>0.33790999999999999</v>
      </c>
      <c r="Z713" s="4">
        <f t="shared" si="112"/>
        <v>99.973372781065095</v>
      </c>
      <c r="AA713" t="s">
        <v>8315</v>
      </c>
      <c r="AB713" t="s">
        <v>8317</v>
      </c>
      <c r="AC713">
        <f>1</f>
        <v>1</v>
      </c>
    </row>
    <row r="714" spans="1:29" ht="57.6" x14ac:dyDescent="0.3">
      <c r="A714">
        <v>712</v>
      </c>
      <c r="B714" s="1" t="s">
        <v>713</v>
      </c>
      <c r="C714" s="1" t="s">
        <v>4822</v>
      </c>
      <c r="D714">
        <v>48500</v>
      </c>
      <c r="E714">
        <f>VLOOKUP(D714,LU_A!$C$2:$D$13,1,TRUE)</f>
        <v>45000</v>
      </c>
      <c r="F714" t="str">
        <f>VLOOKUP($D714,LU_A!$C$2:$D$13,2,TRUE)</f>
        <v>LgC</v>
      </c>
      <c r="G714">
        <v>105</v>
      </c>
      <c r="H714" t="s">
        <v>8221</v>
      </c>
      <c r="I714" t="s">
        <v>8224</v>
      </c>
      <c r="J714" t="s">
        <v>8246</v>
      </c>
      <c r="K714">
        <v>1455466832</v>
      </c>
      <c r="L714" s="8">
        <f t="shared" si="110"/>
        <v>42414.680925925932</v>
      </c>
      <c r="M714" s="8">
        <f t="shared" si="113"/>
        <v>42414</v>
      </c>
      <c r="N714" s="9">
        <f t="shared" si="114"/>
        <v>0.68092592593166046</v>
      </c>
      <c r="O714">
        <v>1452874832</v>
      </c>
      <c r="P714" s="8">
        <f t="shared" si="111"/>
        <v>42384.680925925932</v>
      </c>
      <c r="Q714" s="8">
        <f t="shared" si="115"/>
        <v>42384</v>
      </c>
      <c r="R714" s="9">
        <f t="shared" si="116"/>
        <v>0.68092592593166046</v>
      </c>
      <c r="S714" t="b">
        <v>0</v>
      </c>
      <c r="T714">
        <v>4</v>
      </c>
      <c r="U714" t="str">
        <f t="shared" si="117"/>
        <v/>
      </c>
      <c r="V714">
        <f t="shared" si="118"/>
        <v>4</v>
      </c>
      <c r="W714" t="b">
        <v>0</v>
      </c>
      <c r="X714" t="s">
        <v>8271</v>
      </c>
      <c r="Y714" s="3">
        <f t="shared" si="119"/>
        <v>2.1649484536082476E-3</v>
      </c>
      <c r="Z714" s="4">
        <f t="shared" si="112"/>
        <v>26.25</v>
      </c>
      <c r="AA714" t="s">
        <v>8315</v>
      </c>
      <c r="AB714" t="s">
        <v>8317</v>
      </c>
      <c r="AC714">
        <f>1</f>
        <v>1</v>
      </c>
    </row>
    <row r="715" spans="1:29" ht="43.2" x14ac:dyDescent="0.3">
      <c r="A715">
        <v>713</v>
      </c>
      <c r="B715" s="1" t="s">
        <v>714</v>
      </c>
      <c r="C715" s="1" t="s">
        <v>4823</v>
      </c>
      <c r="D715">
        <v>25000</v>
      </c>
      <c r="E715">
        <f>VLOOKUP(D715,LU_A!$C$2:$D$13,1,TRUE)</f>
        <v>25000</v>
      </c>
      <c r="F715" t="str">
        <f>VLOOKUP($D715,LU_A!$C$2:$D$13,2,TRUE)</f>
        <v>MedC</v>
      </c>
      <c r="G715">
        <v>199</v>
      </c>
      <c r="H715" t="s">
        <v>8221</v>
      </c>
      <c r="I715" t="s">
        <v>8237</v>
      </c>
      <c r="J715" t="s">
        <v>8249</v>
      </c>
      <c r="K715">
        <v>1465130532</v>
      </c>
      <c r="L715" s="8">
        <f t="shared" si="110"/>
        <v>42526.529305555552</v>
      </c>
      <c r="M715" s="8">
        <f t="shared" si="113"/>
        <v>42526</v>
      </c>
      <c r="N715" s="9">
        <f t="shared" si="114"/>
        <v>0.52930555555212777</v>
      </c>
      <c r="O715">
        <v>1462538532</v>
      </c>
      <c r="P715" s="8">
        <f t="shared" si="111"/>
        <v>42496.529305555552</v>
      </c>
      <c r="Q715" s="8">
        <f t="shared" si="115"/>
        <v>42496</v>
      </c>
      <c r="R715" s="9">
        <f t="shared" si="116"/>
        <v>0.52930555555212777</v>
      </c>
      <c r="S715" t="b">
        <v>0</v>
      </c>
      <c r="T715">
        <v>1</v>
      </c>
      <c r="U715" t="str">
        <f t="shared" si="117"/>
        <v/>
      </c>
      <c r="V715">
        <f t="shared" si="118"/>
        <v>1</v>
      </c>
      <c r="W715" t="b">
        <v>0</v>
      </c>
      <c r="X715" t="s">
        <v>8271</v>
      </c>
      <c r="Y715" s="3">
        <f t="shared" si="119"/>
        <v>7.9600000000000001E-3</v>
      </c>
      <c r="Z715" s="4">
        <f t="shared" si="112"/>
        <v>199</v>
      </c>
      <c r="AA715" t="s">
        <v>8315</v>
      </c>
      <c r="AB715" t="s">
        <v>8317</v>
      </c>
      <c r="AC715">
        <f>1</f>
        <v>1</v>
      </c>
    </row>
    <row r="716" spans="1:29" ht="43.2" x14ac:dyDescent="0.3">
      <c r="A716">
        <v>714</v>
      </c>
      <c r="B716" s="1" t="s">
        <v>715</v>
      </c>
      <c r="C716" s="1" t="s">
        <v>4824</v>
      </c>
      <c r="D716">
        <v>15000</v>
      </c>
      <c r="E716">
        <f>VLOOKUP(D716,LU_A!$C$2:$D$13,1,TRUE)</f>
        <v>15000</v>
      </c>
      <c r="F716" t="str">
        <f>VLOOKUP($D716,LU_A!$C$2:$D$13,2,TRUE)</f>
        <v>MedA</v>
      </c>
      <c r="G716">
        <v>2249</v>
      </c>
      <c r="H716" t="s">
        <v>8221</v>
      </c>
      <c r="I716" t="s">
        <v>8224</v>
      </c>
      <c r="J716" t="s">
        <v>8246</v>
      </c>
      <c r="K716">
        <v>1488308082</v>
      </c>
      <c r="L716" s="8">
        <f t="shared" si="110"/>
        <v>42794.787986111114</v>
      </c>
      <c r="M716" s="8">
        <f t="shared" si="113"/>
        <v>42794</v>
      </c>
      <c r="N716" s="9">
        <f t="shared" si="114"/>
        <v>0.78798611111415084</v>
      </c>
      <c r="O716">
        <v>1483124082</v>
      </c>
      <c r="P716" s="8">
        <f t="shared" si="111"/>
        <v>42734.787986111114</v>
      </c>
      <c r="Q716" s="8">
        <f t="shared" si="115"/>
        <v>42734</v>
      </c>
      <c r="R716" s="9">
        <f t="shared" si="116"/>
        <v>0.78798611111415084</v>
      </c>
      <c r="S716" t="b">
        <v>0</v>
      </c>
      <c r="T716">
        <v>28</v>
      </c>
      <c r="U716" t="str">
        <f t="shared" si="117"/>
        <v/>
      </c>
      <c r="V716">
        <f t="shared" si="118"/>
        <v>28</v>
      </c>
      <c r="W716" t="b">
        <v>0</v>
      </c>
      <c r="X716" t="s">
        <v>8271</v>
      </c>
      <c r="Y716" s="3">
        <f t="shared" si="119"/>
        <v>0.14993333333333334</v>
      </c>
      <c r="Z716" s="4">
        <f t="shared" si="112"/>
        <v>80.321428571428569</v>
      </c>
      <c r="AA716" t="s">
        <v>8315</v>
      </c>
      <c r="AB716" t="s">
        <v>8317</v>
      </c>
      <c r="AC716">
        <f>1</f>
        <v>1</v>
      </c>
    </row>
    <row r="717" spans="1:29" ht="57.6" x14ac:dyDescent="0.3">
      <c r="A717">
        <v>715</v>
      </c>
      <c r="B717" s="1" t="s">
        <v>716</v>
      </c>
      <c r="C717" s="1" t="s">
        <v>4825</v>
      </c>
      <c r="D717">
        <v>27500</v>
      </c>
      <c r="E717">
        <f>VLOOKUP(D717,LU_A!$C$2:$D$13,1,TRUE)</f>
        <v>25000</v>
      </c>
      <c r="F717" t="str">
        <f>VLOOKUP($D717,LU_A!$C$2:$D$13,2,TRUE)</f>
        <v>MedC</v>
      </c>
      <c r="G717">
        <v>1389</v>
      </c>
      <c r="H717" t="s">
        <v>8221</v>
      </c>
      <c r="I717" t="s">
        <v>8224</v>
      </c>
      <c r="J717" t="s">
        <v>8246</v>
      </c>
      <c r="K717">
        <v>1446693040</v>
      </c>
      <c r="L717" s="8">
        <f t="shared" si="110"/>
        <v>42313.132407407407</v>
      </c>
      <c r="M717" s="8">
        <f t="shared" si="113"/>
        <v>42313</v>
      </c>
      <c r="N717" s="9">
        <f t="shared" si="114"/>
        <v>0.13240740740729962</v>
      </c>
      <c r="O717">
        <v>1443233440</v>
      </c>
      <c r="P717" s="8">
        <f t="shared" si="111"/>
        <v>42273.090740740736</v>
      </c>
      <c r="Q717" s="8">
        <f t="shared" si="115"/>
        <v>42273</v>
      </c>
      <c r="R717" s="9">
        <f t="shared" si="116"/>
        <v>9.074074073578231E-2</v>
      </c>
      <c r="S717" t="b">
        <v>0</v>
      </c>
      <c r="T717">
        <v>12</v>
      </c>
      <c r="U717" t="str">
        <f t="shared" si="117"/>
        <v/>
      </c>
      <c r="V717">
        <f t="shared" si="118"/>
        <v>12</v>
      </c>
      <c r="W717" t="b">
        <v>0</v>
      </c>
      <c r="X717" t="s">
        <v>8271</v>
      </c>
      <c r="Y717" s="3">
        <f t="shared" si="119"/>
        <v>5.0509090909090906E-2</v>
      </c>
      <c r="Z717" s="4">
        <f t="shared" si="112"/>
        <v>115.75</v>
      </c>
      <c r="AA717" t="s">
        <v>8315</v>
      </c>
      <c r="AB717" t="s">
        <v>8317</v>
      </c>
      <c r="AC717">
        <f>1</f>
        <v>1</v>
      </c>
    </row>
    <row r="718" spans="1:29" ht="43.2" x14ac:dyDescent="0.3">
      <c r="A718">
        <v>716</v>
      </c>
      <c r="B718" s="1" t="s">
        <v>717</v>
      </c>
      <c r="C718" s="1" t="s">
        <v>4826</v>
      </c>
      <c r="D718">
        <v>7000</v>
      </c>
      <c r="E718">
        <f>VLOOKUP(D718,LU_A!$C$2:$D$13,1,TRUE)</f>
        <v>5000</v>
      </c>
      <c r="F718" t="str">
        <f>VLOOKUP($D718,LU_A!$C$2:$D$13,2,TRUE)</f>
        <v>SmC</v>
      </c>
      <c r="G718">
        <v>715</v>
      </c>
      <c r="H718" t="s">
        <v>8221</v>
      </c>
      <c r="I718" t="s">
        <v>8224</v>
      </c>
      <c r="J718" t="s">
        <v>8246</v>
      </c>
      <c r="K718">
        <v>1417392000</v>
      </c>
      <c r="L718" s="8">
        <f t="shared" si="110"/>
        <v>41974</v>
      </c>
      <c r="M718" s="8">
        <f t="shared" si="113"/>
        <v>41974</v>
      </c>
      <c r="N718" s="9">
        <f t="shared" si="114"/>
        <v>0</v>
      </c>
      <c r="O718">
        <v>1414511307</v>
      </c>
      <c r="P718" s="8">
        <f t="shared" si="111"/>
        <v>41940.658645833333</v>
      </c>
      <c r="Q718" s="8">
        <f t="shared" si="115"/>
        <v>41940</v>
      </c>
      <c r="R718" s="9">
        <f t="shared" si="116"/>
        <v>0.65864583333313931</v>
      </c>
      <c r="S718" t="b">
        <v>0</v>
      </c>
      <c r="T718">
        <v>16</v>
      </c>
      <c r="U718" t="str">
        <f t="shared" si="117"/>
        <v/>
      </c>
      <c r="V718">
        <f t="shared" si="118"/>
        <v>16</v>
      </c>
      <c r="W718" t="b">
        <v>0</v>
      </c>
      <c r="X718" t="s">
        <v>8271</v>
      </c>
      <c r="Y718" s="3">
        <f t="shared" si="119"/>
        <v>0.10214285714285715</v>
      </c>
      <c r="Z718" s="4">
        <f t="shared" si="112"/>
        <v>44.6875</v>
      </c>
      <c r="AA718" t="s">
        <v>8315</v>
      </c>
      <c r="AB718" t="s">
        <v>8317</v>
      </c>
      <c r="AC718">
        <f>1</f>
        <v>1</v>
      </c>
    </row>
    <row r="719" spans="1:29" x14ac:dyDescent="0.3">
      <c r="A719">
        <v>717</v>
      </c>
      <c r="B719" s="1" t="s">
        <v>718</v>
      </c>
      <c r="C719" s="1" t="s">
        <v>4827</v>
      </c>
      <c r="D719">
        <v>100000</v>
      </c>
      <c r="E719">
        <f>VLOOKUP(D719,LU_A!$C$2:$D$13,1,TRUE)</f>
        <v>50000</v>
      </c>
      <c r="F719" t="str">
        <f>VLOOKUP($D719,LU_A!$C$2:$D$13,2,TRUE)</f>
        <v>LgD</v>
      </c>
      <c r="G719">
        <v>305</v>
      </c>
      <c r="H719" t="s">
        <v>8221</v>
      </c>
      <c r="I719" t="s">
        <v>8224</v>
      </c>
      <c r="J719" t="s">
        <v>8246</v>
      </c>
      <c r="K719">
        <v>1409949002</v>
      </c>
      <c r="L719" s="8">
        <f t="shared" si="110"/>
        <v>41887.854189814818</v>
      </c>
      <c r="M719" s="8">
        <f t="shared" si="113"/>
        <v>41887</v>
      </c>
      <c r="N719" s="9">
        <f t="shared" si="114"/>
        <v>0.85418981481780065</v>
      </c>
      <c r="O719">
        <v>1407357002</v>
      </c>
      <c r="P719" s="8">
        <f t="shared" si="111"/>
        <v>41857.854189814818</v>
      </c>
      <c r="Q719" s="8">
        <f t="shared" si="115"/>
        <v>41857</v>
      </c>
      <c r="R719" s="9">
        <f t="shared" si="116"/>
        <v>0.85418981481780065</v>
      </c>
      <c r="S719" t="b">
        <v>0</v>
      </c>
      <c r="T719">
        <v>4</v>
      </c>
      <c r="U719" t="str">
        <f t="shared" si="117"/>
        <v/>
      </c>
      <c r="V719">
        <f t="shared" si="118"/>
        <v>4</v>
      </c>
      <c r="W719" t="b">
        <v>0</v>
      </c>
      <c r="X719" t="s">
        <v>8271</v>
      </c>
      <c r="Y719" s="3">
        <f t="shared" si="119"/>
        <v>3.0500000000000002E-3</v>
      </c>
      <c r="Z719" s="4">
        <f t="shared" si="112"/>
        <v>76.25</v>
      </c>
      <c r="AA719" t="s">
        <v>8315</v>
      </c>
      <c r="AB719" t="s">
        <v>8317</v>
      </c>
      <c r="AC719">
        <f>1</f>
        <v>1</v>
      </c>
    </row>
    <row r="720" spans="1:29" ht="43.2" x14ac:dyDescent="0.3">
      <c r="A720">
        <v>718</v>
      </c>
      <c r="B720" s="1" t="s">
        <v>719</v>
      </c>
      <c r="C720" s="1" t="s">
        <v>4828</v>
      </c>
      <c r="D720">
        <v>12000</v>
      </c>
      <c r="E720">
        <f>VLOOKUP(D720,LU_A!$C$2:$D$13,1,TRUE)</f>
        <v>10000</v>
      </c>
      <c r="F720" t="str">
        <f>VLOOKUP($D720,LU_A!$C$2:$D$13,2,TRUE)</f>
        <v>SmD</v>
      </c>
      <c r="G720">
        <v>90</v>
      </c>
      <c r="H720" t="s">
        <v>8221</v>
      </c>
      <c r="I720" t="s">
        <v>8224</v>
      </c>
      <c r="J720" t="s">
        <v>8246</v>
      </c>
      <c r="K720">
        <v>1487397540</v>
      </c>
      <c r="L720" s="8">
        <f t="shared" si="110"/>
        <v>42784.249305555553</v>
      </c>
      <c r="M720" s="8">
        <f t="shared" si="113"/>
        <v>42784</v>
      </c>
      <c r="N720" s="9">
        <f t="shared" si="114"/>
        <v>0.24930555555329192</v>
      </c>
      <c r="O720">
        <v>1484684247</v>
      </c>
      <c r="P720" s="8">
        <f t="shared" si="111"/>
        <v>42752.845451388886</v>
      </c>
      <c r="Q720" s="8">
        <f t="shared" si="115"/>
        <v>42752</v>
      </c>
      <c r="R720" s="9">
        <f t="shared" si="116"/>
        <v>0.84545138888643123</v>
      </c>
      <c r="S720" t="b">
        <v>0</v>
      </c>
      <c r="T720">
        <v>4</v>
      </c>
      <c r="U720" t="str">
        <f t="shared" si="117"/>
        <v/>
      </c>
      <c r="V720">
        <f t="shared" si="118"/>
        <v>4</v>
      </c>
      <c r="W720" t="b">
        <v>0</v>
      </c>
      <c r="X720" t="s">
        <v>8271</v>
      </c>
      <c r="Y720" s="3">
        <f t="shared" si="119"/>
        <v>7.4999999999999997E-3</v>
      </c>
      <c r="Z720" s="4">
        <f t="shared" si="112"/>
        <v>22.5</v>
      </c>
      <c r="AA720" t="s">
        <v>8315</v>
      </c>
      <c r="AB720" t="s">
        <v>8317</v>
      </c>
      <c r="AC720">
        <f>1</f>
        <v>1</v>
      </c>
    </row>
    <row r="721" spans="1:29" ht="43.2" x14ac:dyDescent="0.3">
      <c r="A721">
        <v>719</v>
      </c>
      <c r="B721" s="1" t="s">
        <v>720</v>
      </c>
      <c r="C721" s="1" t="s">
        <v>4829</v>
      </c>
      <c r="D721">
        <v>15000</v>
      </c>
      <c r="E721">
        <f>VLOOKUP(D721,LU_A!$C$2:$D$13,1,TRUE)</f>
        <v>15000</v>
      </c>
      <c r="F721" t="str">
        <f>VLOOKUP($D721,LU_A!$C$2:$D$13,2,TRUE)</f>
        <v>MedA</v>
      </c>
      <c r="G721">
        <v>194</v>
      </c>
      <c r="H721" t="s">
        <v>8221</v>
      </c>
      <c r="I721" t="s">
        <v>8224</v>
      </c>
      <c r="J721" t="s">
        <v>8246</v>
      </c>
      <c r="K721">
        <v>1456189076</v>
      </c>
      <c r="L721" s="8">
        <f t="shared" si="110"/>
        <v>42423.040231481486</v>
      </c>
      <c r="M721" s="8">
        <f t="shared" si="113"/>
        <v>42423</v>
      </c>
      <c r="N721" s="9">
        <f t="shared" si="114"/>
        <v>4.0231481485534459E-2</v>
      </c>
      <c r="O721">
        <v>1454979476</v>
      </c>
      <c r="P721" s="8">
        <f t="shared" si="111"/>
        <v>42409.040231481486</v>
      </c>
      <c r="Q721" s="8">
        <f t="shared" si="115"/>
        <v>42409</v>
      </c>
      <c r="R721" s="9">
        <f t="shared" si="116"/>
        <v>4.0231481485534459E-2</v>
      </c>
      <c r="S721" t="b">
        <v>0</v>
      </c>
      <c r="T721">
        <v>10</v>
      </c>
      <c r="U721" t="str">
        <f t="shared" si="117"/>
        <v/>
      </c>
      <c r="V721">
        <f t="shared" si="118"/>
        <v>10</v>
      </c>
      <c r="W721" t="b">
        <v>0</v>
      </c>
      <c r="X721" t="s">
        <v>8271</v>
      </c>
      <c r="Y721" s="3">
        <f t="shared" si="119"/>
        <v>1.2933333333333333E-2</v>
      </c>
      <c r="Z721" s="4">
        <f t="shared" si="112"/>
        <v>19.399999999999999</v>
      </c>
      <c r="AA721" t="s">
        <v>8315</v>
      </c>
      <c r="AB721" t="s">
        <v>8317</v>
      </c>
      <c r="AC721">
        <f>1</f>
        <v>1</v>
      </c>
    </row>
    <row r="722" spans="1:29" ht="43.2" x14ac:dyDescent="0.3">
      <c r="A722">
        <v>720</v>
      </c>
      <c r="B722" s="1" t="s">
        <v>721</v>
      </c>
      <c r="C722" s="1" t="s">
        <v>4830</v>
      </c>
      <c r="D722">
        <v>1900</v>
      </c>
      <c r="E722">
        <f>VLOOKUP(D722,LU_A!$C$2:$D$13,1,TRUE)</f>
        <v>1000</v>
      </c>
      <c r="F722" t="str">
        <f>VLOOKUP($D722,LU_A!$C$2:$D$13,2,TRUE)</f>
        <v>SmB</v>
      </c>
      <c r="G722">
        <v>2735</v>
      </c>
      <c r="H722" t="s">
        <v>8219</v>
      </c>
      <c r="I722" t="s">
        <v>8224</v>
      </c>
      <c r="J722" t="s">
        <v>8246</v>
      </c>
      <c r="K722">
        <v>1327851291</v>
      </c>
      <c r="L722" s="8">
        <f t="shared" si="110"/>
        <v>40937.649201388893</v>
      </c>
      <c r="M722" s="8">
        <f t="shared" si="113"/>
        <v>40937</v>
      </c>
      <c r="N722" s="9">
        <f t="shared" si="114"/>
        <v>0.64920138889283407</v>
      </c>
      <c r="O722">
        <v>1325432091</v>
      </c>
      <c r="P722" s="8">
        <f t="shared" si="111"/>
        <v>40909.649201388893</v>
      </c>
      <c r="Q722" s="8">
        <f t="shared" si="115"/>
        <v>40909</v>
      </c>
      <c r="R722" s="9">
        <f t="shared" si="116"/>
        <v>0.64920138889283407</v>
      </c>
      <c r="S722" t="b">
        <v>0</v>
      </c>
      <c r="T722">
        <v>41</v>
      </c>
      <c r="U722">
        <f t="shared" si="117"/>
        <v>41</v>
      </c>
      <c r="V722" t="str">
        <f t="shared" si="118"/>
        <v/>
      </c>
      <c r="W722" t="b">
        <v>1</v>
      </c>
      <c r="X722" t="s">
        <v>8272</v>
      </c>
      <c r="Y722" s="3">
        <f t="shared" si="119"/>
        <v>1.4394736842105262</v>
      </c>
      <c r="Z722" s="4">
        <f t="shared" si="112"/>
        <v>66.707317073170728</v>
      </c>
      <c r="AA722" t="s">
        <v>8318</v>
      </c>
      <c r="AB722" t="s">
        <v>8319</v>
      </c>
      <c r="AC722">
        <f>1</f>
        <v>1</v>
      </c>
    </row>
    <row r="723" spans="1:29" ht="57.6" x14ac:dyDescent="0.3">
      <c r="A723">
        <v>721</v>
      </c>
      <c r="B723" s="1" t="s">
        <v>722</v>
      </c>
      <c r="C723" s="1" t="s">
        <v>4831</v>
      </c>
      <c r="D723">
        <v>8200</v>
      </c>
      <c r="E723">
        <f>VLOOKUP(D723,LU_A!$C$2:$D$13,1,TRUE)</f>
        <v>5000</v>
      </c>
      <c r="F723" t="str">
        <f>VLOOKUP($D723,LU_A!$C$2:$D$13,2,TRUE)</f>
        <v>SmC</v>
      </c>
      <c r="G723">
        <v>10013</v>
      </c>
      <c r="H723" t="s">
        <v>8219</v>
      </c>
      <c r="I723" t="s">
        <v>8224</v>
      </c>
      <c r="J723" t="s">
        <v>8246</v>
      </c>
      <c r="K723">
        <v>1406900607</v>
      </c>
      <c r="L723" s="8">
        <f t="shared" si="110"/>
        <v>41852.571840277778</v>
      </c>
      <c r="M723" s="8">
        <f t="shared" si="113"/>
        <v>41852</v>
      </c>
      <c r="N723" s="9">
        <f t="shared" si="114"/>
        <v>0.57184027777839219</v>
      </c>
      <c r="O723">
        <v>1403012607</v>
      </c>
      <c r="P723" s="8">
        <f t="shared" si="111"/>
        <v>41807.571840277778</v>
      </c>
      <c r="Q723" s="8">
        <f t="shared" si="115"/>
        <v>41807</v>
      </c>
      <c r="R723" s="9">
        <f t="shared" si="116"/>
        <v>0.57184027777839219</v>
      </c>
      <c r="S723" t="b">
        <v>0</v>
      </c>
      <c r="T723">
        <v>119</v>
      </c>
      <c r="U723">
        <f t="shared" si="117"/>
        <v>119</v>
      </c>
      <c r="V723" t="str">
        <f t="shared" si="118"/>
        <v/>
      </c>
      <c r="W723" t="b">
        <v>1</v>
      </c>
      <c r="X723" t="s">
        <v>8272</v>
      </c>
      <c r="Y723" s="3">
        <f t="shared" si="119"/>
        <v>1.2210975609756098</v>
      </c>
      <c r="Z723" s="4">
        <f t="shared" si="112"/>
        <v>84.142857142857139</v>
      </c>
      <c r="AA723" t="s">
        <v>8318</v>
      </c>
      <c r="AB723" t="s">
        <v>8319</v>
      </c>
      <c r="AC723">
        <f>1</f>
        <v>1</v>
      </c>
    </row>
    <row r="724" spans="1:29" ht="43.2" x14ac:dyDescent="0.3">
      <c r="A724">
        <v>722</v>
      </c>
      <c r="B724" s="1" t="s">
        <v>723</v>
      </c>
      <c r="C724" s="1" t="s">
        <v>4832</v>
      </c>
      <c r="D724">
        <v>25000</v>
      </c>
      <c r="E724">
        <f>VLOOKUP(D724,LU_A!$C$2:$D$13,1,TRUE)</f>
        <v>25000</v>
      </c>
      <c r="F724" t="str">
        <f>VLOOKUP($D724,LU_A!$C$2:$D$13,2,TRUE)</f>
        <v>MedC</v>
      </c>
      <c r="G724">
        <v>33006</v>
      </c>
      <c r="H724" t="s">
        <v>8219</v>
      </c>
      <c r="I724" t="s">
        <v>8224</v>
      </c>
      <c r="J724" t="s">
        <v>8246</v>
      </c>
      <c r="K724">
        <v>1333909178</v>
      </c>
      <c r="L724" s="8">
        <f t="shared" si="110"/>
        <v>41007.76363425926</v>
      </c>
      <c r="M724" s="8">
        <f t="shared" si="113"/>
        <v>41007</v>
      </c>
      <c r="N724" s="9">
        <f t="shared" si="114"/>
        <v>0.76363425925956108</v>
      </c>
      <c r="O724">
        <v>1331320778</v>
      </c>
      <c r="P724" s="8">
        <f t="shared" si="111"/>
        <v>40977.805300925924</v>
      </c>
      <c r="Q724" s="8">
        <f t="shared" si="115"/>
        <v>40977</v>
      </c>
      <c r="R724" s="9">
        <f t="shared" si="116"/>
        <v>0.80530092592380242</v>
      </c>
      <c r="S724" t="b">
        <v>0</v>
      </c>
      <c r="T724">
        <v>153</v>
      </c>
      <c r="U724">
        <f t="shared" si="117"/>
        <v>153</v>
      </c>
      <c r="V724" t="str">
        <f t="shared" si="118"/>
        <v/>
      </c>
      <c r="W724" t="b">
        <v>1</v>
      </c>
      <c r="X724" t="s">
        <v>8272</v>
      </c>
      <c r="Y724" s="3">
        <f t="shared" si="119"/>
        <v>1.3202400000000001</v>
      </c>
      <c r="Z724" s="4">
        <f t="shared" si="112"/>
        <v>215.72549019607843</v>
      </c>
      <c r="AA724" t="s">
        <v>8318</v>
      </c>
      <c r="AB724" t="s">
        <v>8319</v>
      </c>
      <c r="AC724">
        <f>1</f>
        <v>1</v>
      </c>
    </row>
    <row r="725" spans="1:29" ht="28.8" x14ac:dyDescent="0.3">
      <c r="A725">
        <v>723</v>
      </c>
      <c r="B725" s="1" t="s">
        <v>724</v>
      </c>
      <c r="C725" s="1" t="s">
        <v>4833</v>
      </c>
      <c r="D725">
        <v>5000</v>
      </c>
      <c r="E725">
        <f>VLOOKUP(D725,LU_A!$C$2:$D$13,1,TRUE)</f>
        <v>5000</v>
      </c>
      <c r="F725" t="str">
        <f>VLOOKUP($D725,LU_A!$C$2:$D$13,2,TRUE)</f>
        <v>SmC</v>
      </c>
      <c r="G725">
        <v>5469</v>
      </c>
      <c r="H725" t="s">
        <v>8219</v>
      </c>
      <c r="I725" t="s">
        <v>8224</v>
      </c>
      <c r="J725" t="s">
        <v>8246</v>
      </c>
      <c r="K725">
        <v>1438228740</v>
      </c>
      <c r="L725" s="8">
        <f t="shared" si="110"/>
        <v>42215.165972222225</v>
      </c>
      <c r="M725" s="8">
        <f t="shared" si="113"/>
        <v>42215</v>
      </c>
      <c r="N725" s="9">
        <f t="shared" si="114"/>
        <v>0.16597222222480923</v>
      </c>
      <c r="O725">
        <v>1435606549</v>
      </c>
      <c r="P725" s="8">
        <f t="shared" si="111"/>
        <v>42184.816539351858</v>
      </c>
      <c r="Q725" s="8">
        <f t="shared" si="115"/>
        <v>42184</v>
      </c>
      <c r="R725" s="9">
        <f t="shared" si="116"/>
        <v>0.81653935185750015</v>
      </c>
      <c r="S725" t="b">
        <v>0</v>
      </c>
      <c r="T725">
        <v>100</v>
      </c>
      <c r="U725">
        <f t="shared" si="117"/>
        <v>100</v>
      </c>
      <c r="V725" t="str">
        <f t="shared" si="118"/>
        <v/>
      </c>
      <c r="W725" t="b">
        <v>1</v>
      </c>
      <c r="X725" t="s">
        <v>8272</v>
      </c>
      <c r="Y725" s="3">
        <f t="shared" si="119"/>
        <v>1.0938000000000001</v>
      </c>
      <c r="Z725" s="4">
        <f t="shared" si="112"/>
        <v>54.69</v>
      </c>
      <c r="AA725" t="s">
        <v>8318</v>
      </c>
      <c r="AB725" t="s">
        <v>8319</v>
      </c>
      <c r="AC725">
        <f>1</f>
        <v>1</v>
      </c>
    </row>
    <row r="726" spans="1:29" ht="43.2" x14ac:dyDescent="0.3">
      <c r="A726">
        <v>724</v>
      </c>
      <c r="B726" s="1" t="s">
        <v>725</v>
      </c>
      <c r="C726" s="1" t="s">
        <v>4834</v>
      </c>
      <c r="D726">
        <v>7000</v>
      </c>
      <c r="E726">
        <f>VLOOKUP(D726,LU_A!$C$2:$D$13,1,TRUE)</f>
        <v>5000</v>
      </c>
      <c r="F726" t="str">
        <f>VLOOKUP($D726,LU_A!$C$2:$D$13,2,TRUE)</f>
        <v>SmC</v>
      </c>
      <c r="G726">
        <v>7383.01</v>
      </c>
      <c r="H726" t="s">
        <v>8219</v>
      </c>
      <c r="I726" t="s">
        <v>8224</v>
      </c>
      <c r="J726" t="s">
        <v>8246</v>
      </c>
      <c r="K726">
        <v>1309447163</v>
      </c>
      <c r="L726" s="8">
        <f t="shared" si="110"/>
        <v>40724.638460648144</v>
      </c>
      <c r="M726" s="8">
        <f t="shared" si="113"/>
        <v>40724</v>
      </c>
      <c r="N726" s="9">
        <f t="shared" si="114"/>
        <v>0.63846064814424608</v>
      </c>
      <c r="O726">
        <v>1306855163</v>
      </c>
      <c r="P726" s="8">
        <f t="shared" si="111"/>
        <v>40694.638460648144</v>
      </c>
      <c r="Q726" s="8">
        <f t="shared" si="115"/>
        <v>40694</v>
      </c>
      <c r="R726" s="9">
        <f t="shared" si="116"/>
        <v>0.63846064814424608</v>
      </c>
      <c r="S726" t="b">
        <v>0</v>
      </c>
      <c r="T726">
        <v>143</v>
      </c>
      <c r="U726">
        <f t="shared" si="117"/>
        <v>143</v>
      </c>
      <c r="V726" t="str">
        <f t="shared" si="118"/>
        <v/>
      </c>
      <c r="W726" t="b">
        <v>1</v>
      </c>
      <c r="X726" t="s">
        <v>8272</v>
      </c>
      <c r="Y726" s="3">
        <f t="shared" si="119"/>
        <v>1.0547157142857144</v>
      </c>
      <c r="Z726" s="4">
        <f t="shared" si="112"/>
        <v>51.62944055944056</v>
      </c>
      <c r="AA726" t="s">
        <v>8318</v>
      </c>
      <c r="AB726" t="s">
        <v>8319</v>
      </c>
      <c r="AC726">
        <f>1</f>
        <v>1</v>
      </c>
    </row>
    <row r="727" spans="1:29" ht="43.2" x14ac:dyDescent="0.3">
      <c r="A727">
        <v>725</v>
      </c>
      <c r="B727" s="1" t="s">
        <v>726</v>
      </c>
      <c r="C727" s="1" t="s">
        <v>4835</v>
      </c>
      <c r="D727">
        <v>20000</v>
      </c>
      <c r="E727">
        <f>VLOOKUP(D727,LU_A!$C$2:$D$13,1,TRUE)</f>
        <v>20000</v>
      </c>
      <c r="F727" t="str">
        <f>VLOOKUP($D727,LU_A!$C$2:$D$13,2,TRUE)</f>
        <v>MedB</v>
      </c>
      <c r="G727">
        <v>20070</v>
      </c>
      <c r="H727" t="s">
        <v>8219</v>
      </c>
      <c r="I727" t="s">
        <v>8224</v>
      </c>
      <c r="J727" t="s">
        <v>8246</v>
      </c>
      <c r="K727">
        <v>1450018912</v>
      </c>
      <c r="L727" s="8">
        <f t="shared" si="110"/>
        <v>42351.626296296294</v>
      </c>
      <c r="M727" s="8">
        <f t="shared" si="113"/>
        <v>42351</v>
      </c>
      <c r="N727" s="9">
        <f t="shared" si="114"/>
        <v>0.62629629629373085</v>
      </c>
      <c r="O727">
        <v>1447426912</v>
      </c>
      <c r="P727" s="8">
        <f t="shared" si="111"/>
        <v>42321.626296296294</v>
      </c>
      <c r="Q727" s="8">
        <f t="shared" si="115"/>
        <v>42321</v>
      </c>
      <c r="R727" s="9">
        <f t="shared" si="116"/>
        <v>0.62629629629373085</v>
      </c>
      <c r="S727" t="b">
        <v>0</v>
      </c>
      <c r="T727">
        <v>140</v>
      </c>
      <c r="U727">
        <f t="shared" si="117"/>
        <v>140</v>
      </c>
      <c r="V727" t="str">
        <f t="shared" si="118"/>
        <v/>
      </c>
      <c r="W727" t="b">
        <v>1</v>
      </c>
      <c r="X727" t="s">
        <v>8272</v>
      </c>
      <c r="Y727" s="3">
        <f t="shared" si="119"/>
        <v>1.0035000000000001</v>
      </c>
      <c r="Z727" s="4">
        <f t="shared" si="112"/>
        <v>143.35714285714286</v>
      </c>
      <c r="AA727" t="s">
        <v>8318</v>
      </c>
      <c r="AB727" t="s">
        <v>8319</v>
      </c>
      <c r="AC727">
        <f>1</f>
        <v>1</v>
      </c>
    </row>
    <row r="728" spans="1:29" ht="43.2" x14ac:dyDescent="0.3">
      <c r="A728">
        <v>726</v>
      </c>
      <c r="B728" s="1" t="s">
        <v>727</v>
      </c>
      <c r="C728" s="1" t="s">
        <v>4836</v>
      </c>
      <c r="D728">
        <v>2500</v>
      </c>
      <c r="E728">
        <f>VLOOKUP(D728,LU_A!$C$2:$D$13,1,TRUE)</f>
        <v>1000</v>
      </c>
      <c r="F728" t="str">
        <f>VLOOKUP($D728,LU_A!$C$2:$D$13,2,TRUE)</f>
        <v>SmB</v>
      </c>
      <c r="G728">
        <v>2535</v>
      </c>
      <c r="H728" t="s">
        <v>8219</v>
      </c>
      <c r="I728" t="s">
        <v>8224</v>
      </c>
      <c r="J728" t="s">
        <v>8246</v>
      </c>
      <c r="K728">
        <v>1365728487</v>
      </c>
      <c r="L728" s="8">
        <f t="shared" si="110"/>
        <v>41376.042673611111</v>
      </c>
      <c r="M728" s="8">
        <f t="shared" si="113"/>
        <v>41376</v>
      </c>
      <c r="N728" s="9">
        <f t="shared" si="114"/>
        <v>4.2673611111240461E-2</v>
      </c>
      <c r="O728">
        <v>1363136487</v>
      </c>
      <c r="P728" s="8">
        <f t="shared" si="111"/>
        <v>41346.042673611111</v>
      </c>
      <c r="Q728" s="8">
        <f t="shared" si="115"/>
        <v>41346</v>
      </c>
      <c r="R728" s="9">
        <f t="shared" si="116"/>
        <v>4.2673611111240461E-2</v>
      </c>
      <c r="S728" t="b">
        <v>0</v>
      </c>
      <c r="T728">
        <v>35</v>
      </c>
      <c r="U728">
        <f t="shared" si="117"/>
        <v>35</v>
      </c>
      <c r="V728" t="str">
        <f t="shared" si="118"/>
        <v/>
      </c>
      <c r="W728" t="b">
        <v>1</v>
      </c>
      <c r="X728" t="s">
        <v>8272</v>
      </c>
      <c r="Y728" s="3">
        <f t="shared" si="119"/>
        <v>1.014</v>
      </c>
      <c r="Z728" s="4">
        <f t="shared" si="112"/>
        <v>72.428571428571431</v>
      </c>
      <c r="AA728" t="s">
        <v>8318</v>
      </c>
      <c r="AB728" t="s">
        <v>8319</v>
      </c>
      <c r="AC728">
        <f>1</f>
        <v>1</v>
      </c>
    </row>
    <row r="729" spans="1:29" ht="57.6" x14ac:dyDescent="0.3">
      <c r="A729">
        <v>727</v>
      </c>
      <c r="B729" s="1" t="s">
        <v>728</v>
      </c>
      <c r="C729" s="1" t="s">
        <v>4837</v>
      </c>
      <c r="D729">
        <v>3500</v>
      </c>
      <c r="E729">
        <f>VLOOKUP(D729,LU_A!$C$2:$D$13,1,TRUE)</f>
        <v>1000</v>
      </c>
      <c r="F729" t="str">
        <f>VLOOKUP($D729,LU_A!$C$2:$D$13,2,TRUE)</f>
        <v>SmB</v>
      </c>
      <c r="G729">
        <v>5443</v>
      </c>
      <c r="H729" t="s">
        <v>8219</v>
      </c>
      <c r="I729" t="s">
        <v>8224</v>
      </c>
      <c r="J729" t="s">
        <v>8246</v>
      </c>
      <c r="K729">
        <v>1358198400</v>
      </c>
      <c r="L729" s="8">
        <f t="shared" si="110"/>
        <v>41288.888888888891</v>
      </c>
      <c r="M729" s="8">
        <f t="shared" si="113"/>
        <v>41288</v>
      </c>
      <c r="N729" s="9">
        <f t="shared" si="114"/>
        <v>0.88888888889050577</v>
      </c>
      <c r="O729">
        <v>1354580949</v>
      </c>
      <c r="P729" s="8">
        <f t="shared" si="111"/>
        <v>41247.020243055551</v>
      </c>
      <c r="Q729" s="8">
        <f t="shared" si="115"/>
        <v>41247</v>
      </c>
      <c r="R729" s="9">
        <f t="shared" si="116"/>
        <v>2.0243055550963618E-2</v>
      </c>
      <c r="S729" t="b">
        <v>0</v>
      </c>
      <c r="T729">
        <v>149</v>
      </c>
      <c r="U729">
        <f t="shared" si="117"/>
        <v>149</v>
      </c>
      <c r="V729" t="str">
        <f t="shared" si="118"/>
        <v/>
      </c>
      <c r="W729" t="b">
        <v>1</v>
      </c>
      <c r="X729" t="s">
        <v>8272</v>
      </c>
      <c r="Y729" s="3">
        <f t="shared" si="119"/>
        <v>1.5551428571428572</v>
      </c>
      <c r="Z729" s="4">
        <f t="shared" si="112"/>
        <v>36.530201342281877</v>
      </c>
      <c r="AA729" t="s">
        <v>8318</v>
      </c>
      <c r="AB729" t="s">
        <v>8319</v>
      </c>
      <c r="AC729">
        <f>1</f>
        <v>1</v>
      </c>
    </row>
    <row r="730" spans="1:29" ht="43.2" x14ac:dyDescent="0.3">
      <c r="A730">
        <v>728</v>
      </c>
      <c r="B730" s="1" t="s">
        <v>729</v>
      </c>
      <c r="C730" s="1" t="s">
        <v>4838</v>
      </c>
      <c r="D730">
        <v>7500</v>
      </c>
      <c r="E730">
        <f>VLOOKUP(D730,LU_A!$C$2:$D$13,1,TRUE)</f>
        <v>5000</v>
      </c>
      <c r="F730" t="str">
        <f>VLOOKUP($D730,LU_A!$C$2:$D$13,2,TRUE)</f>
        <v>SmC</v>
      </c>
      <c r="G730">
        <v>7917.45</v>
      </c>
      <c r="H730" t="s">
        <v>8219</v>
      </c>
      <c r="I730" t="s">
        <v>8224</v>
      </c>
      <c r="J730" t="s">
        <v>8246</v>
      </c>
      <c r="K730">
        <v>1313957157</v>
      </c>
      <c r="L730" s="8">
        <f t="shared" si="110"/>
        <v>40776.837465277778</v>
      </c>
      <c r="M730" s="8">
        <f t="shared" si="113"/>
        <v>40776</v>
      </c>
      <c r="N730" s="9">
        <f t="shared" si="114"/>
        <v>0.83746527777839219</v>
      </c>
      <c r="O730">
        <v>1310069157</v>
      </c>
      <c r="P730" s="8">
        <f t="shared" si="111"/>
        <v>40731.837465277778</v>
      </c>
      <c r="Q730" s="8">
        <f t="shared" si="115"/>
        <v>40731</v>
      </c>
      <c r="R730" s="9">
        <f t="shared" si="116"/>
        <v>0.83746527777839219</v>
      </c>
      <c r="S730" t="b">
        <v>0</v>
      </c>
      <c r="T730">
        <v>130</v>
      </c>
      <c r="U730">
        <f t="shared" si="117"/>
        <v>130</v>
      </c>
      <c r="V730" t="str">
        <f t="shared" si="118"/>
        <v/>
      </c>
      <c r="W730" t="b">
        <v>1</v>
      </c>
      <c r="X730" t="s">
        <v>8272</v>
      </c>
      <c r="Y730" s="3">
        <f t="shared" si="119"/>
        <v>1.05566</v>
      </c>
      <c r="Z730" s="4">
        <f t="shared" si="112"/>
        <v>60.903461538461535</v>
      </c>
      <c r="AA730" t="s">
        <v>8318</v>
      </c>
      <c r="AB730" t="s">
        <v>8319</v>
      </c>
      <c r="AC730">
        <f>1</f>
        <v>1</v>
      </c>
    </row>
    <row r="731" spans="1:29" ht="43.2" x14ac:dyDescent="0.3">
      <c r="A731">
        <v>729</v>
      </c>
      <c r="B731" s="1" t="s">
        <v>730</v>
      </c>
      <c r="C731" s="1" t="s">
        <v>4839</v>
      </c>
      <c r="D731">
        <v>4000</v>
      </c>
      <c r="E731">
        <f>VLOOKUP(D731,LU_A!$C$2:$D$13,1,TRUE)</f>
        <v>1000</v>
      </c>
      <c r="F731" t="str">
        <f>VLOOKUP($D731,LU_A!$C$2:$D$13,2,TRUE)</f>
        <v>SmB</v>
      </c>
      <c r="G731">
        <v>5226</v>
      </c>
      <c r="H731" t="s">
        <v>8219</v>
      </c>
      <c r="I731" t="s">
        <v>8224</v>
      </c>
      <c r="J731" t="s">
        <v>8246</v>
      </c>
      <c r="K731">
        <v>1348028861</v>
      </c>
      <c r="L731" s="8">
        <f t="shared" si="110"/>
        <v>41171.185891203706</v>
      </c>
      <c r="M731" s="8">
        <f t="shared" si="113"/>
        <v>41171</v>
      </c>
      <c r="N731" s="9">
        <f t="shared" si="114"/>
        <v>0.18589120370597811</v>
      </c>
      <c r="O731">
        <v>1342844861</v>
      </c>
      <c r="P731" s="8">
        <f t="shared" si="111"/>
        <v>41111.185891203706</v>
      </c>
      <c r="Q731" s="8">
        <f t="shared" si="115"/>
        <v>41111</v>
      </c>
      <c r="R731" s="9">
        <f t="shared" si="116"/>
        <v>0.18589120370597811</v>
      </c>
      <c r="S731" t="b">
        <v>0</v>
      </c>
      <c r="T731">
        <v>120</v>
      </c>
      <c r="U731">
        <f t="shared" si="117"/>
        <v>120</v>
      </c>
      <c r="V731" t="str">
        <f t="shared" si="118"/>
        <v/>
      </c>
      <c r="W731" t="b">
        <v>1</v>
      </c>
      <c r="X731" t="s">
        <v>8272</v>
      </c>
      <c r="Y731" s="3">
        <f t="shared" si="119"/>
        <v>1.3065</v>
      </c>
      <c r="Z731" s="4">
        <f t="shared" si="112"/>
        <v>43.55</v>
      </c>
      <c r="AA731" t="s">
        <v>8318</v>
      </c>
      <c r="AB731" t="s">
        <v>8319</v>
      </c>
      <c r="AC731">
        <f>1</f>
        <v>1</v>
      </c>
    </row>
    <row r="732" spans="1:29" ht="28.8" x14ac:dyDescent="0.3">
      <c r="A732">
        <v>730</v>
      </c>
      <c r="B732" s="1" t="s">
        <v>731</v>
      </c>
      <c r="C732" s="1" t="s">
        <v>4840</v>
      </c>
      <c r="D732">
        <v>20000</v>
      </c>
      <c r="E732">
        <f>VLOOKUP(D732,LU_A!$C$2:$D$13,1,TRUE)</f>
        <v>20000</v>
      </c>
      <c r="F732" t="str">
        <f>VLOOKUP($D732,LU_A!$C$2:$D$13,2,TRUE)</f>
        <v>MedB</v>
      </c>
      <c r="G732">
        <v>26438</v>
      </c>
      <c r="H732" t="s">
        <v>8219</v>
      </c>
      <c r="I732" t="s">
        <v>8224</v>
      </c>
      <c r="J732" t="s">
        <v>8246</v>
      </c>
      <c r="K732">
        <v>1323280391</v>
      </c>
      <c r="L732" s="8">
        <f t="shared" si="110"/>
        <v>40884.745266203703</v>
      </c>
      <c r="M732" s="8">
        <f t="shared" si="113"/>
        <v>40884</v>
      </c>
      <c r="N732" s="9">
        <f t="shared" si="114"/>
        <v>0.74526620370306773</v>
      </c>
      <c r="O732">
        <v>1320688391</v>
      </c>
      <c r="P732" s="8">
        <f t="shared" si="111"/>
        <v>40854.745266203703</v>
      </c>
      <c r="Q732" s="8">
        <f t="shared" si="115"/>
        <v>40854</v>
      </c>
      <c r="R732" s="9">
        <f t="shared" si="116"/>
        <v>0.74526620370306773</v>
      </c>
      <c r="S732" t="b">
        <v>0</v>
      </c>
      <c r="T732">
        <v>265</v>
      </c>
      <c r="U732">
        <f t="shared" si="117"/>
        <v>265</v>
      </c>
      <c r="V732" t="str">
        <f t="shared" si="118"/>
        <v/>
      </c>
      <c r="W732" t="b">
        <v>1</v>
      </c>
      <c r="X732" t="s">
        <v>8272</v>
      </c>
      <c r="Y732" s="3">
        <f t="shared" si="119"/>
        <v>1.3219000000000001</v>
      </c>
      <c r="Z732" s="4">
        <f t="shared" si="112"/>
        <v>99.766037735849054</v>
      </c>
      <c r="AA732" t="s">
        <v>8318</v>
      </c>
      <c r="AB732" t="s">
        <v>8319</v>
      </c>
      <c r="AC732">
        <f>1</f>
        <v>1</v>
      </c>
    </row>
    <row r="733" spans="1:29" ht="43.2" x14ac:dyDescent="0.3">
      <c r="A733">
        <v>731</v>
      </c>
      <c r="B733" s="1" t="s">
        <v>732</v>
      </c>
      <c r="C733" s="1" t="s">
        <v>4841</v>
      </c>
      <c r="D733">
        <v>5000</v>
      </c>
      <c r="E733">
        <f>VLOOKUP(D733,LU_A!$C$2:$D$13,1,TRUE)</f>
        <v>5000</v>
      </c>
      <c r="F733" t="str">
        <f>VLOOKUP($D733,LU_A!$C$2:$D$13,2,TRUE)</f>
        <v>SmC</v>
      </c>
      <c r="G733">
        <v>6300</v>
      </c>
      <c r="H733" t="s">
        <v>8219</v>
      </c>
      <c r="I733" t="s">
        <v>8224</v>
      </c>
      <c r="J733" t="s">
        <v>8246</v>
      </c>
      <c r="K733">
        <v>1327212000</v>
      </c>
      <c r="L733" s="8">
        <f t="shared" si="110"/>
        <v>40930.25</v>
      </c>
      <c r="M733" s="8">
        <f t="shared" si="113"/>
        <v>40930</v>
      </c>
      <c r="N733" s="9">
        <f t="shared" si="114"/>
        <v>0.25</v>
      </c>
      <c r="O733">
        <v>1322852747</v>
      </c>
      <c r="P733" s="8">
        <f t="shared" si="111"/>
        <v>40879.795682870368</v>
      </c>
      <c r="Q733" s="8">
        <f t="shared" si="115"/>
        <v>40879</v>
      </c>
      <c r="R733" s="9">
        <f t="shared" si="116"/>
        <v>0.79568287036818219</v>
      </c>
      <c r="S733" t="b">
        <v>0</v>
      </c>
      <c r="T733">
        <v>71</v>
      </c>
      <c r="U733">
        <f t="shared" si="117"/>
        <v>71</v>
      </c>
      <c r="V733" t="str">
        <f t="shared" si="118"/>
        <v/>
      </c>
      <c r="W733" t="b">
        <v>1</v>
      </c>
      <c r="X733" t="s">
        <v>8272</v>
      </c>
      <c r="Y733" s="3">
        <f t="shared" si="119"/>
        <v>1.26</v>
      </c>
      <c r="Z733" s="4">
        <f t="shared" si="112"/>
        <v>88.732394366197184</v>
      </c>
      <c r="AA733" t="s">
        <v>8318</v>
      </c>
      <c r="AB733" t="s">
        <v>8319</v>
      </c>
      <c r="AC733">
        <f>1</f>
        <v>1</v>
      </c>
    </row>
    <row r="734" spans="1:29" ht="43.2" x14ac:dyDescent="0.3">
      <c r="A734">
        <v>732</v>
      </c>
      <c r="B734" s="1" t="s">
        <v>733</v>
      </c>
      <c r="C734" s="1" t="s">
        <v>4842</v>
      </c>
      <c r="D734">
        <v>40</v>
      </c>
      <c r="E734">
        <f>VLOOKUP(D734,LU_A!$C$2:$D$13,1,TRUE)</f>
        <v>0</v>
      </c>
      <c r="F734" t="str">
        <f>VLOOKUP($D734,LU_A!$C$2:$D$13,2,TRUE)</f>
        <v>SmA</v>
      </c>
      <c r="G734">
        <v>64</v>
      </c>
      <c r="H734" t="s">
        <v>8219</v>
      </c>
      <c r="I734" t="s">
        <v>8225</v>
      </c>
      <c r="J734" t="s">
        <v>8247</v>
      </c>
      <c r="K734">
        <v>1380449461</v>
      </c>
      <c r="L734" s="8">
        <f t="shared" si="110"/>
        <v>41546.424317129626</v>
      </c>
      <c r="M734" s="8">
        <f t="shared" si="113"/>
        <v>41546</v>
      </c>
      <c r="N734" s="9">
        <f t="shared" si="114"/>
        <v>0.424317129625706</v>
      </c>
      <c r="O734">
        <v>1375265461</v>
      </c>
      <c r="P734" s="8">
        <f t="shared" si="111"/>
        <v>41486.424317129626</v>
      </c>
      <c r="Q734" s="8">
        <f t="shared" si="115"/>
        <v>41486</v>
      </c>
      <c r="R734" s="9">
        <f t="shared" si="116"/>
        <v>0.424317129625706</v>
      </c>
      <c r="S734" t="b">
        <v>0</v>
      </c>
      <c r="T734">
        <v>13</v>
      </c>
      <c r="U734">
        <f t="shared" si="117"/>
        <v>13</v>
      </c>
      <c r="V734" t="str">
        <f t="shared" si="118"/>
        <v/>
      </c>
      <c r="W734" t="b">
        <v>1</v>
      </c>
      <c r="X734" t="s">
        <v>8272</v>
      </c>
      <c r="Y734" s="3">
        <f t="shared" si="119"/>
        <v>1.6</v>
      </c>
      <c r="Z734" s="4">
        <f t="shared" si="112"/>
        <v>4.9230769230769234</v>
      </c>
      <c r="AA734" t="s">
        <v>8318</v>
      </c>
      <c r="AB734" t="s">
        <v>8319</v>
      </c>
      <c r="AC734">
        <f>1</f>
        <v>1</v>
      </c>
    </row>
    <row r="735" spans="1:29" ht="57.6" x14ac:dyDescent="0.3">
      <c r="A735">
        <v>733</v>
      </c>
      <c r="B735" s="1" t="s">
        <v>734</v>
      </c>
      <c r="C735" s="1" t="s">
        <v>4843</v>
      </c>
      <c r="D735">
        <v>2500</v>
      </c>
      <c r="E735">
        <f>VLOOKUP(D735,LU_A!$C$2:$D$13,1,TRUE)</f>
        <v>1000</v>
      </c>
      <c r="F735" t="str">
        <f>VLOOKUP($D735,LU_A!$C$2:$D$13,2,TRUE)</f>
        <v>SmB</v>
      </c>
      <c r="G735">
        <v>3012</v>
      </c>
      <c r="H735" t="s">
        <v>8219</v>
      </c>
      <c r="I735" t="s">
        <v>8225</v>
      </c>
      <c r="J735" t="s">
        <v>8247</v>
      </c>
      <c r="K735">
        <v>1387533892</v>
      </c>
      <c r="L735" s="8">
        <f t="shared" si="110"/>
        <v>41628.420046296298</v>
      </c>
      <c r="M735" s="8">
        <f t="shared" si="113"/>
        <v>41628</v>
      </c>
      <c r="N735" s="9">
        <f t="shared" si="114"/>
        <v>0.42004629629809642</v>
      </c>
      <c r="O735">
        <v>1384941892</v>
      </c>
      <c r="P735" s="8">
        <f t="shared" si="111"/>
        <v>41598.420046296298</v>
      </c>
      <c r="Q735" s="8">
        <f t="shared" si="115"/>
        <v>41598</v>
      </c>
      <c r="R735" s="9">
        <f t="shared" si="116"/>
        <v>0.42004629629809642</v>
      </c>
      <c r="S735" t="b">
        <v>0</v>
      </c>
      <c r="T735">
        <v>169</v>
      </c>
      <c r="U735">
        <f t="shared" si="117"/>
        <v>169</v>
      </c>
      <c r="V735" t="str">
        <f t="shared" si="118"/>
        <v/>
      </c>
      <c r="W735" t="b">
        <v>1</v>
      </c>
      <c r="X735" t="s">
        <v>8272</v>
      </c>
      <c r="Y735" s="3">
        <f t="shared" si="119"/>
        <v>1.2048000000000001</v>
      </c>
      <c r="Z735" s="4">
        <f t="shared" si="112"/>
        <v>17.822485207100591</v>
      </c>
      <c r="AA735" t="s">
        <v>8318</v>
      </c>
      <c r="AB735" t="s">
        <v>8319</v>
      </c>
      <c r="AC735">
        <f>1</f>
        <v>1</v>
      </c>
    </row>
    <row r="736" spans="1:29" ht="43.2" x14ac:dyDescent="0.3">
      <c r="A736">
        <v>734</v>
      </c>
      <c r="B736" s="1" t="s">
        <v>735</v>
      </c>
      <c r="C736" s="1" t="s">
        <v>4844</v>
      </c>
      <c r="D736">
        <v>8500</v>
      </c>
      <c r="E736">
        <f>VLOOKUP(D736,LU_A!$C$2:$D$13,1,TRUE)</f>
        <v>5000</v>
      </c>
      <c r="F736" t="str">
        <f>VLOOKUP($D736,LU_A!$C$2:$D$13,2,TRUE)</f>
        <v>SmC</v>
      </c>
      <c r="G736">
        <v>10670</v>
      </c>
      <c r="H736" t="s">
        <v>8219</v>
      </c>
      <c r="I736" t="s">
        <v>8229</v>
      </c>
      <c r="J736" t="s">
        <v>8251</v>
      </c>
      <c r="K736">
        <v>1431147600</v>
      </c>
      <c r="L736" s="8">
        <f t="shared" si="110"/>
        <v>42133.208333333328</v>
      </c>
      <c r="M736" s="8">
        <f t="shared" si="113"/>
        <v>42133</v>
      </c>
      <c r="N736" s="9">
        <f t="shared" si="114"/>
        <v>0.20833333332848269</v>
      </c>
      <c r="O736">
        <v>1428465420</v>
      </c>
      <c r="P736" s="8">
        <f t="shared" si="111"/>
        <v>42102.164583333331</v>
      </c>
      <c r="Q736" s="8">
        <f t="shared" si="115"/>
        <v>42102</v>
      </c>
      <c r="R736" s="9">
        <f t="shared" si="116"/>
        <v>0.16458333333139308</v>
      </c>
      <c r="S736" t="b">
        <v>0</v>
      </c>
      <c r="T736">
        <v>57</v>
      </c>
      <c r="U736">
        <f t="shared" si="117"/>
        <v>57</v>
      </c>
      <c r="V736" t="str">
        <f t="shared" si="118"/>
        <v/>
      </c>
      <c r="W736" t="b">
        <v>1</v>
      </c>
      <c r="X736" t="s">
        <v>8272</v>
      </c>
      <c r="Y736" s="3">
        <f t="shared" si="119"/>
        <v>1.2552941176470589</v>
      </c>
      <c r="Z736" s="4">
        <f t="shared" si="112"/>
        <v>187.19298245614036</v>
      </c>
      <c r="AA736" t="s">
        <v>8318</v>
      </c>
      <c r="AB736" t="s">
        <v>8319</v>
      </c>
      <c r="AC736">
        <f>1</f>
        <v>1</v>
      </c>
    </row>
    <row r="737" spans="1:29" ht="43.2" x14ac:dyDescent="0.3">
      <c r="A737">
        <v>735</v>
      </c>
      <c r="B737" s="1" t="s">
        <v>736</v>
      </c>
      <c r="C737" s="1" t="s">
        <v>4845</v>
      </c>
      <c r="D737">
        <v>47000</v>
      </c>
      <c r="E737">
        <f>VLOOKUP(D737,LU_A!$C$2:$D$13,1,TRUE)</f>
        <v>45000</v>
      </c>
      <c r="F737" t="str">
        <f>VLOOKUP($D737,LU_A!$C$2:$D$13,2,TRUE)</f>
        <v>LgC</v>
      </c>
      <c r="G737">
        <v>53771</v>
      </c>
      <c r="H737" t="s">
        <v>8219</v>
      </c>
      <c r="I737" t="s">
        <v>8224</v>
      </c>
      <c r="J737" t="s">
        <v>8246</v>
      </c>
      <c r="K737">
        <v>1417653540</v>
      </c>
      <c r="L737" s="8">
        <f t="shared" si="110"/>
        <v>41977.027083333334</v>
      </c>
      <c r="M737" s="8">
        <f t="shared" si="113"/>
        <v>41977</v>
      </c>
      <c r="N737" s="9">
        <f t="shared" si="114"/>
        <v>2.7083333334303461E-2</v>
      </c>
      <c r="O737">
        <v>1414975346</v>
      </c>
      <c r="P737" s="8">
        <f t="shared" si="111"/>
        <v>41946.029467592591</v>
      </c>
      <c r="Q737" s="8">
        <f t="shared" si="115"/>
        <v>41946</v>
      </c>
      <c r="R737" s="9">
        <f t="shared" si="116"/>
        <v>2.9467592590663116E-2</v>
      </c>
      <c r="S737" t="b">
        <v>0</v>
      </c>
      <c r="T737">
        <v>229</v>
      </c>
      <c r="U737">
        <f t="shared" si="117"/>
        <v>229</v>
      </c>
      <c r="V737" t="str">
        <f t="shared" si="118"/>
        <v/>
      </c>
      <c r="W737" t="b">
        <v>1</v>
      </c>
      <c r="X737" t="s">
        <v>8272</v>
      </c>
      <c r="Y737" s="3">
        <f t="shared" si="119"/>
        <v>1.1440638297872341</v>
      </c>
      <c r="Z737" s="4">
        <f t="shared" si="112"/>
        <v>234.80786026200875</v>
      </c>
      <c r="AA737" t="s">
        <v>8318</v>
      </c>
      <c r="AB737" t="s">
        <v>8319</v>
      </c>
      <c r="AC737">
        <f>1</f>
        <v>1</v>
      </c>
    </row>
    <row r="738" spans="1:29" ht="43.2" x14ac:dyDescent="0.3">
      <c r="A738">
        <v>736</v>
      </c>
      <c r="B738" s="1" t="s">
        <v>737</v>
      </c>
      <c r="C738" s="1" t="s">
        <v>4846</v>
      </c>
      <c r="D738">
        <v>3600</v>
      </c>
      <c r="E738">
        <f>VLOOKUP(D738,LU_A!$C$2:$D$13,1,TRUE)</f>
        <v>1000</v>
      </c>
      <c r="F738" t="str">
        <f>VLOOKUP($D738,LU_A!$C$2:$D$13,2,TRUE)</f>
        <v>SmB</v>
      </c>
      <c r="G738">
        <v>11345</v>
      </c>
      <c r="H738" t="s">
        <v>8219</v>
      </c>
      <c r="I738" t="s">
        <v>8224</v>
      </c>
      <c r="J738" t="s">
        <v>8246</v>
      </c>
      <c r="K738">
        <v>1385009940</v>
      </c>
      <c r="L738" s="8">
        <f t="shared" si="110"/>
        <v>41599.207638888889</v>
      </c>
      <c r="M738" s="8">
        <f t="shared" si="113"/>
        <v>41599</v>
      </c>
      <c r="N738" s="9">
        <f t="shared" si="114"/>
        <v>0.20763888888905058</v>
      </c>
      <c r="O738">
        <v>1383327440</v>
      </c>
      <c r="P738" s="8">
        <f t="shared" si="111"/>
        <v>41579.734259259261</v>
      </c>
      <c r="Q738" s="8">
        <f t="shared" si="115"/>
        <v>41579</v>
      </c>
      <c r="R738" s="9">
        <f t="shared" si="116"/>
        <v>0.73425925926130731</v>
      </c>
      <c r="S738" t="b">
        <v>0</v>
      </c>
      <c r="T738">
        <v>108</v>
      </c>
      <c r="U738">
        <f t="shared" si="117"/>
        <v>108</v>
      </c>
      <c r="V738" t="str">
        <f t="shared" si="118"/>
        <v/>
      </c>
      <c r="W738" t="b">
        <v>1</v>
      </c>
      <c r="X738" t="s">
        <v>8272</v>
      </c>
      <c r="Y738" s="3">
        <f t="shared" si="119"/>
        <v>3.151388888888889</v>
      </c>
      <c r="Z738" s="4">
        <f t="shared" si="112"/>
        <v>105.04629629629629</v>
      </c>
      <c r="AA738" t="s">
        <v>8318</v>
      </c>
      <c r="AB738" t="s">
        <v>8319</v>
      </c>
      <c r="AC738">
        <f>1</f>
        <v>1</v>
      </c>
    </row>
    <row r="739" spans="1:29" ht="43.2" x14ac:dyDescent="0.3">
      <c r="A739">
        <v>737</v>
      </c>
      <c r="B739" s="1" t="s">
        <v>738</v>
      </c>
      <c r="C739" s="1" t="s">
        <v>4847</v>
      </c>
      <c r="D739">
        <v>5000</v>
      </c>
      <c r="E739">
        <f>VLOOKUP(D739,LU_A!$C$2:$D$13,1,TRUE)</f>
        <v>5000</v>
      </c>
      <c r="F739" t="str">
        <f>VLOOKUP($D739,LU_A!$C$2:$D$13,2,TRUE)</f>
        <v>SmC</v>
      </c>
      <c r="G739">
        <v>6120</v>
      </c>
      <c r="H739" t="s">
        <v>8219</v>
      </c>
      <c r="I739" t="s">
        <v>8224</v>
      </c>
      <c r="J739" t="s">
        <v>8246</v>
      </c>
      <c r="K739">
        <v>1392408000</v>
      </c>
      <c r="L739" s="8">
        <f t="shared" si="110"/>
        <v>41684.833333333336</v>
      </c>
      <c r="M739" s="8">
        <f t="shared" si="113"/>
        <v>41684</v>
      </c>
      <c r="N739" s="9">
        <f t="shared" si="114"/>
        <v>0.83333333333575865</v>
      </c>
      <c r="O739">
        <v>1390890987</v>
      </c>
      <c r="P739" s="8">
        <f t="shared" si="111"/>
        <v>41667.275312500002</v>
      </c>
      <c r="Q739" s="8">
        <f t="shared" si="115"/>
        <v>41667</v>
      </c>
      <c r="R739" s="9">
        <f t="shared" si="116"/>
        <v>0.27531250000174623</v>
      </c>
      <c r="S739" t="b">
        <v>0</v>
      </c>
      <c r="T739">
        <v>108</v>
      </c>
      <c r="U739">
        <f t="shared" si="117"/>
        <v>108</v>
      </c>
      <c r="V739" t="str">
        <f t="shared" si="118"/>
        <v/>
      </c>
      <c r="W739" t="b">
        <v>1</v>
      </c>
      <c r="X739" t="s">
        <v>8272</v>
      </c>
      <c r="Y739" s="3">
        <f t="shared" si="119"/>
        <v>1.224</v>
      </c>
      <c r="Z739" s="4">
        <f t="shared" si="112"/>
        <v>56.666666666666664</v>
      </c>
      <c r="AA739" t="s">
        <v>8318</v>
      </c>
      <c r="AB739" t="s">
        <v>8319</v>
      </c>
      <c r="AC739">
        <f>1</f>
        <v>1</v>
      </c>
    </row>
    <row r="740" spans="1:29" ht="28.8" x14ac:dyDescent="0.3">
      <c r="A740">
        <v>738</v>
      </c>
      <c r="B740" s="1" t="s">
        <v>739</v>
      </c>
      <c r="C740" s="1" t="s">
        <v>4848</v>
      </c>
      <c r="D740">
        <v>1500</v>
      </c>
      <c r="E740">
        <f>VLOOKUP(D740,LU_A!$C$2:$D$13,1,TRUE)</f>
        <v>1000</v>
      </c>
      <c r="F740" t="str">
        <f>VLOOKUP($D740,LU_A!$C$2:$D$13,2,TRUE)</f>
        <v>SmB</v>
      </c>
      <c r="G740">
        <v>1601</v>
      </c>
      <c r="H740" t="s">
        <v>8219</v>
      </c>
      <c r="I740" t="s">
        <v>8224</v>
      </c>
      <c r="J740" t="s">
        <v>8246</v>
      </c>
      <c r="K740">
        <v>1417409940</v>
      </c>
      <c r="L740" s="8">
        <f t="shared" si="110"/>
        <v>41974.207638888889</v>
      </c>
      <c r="M740" s="8">
        <f t="shared" si="113"/>
        <v>41974</v>
      </c>
      <c r="N740" s="9">
        <f t="shared" si="114"/>
        <v>0.20763888888905058</v>
      </c>
      <c r="O740">
        <v>1414765794</v>
      </c>
      <c r="P740" s="8">
        <f t="shared" si="111"/>
        <v>41943.604097222218</v>
      </c>
      <c r="Q740" s="8">
        <f t="shared" si="115"/>
        <v>41943</v>
      </c>
      <c r="R740" s="9">
        <f t="shared" si="116"/>
        <v>0.60409722221811535</v>
      </c>
      <c r="S740" t="b">
        <v>0</v>
      </c>
      <c r="T740">
        <v>41</v>
      </c>
      <c r="U740">
        <f t="shared" si="117"/>
        <v>41</v>
      </c>
      <c r="V740" t="str">
        <f t="shared" si="118"/>
        <v/>
      </c>
      <c r="W740" t="b">
        <v>1</v>
      </c>
      <c r="X740" t="s">
        <v>8272</v>
      </c>
      <c r="Y740" s="3">
        <f t="shared" si="119"/>
        <v>1.0673333333333332</v>
      </c>
      <c r="Z740" s="4">
        <f t="shared" si="112"/>
        <v>39.048780487804876</v>
      </c>
      <c r="AA740" t="s">
        <v>8318</v>
      </c>
      <c r="AB740" t="s">
        <v>8319</v>
      </c>
      <c r="AC740">
        <f>1</f>
        <v>1</v>
      </c>
    </row>
    <row r="741" spans="1:29" ht="43.2" x14ac:dyDescent="0.3">
      <c r="A741">
        <v>739</v>
      </c>
      <c r="B741" s="1" t="s">
        <v>740</v>
      </c>
      <c r="C741" s="1" t="s">
        <v>4849</v>
      </c>
      <c r="D741">
        <v>6000</v>
      </c>
      <c r="E741">
        <f>VLOOKUP(D741,LU_A!$C$2:$D$13,1,TRUE)</f>
        <v>5000</v>
      </c>
      <c r="F741" t="str">
        <f>VLOOKUP($D741,LU_A!$C$2:$D$13,2,TRUE)</f>
        <v>SmC</v>
      </c>
      <c r="G741">
        <v>9500</v>
      </c>
      <c r="H741" t="s">
        <v>8219</v>
      </c>
      <c r="I741" t="s">
        <v>8224</v>
      </c>
      <c r="J741" t="s">
        <v>8246</v>
      </c>
      <c r="K741">
        <v>1407758629</v>
      </c>
      <c r="L741" s="8">
        <f t="shared" si="110"/>
        <v>41862.502650462964</v>
      </c>
      <c r="M741" s="8">
        <f t="shared" si="113"/>
        <v>41862</v>
      </c>
      <c r="N741" s="9">
        <f t="shared" si="114"/>
        <v>0.502650462964084</v>
      </c>
      <c r="O741">
        <v>1404907429</v>
      </c>
      <c r="P741" s="8">
        <f t="shared" si="111"/>
        <v>41829.502650462964</v>
      </c>
      <c r="Q741" s="8">
        <f t="shared" si="115"/>
        <v>41829</v>
      </c>
      <c r="R741" s="9">
        <f t="shared" si="116"/>
        <v>0.502650462964084</v>
      </c>
      <c r="S741" t="b">
        <v>0</v>
      </c>
      <c r="T741">
        <v>139</v>
      </c>
      <c r="U741">
        <f t="shared" si="117"/>
        <v>139</v>
      </c>
      <c r="V741" t="str">
        <f t="shared" si="118"/>
        <v/>
      </c>
      <c r="W741" t="b">
        <v>1</v>
      </c>
      <c r="X741" t="s">
        <v>8272</v>
      </c>
      <c r="Y741" s="3">
        <f t="shared" si="119"/>
        <v>1.5833333333333333</v>
      </c>
      <c r="Z741" s="4">
        <f t="shared" si="112"/>
        <v>68.345323741007192</v>
      </c>
      <c r="AA741" t="s">
        <v>8318</v>
      </c>
      <c r="AB741" t="s">
        <v>8319</v>
      </c>
      <c r="AC741">
        <f>1</f>
        <v>1</v>
      </c>
    </row>
    <row r="742" spans="1:29" ht="57.6" x14ac:dyDescent="0.3">
      <c r="A742">
        <v>740</v>
      </c>
      <c r="B742" s="1" t="s">
        <v>741</v>
      </c>
      <c r="C742" s="1" t="s">
        <v>4850</v>
      </c>
      <c r="D742">
        <v>3000</v>
      </c>
      <c r="E742">
        <f>VLOOKUP(D742,LU_A!$C$2:$D$13,1,TRUE)</f>
        <v>1000</v>
      </c>
      <c r="F742" t="str">
        <f>VLOOKUP($D742,LU_A!$C$2:$D$13,2,TRUE)</f>
        <v>SmB</v>
      </c>
      <c r="G742">
        <v>3222</v>
      </c>
      <c r="H742" t="s">
        <v>8219</v>
      </c>
      <c r="I742" t="s">
        <v>8224</v>
      </c>
      <c r="J742" t="s">
        <v>8246</v>
      </c>
      <c r="K742">
        <v>1434857482</v>
      </c>
      <c r="L742" s="8">
        <f t="shared" si="110"/>
        <v>42176.146782407406</v>
      </c>
      <c r="M742" s="8">
        <f t="shared" si="113"/>
        <v>42176</v>
      </c>
      <c r="N742" s="9">
        <f t="shared" si="114"/>
        <v>0.14678240740613546</v>
      </c>
      <c r="O742">
        <v>1433647882</v>
      </c>
      <c r="P742" s="8">
        <f t="shared" si="111"/>
        <v>42162.146782407406</v>
      </c>
      <c r="Q742" s="8">
        <f t="shared" si="115"/>
        <v>42162</v>
      </c>
      <c r="R742" s="9">
        <f t="shared" si="116"/>
        <v>0.14678240740613546</v>
      </c>
      <c r="S742" t="b">
        <v>0</v>
      </c>
      <c r="T742">
        <v>19</v>
      </c>
      <c r="U742">
        <f t="shared" si="117"/>
        <v>19</v>
      </c>
      <c r="V742" t="str">
        <f t="shared" si="118"/>
        <v/>
      </c>
      <c r="W742" t="b">
        <v>1</v>
      </c>
      <c r="X742" t="s">
        <v>8272</v>
      </c>
      <c r="Y742" s="3">
        <f t="shared" si="119"/>
        <v>1.0740000000000001</v>
      </c>
      <c r="Z742" s="4">
        <f t="shared" si="112"/>
        <v>169.57894736842104</v>
      </c>
      <c r="AA742" t="s">
        <v>8318</v>
      </c>
      <c r="AB742" t="s">
        <v>8319</v>
      </c>
      <c r="AC742">
        <f>1</f>
        <v>1</v>
      </c>
    </row>
    <row r="743" spans="1:29" ht="28.8" x14ac:dyDescent="0.3">
      <c r="A743">
        <v>741</v>
      </c>
      <c r="B743" s="1" t="s">
        <v>742</v>
      </c>
      <c r="C743" s="1" t="s">
        <v>4851</v>
      </c>
      <c r="D743">
        <v>13000</v>
      </c>
      <c r="E743">
        <f>VLOOKUP(D743,LU_A!$C$2:$D$13,1,TRUE)</f>
        <v>10000</v>
      </c>
      <c r="F743" t="str">
        <f>VLOOKUP($D743,LU_A!$C$2:$D$13,2,TRUE)</f>
        <v>SmD</v>
      </c>
      <c r="G743">
        <v>13293.8</v>
      </c>
      <c r="H743" t="s">
        <v>8219</v>
      </c>
      <c r="I743" t="s">
        <v>8224</v>
      </c>
      <c r="J743" t="s">
        <v>8246</v>
      </c>
      <c r="K743">
        <v>1370964806</v>
      </c>
      <c r="L743" s="8">
        <f t="shared" si="110"/>
        <v>41436.648217592592</v>
      </c>
      <c r="M743" s="8">
        <f t="shared" si="113"/>
        <v>41436</v>
      </c>
      <c r="N743" s="9">
        <f t="shared" si="114"/>
        <v>0.64821759259211831</v>
      </c>
      <c r="O743">
        <v>1367940806</v>
      </c>
      <c r="P743" s="8">
        <f t="shared" si="111"/>
        <v>41401.648217592592</v>
      </c>
      <c r="Q743" s="8">
        <f t="shared" si="115"/>
        <v>41401</v>
      </c>
      <c r="R743" s="9">
        <f t="shared" si="116"/>
        <v>0.64821759259211831</v>
      </c>
      <c r="S743" t="b">
        <v>0</v>
      </c>
      <c r="T743">
        <v>94</v>
      </c>
      <c r="U743">
        <f t="shared" si="117"/>
        <v>94</v>
      </c>
      <c r="V743" t="str">
        <f t="shared" si="118"/>
        <v/>
      </c>
      <c r="W743" t="b">
        <v>1</v>
      </c>
      <c r="X743" t="s">
        <v>8272</v>
      </c>
      <c r="Y743" s="3">
        <f t="shared" si="119"/>
        <v>1.0226</v>
      </c>
      <c r="Z743" s="4">
        <f t="shared" si="112"/>
        <v>141.42340425531913</v>
      </c>
      <c r="AA743" t="s">
        <v>8318</v>
      </c>
      <c r="AB743" t="s">
        <v>8319</v>
      </c>
      <c r="AC743">
        <f>1</f>
        <v>1</v>
      </c>
    </row>
    <row r="744" spans="1:29" ht="57.6" x14ac:dyDescent="0.3">
      <c r="A744">
        <v>742</v>
      </c>
      <c r="B744" s="1" t="s">
        <v>743</v>
      </c>
      <c r="C744" s="1" t="s">
        <v>4852</v>
      </c>
      <c r="D744">
        <v>1400</v>
      </c>
      <c r="E744">
        <f>VLOOKUP(D744,LU_A!$C$2:$D$13,1,TRUE)</f>
        <v>1000</v>
      </c>
      <c r="F744" t="str">
        <f>VLOOKUP($D744,LU_A!$C$2:$D$13,2,TRUE)</f>
        <v>SmB</v>
      </c>
      <c r="G744">
        <v>1550</v>
      </c>
      <c r="H744" t="s">
        <v>8219</v>
      </c>
      <c r="I744" t="s">
        <v>8224</v>
      </c>
      <c r="J744" t="s">
        <v>8246</v>
      </c>
      <c r="K744">
        <v>1395435712</v>
      </c>
      <c r="L744" s="8">
        <f t="shared" si="110"/>
        <v>41719.876296296294</v>
      </c>
      <c r="M744" s="8">
        <f t="shared" si="113"/>
        <v>41719</v>
      </c>
      <c r="N744" s="9">
        <f t="shared" si="114"/>
        <v>0.87629629629373085</v>
      </c>
      <c r="O744">
        <v>1392847312</v>
      </c>
      <c r="P744" s="8">
        <f t="shared" si="111"/>
        <v>41689.917962962965</v>
      </c>
      <c r="Q744" s="8">
        <f t="shared" si="115"/>
        <v>41689</v>
      </c>
      <c r="R744" s="9">
        <f t="shared" si="116"/>
        <v>0.91796296296524815</v>
      </c>
      <c r="S744" t="b">
        <v>0</v>
      </c>
      <c r="T744">
        <v>23</v>
      </c>
      <c r="U744">
        <f t="shared" si="117"/>
        <v>23</v>
      </c>
      <c r="V744" t="str">
        <f t="shared" si="118"/>
        <v/>
      </c>
      <c r="W744" t="b">
        <v>1</v>
      </c>
      <c r="X744" t="s">
        <v>8272</v>
      </c>
      <c r="Y744" s="3">
        <f t="shared" si="119"/>
        <v>1.1071428571428572</v>
      </c>
      <c r="Z744" s="4">
        <f t="shared" si="112"/>
        <v>67.391304347826093</v>
      </c>
      <c r="AA744" t="s">
        <v>8318</v>
      </c>
      <c r="AB744" t="s">
        <v>8319</v>
      </c>
      <c r="AC744">
        <f>1</f>
        <v>1</v>
      </c>
    </row>
    <row r="745" spans="1:29" ht="43.2" x14ac:dyDescent="0.3">
      <c r="A745">
        <v>743</v>
      </c>
      <c r="B745" s="1" t="s">
        <v>744</v>
      </c>
      <c r="C745" s="1" t="s">
        <v>4853</v>
      </c>
      <c r="D745">
        <v>550</v>
      </c>
      <c r="E745">
        <f>VLOOKUP(D745,LU_A!$C$2:$D$13,1,TRUE)</f>
        <v>0</v>
      </c>
      <c r="F745" t="str">
        <f>VLOOKUP($D745,LU_A!$C$2:$D$13,2,TRUE)</f>
        <v>SmA</v>
      </c>
      <c r="G745">
        <v>814</v>
      </c>
      <c r="H745" t="s">
        <v>8219</v>
      </c>
      <c r="I745" t="s">
        <v>8224</v>
      </c>
      <c r="J745" t="s">
        <v>8246</v>
      </c>
      <c r="K745">
        <v>1334610000</v>
      </c>
      <c r="L745" s="8">
        <f t="shared" si="110"/>
        <v>41015.875</v>
      </c>
      <c r="M745" s="8">
        <f t="shared" si="113"/>
        <v>41015</v>
      </c>
      <c r="N745" s="9">
        <f t="shared" si="114"/>
        <v>0.875</v>
      </c>
      <c r="O745">
        <v>1332435685</v>
      </c>
      <c r="P745" s="8">
        <f t="shared" si="111"/>
        <v>40990.709317129629</v>
      </c>
      <c r="Q745" s="8">
        <f t="shared" si="115"/>
        <v>40990</v>
      </c>
      <c r="R745" s="9">
        <f t="shared" si="116"/>
        <v>0.70931712962919846</v>
      </c>
      <c r="S745" t="b">
        <v>0</v>
      </c>
      <c r="T745">
        <v>15</v>
      </c>
      <c r="U745">
        <f t="shared" si="117"/>
        <v>15</v>
      </c>
      <c r="V745" t="str">
        <f t="shared" si="118"/>
        <v/>
      </c>
      <c r="W745" t="b">
        <v>1</v>
      </c>
      <c r="X745" t="s">
        <v>8272</v>
      </c>
      <c r="Y745" s="3">
        <f t="shared" si="119"/>
        <v>1.48</v>
      </c>
      <c r="Z745" s="4">
        <f t="shared" si="112"/>
        <v>54.266666666666666</v>
      </c>
      <c r="AA745" t="s">
        <v>8318</v>
      </c>
      <c r="AB745" t="s">
        <v>8319</v>
      </c>
      <c r="AC745">
        <f>1</f>
        <v>1</v>
      </c>
    </row>
    <row r="746" spans="1:29" ht="43.2" x14ac:dyDescent="0.3">
      <c r="A746">
        <v>744</v>
      </c>
      <c r="B746" s="1" t="s">
        <v>745</v>
      </c>
      <c r="C746" s="1" t="s">
        <v>4854</v>
      </c>
      <c r="D746">
        <v>5000</v>
      </c>
      <c r="E746">
        <f>VLOOKUP(D746,LU_A!$C$2:$D$13,1,TRUE)</f>
        <v>5000</v>
      </c>
      <c r="F746" t="str">
        <f>VLOOKUP($D746,LU_A!$C$2:$D$13,2,TRUE)</f>
        <v>SmC</v>
      </c>
      <c r="G746">
        <v>5116</v>
      </c>
      <c r="H746" t="s">
        <v>8219</v>
      </c>
      <c r="I746" t="s">
        <v>8224</v>
      </c>
      <c r="J746" t="s">
        <v>8246</v>
      </c>
      <c r="K746">
        <v>1355439503</v>
      </c>
      <c r="L746" s="8">
        <f t="shared" si="110"/>
        <v>41256.95721064815</v>
      </c>
      <c r="M746" s="8">
        <f t="shared" si="113"/>
        <v>41256</v>
      </c>
      <c r="N746" s="9">
        <f t="shared" si="114"/>
        <v>0.95721064815006685</v>
      </c>
      <c r="O746">
        <v>1352847503</v>
      </c>
      <c r="P746" s="8">
        <f t="shared" si="111"/>
        <v>41226.95721064815</v>
      </c>
      <c r="Q746" s="8">
        <f t="shared" si="115"/>
        <v>41226</v>
      </c>
      <c r="R746" s="9">
        <f t="shared" si="116"/>
        <v>0.95721064815006685</v>
      </c>
      <c r="S746" t="b">
        <v>0</v>
      </c>
      <c r="T746">
        <v>62</v>
      </c>
      <c r="U746">
        <f t="shared" si="117"/>
        <v>62</v>
      </c>
      <c r="V746" t="str">
        <f t="shared" si="118"/>
        <v/>
      </c>
      <c r="W746" t="b">
        <v>1</v>
      </c>
      <c r="X746" t="s">
        <v>8272</v>
      </c>
      <c r="Y746" s="3">
        <f t="shared" si="119"/>
        <v>1.0232000000000001</v>
      </c>
      <c r="Z746" s="4">
        <f t="shared" si="112"/>
        <v>82.516129032258064</v>
      </c>
      <c r="AA746" t="s">
        <v>8318</v>
      </c>
      <c r="AB746" t="s">
        <v>8319</v>
      </c>
      <c r="AC746">
        <f>1</f>
        <v>1</v>
      </c>
    </row>
    <row r="747" spans="1:29" ht="43.2" x14ac:dyDescent="0.3">
      <c r="A747">
        <v>745</v>
      </c>
      <c r="B747" s="1" t="s">
        <v>746</v>
      </c>
      <c r="C747" s="1" t="s">
        <v>4855</v>
      </c>
      <c r="D747">
        <v>2220</v>
      </c>
      <c r="E747">
        <f>VLOOKUP(D747,LU_A!$C$2:$D$13,1,TRUE)</f>
        <v>1000</v>
      </c>
      <c r="F747" t="str">
        <f>VLOOKUP($D747,LU_A!$C$2:$D$13,2,TRUE)</f>
        <v>SmB</v>
      </c>
      <c r="G747">
        <v>3976</v>
      </c>
      <c r="H747" t="s">
        <v>8219</v>
      </c>
      <c r="I747" t="s">
        <v>8224</v>
      </c>
      <c r="J747" t="s">
        <v>8246</v>
      </c>
      <c r="K747">
        <v>1367588645</v>
      </c>
      <c r="L747" s="8">
        <f t="shared" si="110"/>
        <v>41397.572280092594</v>
      </c>
      <c r="M747" s="8">
        <f t="shared" si="113"/>
        <v>41397</v>
      </c>
      <c r="N747" s="9">
        <f t="shared" si="114"/>
        <v>0.57228009259415558</v>
      </c>
      <c r="O747">
        <v>1364996645</v>
      </c>
      <c r="P747" s="8">
        <f t="shared" si="111"/>
        <v>41367.572280092594</v>
      </c>
      <c r="Q747" s="8">
        <f t="shared" si="115"/>
        <v>41367</v>
      </c>
      <c r="R747" s="9">
        <f t="shared" si="116"/>
        <v>0.57228009259415558</v>
      </c>
      <c r="S747" t="b">
        <v>0</v>
      </c>
      <c r="T747">
        <v>74</v>
      </c>
      <c r="U747">
        <f t="shared" si="117"/>
        <v>74</v>
      </c>
      <c r="V747" t="str">
        <f t="shared" si="118"/>
        <v/>
      </c>
      <c r="W747" t="b">
        <v>1</v>
      </c>
      <c r="X747" t="s">
        <v>8272</v>
      </c>
      <c r="Y747" s="3">
        <f t="shared" si="119"/>
        <v>1.7909909909909909</v>
      </c>
      <c r="Z747" s="4">
        <f t="shared" si="112"/>
        <v>53.729729729729726</v>
      </c>
      <c r="AA747" t="s">
        <v>8318</v>
      </c>
      <c r="AB747" t="s">
        <v>8319</v>
      </c>
      <c r="AC747">
        <f>1</f>
        <v>1</v>
      </c>
    </row>
    <row r="748" spans="1:29" ht="28.8" x14ac:dyDescent="0.3">
      <c r="A748">
        <v>746</v>
      </c>
      <c r="B748" s="1" t="s">
        <v>747</v>
      </c>
      <c r="C748" s="1" t="s">
        <v>4856</v>
      </c>
      <c r="D748">
        <v>2987</v>
      </c>
      <c r="E748">
        <f>VLOOKUP(D748,LU_A!$C$2:$D$13,1,TRUE)</f>
        <v>1000</v>
      </c>
      <c r="F748" t="str">
        <f>VLOOKUP($D748,LU_A!$C$2:$D$13,2,TRUE)</f>
        <v>SmB</v>
      </c>
      <c r="G748">
        <v>3318</v>
      </c>
      <c r="H748" t="s">
        <v>8219</v>
      </c>
      <c r="I748" t="s">
        <v>8224</v>
      </c>
      <c r="J748" t="s">
        <v>8246</v>
      </c>
      <c r="K748">
        <v>1348372740</v>
      </c>
      <c r="L748" s="8">
        <f t="shared" si="110"/>
        <v>41175.165972222225</v>
      </c>
      <c r="M748" s="8">
        <f t="shared" si="113"/>
        <v>41175</v>
      </c>
      <c r="N748" s="9">
        <f t="shared" si="114"/>
        <v>0.16597222222480923</v>
      </c>
      <c r="O748">
        <v>1346806909</v>
      </c>
      <c r="P748" s="8">
        <f t="shared" si="111"/>
        <v>41157.042928240742</v>
      </c>
      <c r="Q748" s="8">
        <f t="shared" si="115"/>
        <v>41157</v>
      </c>
      <c r="R748" s="9">
        <f t="shared" si="116"/>
        <v>4.2928240742185153E-2</v>
      </c>
      <c r="S748" t="b">
        <v>0</v>
      </c>
      <c r="T748">
        <v>97</v>
      </c>
      <c r="U748">
        <f t="shared" si="117"/>
        <v>97</v>
      </c>
      <c r="V748" t="str">
        <f t="shared" si="118"/>
        <v/>
      </c>
      <c r="W748" t="b">
        <v>1</v>
      </c>
      <c r="X748" t="s">
        <v>8272</v>
      </c>
      <c r="Y748" s="3">
        <f t="shared" si="119"/>
        <v>1.1108135252761968</v>
      </c>
      <c r="Z748" s="4">
        <f t="shared" si="112"/>
        <v>34.206185567010309</v>
      </c>
      <c r="AA748" t="s">
        <v>8318</v>
      </c>
      <c r="AB748" t="s">
        <v>8319</v>
      </c>
      <c r="AC748">
        <f>1</f>
        <v>1</v>
      </c>
    </row>
    <row r="749" spans="1:29" ht="43.2" x14ac:dyDescent="0.3">
      <c r="A749">
        <v>747</v>
      </c>
      <c r="B749" s="1" t="s">
        <v>748</v>
      </c>
      <c r="C749" s="1" t="s">
        <v>4857</v>
      </c>
      <c r="D749">
        <v>7000</v>
      </c>
      <c r="E749">
        <f>VLOOKUP(D749,LU_A!$C$2:$D$13,1,TRUE)</f>
        <v>5000</v>
      </c>
      <c r="F749" t="str">
        <f>VLOOKUP($D749,LU_A!$C$2:$D$13,2,TRUE)</f>
        <v>SmC</v>
      </c>
      <c r="G749">
        <v>7003</v>
      </c>
      <c r="H749" t="s">
        <v>8219</v>
      </c>
      <c r="I749" t="s">
        <v>8233</v>
      </c>
      <c r="J749" t="s">
        <v>8249</v>
      </c>
      <c r="K749">
        <v>1421319240</v>
      </c>
      <c r="L749" s="8">
        <f t="shared" si="110"/>
        <v>42019.454166666663</v>
      </c>
      <c r="M749" s="8">
        <f t="shared" si="113"/>
        <v>42019</v>
      </c>
      <c r="N749" s="9">
        <f t="shared" si="114"/>
        <v>0.45416666666278616</v>
      </c>
      <c r="O749">
        <v>1418649019</v>
      </c>
      <c r="P749" s="8">
        <f t="shared" si="111"/>
        <v>41988.548831018517</v>
      </c>
      <c r="Q749" s="8">
        <f t="shared" si="115"/>
        <v>41988</v>
      </c>
      <c r="R749" s="9">
        <f t="shared" si="116"/>
        <v>0.54883101851737592</v>
      </c>
      <c r="S749" t="b">
        <v>0</v>
      </c>
      <c r="T749">
        <v>55</v>
      </c>
      <c r="U749">
        <f t="shared" si="117"/>
        <v>55</v>
      </c>
      <c r="V749" t="str">
        <f t="shared" si="118"/>
        <v/>
      </c>
      <c r="W749" t="b">
        <v>1</v>
      </c>
      <c r="X749" t="s">
        <v>8272</v>
      </c>
      <c r="Y749" s="3">
        <f t="shared" si="119"/>
        <v>1.0004285714285714</v>
      </c>
      <c r="Z749" s="4">
        <f t="shared" si="112"/>
        <v>127.32727272727273</v>
      </c>
      <c r="AA749" t="s">
        <v>8318</v>
      </c>
      <c r="AB749" t="s">
        <v>8319</v>
      </c>
      <c r="AC749">
        <f>1</f>
        <v>1</v>
      </c>
    </row>
    <row r="750" spans="1:29" ht="43.2" x14ac:dyDescent="0.3">
      <c r="A750">
        <v>748</v>
      </c>
      <c r="B750" s="1" t="s">
        <v>749</v>
      </c>
      <c r="C750" s="1" t="s">
        <v>4858</v>
      </c>
      <c r="D750">
        <v>2000</v>
      </c>
      <c r="E750">
        <f>VLOOKUP(D750,LU_A!$C$2:$D$13,1,TRUE)</f>
        <v>1000</v>
      </c>
      <c r="F750" t="str">
        <f>VLOOKUP($D750,LU_A!$C$2:$D$13,2,TRUE)</f>
        <v>SmB</v>
      </c>
      <c r="G750">
        <v>2005</v>
      </c>
      <c r="H750" t="s">
        <v>8219</v>
      </c>
      <c r="I750" t="s">
        <v>8224</v>
      </c>
      <c r="J750" t="s">
        <v>8246</v>
      </c>
      <c r="K750">
        <v>1407701966</v>
      </c>
      <c r="L750" s="8">
        <f t="shared" si="110"/>
        <v>41861.846828703703</v>
      </c>
      <c r="M750" s="8">
        <f t="shared" si="113"/>
        <v>41861</v>
      </c>
      <c r="N750" s="9">
        <f t="shared" si="114"/>
        <v>0.84682870370306773</v>
      </c>
      <c r="O750">
        <v>1405109966</v>
      </c>
      <c r="P750" s="8">
        <f t="shared" si="111"/>
        <v>41831.846828703703</v>
      </c>
      <c r="Q750" s="8">
        <f t="shared" si="115"/>
        <v>41831</v>
      </c>
      <c r="R750" s="9">
        <f t="shared" si="116"/>
        <v>0.84682870370306773</v>
      </c>
      <c r="S750" t="b">
        <v>0</v>
      </c>
      <c r="T750">
        <v>44</v>
      </c>
      <c r="U750">
        <f t="shared" si="117"/>
        <v>44</v>
      </c>
      <c r="V750" t="str">
        <f t="shared" si="118"/>
        <v/>
      </c>
      <c r="W750" t="b">
        <v>1</v>
      </c>
      <c r="X750" t="s">
        <v>8272</v>
      </c>
      <c r="Y750" s="3">
        <f t="shared" si="119"/>
        <v>1.0024999999999999</v>
      </c>
      <c r="Z750" s="4">
        <f t="shared" si="112"/>
        <v>45.56818181818182</v>
      </c>
      <c r="AA750" t="s">
        <v>8318</v>
      </c>
      <c r="AB750" t="s">
        <v>8319</v>
      </c>
      <c r="AC750">
        <f>1</f>
        <v>1</v>
      </c>
    </row>
    <row r="751" spans="1:29" ht="43.2" x14ac:dyDescent="0.3">
      <c r="A751">
        <v>749</v>
      </c>
      <c r="B751" s="1" t="s">
        <v>750</v>
      </c>
      <c r="C751" s="1" t="s">
        <v>4859</v>
      </c>
      <c r="D751">
        <v>10000</v>
      </c>
      <c r="E751">
        <f>VLOOKUP(D751,LU_A!$C$2:$D$13,1,TRUE)</f>
        <v>10000</v>
      </c>
      <c r="F751" t="str">
        <f>VLOOKUP($D751,LU_A!$C$2:$D$13,2,TRUE)</f>
        <v>SmD</v>
      </c>
      <c r="G751">
        <v>10556</v>
      </c>
      <c r="H751" t="s">
        <v>8219</v>
      </c>
      <c r="I751" t="s">
        <v>8224</v>
      </c>
      <c r="J751" t="s">
        <v>8246</v>
      </c>
      <c r="K751">
        <v>1485642930</v>
      </c>
      <c r="L751" s="8">
        <f t="shared" si="110"/>
        <v>42763.94131944445</v>
      </c>
      <c r="M751" s="8">
        <f t="shared" si="113"/>
        <v>42763</v>
      </c>
      <c r="N751" s="9">
        <f t="shared" si="114"/>
        <v>0.94131944444961846</v>
      </c>
      <c r="O751">
        <v>1483050930</v>
      </c>
      <c r="P751" s="8">
        <f t="shared" si="111"/>
        <v>42733.94131944445</v>
      </c>
      <c r="Q751" s="8">
        <f t="shared" si="115"/>
        <v>42733</v>
      </c>
      <c r="R751" s="9">
        <f t="shared" si="116"/>
        <v>0.94131944444961846</v>
      </c>
      <c r="S751" t="b">
        <v>0</v>
      </c>
      <c r="T751">
        <v>110</v>
      </c>
      <c r="U751">
        <f t="shared" si="117"/>
        <v>110</v>
      </c>
      <c r="V751" t="str">
        <f t="shared" si="118"/>
        <v/>
      </c>
      <c r="W751" t="b">
        <v>1</v>
      </c>
      <c r="X751" t="s">
        <v>8272</v>
      </c>
      <c r="Y751" s="3">
        <f t="shared" si="119"/>
        <v>1.0556000000000001</v>
      </c>
      <c r="Z751" s="4">
        <f t="shared" si="112"/>
        <v>95.963636363636368</v>
      </c>
      <c r="AA751" t="s">
        <v>8318</v>
      </c>
      <c r="AB751" t="s">
        <v>8319</v>
      </c>
      <c r="AC751">
        <f>1</f>
        <v>1</v>
      </c>
    </row>
    <row r="752" spans="1:29" ht="43.2" x14ac:dyDescent="0.3">
      <c r="A752">
        <v>750</v>
      </c>
      <c r="B752" s="1" t="s">
        <v>751</v>
      </c>
      <c r="C752" s="1" t="s">
        <v>4860</v>
      </c>
      <c r="D752">
        <v>4444</v>
      </c>
      <c r="E752">
        <f>VLOOKUP(D752,LU_A!$C$2:$D$13,1,TRUE)</f>
        <v>1000</v>
      </c>
      <c r="F752" t="str">
        <f>VLOOKUP($D752,LU_A!$C$2:$D$13,2,TRUE)</f>
        <v>SmB</v>
      </c>
      <c r="G752">
        <v>4559</v>
      </c>
      <c r="H752" t="s">
        <v>8219</v>
      </c>
      <c r="I752" t="s">
        <v>8224</v>
      </c>
      <c r="J752" t="s">
        <v>8246</v>
      </c>
      <c r="K752">
        <v>1361739872</v>
      </c>
      <c r="L752" s="8">
        <f t="shared" si="110"/>
        <v>41329.878148148149</v>
      </c>
      <c r="M752" s="8">
        <f t="shared" si="113"/>
        <v>41329</v>
      </c>
      <c r="N752" s="9">
        <f t="shared" si="114"/>
        <v>0.87814814814919373</v>
      </c>
      <c r="O752">
        <v>1359147872</v>
      </c>
      <c r="P752" s="8">
        <f t="shared" si="111"/>
        <v>41299.878148148149</v>
      </c>
      <c r="Q752" s="8">
        <f t="shared" si="115"/>
        <v>41299</v>
      </c>
      <c r="R752" s="9">
        <f t="shared" si="116"/>
        <v>0.87814814814919373</v>
      </c>
      <c r="S752" t="b">
        <v>0</v>
      </c>
      <c r="T752">
        <v>59</v>
      </c>
      <c r="U752">
        <f t="shared" si="117"/>
        <v>59</v>
      </c>
      <c r="V752" t="str">
        <f t="shared" si="118"/>
        <v/>
      </c>
      <c r="W752" t="b">
        <v>1</v>
      </c>
      <c r="X752" t="s">
        <v>8272</v>
      </c>
      <c r="Y752" s="3">
        <f t="shared" si="119"/>
        <v>1.0258775877587758</v>
      </c>
      <c r="Z752" s="4">
        <f t="shared" si="112"/>
        <v>77.271186440677965</v>
      </c>
      <c r="AA752" t="s">
        <v>8318</v>
      </c>
      <c r="AB752" t="s">
        <v>8319</v>
      </c>
      <c r="AC752">
        <f>1</f>
        <v>1</v>
      </c>
    </row>
    <row r="753" spans="1:29" ht="43.2" x14ac:dyDescent="0.3">
      <c r="A753">
        <v>751</v>
      </c>
      <c r="B753" s="1" t="s">
        <v>752</v>
      </c>
      <c r="C753" s="1" t="s">
        <v>4861</v>
      </c>
      <c r="D753">
        <v>3000</v>
      </c>
      <c r="E753">
        <f>VLOOKUP(D753,LU_A!$C$2:$D$13,1,TRUE)</f>
        <v>1000</v>
      </c>
      <c r="F753" t="str">
        <f>VLOOKUP($D753,LU_A!$C$2:$D$13,2,TRUE)</f>
        <v>SmB</v>
      </c>
      <c r="G753">
        <v>3555</v>
      </c>
      <c r="H753" t="s">
        <v>8219</v>
      </c>
      <c r="I753" t="s">
        <v>8224</v>
      </c>
      <c r="J753" t="s">
        <v>8246</v>
      </c>
      <c r="K753">
        <v>1312470475</v>
      </c>
      <c r="L753" s="8">
        <f t="shared" si="110"/>
        <v>40759.630497685182</v>
      </c>
      <c r="M753" s="8">
        <f t="shared" si="113"/>
        <v>40759</v>
      </c>
      <c r="N753" s="9">
        <f t="shared" si="114"/>
        <v>0.63049768518249039</v>
      </c>
      <c r="O753">
        <v>1308496075</v>
      </c>
      <c r="P753" s="8">
        <f t="shared" si="111"/>
        <v>40713.630497685182</v>
      </c>
      <c r="Q753" s="8">
        <f t="shared" si="115"/>
        <v>40713</v>
      </c>
      <c r="R753" s="9">
        <f t="shared" si="116"/>
        <v>0.63049768518249039</v>
      </c>
      <c r="S753" t="b">
        <v>0</v>
      </c>
      <c r="T753">
        <v>62</v>
      </c>
      <c r="U753">
        <f t="shared" si="117"/>
        <v>62</v>
      </c>
      <c r="V753" t="str">
        <f t="shared" si="118"/>
        <v/>
      </c>
      <c r="W753" t="b">
        <v>1</v>
      </c>
      <c r="X753" t="s">
        <v>8272</v>
      </c>
      <c r="Y753" s="3">
        <f t="shared" si="119"/>
        <v>1.1850000000000001</v>
      </c>
      <c r="Z753" s="4">
        <f t="shared" si="112"/>
        <v>57.338709677419352</v>
      </c>
      <c r="AA753" t="s">
        <v>8318</v>
      </c>
      <c r="AB753" t="s">
        <v>8319</v>
      </c>
      <c r="AC753">
        <f>1</f>
        <v>1</v>
      </c>
    </row>
    <row r="754" spans="1:29" ht="57.6" x14ac:dyDescent="0.3">
      <c r="A754">
        <v>752</v>
      </c>
      <c r="B754" s="1" t="s">
        <v>753</v>
      </c>
      <c r="C754" s="1" t="s">
        <v>4862</v>
      </c>
      <c r="D754">
        <v>5000</v>
      </c>
      <c r="E754">
        <f>VLOOKUP(D754,LU_A!$C$2:$D$13,1,TRUE)</f>
        <v>5000</v>
      </c>
      <c r="F754" t="str">
        <f>VLOOKUP($D754,LU_A!$C$2:$D$13,2,TRUE)</f>
        <v>SmC</v>
      </c>
      <c r="G754">
        <v>5585</v>
      </c>
      <c r="H754" t="s">
        <v>8219</v>
      </c>
      <c r="I754" t="s">
        <v>8226</v>
      </c>
      <c r="J754" t="s">
        <v>8248</v>
      </c>
      <c r="K754">
        <v>1476615600</v>
      </c>
      <c r="L754" s="8">
        <f t="shared" si="110"/>
        <v>42659.458333333328</v>
      </c>
      <c r="M754" s="8">
        <f t="shared" si="113"/>
        <v>42659</v>
      </c>
      <c r="N754" s="9">
        <f t="shared" si="114"/>
        <v>0.45833333332848269</v>
      </c>
      <c r="O754">
        <v>1474884417</v>
      </c>
      <c r="P754" s="8">
        <f t="shared" si="111"/>
        <v>42639.421493055561</v>
      </c>
      <c r="Q754" s="8">
        <f t="shared" si="115"/>
        <v>42639</v>
      </c>
      <c r="R754" s="9">
        <f t="shared" si="116"/>
        <v>0.42149305556085892</v>
      </c>
      <c r="S754" t="b">
        <v>0</v>
      </c>
      <c r="T754">
        <v>105</v>
      </c>
      <c r="U754">
        <f t="shared" si="117"/>
        <v>105</v>
      </c>
      <c r="V754" t="str">
        <f t="shared" si="118"/>
        <v/>
      </c>
      <c r="W754" t="b">
        <v>1</v>
      </c>
      <c r="X754" t="s">
        <v>8272</v>
      </c>
      <c r="Y754" s="3">
        <f t="shared" si="119"/>
        <v>1.117</v>
      </c>
      <c r="Z754" s="4">
        <f t="shared" si="112"/>
        <v>53.19047619047619</v>
      </c>
      <c r="AA754" t="s">
        <v>8318</v>
      </c>
      <c r="AB754" t="s">
        <v>8319</v>
      </c>
      <c r="AC754">
        <f>1</f>
        <v>1</v>
      </c>
    </row>
    <row r="755" spans="1:29" ht="43.2" x14ac:dyDescent="0.3">
      <c r="A755">
        <v>753</v>
      </c>
      <c r="B755" s="1" t="s">
        <v>754</v>
      </c>
      <c r="C755" s="1" t="s">
        <v>4863</v>
      </c>
      <c r="D755">
        <v>10000</v>
      </c>
      <c r="E755">
        <f>VLOOKUP(D755,LU_A!$C$2:$D$13,1,TRUE)</f>
        <v>10000</v>
      </c>
      <c r="F755" t="str">
        <f>VLOOKUP($D755,LU_A!$C$2:$D$13,2,TRUE)</f>
        <v>SmD</v>
      </c>
      <c r="G755">
        <v>12800</v>
      </c>
      <c r="H755" t="s">
        <v>8219</v>
      </c>
      <c r="I755" t="s">
        <v>8224</v>
      </c>
      <c r="J755" t="s">
        <v>8246</v>
      </c>
      <c r="K755">
        <v>1423922991</v>
      </c>
      <c r="L755" s="8">
        <f t="shared" si="110"/>
        <v>42049.590173611112</v>
      </c>
      <c r="M755" s="8">
        <f t="shared" si="113"/>
        <v>42049</v>
      </c>
      <c r="N755" s="9">
        <f t="shared" si="114"/>
        <v>0.59017361111182254</v>
      </c>
      <c r="O755">
        <v>1421330991</v>
      </c>
      <c r="P755" s="8">
        <f t="shared" si="111"/>
        <v>42019.590173611112</v>
      </c>
      <c r="Q755" s="8">
        <f t="shared" si="115"/>
        <v>42019</v>
      </c>
      <c r="R755" s="9">
        <f t="shared" si="116"/>
        <v>0.59017361111182254</v>
      </c>
      <c r="S755" t="b">
        <v>0</v>
      </c>
      <c r="T755">
        <v>26</v>
      </c>
      <c r="U755">
        <f t="shared" si="117"/>
        <v>26</v>
      </c>
      <c r="V755" t="str">
        <f t="shared" si="118"/>
        <v/>
      </c>
      <c r="W755" t="b">
        <v>1</v>
      </c>
      <c r="X755" t="s">
        <v>8272</v>
      </c>
      <c r="Y755" s="3">
        <f t="shared" si="119"/>
        <v>1.28</v>
      </c>
      <c r="Z755" s="4">
        <f t="shared" si="112"/>
        <v>492.30769230769232</v>
      </c>
      <c r="AA755" t="s">
        <v>8318</v>
      </c>
      <c r="AB755" t="s">
        <v>8319</v>
      </c>
      <c r="AC755">
        <f>1</f>
        <v>1</v>
      </c>
    </row>
    <row r="756" spans="1:29" ht="43.2" x14ac:dyDescent="0.3">
      <c r="A756">
        <v>754</v>
      </c>
      <c r="B756" s="1" t="s">
        <v>755</v>
      </c>
      <c r="C756" s="1" t="s">
        <v>4864</v>
      </c>
      <c r="D756">
        <v>2000</v>
      </c>
      <c r="E756">
        <f>VLOOKUP(D756,LU_A!$C$2:$D$13,1,TRUE)</f>
        <v>1000</v>
      </c>
      <c r="F756" t="str">
        <f>VLOOKUP($D756,LU_A!$C$2:$D$13,2,TRUE)</f>
        <v>SmB</v>
      </c>
      <c r="G756">
        <v>2075</v>
      </c>
      <c r="H756" t="s">
        <v>8219</v>
      </c>
      <c r="I756" t="s">
        <v>8224</v>
      </c>
      <c r="J756" t="s">
        <v>8246</v>
      </c>
      <c r="K756">
        <v>1357408721</v>
      </c>
      <c r="L756" s="8">
        <f t="shared" si="110"/>
        <v>41279.749085648145</v>
      </c>
      <c r="M756" s="8">
        <f t="shared" si="113"/>
        <v>41279</v>
      </c>
      <c r="N756" s="9">
        <f t="shared" si="114"/>
        <v>0.74908564814541023</v>
      </c>
      <c r="O756">
        <v>1354816721</v>
      </c>
      <c r="P756" s="8">
        <f t="shared" si="111"/>
        <v>41249.749085648145</v>
      </c>
      <c r="Q756" s="8">
        <f t="shared" si="115"/>
        <v>41249</v>
      </c>
      <c r="R756" s="9">
        <f t="shared" si="116"/>
        <v>0.74908564814541023</v>
      </c>
      <c r="S756" t="b">
        <v>0</v>
      </c>
      <c r="T756">
        <v>49</v>
      </c>
      <c r="U756">
        <f t="shared" si="117"/>
        <v>49</v>
      </c>
      <c r="V756" t="str">
        <f t="shared" si="118"/>
        <v/>
      </c>
      <c r="W756" t="b">
        <v>1</v>
      </c>
      <c r="X756" t="s">
        <v>8272</v>
      </c>
      <c r="Y756" s="3">
        <f t="shared" si="119"/>
        <v>1.0375000000000001</v>
      </c>
      <c r="Z756" s="4">
        <f t="shared" si="112"/>
        <v>42.346938775510203</v>
      </c>
      <c r="AA756" t="s">
        <v>8318</v>
      </c>
      <c r="AB756" t="s">
        <v>8319</v>
      </c>
      <c r="AC756">
        <f>1</f>
        <v>1</v>
      </c>
    </row>
    <row r="757" spans="1:29" ht="43.2" x14ac:dyDescent="0.3">
      <c r="A757">
        <v>755</v>
      </c>
      <c r="B757" s="1" t="s">
        <v>756</v>
      </c>
      <c r="C757" s="1" t="s">
        <v>4865</v>
      </c>
      <c r="D757">
        <v>2500</v>
      </c>
      <c r="E757">
        <f>VLOOKUP(D757,LU_A!$C$2:$D$13,1,TRUE)</f>
        <v>1000</v>
      </c>
      <c r="F757" t="str">
        <f>VLOOKUP($D757,LU_A!$C$2:$D$13,2,TRUE)</f>
        <v>SmB</v>
      </c>
      <c r="G757">
        <v>2547.69</v>
      </c>
      <c r="H757" t="s">
        <v>8219</v>
      </c>
      <c r="I757" t="s">
        <v>8224</v>
      </c>
      <c r="J757" t="s">
        <v>8246</v>
      </c>
      <c r="K757">
        <v>1369010460</v>
      </c>
      <c r="L757" s="8">
        <f t="shared" si="110"/>
        <v>41414.02847222222</v>
      </c>
      <c r="M757" s="8">
        <f t="shared" si="113"/>
        <v>41414</v>
      </c>
      <c r="N757" s="9">
        <f t="shared" si="114"/>
        <v>2.8472222220443655E-2</v>
      </c>
      <c r="O757">
        <v>1366381877</v>
      </c>
      <c r="P757" s="8">
        <f t="shared" si="111"/>
        <v>41383.605057870373</v>
      </c>
      <c r="Q757" s="8">
        <f t="shared" si="115"/>
        <v>41383</v>
      </c>
      <c r="R757" s="9">
        <f t="shared" si="116"/>
        <v>0.60505787037254777</v>
      </c>
      <c r="S757" t="b">
        <v>0</v>
      </c>
      <c r="T757">
        <v>68</v>
      </c>
      <c r="U757">
        <f t="shared" si="117"/>
        <v>68</v>
      </c>
      <c r="V757" t="str">
        <f t="shared" si="118"/>
        <v/>
      </c>
      <c r="W757" t="b">
        <v>1</v>
      </c>
      <c r="X757" t="s">
        <v>8272</v>
      </c>
      <c r="Y757" s="3">
        <f t="shared" si="119"/>
        <v>1.0190760000000001</v>
      </c>
      <c r="Z757" s="4">
        <f t="shared" si="112"/>
        <v>37.466029411764708</v>
      </c>
      <c r="AA757" t="s">
        <v>8318</v>
      </c>
      <c r="AB757" t="s">
        <v>8319</v>
      </c>
      <c r="AC757">
        <f>1</f>
        <v>1</v>
      </c>
    </row>
    <row r="758" spans="1:29" ht="43.2" x14ac:dyDescent="0.3">
      <c r="A758">
        <v>756</v>
      </c>
      <c r="B758" s="1" t="s">
        <v>757</v>
      </c>
      <c r="C758" s="1" t="s">
        <v>4866</v>
      </c>
      <c r="D758">
        <v>700</v>
      </c>
      <c r="E758">
        <f>VLOOKUP(D758,LU_A!$C$2:$D$13,1,TRUE)</f>
        <v>0</v>
      </c>
      <c r="F758" t="str">
        <f>VLOOKUP($D758,LU_A!$C$2:$D$13,2,TRUE)</f>
        <v>SmA</v>
      </c>
      <c r="G758">
        <v>824</v>
      </c>
      <c r="H758" t="s">
        <v>8219</v>
      </c>
      <c r="I758" t="s">
        <v>8224</v>
      </c>
      <c r="J758" t="s">
        <v>8246</v>
      </c>
      <c r="K758">
        <v>1303147459</v>
      </c>
      <c r="L758" s="8">
        <f t="shared" si="110"/>
        <v>40651.725219907406</v>
      </c>
      <c r="M758" s="8">
        <f t="shared" si="113"/>
        <v>40651</v>
      </c>
      <c r="N758" s="9">
        <f t="shared" si="114"/>
        <v>0.7252199074064265</v>
      </c>
      <c r="O758">
        <v>1297880659</v>
      </c>
      <c r="P758" s="8">
        <f t="shared" si="111"/>
        <v>40590.766886574071</v>
      </c>
      <c r="Q758" s="8">
        <f t="shared" si="115"/>
        <v>40590</v>
      </c>
      <c r="R758" s="9">
        <f t="shared" si="116"/>
        <v>0.76688657407066785</v>
      </c>
      <c r="S758" t="b">
        <v>0</v>
      </c>
      <c r="T758">
        <v>22</v>
      </c>
      <c r="U758">
        <f t="shared" si="117"/>
        <v>22</v>
      </c>
      <c r="V758" t="str">
        <f t="shared" si="118"/>
        <v/>
      </c>
      <c r="W758" t="b">
        <v>1</v>
      </c>
      <c r="X758" t="s">
        <v>8272</v>
      </c>
      <c r="Y758" s="3">
        <f t="shared" si="119"/>
        <v>1.177142857142857</v>
      </c>
      <c r="Z758" s="4">
        <f t="shared" si="112"/>
        <v>37.454545454545453</v>
      </c>
      <c r="AA758" t="s">
        <v>8318</v>
      </c>
      <c r="AB758" t="s">
        <v>8319</v>
      </c>
      <c r="AC758">
        <f>1</f>
        <v>1</v>
      </c>
    </row>
    <row r="759" spans="1:29" ht="43.2" x14ac:dyDescent="0.3">
      <c r="A759">
        <v>757</v>
      </c>
      <c r="B759" s="1" t="s">
        <v>758</v>
      </c>
      <c r="C759" s="1" t="s">
        <v>4867</v>
      </c>
      <c r="D759">
        <v>250</v>
      </c>
      <c r="E759">
        <f>VLOOKUP(D759,LU_A!$C$2:$D$13,1,TRUE)</f>
        <v>0</v>
      </c>
      <c r="F759" t="str">
        <f>VLOOKUP($D759,LU_A!$C$2:$D$13,2,TRUE)</f>
        <v>SmA</v>
      </c>
      <c r="G759">
        <v>595</v>
      </c>
      <c r="H759" t="s">
        <v>8219</v>
      </c>
      <c r="I759" t="s">
        <v>8224</v>
      </c>
      <c r="J759" t="s">
        <v>8246</v>
      </c>
      <c r="K759">
        <v>1354756714</v>
      </c>
      <c r="L759" s="8">
        <f t="shared" si="110"/>
        <v>41249.054560185185</v>
      </c>
      <c r="M759" s="8">
        <f t="shared" si="113"/>
        <v>41249</v>
      </c>
      <c r="N759" s="9">
        <f t="shared" si="114"/>
        <v>5.4560185184527654E-2</v>
      </c>
      <c r="O759">
        <v>1353547114</v>
      </c>
      <c r="P759" s="8">
        <f t="shared" si="111"/>
        <v>41235.054560185185</v>
      </c>
      <c r="Q759" s="8">
        <f t="shared" si="115"/>
        <v>41235</v>
      </c>
      <c r="R759" s="9">
        <f t="shared" si="116"/>
        <v>5.4560185184527654E-2</v>
      </c>
      <c r="S759" t="b">
        <v>0</v>
      </c>
      <c r="T759">
        <v>18</v>
      </c>
      <c r="U759">
        <f t="shared" si="117"/>
        <v>18</v>
      </c>
      <c r="V759" t="str">
        <f t="shared" si="118"/>
        <v/>
      </c>
      <c r="W759" t="b">
        <v>1</v>
      </c>
      <c r="X759" t="s">
        <v>8272</v>
      </c>
      <c r="Y759" s="3">
        <f t="shared" si="119"/>
        <v>2.38</v>
      </c>
      <c r="Z759" s="4">
        <f t="shared" si="112"/>
        <v>33.055555555555557</v>
      </c>
      <c r="AA759" t="s">
        <v>8318</v>
      </c>
      <c r="AB759" t="s">
        <v>8319</v>
      </c>
      <c r="AC759">
        <f>1</f>
        <v>1</v>
      </c>
    </row>
    <row r="760" spans="1:29" ht="28.8" x14ac:dyDescent="0.3">
      <c r="A760">
        <v>758</v>
      </c>
      <c r="B760" s="1" t="s">
        <v>759</v>
      </c>
      <c r="C760" s="1" t="s">
        <v>4868</v>
      </c>
      <c r="D760">
        <v>2500</v>
      </c>
      <c r="E760">
        <f>VLOOKUP(D760,LU_A!$C$2:$D$13,1,TRUE)</f>
        <v>1000</v>
      </c>
      <c r="F760" t="str">
        <f>VLOOKUP($D760,LU_A!$C$2:$D$13,2,TRUE)</f>
        <v>SmB</v>
      </c>
      <c r="G760">
        <v>2550</v>
      </c>
      <c r="H760" t="s">
        <v>8219</v>
      </c>
      <c r="I760" t="s">
        <v>8224</v>
      </c>
      <c r="J760" t="s">
        <v>8246</v>
      </c>
      <c r="K760">
        <v>1286568268</v>
      </c>
      <c r="L760" s="8">
        <f t="shared" si="110"/>
        <v>40459.836435185185</v>
      </c>
      <c r="M760" s="8">
        <f t="shared" si="113"/>
        <v>40459</v>
      </c>
      <c r="N760" s="9">
        <f t="shared" si="114"/>
        <v>0.83643518518510973</v>
      </c>
      <c r="O760">
        <v>1283976268</v>
      </c>
      <c r="P760" s="8">
        <f t="shared" si="111"/>
        <v>40429.836435185185</v>
      </c>
      <c r="Q760" s="8">
        <f t="shared" si="115"/>
        <v>40429</v>
      </c>
      <c r="R760" s="9">
        <f t="shared" si="116"/>
        <v>0.83643518518510973</v>
      </c>
      <c r="S760" t="b">
        <v>0</v>
      </c>
      <c r="T760">
        <v>19</v>
      </c>
      <c r="U760">
        <f t="shared" si="117"/>
        <v>19</v>
      </c>
      <c r="V760" t="str">
        <f t="shared" si="118"/>
        <v/>
      </c>
      <c r="W760" t="b">
        <v>1</v>
      </c>
      <c r="X760" t="s">
        <v>8272</v>
      </c>
      <c r="Y760" s="3">
        <f t="shared" si="119"/>
        <v>1.02</v>
      </c>
      <c r="Z760" s="4">
        <f t="shared" si="112"/>
        <v>134.21052631578948</v>
      </c>
      <c r="AA760" t="s">
        <v>8318</v>
      </c>
      <c r="AB760" t="s">
        <v>8319</v>
      </c>
      <c r="AC760">
        <f>1</f>
        <v>1</v>
      </c>
    </row>
    <row r="761" spans="1:29" ht="43.2" x14ac:dyDescent="0.3">
      <c r="A761">
        <v>759</v>
      </c>
      <c r="B761" s="1" t="s">
        <v>760</v>
      </c>
      <c r="C761" s="1" t="s">
        <v>4869</v>
      </c>
      <c r="D761">
        <v>5000</v>
      </c>
      <c r="E761">
        <f>VLOOKUP(D761,LU_A!$C$2:$D$13,1,TRUE)</f>
        <v>5000</v>
      </c>
      <c r="F761" t="str">
        <f>VLOOKUP($D761,LU_A!$C$2:$D$13,2,TRUE)</f>
        <v>SmC</v>
      </c>
      <c r="G761">
        <v>5096</v>
      </c>
      <c r="H761" t="s">
        <v>8219</v>
      </c>
      <c r="I761" t="s">
        <v>8225</v>
      </c>
      <c r="J761" t="s">
        <v>8247</v>
      </c>
      <c r="K761">
        <v>1404892539</v>
      </c>
      <c r="L761" s="8">
        <f t="shared" si="110"/>
        <v>41829.330312500002</v>
      </c>
      <c r="M761" s="8">
        <f t="shared" si="113"/>
        <v>41829</v>
      </c>
      <c r="N761" s="9">
        <f t="shared" si="114"/>
        <v>0.33031250000203727</v>
      </c>
      <c r="O761">
        <v>1401436539</v>
      </c>
      <c r="P761" s="8">
        <f t="shared" si="111"/>
        <v>41789.330312500002</v>
      </c>
      <c r="Q761" s="8">
        <f t="shared" si="115"/>
        <v>41789</v>
      </c>
      <c r="R761" s="9">
        <f t="shared" si="116"/>
        <v>0.33031250000203727</v>
      </c>
      <c r="S761" t="b">
        <v>0</v>
      </c>
      <c r="T761">
        <v>99</v>
      </c>
      <c r="U761">
        <f t="shared" si="117"/>
        <v>99</v>
      </c>
      <c r="V761" t="str">
        <f t="shared" si="118"/>
        <v/>
      </c>
      <c r="W761" t="b">
        <v>1</v>
      </c>
      <c r="X761" t="s">
        <v>8272</v>
      </c>
      <c r="Y761" s="3">
        <f t="shared" si="119"/>
        <v>1.0192000000000001</v>
      </c>
      <c r="Z761" s="4">
        <f t="shared" si="112"/>
        <v>51.474747474747474</v>
      </c>
      <c r="AA761" t="s">
        <v>8318</v>
      </c>
      <c r="AB761" t="s">
        <v>8319</v>
      </c>
      <c r="AC761">
        <f>1</f>
        <v>1</v>
      </c>
    </row>
    <row r="762" spans="1:29" ht="43.2" x14ac:dyDescent="0.3">
      <c r="A762">
        <v>760</v>
      </c>
      <c r="B762" s="1" t="s">
        <v>761</v>
      </c>
      <c r="C762" s="1" t="s">
        <v>4870</v>
      </c>
      <c r="D762">
        <v>2200</v>
      </c>
      <c r="E762">
        <f>VLOOKUP(D762,LU_A!$C$2:$D$13,1,TRUE)</f>
        <v>1000</v>
      </c>
      <c r="F762" t="str">
        <f>VLOOKUP($D762,LU_A!$C$2:$D$13,2,TRUE)</f>
        <v>SmB</v>
      </c>
      <c r="G762">
        <v>0</v>
      </c>
      <c r="H762" t="s">
        <v>8221</v>
      </c>
      <c r="I762" t="s">
        <v>8224</v>
      </c>
      <c r="J762" t="s">
        <v>8246</v>
      </c>
      <c r="K762">
        <v>1480188013</v>
      </c>
      <c r="L762" s="8">
        <f t="shared" si="110"/>
        <v>42700.805706018517</v>
      </c>
      <c r="M762" s="8">
        <f t="shared" si="113"/>
        <v>42700</v>
      </c>
      <c r="N762" s="9">
        <f t="shared" si="114"/>
        <v>0.80570601851650281</v>
      </c>
      <c r="O762">
        <v>1477592413</v>
      </c>
      <c r="P762" s="8">
        <f t="shared" si="111"/>
        <v>42670.764039351852</v>
      </c>
      <c r="Q762" s="8">
        <f t="shared" si="115"/>
        <v>42670</v>
      </c>
      <c r="R762" s="9">
        <f t="shared" si="116"/>
        <v>0.76403935185226146</v>
      </c>
      <c r="S762" t="b">
        <v>0</v>
      </c>
      <c r="T762">
        <v>0</v>
      </c>
      <c r="U762" t="str">
        <f t="shared" si="117"/>
        <v/>
      </c>
      <c r="V762">
        <f t="shared" si="118"/>
        <v>0</v>
      </c>
      <c r="W762" t="b">
        <v>0</v>
      </c>
      <c r="X762" t="s">
        <v>8273</v>
      </c>
      <c r="Y762" s="3">
        <f t="shared" si="119"/>
        <v>0</v>
      </c>
      <c r="Z762" s="4" t="str">
        <f t="shared" si="112"/>
        <v xml:space="preserve"> </v>
      </c>
      <c r="AA762" t="s">
        <v>8318</v>
      </c>
      <c r="AB762" t="s">
        <v>8320</v>
      </c>
      <c r="AC762">
        <f>1</f>
        <v>1</v>
      </c>
    </row>
    <row r="763" spans="1:29" ht="43.2" x14ac:dyDescent="0.3">
      <c r="A763">
        <v>761</v>
      </c>
      <c r="B763" s="1" t="s">
        <v>762</v>
      </c>
      <c r="C763" s="1" t="s">
        <v>4871</v>
      </c>
      <c r="D763">
        <v>5000</v>
      </c>
      <c r="E763">
        <f>VLOOKUP(D763,LU_A!$C$2:$D$13,1,TRUE)</f>
        <v>5000</v>
      </c>
      <c r="F763" t="str">
        <f>VLOOKUP($D763,LU_A!$C$2:$D$13,2,TRUE)</f>
        <v>SmC</v>
      </c>
      <c r="G763">
        <v>235</v>
      </c>
      <c r="H763" t="s">
        <v>8221</v>
      </c>
      <c r="I763" t="s">
        <v>8224</v>
      </c>
      <c r="J763" t="s">
        <v>8246</v>
      </c>
      <c r="K763">
        <v>1391364126</v>
      </c>
      <c r="L763" s="8">
        <f t="shared" si="110"/>
        <v>41672.751458333332</v>
      </c>
      <c r="M763" s="8">
        <f t="shared" si="113"/>
        <v>41672</v>
      </c>
      <c r="N763" s="9">
        <f t="shared" si="114"/>
        <v>0.75145833333226619</v>
      </c>
      <c r="O763">
        <v>1388772126</v>
      </c>
      <c r="P763" s="8">
        <f t="shared" si="111"/>
        <v>41642.751458333332</v>
      </c>
      <c r="Q763" s="8">
        <f t="shared" si="115"/>
        <v>41642</v>
      </c>
      <c r="R763" s="9">
        <f t="shared" si="116"/>
        <v>0.75145833333226619</v>
      </c>
      <c r="S763" t="b">
        <v>0</v>
      </c>
      <c r="T763">
        <v>6</v>
      </c>
      <c r="U763" t="str">
        <f t="shared" si="117"/>
        <v/>
      </c>
      <c r="V763">
        <f t="shared" si="118"/>
        <v>6</v>
      </c>
      <c r="W763" t="b">
        <v>0</v>
      </c>
      <c r="X763" t="s">
        <v>8273</v>
      </c>
      <c r="Y763" s="3">
        <f t="shared" si="119"/>
        <v>4.7E-2</v>
      </c>
      <c r="Z763" s="4">
        <f t="shared" si="112"/>
        <v>39.166666666666664</v>
      </c>
      <c r="AA763" t="s">
        <v>8318</v>
      </c>
      <c r="AB763" t="s">
        <v>8320</v>
      </c>
      <c r="AC763">
        <f>1</f>
        <v>1</v>
      </c>
    </row>
    <row r="764" spans="1:29" ht="43.2" x14ac:dyDescent="0.3">
      <c r="A764">
        <v>762</v>
      </c>
      <c r="B764" s="1" t="s">
        <v>763</v>
      </c>
      <c r="C764" s="1" t="s">
        <v>4872</v>
      </c>
      <c r="D764">
        <v>3500</v>
      </c>
      <c r="E764">
        <f>VLOOKUP(D764,LU_A!$C$2:$D$13,1,TRUE)</f>
        <v>1000</v>
      </c>
      <c r="F764" t="str">
        <f>VLOOKUP($D764,LU_A!$C$2:$D$13,2,TRUE)</f>
        <v>SmB</v>
      </c>
      <c r="G764">
        <v>0</v>
      </c>
      <c r="H764" t="s">
        <v>8221</v>
      </c>
      <c r="I764" t="s">
        <v>8238</v>
      </c>
      <c r="J764" t="s">
        <v>8256</v>
      </c>
      <c r="K764">
        <v>1480831200</v>
      </c>
      <c r="L764" s="8">
        <f t="shared" si="110"/>
        <v>42708.25</v>
      </c>
      <c r="M764" s="8">
        <f t="shared" si="113"/>
        <v>42708</v>
      </c>
      <c r="N764" s="9">
        <f t="shared" si="114"/>
        <v>0.25</v>
      </c>
      <c r="O764">
        <v>1479328570</v>
      </c>
      <c r="P764" s="8">
        <f t="shared" si="111"/>
        <v>42690.858449074076</v>
      </c>
      <c r="Q764" s="8">
        <f t="shared" si="115"/>
        <v>42690</v>
      </c>
      <c r="R764" s="9">
        <f t="shared" si="116"/>
        <v>0.85844907407590654</v>
      </c>
      <c r="S764" t="b">
        <v>0</v>
      </c>
      <c r="T764">
        <v>0</v>
      </c>
      <c r="U764" t="str">
        <f t="shared" si="117"/>
        <v/>
      </c>
      <c r="V764">
        <f t="shared" si="118"/>
        <v>0</v>
      </c>
      <c r="W764" t="b">
        <v>0</v>
      </c>
      <c r="X764" t="s">
        <v>8273</v>
      </c>
      <c r="Y764" s="3">
        <f t="shared" si="119"/>
        <v>0</v>
      </c>
      <c r="Z764" s="4" t="str">
        <f t="shared" si="112"/>
        <v xml:space="preserve"> </v>
      </c>
      <c r="AA764" t="s">
        <v>8318</v>
      </c>
      <c r="AB764" t="s">
        <v>8320</v>
      </c>
      <c r="AC764">
        <f>1</f>
        <v>1</v>
      </c>
    </row>
    <row r="765" spans="1:29" ht="43.2" x14ac:dyDescent="0.3">
      <c r="A765">
        <v>763</v>
      </c>
      <c r="B765" s="1" t="s">
        <v>764</v>
      </c>
      <c r="C765" s="1" t="s">
        <v>4873</v>
      </c>
      <c r="D765">
        <v>4290</v>
      </c>
      <c r="E765">
        <f>VLOOKUP(D765,LU_A!$C$2:$D$13,1,TRUE)</f>
        <v>1000</v>
      </c>
      <c r="F765" t="str">
        <f>VLOOKUP($D765,LU_A!$C$2:$D$13,2,TRUE)</f>
        <v>SmB</v>
      </c>
      <c r="G765">
        <v>5</v>
      </c>
      <c r="H765" t="s">
        <v>8221</v>
      </c>
      <c r="I765" t="s">
        <v>8225</v>
      </c>
      <c r="J765" t="s">
        <v>8247</v>
      </c>
      <c r="K765">
        <v>1376563408</v>
      </c>
      <c r="L765" s="8">
        <f t="shared" si="110"/>
        <v>41501.446851851848</v>
      </c>
      <c r="M765" s="8">
        <f t="shared" si="113"/>
        <v>41501</v>
      </c>
      <c r="N765" s="9">
        <f t="shared" si="114"/>
        <v>0.44685185184789589</v>
      </c>
      <c r="O765">
        <v>1373971408</v>
      </c>
      <c r="P765" s="8">
        <f t="shared" si="111"/>
        <v>41471.446851851848</v>
      </c>
      <c r="Q765" s="8">
        <f t="shared" si="115"/>
        <v>41471</v>
      </c>
      <c r="R765" s="9">
        <f t="shared" si="116"/>
        <v>0.44685185184789589</v>
      </c>
      <c r="S765" t="b">
        <v>0</v>
      </c>
      <c r="T765">
        <v>1</v>
      </c>
      <c r="U765" t="str">
        <f t="shared" si="117"/>
        <v/>
      </c>
      <c r="V765">
        <f t="shared" si="118"/>
        <v>1</v>
      </c>
      <c r="W765" t="b">
        <v>0</v>
      </c>
      <c r="X765" t="s">
        <v>8273</v>
      </c>
      <c r="Y765" s="3">
        <f t="shared" si="119"/>
        <v>1.1655011655011655E-3</v>
      </c>
      <c r="Z765" s="4">
        <f t="shared" si="112"/>
        <v>5</v>
      </c>
      <c r="AA765" t="s">
        <v>8318</v>
      </c>
      <c r="AB765" t="s">
        <v>8320</v>
      </c>
      <c r="AC765">
        <f>1</f>
        <v>1</v>
      </c>
    </row>
    <row r="766" spans="1:29" ht="43.2" x14ac:dyDescent="0.3">
      <c r="A766">
        <v>764</v>
      </c>
      <c r="B766" s="1" t="s">
        <v>765</v>
      </c>
      <c r="C766" s="1" t="s">
        <v>4874</v>
      </c>
      <c r="D766">
        <v>5000</v>
      </c>
      <c r="E766">
        <f>VLOOKUP(D766,LU_A!$C$2:$D$13,1,TRUE)</f>
        <v>5000</v>
      </c>
      <c r="F766" t="str">
        <f>VLOOKUP($D766,LU_A!$C$2:$D$13,2,TRUE)</f>
        <v>SmC</v>
      </c>
      <c r="G766">
        <v>0</v>
      </c>
      <c r="H766" t="s">
        <v>8221</v>
      </c>
      <c r="I766" t="s">
        <v>8224</v>
      </c>
      <c r="J766" t="s">
        <v>8246</v>
      </c>
      <c r="K766">
        <v>1441858161</v>
      </c>
      <c r="L766" s="8">
        <f t="shared" si="110"/>
        <v>42257.173159722224</v>
      </c>
      <c r="M766" s="8">
        <f t="shared" si="113"/>
        <v>42257</v>
      </c>
      <c r="N766" s="9">
        <f t="shared" si="114"/>
        <v>0.17315972222422715</v>
      </c>
      <c r="O766">
        <v>1439266161</v>
      </c>
      <c r="P766" s="8">
        <f t="shared" si="111"/>
        <v>42227.173159722224</v>
      </c>
      <c r="Q766" s="8">
        <f t="shared" si="115"/>
        <v>42227</v>
      </c>
      <c r="R766" s="9">
        <f t="shared" si="116"/>
        <v>0.17315972222422715</v>
      </c>
      <c r="S766" t="b">
        <v>0</v>
      </c>
      <c r="T766">
        <v>0</v>
      </c>
      <c r="U766" t="str">
        <f t="shared" si="117"/>
        <v/>
      </c>
      <c r="V766">
        <f t="shared" si="118"/>
        <v>0</v>
      </c>
      <c r="W766" t="b">
        <v>0</v>
      </c>
      <c r="X766" t="s">
        <v>8273</v>
      </c>
      <c r="Y766" s="3">
        <f t="shared" si="119"/>
        <v>0</v>
      </c>
      <c r="Z766" s="4" t="str">
        <f t="shared" si="112"/>
        <v xml:space="preserve"> </v>
      </c>
      <c r="AA766" t="s">
        <v>8318</v>
      </c>
      <c r="AB766" t="s">
        <v>8320</v>
      </c>
      <c r="AC766">
        <f>1</f>
        <v>1</v>
      </c>
    </row>
    <row r="767" spans="1:29" ht="43.2" x14ac:dyDescent="0.3">
      <c r="A767">
        <v>765</v>
      </c>
      <c r="B767" s="1" t="s">
        <v>766</v>
      </c>
      <c r="C767" s="1" t="s">
        <v>4875</v>
      </c>
      <c r="D767">
        <v>7000</v>
      </c>
      <c r="E767">
        <f>VLOOKUP(D767,LU_A!$C$2:$D$13,1,TRUE)</f>
        <v>5000</v>
      </c>
      <c r="F767" t="str">
        <f>VLOOKUP($D767,LU_A!$C$2:$D$13,2,TRUE)</f>
        <v>SmC</v>
      </c>
      <c r="G767">
        <v>2521</v>
      </c>
      <c r="H767" t="s">
        <v>8221</v>
      </c>
      <c r="I767" t="s">
        <v>8224</v>
      </c>
      <c r="J767" t="s">
        <v>8246</v>
      </c>
      <c r="K767">
        <v>1413723684</v>
      </c>
      <c r="L767" s="8">
        <f t="shared" si="110"/>
        <v>41931.542638888888</v>
      </c>
      <c r="M767" s="8">
        <f t="shared" si="113"/>
        <v>41931</v>
      </c>
      <c r="N767" s="9">
        <f t="shared" si="114"/>
        <v>0.54263888888817746</v>
      </c>
      <c r="O767">
        <v>1411131684</v>
      </c>
      <c r="P767" s="8">
        <f t="shared" si="111"/>
        <v>41901.542638888888</v>
      </c>
      <c r="Q767" s="8">
        <f t="shared" si="115"/>
        <v>41901</v>
      </c>
      <c r="R767" s="9">
        <f t="shared" si="116"/>
        <v>0.54263888888817746</v>
      </c>
      <c r="S767" t="b">
        <v>0</v>
      </c>
      <c r="T767">
        <v>44</v>
      </c>
      <c r="U767" t="str">
        <f t="shared" si="117"/>
        <v/>
      </c>
      <c r="V767">
        <f t="shared" si="118"/>
        <v>44</v>
      </c>
      <c r="W767" t="b">
        <v>0</v>
      </c>
      <c r="X767" t="s">
        <v>8273</v>
      </c>
      <c r="Y767" s="3">
        <f t="shared" si="119"/>
        <v>0.36014285714285715</v>
      </c>
      <c r="Z767" s="4">
        <f t="shared" si="112"/>
        <v>57.295454545454547</v>
      </c>
      <c r="AA767" t="s">
        <v>8318</v>
      </c>
      <c r="AB767" t="s">
        <v>8320</v>
      </c>
      <c r="AC767">
        <f>1</f>
        <v>1</v>
      </c>
    </row>
    <row r="768" spans="1:29" ht="43.2" x14ac:dyDescent="0.3">
      <c r="A768">
        <v>766</v>
      </c>
      <c r="B768" s="1" t="s">
        <v>767</v>
      </c>
      <c r="C768" s="1" t="s">
        <v>4876</v>
      </c>
      <c r="D768">
        <v>4000</v>
      </c>
      <c r="E768">
        <f>VLOOKUP(D768,LU_A!$C$2:$D$13,1,TRUE)</f>
        <v>1000</v>
      </c>
      <c r="F768" t="str">
        <f>VLOOKUP($D768,LU_A!$C$2:$D$13,2,TRUE)</f>
        <v>SmB</v>
      </c>
      <c r="G768">
        <v>0</v>
      </c>
      <c r="H768" t="s">
        <v>8221</v>
      </c>
      <c r="I768" t="s">
        <v>8229</v>
      </c>
      <c r="J768" t="s">
        <v>8251</v>
      </c>
      <c r="K768">
        <v>1424112483</v>
      </c>
      <c r="L768" s="8">
        <f t="shared" si="110"/>
        <v>42051.783368055556</v>
      </c>
      <c r="M768" s="8">
        <f t="shared" si="113"/>
        <v>42051</v>
      </c>
      <c r="N768" s="9">
        <f t="shared" si="114"/>
        <v>0.78336805555591127</v>
      </c>
      <c r="O768">
        <v>1421520483</v>
      </c>
      <c r="P768" s="8">
        <f t="shared" si="111"/>
        <v>42021.783368055556</v>
      </c>
      <c r="Q768" s="8">
        <f t="shared" si="115"/>
        <v>42021</v>
      </c>
      <c r="R768" s="9">
        <f t="shared" si="116"/>
        <v>0.78336805555591127</v>
      </c>
      <c r="S768" t="b">
        <v>0</v>
      </c>
      <c r="T768">
        <v>0</v>
      </c>
      <c r="U768" t="str">
        <f t="shared" si="117"/>
        <v/>
      </c>
      <c r="V768">
        <f t="shared" si="118"/>
        <v>0</v>
      </c>
      <c r="W768" t="b">
        <v>0</v>
      </c>
      <c r="X768" t="s">
        <v>8273</v>
      </c>
      <c r="Y768" s="3">
        <f t="shared" si="119"/>
        <v>0</v>
      </c>
      <c r="Z768" s="4" t="str">
        <f t="shared" si="112"/>
        <v xml:space="preserve"> </v>
      </c>
      <c r="AA768" t="s">
        <v>8318</v>
      </c>
      <c r="AB768" t="s">
        <v>8320</v>
      </c>
      <c r="AC768">
        <f>1</f>
        <v>1</v>
      </c>
    </row>
    <row r="769" spans="1:29" ht="57.6" x14ac:dyDescent="0.3">
      <c r="A769">
        <v>767</v>
      </c>
      <c r="B769" s="1" t="s">
        <v>768</v>
      </c>
      <c r="C769" s="1" t="s">
        <v>4877</v>
      </c>
      <c r="D769">
        <v>5000</v>
      </c>
      <c r="E769">
        <f>VLOOKUP(D769,LU_A!$C$2:$D$13,1,TRUE)</f>
        <v>5000</v>
      </c>
      <c r="F769" t="str">
        <f>VLOOKUP($D769,LU_A!$C$2:$D$13,2,TRUE)</f>
        <v>SmC</v>
      </c>
      <c r="G769">
        <v>177</v>
      </c>
      <c r="H769" t="s">
        <v>8221</v>
      </c>
      <c r="I769" t="s">
        <v>8224</v>
      </c>
      <c r="J769" t="s">
        <v>8246</v>
      </c>
      <c r="K769">
        <v>1432178810</v>
      </c>
      <c r="L769" s="8">
        <f t="shared" si="110"/>
        <v>42145.143634259264</v>
      </c>
      <c r="M769" s="8">
        <f t="shared" si="113"/>
        <v>42145</v>
      </c>
      <c r="N769" s="9">
        <f t="shared" si="114"/>
        <v>0.14363425926421769</v>
      </c>
      <c r="O769">
        <v>1429586810</v>
      </c>
      <c r="P769" s="8">
        <f t="shared" si="111"/>
        <v>42115.143634259264</v>
      </c>
      <c r="Q769" s="8">
        <f t="shared" si="115"/>
        <v>42115</v>
      </c>
      <c r="R769" s="9">
        <f t="shared" si="116"/>
        <v>0.14363425926421769</v>
      </c>
      <c r="S769" t="b">
        <v>0</v>
      </c>
      <c r="T769">
        <v>3</v>
      </c>
      <c r="U769" t="str">
        <f t="shared" si="117"/>
        <v/>
      </c>
      <c r="V769">
        <f t="shared" si="118"/>
        <v>3</v>
      </c>
      <c r="W769" t="b">
        <v>0</v>
      </c>
      <c r="X769" t="s">
        <v>8273</v>
      </c>
      <c r="Y769" s="3">
        <f t="shared" si="119"/>
        <v>3.5400000000000001E-2</v>
      </c>
      <c r="Z769" s="4">
        <f t="shared" si="112"/>
        <v>59</v>
      </c>
      <c r="AA769" t="s">
        <v>8318</v>
      </c>
      <c r="AB769" t="s">
        <v>8320</v>
      </c>
      <c r="AC769">
        <f>1</f>
        <v>1</v>
      </c>
    </row>
    <row r="770" spans="1:29" ht="43.2" x14ac:dyDescent="0.3">
      <c r="A770">
        <v>768</v>
      </c>
      <c r="B770" s="1" t="s">
        <v>769</v>
      </c>
      <c r="C770" s="1" t="s">
        <v>4878</v>
      </c>
      <c r="D770">
        <v>2500</v>
      </c>
      <c r="E770">
        <f>VLOOKUP(D770,LU_A!$C$2:$D$13,1,TRUE)</f>
        <v>1000</v>
      </c>
      <c r="F770" t="str">
        <f>VLOOKUP($D770,LU_A!$C$2:$D$13,2,TRUE)</f>
        <v>SmB</v>
      </c>
      <c r="G770">
        <v>0</v>
      </c>
      <c r="H770" t="s">
        <v>8221</v>
      </c>
      <c r="I770" t="s">
        <v>8224</v>
      </c>
      <c r="J770" t="s">
        <v>8246</v>
      </c>
      <c r="K770">
        <v>1387169890</v>
      </c>
      <c r="L770" s="8">
        <f t="shared" ref="L770:L833" si="120">(((K770/60)/60)/24)+DATE(1970,1,1)</f>
        <v>41624.207060185188</v>
      </c>
      <c r="M770" s="8">
        <f t="shared" si="113"/>
        <v>41624</v>
      </c>
      <c r="N770" s="9">
        <f t="shared" si="114"/>
        <v>0.20706018518831115</v>
      </c>
      <c r="O770">
        <v>1384577890</v>
      </c>
      <c r="P770" s="8">
        <f t="shared" ref="P770:P833" si="121">(((O770/60)/60)/24)+DATE(1970,1,1)</f>
        <v>41594.207060185188</v>
      </c>
      <c r="Q770" s="8">
        <f t="shared" si="115"/>
        <v>41594</v>
      </c>
      <c r="R770" s="9">
        <f t="shared" si="116"/>
        <v>0.20706018518831115</v>
      </c>
      <c r="S770" t="b">
        <v>0</v>
      </c>
      <c r="T770">
        <v>0</v>
      </c>
      <c r="U770" t="str">
        <f t="shared" si="117"/>
        <v/>
      </c>
      <c r="V770">
        <f t="shared" si="118"/>
        <v>0</v>
      </c>
      <c r="W770" t="b">
        <v>0</v>
      </c>
      <c r="X770" t="s">
        <v>8273</v>
      </c>
      <c r="Y770" s="3">
        <f t="shared" si="119"/>
        <v>0</v>
      </c>
      <c r="Z770" s="4" t="str">
        <f t="shared" ref="Z770:Z833" si="122">IFERROR(G770/T770," ")</f>
        <v xml:space="preserve"> </v>
      </c>
      <c r="AA770" t="s">
        <v>8318</v>
      </c>
      <c r="AB770" t="s">
        <v>8320</v>
      </c>
      <c r="AC770">
        <f>1</f>
        <v>1</v>
      </c>
    </row>
    <row r="771" spans="1:29" ht="57.6" x14ac:dyDescent="0.3">
      <c r="A771">
        <v>769</v>
      </c>
      <c r="B771" s="1" t="s">
        <v>770</v>
      </c>
      <c r="C771" s="1" t="s">
        <v>4879</v>
      </c>
      <c r="D771">
        <v>4000</v>
      </c>
      <c r="E771">
        <f>VLOOKUP(D771,LU_A!$C$2:$D$13,1,TRUE)</f>
        <v>1000</v>
      </c>
      <c r="F771" t="str">
        <f>VLOOKUP($D771,LU_A!$C$2:$D$13,2,TRUE)</f>
        <v>SmB</v>
      </c>
      <c r="G771">
        <v>1656</v>
      </c>
      <c r="H771" t="s">
        <v>8221</v>
      </c>
      <c r="I771" t="s">
        <v>8224</v>
      </c>
      <c r="J771" t="s">
        <v>8246</v>
      </c>
      <c r="K771">
        <v>1388102094</v>
      </c>
      <c r="L771" s="8">
        <f t="shared" si="120"/>
        <v>41634.996458333335</v>
      </c>
      <c r="M771" s="8">
        <f t="shared" ref="M771:M834" si="123">INT(L771)</f>
        <v>41634</v>
      </c>
      <c r="N771" s="9">
        <f t="shared" ref="N771:N834" si="124">L771-M771</f>
        <v>0.99645833333488554</v>
      </c>
      <c r="O771">
        <v>1385510094</v>
      </c>
      <c r="P771" s="8">
        <f t="shared" si="121"/>
        <v>41604.996458333335</v>
      </c>
      <c r="Q771" s="8">
        <f t="shared" ref="Q771:Q834" si="125">INT(P771)</f>
        <v>41604</v>
      </c>
      <c r="R771" s="9">
        <f t="shared" ref="R771:R834" si="126">P771-Q771</f>
        <v>0.99645833333488554</v>
      </c>
      <c r="S771" t="b">
        <v>0</v>
      </c>
      <c r="T771">
        <v>52</v>
      </c>
      <c r="U771" t="str">
        <f t="shared" ref="U771:U834" si="127">IF(H771="successful",T771,"")</f>
        <v/>
      </c>
      <c r="V771">
        <f t="shared" ref="V771:V834" si="128">IF(H771="failed",T771,"")</f>
        <v>52</v>
      </c>
      <c r="W771" t="b">
        <v>0</v>
      </c>
      <c r="X771" t="s">
        <v>8273</v>
      </c>
      <c r="Y771" s="3">
        <f t="shared" ref="Y771:Y834" si="129">G771/D771</f>
        <v>0.41399999999999998</v>
      </c>
      <c r="Z771" s="4">
        <f t="shared" si="122"/>
        <v>31.846153846153847</v>
      </c>
      <c r="AA771" t="s">
        <v>8318</v>
      </c>
      <c r="AB771" t="s">
        <v>8320</v>
      </c>
      <c r="AC771">
        <f>1</f>
        <v>1</v>
      </c>
    </row>
    <row r="772" spans="1:29" ht="43.2" x14ac:dyDescent="0.3">
      <c r="A772">
        <v>770</v>
      </c>
      <c r="B772" s="1" t="s">
        <v>771</v>
      </c>
      <c r="C772" s="1" t="s">
        <v>4880</v>
      </c>
      <c r="D772">
        <v>17500</v>
      </c>
      <c r="E772">
        <f>VLOOKUP(D772,LU_A!$C$2:$D$13,1,TRUE)</f>
        <v>15000</v>
      </c>
      <c r="F772" t="str">
        <f>VLOOKUP($D772,LU_A!$C$2:$D$13,2,TRUE)</f>
        <v>MedA</v>
      </c>
      <c r="G772">
        <v>0</v>
      </c>
      <c r="H772" t="s">
        <v>8221</v>
      </c>
      <c r="I772" t="s">
        <v>8224</v>
      </c>
      <c r="J772" t="s">
        <v>8246</v>
      </c>
      <c r="K772">
        <v>1361750369</v>
      </c>
      <c r="L772" s="8">
        <f t="shared" si="120"/>
        <v>41329.999641203707</v>
      </c>
      <c r="M772" s="8">
        <f t="shared" si="123"/>
        <v>41329</v>
      </c>
      <c r="N772" s="9">
        <f t="shared" si="124"/>
        <v>0.99964120370714227</v>
      </c>
      <c r="O772">
        <v>1358294369</v>
      </c>
      <c r="P772" s="8">
        <f t="shared" si="121"/>
        <v>41289.999641203707</v>
      </c>
      <c r="Q772" s="8">
        <f t="shared" si="125"/>
        <v>41289</v>
      </c>
      <c r="R772" s="9">
        <f t="shared" si="126"/>
        <v>0.99964120370714227</v>
      </c>
      <c r="S772" t="b">
        <v>0</v>
      </c>
      <c r="T772">
        <v>0</v>
      </c>
      <c r="U772" t="str">
        <f t="shared" si="127"/>
        <v/>
      </c>
      <c r="V772">
        <f t="shared" si="128"/>
        <v>0</v>
      </c>
      <c r="W772" t="b">
        <v>0</v>
      </c>
      <c r="X772" t="s">
        <v>8273</v>
      </c>
      <c r="Y772" s="3">
        <f t="shared" si="129"/>
        <v>0</v>
      </c>
      <c r="Z772" s="4" t="str">
        <f t="shared" si="122"/>
        <v xml:space="preserve"> </v>
      </c>
      <c r="AA772" t="s">
        <v>8318</v>
      </c>
      <c r="AB772" t="s">
        <v>8320</v>
      </c>
      <c r="AC772">
        <f>1</f>
        <v>1</v>
      </c>
    </row>
    <row r="773" spans="1:29" ht="43.2" x14ac:dyDescent="0.3">
      <c r="A773">
        <v>771</v>
      </c>
      <c r="B773" s="1" t="s">
        <v>772</v>
      </c>
      <c r="C773" s="1" t="s">
        <v>4881</v>
      </c>
      <c r="D773">
        <v>38000</v>
      </c>
      <c r="E773">
        <f>VLOOKUP(D773,LU_A!$C$2:$D$13,1,TRUE)</f>
        <v>35000</v>
      </c>
      <c r="F773" t="str">
        <f>VLOOKUP($D773,LU_A!$C$2:$D$13,2,TRUE)</f>
        <v>LgA</v>
      </c>
      <c r="G773">
        <v>10</v>
      </c>
      <c r="H773" t="s">
        <v>8221</v>
      </c>
      <c r="I773" t="s">
        <v>8224</v>
      </c>
      <c r="J773" t="s">
        <v>8246</v>
      </c>
      <c r="K773">
        <v>1454183202</v>
      </c>
      <c r="L773" s="8">
        <f t="shared" si="120"/>
        <v>42399.824097222227</v>
      </c>
      <c r="M773" s="8">
        <f t="shared" si="123"/>
        <v>42399</v>
      </c>
      <c r="N773" s="9">
        <f t="shared" si="124"/>
        <v>0.82409722222655546</v>
      </c>
      <c r="O773">
        <v>1449863202</v>
      </c>
      <c r="P773" s="8">
        <f t="shared" si="121"/>
        <v>42349.824097222227</v>
      </c>
      <c r="Q773" s="8">
        <f t="shared" si="125"/>
        <v>42349</v>
      </c>
      <c r="R773" s="9">
        <f t="shared" si="126"/>
        <v>0.82409722222655546</v>
      </c>
      <c r="S773" t="b">
        <v>0</v>
      </c>
      <c r="T773">
        <v>1</v>
      </c>
      <c r="U773" t="str">
        <f t="shared" si="127"/>
        <v/>
      </c>
      <c r="V773">
        <f t="shared" si="128"/>
        <v>1</v>
      </c>
      <c r="W773" t="b">
        <v>0</v>
      </c>
      <c r="X773" t="s">
        <v>8273</v>
      </c>
      <c r="Y773" s="3">
        <f t="shared" si="129"/>
        <v>2.631578947368421E-4</v>
      </c>
      <c r="Z773" s="4">
        <f t="shared" si="122"/>
        <v>10</v>
      </c>
      <c r="AA773" t="s">
        <v>8318</v>
      </c>
      <c r="AB773" t="s">
        <v>8320</v>
      </c>
      <c r="AC773">
        <f>1</f>
        <v>1</v>
      </c>
    </row>
    <row r="774" spans="1:29" ht="57.6" x14ac:dyDescent="0.3">
      <c r="A774">
        <v>772</v>
      </c>
      <c r="B774" s="1" t="s">
        <v>773</v>
      </c>
      <c r="C774" s="1" t="s">
        <v>4882</v>
      </c>
      <c r="D774">
        <v>1500</v>
      </c>
      <c r="E774">
        <f>VLOOKUP(D774,LU_A!$C$2:$D$13,1,TRUE)</f>
        <v>1000</v>
      </c>
      <c r="F774" t="str">
        <f>VLOOKUP($D774,LU_A!$C$2:$D$13,2,TRUE)</f>
        <v>SmB</v>
      </c>
      <c r="G774">
        <v>50</v>
      </c>
      <c r="H774" t="s">
        <v>8221</v>
      </c>
      <c r="I774" t="s">
        <v>8224</v>
      </c>
      <c r="J774" t="s">
        <v>8246</v>
      </c>
      <c r="K774">
        <v>1257047940</v>
      </c>
      <c r="L774" s="8">
        <f t="shared" si="120"/>
        <v>40118.165972222225</v>
      </c>
      <c r="M774" s="8">
        <f t="shared" si="123"/>
        <v>40118</v>
      </c>
      <c r="N774" s="9">
        <f t="shared" si="124"/>
        <v>0.16597222222480923</v>
      </c>
      <c r="O774">
        <v>1252718519</v>
      </c>
      <c r="P774" s="8">
        <f t="shared" si="121"/>
        <v>40068.056932870371</v>
      </c>
      <c r="Q774" s="8">
        <f t="shared" si="125"/>
        <v>40068</v>
      </c>
      <c r="R774" s="9">
        <f t="shared" si="126"/>
        <v>5.6932870371383615E-2</v>
      </c>
      <c r="S774" t="b">
        <v>0</v>
      </c>
      <c r="T774">
        <v>1</v>
      </c>
      <c r="U774" t="str">
        <f t="shared" si="127"/>
        <v/>
      </c>
      <c r="V774">
        <f t="shared" si="128"/>
        <v>1</v>
      </c>
      <c r="W774" t="b">
        <v>0</v>
      </c>
      <c r="X774" t="s">
        <v>8273</v>
      </c>
      <c r="Y774" s="3">
        <f t="shared" si="129"/>
        <v>3.3333333333333333E-2</v>
      </c>
      <c r="Z774" s="4">
        <f t="shared" si="122"/>
        <v>50</v>
      </c>
      <c r="AA774" t="s">
        <v>8318</v>
      </c>
      <c r="AB774" t="s">
        <v>8320</v>
      </c>
      <c r="AC774">
        <f>1</f>
        <v>1</v>
      </c>
    </row>
    <row r="775" spans="1:29" ht="43.2" x14ac:dyDescent="0.3">
      <c r="A775">
        <v>773</v>
      </c>
      <c r="B775" s="1" t="s">
        <v>774</v>
      </c>
      <c r="C775" s="1" t="s">
        <v>4883</v>
      </c>
      <c r="D775">
        <v>3759</v>
      </c>
      <c r="E775">
        <f>VLOOKUP(D775,LU_A!$C$2:$D$13,1,TRUE)</f>
        <v>1000</v>
      </c>
      <c r="F775" t="str">
        <f>VLOOKUP($D775,LU_A!$C$2:$D$13,2,TRUE)</f>
        <v>SmB</v>
      </c>
      <c r="G775">
        <v>32</v>
      </c>
      <c r="H775" t="s">
        <v>8221</v>
      </c>
      <c r="I775" t="s">
        <v>8225</v>
      </c>
      <c r="J775" t="s">
        <v>8247</v>
      </c>
      <c r="K775">
        <v>1431298860</v>
      </c>
      <c r="L775" s="8">
        <f t="shared" si="120"/>
        <v>42134.959027777775</v>
      </c>
      <c r="M775" s="8">
        <f t="shared" si="123"/>
        <v>42134</v>
      </c>
      <c r="N775" s="9">
        <f t="shared" si="124"/>
        <v>0.95902777777519077</v>
      </c>
      <c r="O775">
        <v>1428341985</v>
      </c>
      <c r="P775" s="8">
        <f t="shared" si="121"/>
        <v>42100.735937499994</v>
      </c>
      <c r="Q775" s="8">
        <f t="shared" si="125"/>
        <v>42100</v>
      </c>
      <c r="R775" s="9">
        <f t="shared" si="126"/>
        <v>0.73593749999417923</v>
      </c>
      <c r="S775" t="b">
        <v>0</v>
      </c>
      <c r="T775">
        <v>2</v>
      </c>
      <c r="U775" t="str">
        <f t="shared" si="127"/>
        <v/>
      </c>
      <c r="V775">
        <f t="shared" si="128"/>
        <v>2</v>
      </c>
      <c r="W775" t="b">
        <v>0</v>
      </c>
      <c r="X775" t="s">
        <v>8273</v>
      </c>
      <c r="Y775" s="3">
        <f t="shared" si="129"/>
        <v>8.5129023676509714E-3</v>
      </c>
      <c r="Z775" s="4">
        <f t="shared" si="122"/>
        <v>16</v>
      </c>
      <c r="AA775" t="s">
        <v>8318</v>
      </c>
      <c r="AB775" t="s">
        <v>8320</v>
      </c>
      <c r="AC775">
        <f>1</f>
        <v>1</v>
      </c>
    </row>
    <row r="776" spans="1:29" ht="43.2" x14ac:dyDescent="0.3">
      <c r="A776">
        <v>774</v>
      </c>
      <c r="B776" s="1" t="s">
        <v>775</v>
      </c>
      <c r="C776" s="1" t="s">
        <v>4884</v>
      </c>
      <c r="D776">
        <v>500</v>
      </c>
      <c r="E776">
        <f>VLOOKUP(D776,LU_A!$C$2:$D$13,1,TRUE)</f>
        <v>0</v>
      </c>
      <c r="F776" t="str">
        <f>VLOOKUP($D776,LU_A!$C$2:$D$13,2,TRUE)</f>
        <v>SmA</v>
      </c>
      <c r="G776">
        <v>351</v>
      </c>
      <c r="H776" t="s">
        <v>8221</v>
      </c>
      <c r="I776" t="s">
        <v>8224</v>
      </c>
      <c r="J776" t="s">
        <v>8246</v>
      </c>
      <c r="K776">
        <v>1393181018</v>
      </c>
      <c r="L776" s="8">
        <f t="shared" si="120"/>
        <v>41693.780300925922</v>
      </c>
      <c r="M776" s="8">
        <f t="shared" si="123"/>
        <v>41693</v>
      </c>
      <c r="N776" s="9">
        <f t="shared" si="124"/>
        <v>0.78030092592234723</v>
      </c>
      <c r="O776">
        <v>1390589018</v>
      </c>
      <c r="P776" s="8">
        <f t="shared" si="121"/>
        <v>41663.780300925922</v>
      </c>
      <c r="Q776" s="8">
        <f t="shared" si="125"/>
        <v>41663</v>
      </c>
      <c r="R776" s="9">
        <f t="shared" si="126"/>
        <v>0.78030092592234723</v>
      </c>
      <c r="S776" t="b">
        <v>0</v>
      </c>
      <c r="T776">
        <v>9</v>
      </c>
      <c r="U776" t="str">
        <f t="shared" si="127"/>
        <v/>
      </c>
      <c r="V776">
        <f t="shared" si="128"/>
        <v>9</v>
      </c>
      <c r="W776" t="b">
        <v>0</v>
      </c>
      <c r="X776" t="s">
        <v>8273</v>
      </c>
      <c r="Y776" s="3">
        <f t="shared" si="129"/>
        <v>0.70199999999999996</v>
      </c>
      <c r="Z776" s="4">
        <f t="shared" si="122"/>
        <v>39</v>
      </c>
      <c r="AA776" t="s">
        <v>8318</v>
      </c>
      <c r="AB776" t="s">
        <v>8320</v>
      </c>
      <c r="AC776">
        <f>1</f>
        <v>1</v>
      </c>
    </row>
    <row r="777" spans="1:29" ht="43.2" x14ac:dyDescent="0.3">
      <c r="A777">
        <v>775</v>
      </c>
      <c r="B777" s="1" t="s">
        <v>776</v>
      </c>
      <c r="C777" s="1" t="s">
        <v>4885</v>
      </c>
      <c r="D777">
        <v>10000</v>
      </c>
      <c r="E777">
        <f>VLOOKUP(D777,LU_A!$C$2:$D$13,1,TRUE)</f>
        <v>10000</v>
      </c>
      <c r="F777" t="str">
        <f>VLOOKUP($D777,LU_A!$C$2:$D$13,2,TRUE)</f>
        <v>SmD</v>
      </c>
      <c r="G777">
        <v>170</v>
      </c>
      <c r="H777" t="s">
        <v>8221</v>
      </c>
      <c r="I777" t="s">
        <v>8224</v>
      </c>
      <c r="J777" t="s">
        <v>8246</v>
      </c>
      <c r="K777">
        <v>1323998795</v>
      </c>
      <c r="L777" s="8">
        <f t="shared" si="120"/>
        <v>40893.060127314813</v>
      </c>
      <c r="M777" s="8">
        <f t="shared" si="123"/>
        <v>40893</v>
      </c>
      <c r="N777" s="9">
        <f t="shared" si="124"/>
        <v>6.0127314813144039E-2</v>
      </c>
      <c r="O777">
        <v>1321406795</v>
      </c>
      <c r="P777" s="8">
        <f t="shared" si="121"/>
        <v>40863.060127314813</v>
      </c>
      <c r="Q777" s="8">
        <f t="shared" si="125"/>
        <v>40863</v>
      </c>
      <c r="R777" s="9">
        <f t="shared" si="126"/>
        <v>6.0127314813144039E-2</v>
      </c>
      <c r="S777" t="b">
        <v>0</v>
      </c>
      <c r="T777">
        <v>5</v>
      </c>
      <c r="U777" t="str">
        <f t="shared" si="127"/>
        <v/>
      </c>
      <c r="V777">
        <f t="shared" si="128"/>
        <v>5</v>
      </c>
      <c r="W777" t="b">
        <v>0</v>
      </c>
      <c r="X777" t="s">
        <v>8273</v>
      </c>
      <c r="Y777" s="3">
        <f t="shared" si="129"/>
        <v>1.7000000000000001E-2</v>
      </c>
      <c r="Z777" s="4">
        <f t="shared" si="122"/>
        <v>34</v>
      </c>
      <c r="AA777" t="s">
        <v>8318</v>
      </c>
      <c r="AB777" t="s">
        <v>8320</v>
      </c>
      <c r="AC777">
        <f>1</f>
        <v>1</v>
      </c>
    </row>
    <row r="778" spans="1:29" ht="43.2" x14ac:dyDescent="0.3">
      <c r="A778">
        <v>776</v>
      </c>
      <c r="B778" s="1" t="s">
        <v>777</v>
      </c>
      <c r="C778" s="1" t="s">
        <v>4886</v>
      </c>
      <c r="D778">
        <v>7000</v>
      </c>
      <c r="E778">
        <f>VLOOKUP(D778,LU_A!$C$2:$D$13,1,TRUE)</f>
        <v>5000</v>
      </c>
      <c r="F778" t="str">
        <f>VLOOKUP($D778,LU_A!$C$2:$D$13,2,TRUE)</f>
        <v>SmC</v>
      </c>
      <c r="G778">
        <v>3598</v>
      </c>
      <c r="H778" t="s">
        <v>8221</v>
      </c>
      <c r="I778" t="s">
        <v>8224</v>
      </c>
      <c r="J778" t="s">
        <v>8246</v>
      </c>
      <c r="K778">
        <v>1444539600</v>
      </c>
      <c r="L778" s="8">
        <f t="shared" si="120"/>
        <v>42288.208333333328</v>
      </c>
      <c r="M778" s="8">
        <f t="shared" si="123"/>
        <v>42288</v>
      </c>
      <c r="N778" s="9">
        <f t="shared" si="124"/>
        <v>0.20833333332848269</v>
      </c>
      <c r="O778">
        <v>1441297645</v>
      </c>
      <c r="P778" s="8">
        <f t="shared" si="121"/>
        <v>42250.685706018514</v>
      </c>
      <c r="Q778" s="8">
        <f t="shared" si="125"/>
        <v>42250</v>
      </c>
      <c r="R778" s="9">
        <f t="shared" si="126"/>
        <v>0.68570601851388346</v>
      </c>
      <c r="S778" t="b">
        <v>0</v>
      </c>
      <c r="T778">
        <v>57</v>
      </c>
      <c r="U778" t="str">
        <f t="shared" si="127"/>
        <v/>
      </c>
      <c r="V778">
        <f t="shared" si="128"/>
        <v>57</v>
      </c>
      <c r="W778" t="b">
        <v>0</v>
      </c>
      <c r="X778" t="s">
        <v>8273</v>
      </c>
      <c r="Y778" s="3">
        <f t="shared" si="129"/>
        <v>0.51400000000000001</v>
      </c>
      <c r="Z778" s="4">
        <f t="shared" si="122"/>
        <v>63.122807017543863</v>
      </c>
      <c r="AA778" t="s">
        <v>8318</v>
      </c>
      <c r="AB778" t="s">
        <v>8320</v>
      </c>
      <c r="AC778">
        <f>1</f>
        <v>1</v>
      </c>
    </row>
    <row r="779" spans="1:29" ht="43.2" x14ac:dyDescent="0.3">
      <c r="A779">
        <v>777</v>
      </c>
      <c r="B779" s="1" t="s">
        <v>778</v>
      </c>
      <c r="C779" s="1" t="s">
        <v>4887</v>
      </c>
      <c r="D779">
        <v>3000</v>
      </c>
      <c r="E779">
        <f>VLOOKUP(D779,LU_A!$C$2:$D$13,1,TRUE)</f>
        <v>1000</v>
      </c>
      <c r="F779" t="str">
        <f>VLOOKUP($D779,LU_A!$C$2:$D$13,2,TRUE)</f>
        <v>SmB</v>
      </c>
      <c r="G779">
        <v>21</v>
      </c>
      <c r="H779" t="s">
        <v>8221</v>
      </c>
      <c r="I779" t="s">
        <v>8224</v>
      </c>
      <c r="J779" t="s">
        <v>8246</v>
      </c>
      <c r="K779">
        <v>1375313577</v>
      </c>
      <c r="L779" s="8">
        <f t="shared" si="120"/>
        <v>41486.981215277774</v>
      </c>
      <c r="M779" s="8">
        <f t="shared" si="123"/>
        <v>41486</v>
      </c>
      <c r="N779" s="9">
        <f t="shared" si="124"/>
        <v>0.98121527777402662</v>
      </c>
      <c r="O779">
        <v>1372721577</v>
      </c>
      <c r="P779" s="8">
        <f t="shared" si="121"/>
        <v>41456.981215277774</v>
      </c>
      <c r="Q779" s="8">
        <f t="shared" si="125"/>
        <v>41456</v>
      </c>
      <c r="R779" s="9">
        <f t="shared" si="126"/>
        <v>0.98121527777402662</v>
      </c>
      <c r="S779" t="b">
        <v>0</v>
      </c>
      <c r="T779">
        <v>3</v>
      </c>
      <c r="U779" t="str">
        <f t="shared" si="127"/>
        <v/>
      </c>
      <c r="V779">
        <f t="shared" si="128"/>
        <v>3</v>
      </c>
      <c r="W779" t="b">
        <v>0</v>
      </c>
      <c r="X779" t="s">
        <v>8273</v>
      </c>
      <c r="Y779" s="3">
        <f t="shared" si="129"/>
        <v>7.0000000000000001E-3</v>
      </c>
      <c r="Z779" s="4">
        <f t="shared" si="122"/>
        <v>7</v>
      </c>
      <c r="AA779" t="s">
        <v>8318</v>
      </c>
      <c r="AB779" t="s">
        <v>8320</v>
      </c>
      <c r="AC779">
        <f>1</f>
        <v>1</v>
      </c>
    </row>
    <row r="780" spans="1:29" ht="43.2" x14ac:dyDescent="0.3">
      <c r="A780">
        <v>778</v>
      </c>
      <c r="B780" s="1" t="s">
        <v>779</v>
      </c>
      <c r="C780" s="1" t="s">
        <v>4888</v>
      </c>
      <c r="D780">
        <v>500</v>
      </c>
      <c r="E780">
        <f>VLOOKUP(D780,LU_A!$C$2:$D$13,1,TRUE)</f>
        <v>0</v>
      </c>
      <c r="F780" t="str">
        <f>VLOOKUP($D780,LU_A!$C$2:$D$13,2,TRUE)</f>
        <v>SmA</v>
      </c>
      <c r="G780">
        <v>2</v>
      </c>
      <c r="H780" t="s">
        <v>8221</v>
      </c>
      <c r="I780" t="s">
        <v>8224</v>
      </c>
      <c r="J780" t="s">
        <v>8246</v>
      </c>
      <c r="K780">
        <v>1398876680</v>
      </c>
      <c r="L780" s="8">
        <f t="shared" si="120"/>
        <v>41759.702314814815</v>
      </c>
      <c r="M780" s="8">
        <f t="shared" si="123"/>
        <v>41759</v>
      </c>
      <c r="N780" s="9">
        <f t="shared" si="124"/>
        <v>0.70231481481459923</v>
      </c>
      <c r="O780">
        <v>1396284680</v>
      </c>
      <c r="P780" s="8">
        <f t="shared" si="121"/>
        <v>41729.702314814815</v>
      </c>
      <c r="Q780" s="8">
        <f t="shared" si="125"/>
        <v>41729</v>
      </c>
      <c r="R780" s="9">
        <f t="shared" si="126"/>
        <v>0.70231481481459923</v>
      </c>
      <c r="S780" t="b">
        <v>0</v>
      </c>
      <c r="T780">
        <v>1</v>
      </c>
      <c r="U780" t="str">
        <f t="shared" si="127"/>
        <v/>
      </c>
      <c r="V780">
        <f t="shared" si="128"/>
        <v>1</v>
      </c>
      <c r="W780" t="b">
        <v>0</v>
      </c>
      <c r="X780" t="s">
        <v>8273</v>
      </c>
      <c r="Y780" s="3">
        <f t="shared" si="129"/>
        <v>4.0000000000000001E-3</v>
      </c>
      <c r="Z780" s="4">
        <f t="shared" si="122"/>
        <v>2</v>
      </c>
      <c r="AA780" t="s">
        <v>8318</v>
      </c>
      <c r="AB780" t="s">
        <v>8320</v>
      </c>
      <c r="AC780">
        <f>1</f>
        <v>1</v>
      </c>
    </row>
    <row r="781" spans="1:29" ht="57.6" x14ac:dyDescent="0.3">
      <c r="A781">
        <v>779</v>
      </c>
      <c r="B781" s="1" t="s">
        <v>780</v>
      </c>
      <c r="C781" s="1" t="s">
        <v>4889</v>
      </c>
      <c r="D781">
        <v>15000</v>
      </c>
      <c r="E781">
        <f>VLOOKUP(D781,LU_A!$C$2:$D$13,1,TRUE)</f>
        <v>15000</v>
      </c>
      <c r="F781" t="str">
        <f>VLOOKUP($D781,LU_A!$C$2:$D$13,2,TRUE)</f>
        <v>MedA</v>
      </c>
      <c r="G781">
        <v>400</v>
      </c>
      <c r="H781" t="s">
        <v>8221</v>
      </c>
      <c r="I781" t="s">
        <v>8224</v>
      </c>
      <c r="J781" t="s">
        <v>8246</v>
      </c>
      <c r="K781">
        <v>1287115200</v>
      </c>
      <c r="L781" s="8">
        <f t="shared" si="120"/>
        <v>40466.166666666664</v>
      </c>
      <c r="M781" s="8">
        <f t="shared" si="123"/>
        <v>40466</v>
      </c>
      <c r="N781" s="9">
        <f t="shared" si="124"/>
        <v>0.16666666666424135</v>
      </c>
      <c r="O781">
        <v>1284567905</v>
      </c>
      <c r="P781" s="8">
        <f t="shared" si="121"/>
        <v>40436.68408564815</v>
      </c>
      <c r="Q781" s="8">
        <f t="shared" si="125"/>
        <v>40436</v>
      </c>
      <c r="R781" s="9">
        <f t="shared" si="126"/>
        <v>0.68408564815035788</v>
      </c>
      <c r="S781" t="b">
        <v>0</v>
      </c>
      <c r="T781">
        <v>6</v>
      </c>
      <c r="U781" t="str">
        <f t="shared" si="127"/>
        <v/>
      </c>
      <c r="V781">
        <f t="shared" si="128"/>
        <v>6</v>
      </c>
      <c r="W781" t="b">
        <v>0</v>
      </c>
      <c r="X781" t="s">
        <v>8273</v>
      </c>
      <c r="Y781" s="3">
        <f t="shared" si="129"/>
        <v>2.6666666666666668E-2</v>
      </c>
      <c r="Z781" s="4">
        <f t="shared" si="122"/>
        <v>66.666666666666671</v>
      </c>
      <c r="AA781" t="s">
        <v>8318</v>
      </c>
      <c r="AB781" t="s">
        <v>8320</v>
      </c>
      <c r="AC781">
        <f>1</f>
        <v>1</v>
      </c>
    </row>
    <row r="782" spans="1:29" ht="43.2" x14ac:dyDescent="0.3">
      <c r="A782">
        <v>780</v>
      </c>
      <c r="B782" s="1" t="s">
        <v>781</v>
      </c>
      <c r="C782" s="1" t="s">
        <v>4890</v>
      </c>
      <c r="D782">
        <v>1000</v>
      </c>
      <c r="E782">
        <f>VLOOKUP(D782,LU_A!$C$2:$D$13,1,TRUE)</f>
        <v>1000</v>
      </c>
      <c r="F782" t="str">
        <f>VLOOKUP($D782,LU_A!$C$2:$D$13,2,TRUE)</f>
        <v>SmB</v>
      </c>
      <c r="G782">
        <v>1040</v>
      </c>
      <c r="H782" t="s">
        <v>8219</v>
      </c>
      <c r="I782" t="s">
        <v>8224</v>
      </c>
      <c r="J782" t="s">
        <v>8246</v>
      </c>
      <c r="K782">
        <v>1304439025</v>
      </c>
      <c r="L782" s="8">
        <f t="shared" si="120"/>
        <v>40666.673900462964</v>
      </c>
      <c r="M782" s="8">
        <f t="shared" si="123"/>
        <v>40666</v>
      </c>
      <c r="N782" s="9">
        <f t="shared" si="124"/>
        <v>0.67390046296350192</v>
      </c>
      <c r="O782">
        <v>1301847025</v>
      </c>
      <c r="P782" s="8">
        <f t="shared" si="121"/>
        <v>40636.673900462964</v>
      </c>
      <c r="Q782" s="8">
        <f t="shared" si="125"/>
        <v>40636</v>
      </c>
      <c r="R782" s="9">
        <f t="shared" si="126"/>
        <v>0.67390046296350192</v>
      </c>
      <c r="S782" t="b">
        <v>0</v>
      </c>
      <c r="T782">
        <v>27</v>
      </c>
      <c r="U782">
        <f t="shared" si="127"/>
        <v>27</v>
      </c>
      <c r="V782" t="str">
        <f t="shared" si="128"/>
        <v/>
      </c>
      <c r="W782" t="b">
        <v>1</v>
      </c>
      <c r="X782" t="s">
        <v>8274</v>
      </c>
      <c r="Y782" s="3">
        <f t="shared" si="129"/>
        <v>1.04</v>
      </c>
      <c r="Z782" s="4">
        <f t="shared" si="122"/>
        <v>38.518518518518519</v>
      </c>
      <c r="AA782" t="s">
        <v>8321</v>
      </c>
      <c r="AB782" t="s">
        <v>8322</v>
      </c>
      <c r="AC782">
        <f>1</f>
        <v>1</v>
      </c>
    </row>
    <row r="783" spans="1:29" ht="43.2" x14ac:dyDescent="0.3">
      <c r="A783">
        <v>781</v>
      </c>
      <c r="B783" s="1" t="s">
        <v>782</v>
      </c>
      <c r="C783" s="1" t="s">
        <v>4891</v>
      </c>
      <c r="D783">
        <v>800</v>
      </c>
      <c r="E783">
        <f>VLOOKUP(D783,LU_A!$C$2:$D$13,1,TRUE)</f>
        <v>0</v>
      </c>
      <c r="F783" t="str">
        <f>VLOOKUP($D783,LU_A!$C$2:$D$13,2,TRUE)</f>
        <v>SmA</v>
      </c>
      <c r="G783">
        <v>1065.23</v>
      </c>
      <c r="H783" t="s">
        <v>8219</v>
      </c>
      <c r="I783" t="s">
        <v>8224</v>
      </c>
      <c r="J783" t="s">
        <v>8246</v>
      </c>
      <c r="K783">
        <v>1370649674</v>
      </c>
      <c r="L783" s="8">
        <f t="shared" si="120"/>
        <v>41433.000856481485</v>
      </c>
      <c r="M783" s="8">
        <f t="shared" si="123"/>
        <v>41433</v>
      </c>
      <c r="N783" s="9">
        <f t="shared" si="124"/>
        <v>8.5648148524342105E-4</v>
      </c>
      <c r="O783">
        <v>1368057674</v>
      </c>
      <c r="P783" s="8">
        <f t="shared" si="121"/>
        <v>41403.000856481485</v>
      </c>
      <c r="Q783" s="8">
        <f t="shared" si="125"/>
        <v>41403</v>
      </c>
      <c r="R783" s="9">
        <f t="shared" si="126"/>
        <v>8.5648148524342105E-4</v>
      </c>
      <c r="S783" t="b">
        <v>0</v>
      </c>
      <c r="T783">
        <v>25</v>
      </c>
      <c r="U783">
        <f t="shared" si="127"/>
        <v>25</v>
      </c>
      <c r="V783" t="str">
        <f t="shared" si="128"/>
        <v/>
      </c>
      <c r="W783" t="b">
        <v>1</v>
      </c>
      <c r="X783" t="s">
        <v>8274</v>
      </c>
      <c r="Y783" s="3">
        <f t="shared" si="129"/>
        <v>1.3315375</v>
      </c>
      <c r="Z783" s="4">
        <f t="shared" si="122"/>
        <v>42.609200000000001</v>
      </c>
      <c r="AA783" t="s">
        <v>8321</v>
      </c>
      <c r="AB783" t="s">
        <v>8322</v>
      </c>
      <c r="AC783">
        <f>1</f>
        <v>1</v>
      </c>
    </row>
    <row r="784" spans="1:29" ht="43.2" x14ac:dyDescent="0.3">
      <c r="A784">
        <v>782</v>
      </c>
      <c r="B784" s="1" t="s">
        <v>783</v>
      </c>
      <c r="C784" s="1" t="s">
        <v>4892</v>
      </c>
      <c r="D784">
        <v>700</v>
      </c>
      <c r="E784">
        <f>VLOOKUP(D784,LU_A!$C$2:$D$13,1,TRUE)</f>
        <v>0</v>
      </c>
      <c r="F784" t="str">
        <f>VLOOKUP($D784,LU_A!$C$2:$D$13,2,TRUE)</f>
        <v>SmA</v>
      </c>
      <c r="G784">
        <v>700</v>
      </c>
      <c r="H784" t="s">
        <v>8219</v>
      </c>
      <c r="I784" t="s">
        <v>8224</v>
      </c>
      <c r="J784" t="s">
        <v>8246</v>
      </c>
      <c r="K784">
        <v>1345918302</v>
      </c>
      <c r="L784" s="8">
        <f t="shared" si="120"/>
        <v>41146.758125</v>
      </c>
      <c r="M784" s="8">
        <f t="shared" si="123"/>
        <v>41146</v>
      </c>
      <c r="N784" s="9">
        <f t="shared" si="124"/>
        <v>0.75812500000029104</v>
      </c>
      <c r="O784">
        <v>1343326302</v>
      </c>
      <c r="P784" s="8">
        <f t="shared" si="121"/>
        <v>41116.758125</v>
      </c>
      <c r="Q784" s="8">
        <f t="shared" si="125"/>
        <v>41116</v>
      </c>
      <c r="R784" s="9">
        <f t="shared" si="126"/>
        <v>0.75812500000029104</v>
      </c>
      <c r="S784" t="b">
        <v>0</v>
      </c>
      <c r="T784">
        <v>14</v>
      </c>
      <c r="U784">
        <f t="shared" si="127"/>
        <v>14</v>
      </c>
      <c r="V784" t="str">
        <f t="shared" si="128"/>
        <v/>
      </c>
      <c r="W784" t="b">
        <v>1</v>
      </c>
      <c r="X784" t="s">
        <v>8274</v>
      </c>
      <c r="Y784" s="3">
        <f t="shared" si="129"/>
        <v>1</v>
      </c>
      <c r="Z784" s="4">
        <f t="shared" si="122"/>
        <v>50</v>
      </c>
      <c r="AA784" t="s">
        <v>8321</v>
      </c>
      <c r="AB784" t="s">
        <v>8322</v>
      </c>
      <c r="AC784">
        <f>1</f>
        <v>1</v>
      </c>
    </row>
    <row r="785" spans="1:29" ht="43.2" x14ac:dyDescent="0.3">
      <c r="A785">
        <v>783</v>
      </c>
      <c r="B785" s="1" t="s">
        <v>784</v>
      </c>
      <c r="C785" s="1" t="s">
        <v>4893</v>
      </c>
      <c r="D785">
        <v>1500</v>
      </c>
      <c r="E785">
        <f>VLOOKUP(D785,LU_A!$C$2:$D$13,1,TRUE)</f>
        <v>1000</v>
      </c>
      <c r="F785" t="str">
        <f>VLOOKUP($D785,LU_A!$C$2:$D$13,2,TRUE)</f>
        <v>SmB</v>
      </c>
      <c r="G785">
        <v>2222</v>
      </c>
      <c r="H785" t="s">
        <v>8219</v>
      </c>
      <c r="I785" t="s">
        <v>8224</v>
      </c>
      <c r="J785" t="s">
        <v>8246</v>
      </c>
      <c r="K785">
        <v>1335564000</v>
      </c>
      <c r="L785" s="8">
        <f t="shared" si="120"/>
        <v>41026.916666666664</v>
      </c>
      <c r="M785" s="8">
        <f t="shared" si="123"/>
        <v>41026</v>
      </c>
      <c r="N785" s="9">
        <f t="shared" si="124"/>
        <v>0.91666666666424135</v>
      </c>
      <c r="O785">
        <v>1332182049</v>
      </c>
      <c r="P785" s="8">
        <f t="shared" si="121"/>
        <v>40987.773715277777</v>
      </c>
      <c r="Q785" s="8">
        <f t="shared" si="125"/>
        <v>40987</v>
      </c>
      <c r="R785" s="9">
        <f t="shared" si="126"/>
        <v>0.77371527777722804</v>
      </c>
      <c r="S785" t="b">
        <v>0</v>
      </c>
      <c r="T785">
        <v>35</v>
      </c>
      <c r="U785">
        <f t="shared" si="127"/>
        <v>35</v>
      </c>
      <c r="V785" t="str">
        <f t="shared" si="128"/>
        <v/>
      </c>
      <c r="W785" t="b">
        <v>1</v>
      </c>
      <c r="X785" t="s">
        <v>8274</v>
      </c>
      <c r="Y785" s="3">
        <f t="shared" si="129"/>
        <v>1.4813333333333334</v>
      </c>
      <c r="Z785" s="4">
        <f t="shared" si="122"/>
        <v>63.485714285714288</v>
      </c>
      <c r="AA785" t="s">
        <v>8321</v>
      </c>
      <c r="AB785" t="s">
        <v>8322</v>
      </c>
      <c r="AC785">
        <f>1</f>
        <v>1</v>
      </c>
    </row>
    <row r="786" spans="1:29" ht="43.2" x14ac:dyDescent="0.3">
      <c r="A786">
        <v>784</v>
      </c>
      <c r="B786" s="1" t="s">
        <v>785</v>
      </c>
      <c r="C786" s="1" t="s">
        <v>4894</v>
      </c>
      <c r="D786">
        <v>1000</v>
      </c>
      <c r="E786">
        <f>VLOOKUP(D786,LU_A!$C$2:$D$13,1,TRUE)</f>
        <v>1000</v>
      </c>
      <c r="F786" t="str">
        <f>VLOOKUP($D786,LU_A!$C$2:$D$13,2,TRUE)</f>
        <v>SmB</v>
      </c>
      <c r="G786">
        <v>1025</v>
      </c>
      <c r="H786" t="s">
        <v>8219</v>
      </c>
      <c r="I786" t="s">
        <v>8224</v>
      </c>
      <c r="J786" t="s">
        <v>8246</v>
      </c>
      <c r="K786">
        <v>1395023719</v>
      </c>
      <c r="L786" s="8">
        <f t="shared" si="120"/>
        <v>41715.107858796298</v>
      </c>
      <c r="M786" s="8">
        <f t="shared" si="123"/>
        <v>41715</v>
      </c>
      <c r="N786" s="9">
        <f t="shared" si="124"/>
        <v>0.10785879629838746</v>
      </c>
      <c r="O786">
        <v>1391571319</v>
      </c>
      <c r="P786" s="8">
        <f t="shared" si="121"/>
        <v>41675.149525462963</v>
      </c>
      <c r="Q786" s="8">
        <f t="shared" si="125"/>
        <v>41675</v>
      </c>
      <c r="R786" s="9">
        <f t="shared" si="126"/>
        <v>0.14952546296262881</v>
      </c>
      <c r="S786" t="b">
        <v>0</v>
      </c>
      <c r="T786">
        <v>10</v>
      </c>
      <c r="U786">
        <f t="shared" si="127"/>
        <v>10</v>
      </c>
      <c r="V786" t="str">
        <f t="shared" si="128"/>
        <v/>
      </c>
      <c r="W786" t="b">
        <v>1</v>
      </c>
      <c r="X786" t="s">
        <v>8274</v>
      </c>
      <c r="Y786" s="3">
        <f t="shared" si="129"/>
        <v>1.0249999999999999</v>
      </c>
      <c r="Z786" s="4">
        <f t="shared" si="122"/>
        <v>102.5</v>
      </c>
      <c r="AA786" t="s">
        <v>8321</v>
      </c>
      <c r="AB786" t="s">
        <v>8322</v>
      </c>
      <c r="AC786">
        <f>1</f>
        <v>1</v>
      </c>
    </row>
    <row r="787" spans="1:29" ht="43.2" x14ac:dyDescent="0.3">
      <c r="A787">
        <v>785</v>
      </c>
      <c r="B787" s="1" t="s">
        <v>786</v>
      </c>
      <c r="C787" s="1" t="s">
        <v>4895</v>
      </c>
      <c r="D787">
        <v>500</v>
      </c>
      <c r="E787">
        <f>VLOOKUP(D787,LU_A!$C$2:$D$13,1,TRUE)</f>
        <v>0</v>
      </c>
      <c r="F787" t="str">
        <f>VLOOKUP($D787,LU_A!$C$2:$D$13,2,TRUE)</f>
        <v>SmA</v>
      </c>
      <c r="G787">
        <v>903.14</v>
      </c>
      <c r="H787" t="s">
        <v>8219</v>
      </c>
      <c r="I787" t="s">
        <v>8224</v>
      </c>
      <c r="J787" t="s">
        <v>8246</v>
      </c>
      <c r="K787">
        <v>1362060915</v>
      </c>
      <c r="L787" s="8">
        <f t="shared" si="120"/>
        <v>41333.593923611108</v>
      </c>
      <c r="M787" s="8">
        <f t="shared" si="123"/>
        <v>41333</v>
      </c>
      <c r="N787" s="9">
        <f t="shared" si="124"/>
        <v>0.59392361110803904</v>
      </c>
      <c r="O787">
        <v>1359468915</v>
      </c>
      <c r="P787" s="8">
        <f t="shared" si="121"/>
        <v>41303.593923611108</v>
      </c>
      <c r="Q787" s="8">
        <f t="shared" si="125"/>
        <v>41303</v>
      </c>
      <c r="R787" s="9">
        <f t="shared" si="126"/>
        <v>0.59392361110803904</v>
      </c>
      <c r="S787" t="b">
        <v>0</v>
      </c>
      <c r="T787">
        <v>29</v>
      </c>
      <c r="U787">
        <f t="shared" si="127"/>
        <v>29</v>
      </c>
      <c r="V787" t="str">
        <f t="shared" si="128"/>
        <v/>
      </c>
      <c r="W787" t="b">
        <v>1</v>
      </c>
      <c r="X787" t="s">
        <v>8274</v>
      </c>
      <c r="Y787" s="3">
        <f t="shared" si="129"/>
        <v>1.8062799999999999</v>
      </c>
      <c r="Z787" s="4">
        <f t="shared" si="122"/>
        <v>31.142758620689655</v>
      </c>
      <c r="AA787" t="s">
        <v>8321</v>
      </c>
      <c r="AB787" t="s">
        <v>8322</v>
      </c>
      <c r="AC787">
        <f>1</f>
        <v>1</v>
      </c>
    </row>
    <row r="788" spans="1:29" ht="43.2" x14ac:dyDescent="0.3">
      <c r="A788">
        <v>786</v>
      </c>
      <c r="B788" s="1" t="s">
        <v>787</v>
      </c>
      <c r="C788" s="1" t="s">
        <v>4896</v>
      </c>
      <c r="D788">
        <v>5000</v>
      </c>
      <c r="E788">
        <f>VLOOKUP(D788,LU_A!$C$2:$D$13,1,TRUE)</f>
        <v>5000</v>
      </c>
      <c r="F788" t="str">
        <f>VLOOKUP($D788,LU_A!$C$2:$D$13,2,TRUE)</f>
        <v>SmC</v>
      </c>
      <c r="G788">
        <v>7140</v>
      </c>
      <c r="H788" t="s">
        <v>8219</v>
      </c>
      <c r="I788" t="s">
        <v>8224</v>
      </c>
      <c r="J788" t="s">
        <v>8246</v>
      </c>
      <c r="K788">
        <v>1336751220</v>
      </c>
      <c r="L788" s="8">
        <f t="shared" si="120"/>
        <v>41040.657638888886</v>
      </c>
      <c r="M788" s="8">
        <f t="shared" si="123"/>
        <v>41040</v>
      </c>
      <c r="N788" s="9">
        <f t="shared" si="124"/>
        <v>0.65763888888614019</v>
      </c>
      <c r="O788">
        <v>1331774434</v>
      </c>
      <c r="P788" s="8">
        <f t="shared" si="121"/>
        <v>40983.055949074071</v>
      </c>
      <c r="Q788" s="8">
        <f t="shared" si="125"/>
        <v>40983</v>
      </c>
      <c r="R788" s="9">
        <f t="shared" si="126"/>
        <v>5.5949074070667848E-2</v>
      </c>
      <c r="S788" t="b">
        <v>0</v>
      </c>
      <c r="T788">
        <v>44</v>
      </c>
      <c r="U788">
        <f t="shared" si="127"/>
        <v>44</v>
      </c>
      <c r="V788" t="str">
        <f t="shared" si="128"/>
        <v/>
      </c>
      <c r="W788" t="b">
        <v>1</v>
      </c>
      <c r="X788" t="s">
        <v>8274</v>
      </c>
      <c r="Y788" s="3">
        <f t="shared" si="129"/>
        <v>1.4279999999999999</v>
      </c>
      <c r="Z788" s="4">
        <f t="shared" si="122"/>
        <v>162.27272727272728</v>
      </c>
      <c r="AA788" t="s">
        <v>8321</v>
      </c>
      <c r="AB788" t="s">
        <v>8322</v>
      </c>
      <c r="AC788">
        <f>1</f>
        <v>1</v>
      </c>
    </row>
    <row r="789" spans="1:29" ht="43.2" x14ac:dyDescent="0.3">
      <c r="A789">
        <v>787</v>
      </c>
      <c r="B789" s="1" t="s">
        <v>788</v>
      </c>
      <c r="C789" s="1" t="s">
        <v>4897</v>
      </c>
      <c r="D789">
        <v>1200</v>
      </c>
      <c r="E789">
        <f>VLOOKUP(D789,LU_A!$C$2:$D$13,1,TRUE)</f>
        <v>1000</v>
      </c>
      <c r="F789" t="str">
        <f>VLOOKUP($D789,LU_A!$C$2:$D$13,2,TRUE)</f>
        <v>SmB</v>
      </c>
      <c r="G789">
        <v>1370</v>
      </c>
      <c r="H789" t="s">
        <v>8219</v>
      </c>
      <c r="I789" t="s">
        <v>8224</v>
      </c>
      <c r="J789" t="s">
        <v>8246</v>
      </c>
      <c r="K789">
        <v>1383318226</v>
      </c>
      <c r="L789" s="8">
        <f t="shared" si="120"/>
        <v>41579.627615740741</v>
      </c>
      <c r="M789" s="8">
        <f t="shared" si="123"/>
        <v>41579</v>
      </c>
      <c r="N789" s="9">
        <f t="shared" si="124"/>
        <v>0.627615740741021</v>
      </c>
      <c r="O789">
        <v>1380726226</v>
      </c>
      <c r="P789" s="8">
        <f t="shared" si="121"/>
        <v>41549.627615740741</v>
      </c>
      <c r="Q789" s="8">
        <f t="shared" si="125"/>
        <v>41549</v>
      </c>
      <c r="R789" s="9">
        <f t="shared" si="126"/>
        <v>0.627615740741021</v>
      </c>
      <c r="S789" t="b">
        <v>0</v>
      </c>
      <c r="T789">
        <v>17</v>
      </c>
      <c r="U789">
        <f t="shared" si="127"/>
        <v>17</v>
      </c>
      <c r="V789" t="str">
        <f t="shared" si="128"/>
        <v/>
      </c>
      <c r="W789" t="b">
        <v>1</v>
      </c>
      <c r="X789" t="s">
        <v>8274</v>
      </c>
      <c r="Y789" s="3">
        <f t="shared" si="129"/>
        <v>1.1416666666666666</v>
      </c>
      <c r="Z789" s="4">
        <f t="shared" si="122"/>
        <v>80.588235294117652</v>
      </c>
      <c r="AA789" t="s">
        <v>8321</v>
      </c>
      <c r="AB789" t="s">
        <v>8322</v>
      </c>
      <c r="AC789">
        <f>1</f>
        <v>1</v>
      </c>
    </row>
    <row r="790" spans="1:29" ht="43.2" x14ac:dyDescent="0.3">
      <c r="A790">
        <v>788</v>
      </c>
      <c r="B790" s="1" t="s">
        <v>789</v>
      </c>
      <c r="C790" s="1" t="s">
        <v>4898</v>
      </c>
      <c r="D790">
        <v>1000</v>
      </c>
      <c r="E790">
        <f>VLOOKUP(D790,LU_A!$C$2:$D$13,1,TRUE)</f>
        <v>1000</v>
      </c>
      <c r="F790" t="str">
        <f>VLOOKUP($D790,LU_A!$C$2:$D$13,2,TRUE)</f>
        <v>SmB</v>
      </c>
      <c r="G790">
        <v>2035.05</v>
      </c>
      <c r="H790" t="s">
        <v>8219</v>
      </c>
      <c r="I790" t="s">
        <v>8224</v>
      </c>
      <c r="J790" t="s">
        <v>8246</v>
      </c>
      <c r="K790">
        <v>1341633540</v>
      </c>
      <c r="L790" s="8">
        <f t="shared" si="120"/>
        <v>41097.165972222225</v>
      </c>
      <c r="M790" s="8">
        <f t="shared" si="123"/>
        <v>41097</v>
      </c>
      <c r="N790" s="9">
        <f t="shared" si="124"/>
        <v>0.16597222222480923</v>
      </c>
      <c r="O790">
        <v>1338336588</v>
      </c>
      <c r="P790" s="8">
        <f t="shared" si="121"/>
        <v>41059.006805555553</v>
      </c>
      <c r="Q790" s="8">
        <f t="shared" si="125"/>
        <v>41059</v>
      </c>
      <c r="R790" s="9">
        <f t="shared" si="126"/>
        <v>6.805555553000886E-3</v>
      </c>
      <c r="S790" t="b">
        <v>0</v>
      </c>
      <c r="T790">
        <v>34</v>
      </c>
      <c r="U790">
        <f t="shared" si="127"/>
        <v>34</v>
      </c>
      <c r="V790" t="str">
        <f t="shared" si="128"/>
        <v/>
      </c>
      <c r="W790" t="b">
        <v>1</v>
      </c>
      <c r="X790" t="s">
        <v>8274</v>
      </c>
      <c r="Y790" s="3">
        <f t="shared" si="129"/>
        <v>2.03505</v>
      </c>
      <c r="Z790" s="4">
        <f t="shared" si="122"/>
        <v>59.85441176470588</v>
      </c>
      <c r="AA790" t="s">
        <v>8321</v>
      </c>
      <c r="AB790" t="s">
        <v>8322</v>
      </c>
      <c r="AC790">
        <f>1</f>
        <v>1</v>
      </c>
    </row>
    <row r="791" spans="1:29" ht="43.2" x14ac:dyDescent="0.3">
      <c r="A791">
        <v>789</v>
      </c>
      <c r="B791" s="1" t="s">
        <v>790</v>
      </c>
      <c r="C791" s="1" t="s">
        <v>4899</v>
      </c>
      <c r="D791">
        <v>1700</v>
      </c>
      <c r="E791">
        <f>VLOOKUP(D791,LU_A!$C$2:$D$13,1,TRUE)</f>
        <v>1000</v>
      </c>
      <c r="F791" t="str">
        <f>VLOOKUP($D791,LU_A!$C$2:$D$13,2,TRUE)</f>
        <v>SmB</v>
      </c>
      <c r="G791">
        <v>1860</v>
      </c>
      <c r="H791" t="s">
        <v>8219</v>
      </c>
      <c r="I791" t="s">
        <v>8224</v>
      </c>
      <c r="J791" t="s">
        <v>8246</v>
      </c>
      <c r="K791">
        <v>1358755140</v>
      </c>
      <c r="L791" s="8">
        <f t="shared" si="120"/>
        <v>41295.332638888889</v>
      </c>
      <c r="M791" s="8">
        <f t="shared" si="123"/>
        <v>41295</v>
      </c>
      <c r="N791" s="9">
        <f t="shared" si="124"/>
        <v>0.33263888888905058</v>
      </c>
      <c r="O791">
        <v>1357187280</v>
      </c>
      <c r="P791" s="8">
        <f t="shared" si="121"/>
        <v>41277.186111111114</v>
      </c>
      <c r="Q791" s="8">
        <f t="shared" si="125"/>
        <v>41277</v>
      </c>
      <c r="R791" s="9">
        <f t="shared" si="126"/>
        <v>0.18611111111385981</v>
      </c>
      <c r="S791" t="b">
        <v>0</v>
      </c>
      <c r="T791">
        <v>14</v>
      </c>
      <c r="U791">
        <f t="shared" si="127"/>
        <v>14</v>
      </c>
      <c r="V791" t="str">
        <f t="shared" si="128"/>
        <v/>
      </c>
      <c r="W791" t="b">
        <v>1</v>
      </c>
      <c r="X791" t="s">
        <v>8274</v>
      </c>
      <c r="Y791" s="3">
        <f t="shared" si="129"/>
        <v>1.0941176470588236</v>
      </c>
      <c r="Z791" s="4">
        <f t="shared" si="122"/>
        <v>132.85714285714286</v>
      </c>
      <c r="AA791" t="s">
        <v>8321</v>
      </c>
      <c r="AB791" t="s">
        <v>8322</v>
      </c>
      <c r="AC791">
        <f>1</f>
        <v>1</v>
      </c>
    </row>
    <row r="792" spans="1:29" ht="43.2" x14ac:dyDescent="0.3">
      <c r="A792">
        <v>790</v>
      </c>
      <c r="B792" s="1" t="s">
        <v>791</v>
      </c>
      <c r="C792" s="1" t="s">
        <v>4900</v>
      </c>
      <c r="D792">
        <v>10000</v>
      </c>
      <c r="E792">
        <f>VLOOKUP(D792,LU_A!$C$2:$D$13,1,TRUE)</f>
        <v>10000</v>
      </c>
      <c r="F792" t="str">
        <f>VLOOKUP($D792,LU_A!$C$2:$D$13,2,TRUE)</f>
        <v>SmD</v>
      </c>
      <c r="G792">
        <v>14437.46</v>
      </c>
      <c r="H792" t="s">
        <v>8219</v>
      </c>
      <c r="I792" t="s">
        <v>8224</v>
      </c>
      <c r="J792" t="s">
        <v>8246</v>
      </c>
      <c r="K792">
        <v>1359680939</v>
      </c>
      <c r="L792" s="8">
        <f t="shared" si="120"/>
        <v>41306.047905092593</v>
      </c>
      <c r="M792" s="8">
        <f t="shared" si="123"/>
        <v>41306</v>
      </c>
      <c r="N792" s="9">
        <f t="shared" si="124"/>
        <v>4.7905092593282461E-2</v>
      </c>
      <c r="O792">
        <v>1357088939</v>
      </c>
      <c r="P792" s="8">
        <f t="shared" si="121"/>
        <v>41276.047905092593</v>
      </c>
      <c r="Q792" s="8">
        <f t="shared" si="125"/>
        <v>41276</v>
      </c>
      <c r="R792" s="9">
        <f t="shared" si="126"/>
        <v>4.7905092593282461E-2</v>
      </c>
      <c r="S792" t="b">
        <v>0</v>
      </c>
      <c r="T792">
        <v>156</v>
      </c>
      <c r="U792">
        <f t="shared" si="127"/>
        <v>156</v>
      </c>
      <c r="V792" t="str">
        <f t="shared" si="128"/>
        <v/>
      </c>
      <c r="W792" t="b">
        <v>1</v>
      </c>
      <c r="X792" t="s">
        <v>8274</v>
      </c>
      <c r="Y792" s="3">
        <f t="shared" si="129"/>
        <v>1.443746</v>
      </c>
      <c r="Z792" s="4">
        <f t="shared" si="122"/>
        <v>92.547820512820508</v>
      </c>
      <c r="AA792" t="s">
        <v>8321</v>
      </c>
      <c r="AB792" t="s">
        <v>8322</v>
      </c>
      <c r="AC792">
        <f>1</f>
        <v>1</v>
      </c>
    </row>
    <row r="793" spans="1:29" ht="43.2" x14ac:dyDescent="0.3">
      <c r="A793">
        <v>791</v>
      </c>
      <c r="B793" s="1" t="s">
        <v>792</v>
      </c>
      <c r="C793" s="1" t="s">
        <v>4901</v>
      </c>
      <c r="D793">
        <v>7500</v>
      </c>
      <c r="E793">
        <f>VLOOKUP(D793,LU_A!$C$2:$D$13,1,TRUE)</f>
        <v>5000</v>
      </c>
      <c r="F793" t="str">
        <f>VLOOKUP($D793,LU_A!$C$2:$D$13,2,TRUE)</f>
        <v>SmC</v>
      </c>
      <c r="G793">
        <v>7790</v>
      </c>
      <c r="H793" t="s">
        <v>8219</v>
      </c>
      <c r="I793" t="s">
        <v>8224</v>
      </c>
      <c r="J793" t="s">
        <v>8246</v>
      </c>
      <c r="K793">
        <v>1384322340</v>
      </c>
      <c r="L793" s="8">
        <f t="shared" si="120"/>
        <v>41591.249305555553</v>
      </c>
      <c r="M793" s="8">
        <f t="shared" si="123"/>
        <v>41591</v>
      </c>
      <c r="N793" s="9">
        <f t="shared" si="124"/>
        <v>0.24930555555329192</v>
      </c>
      <c r="O793">
        <v>1381430646</v>
      </c>
      <c r="P793" s="8">
        <f t="shared" si="121"/>
        <v>41557.780624999999</v>
      </c>
      <c r="Q793" s="8">
        <f t="shared" si="125"/>
        <v>41557</v>
      </c>
      <c r="R793" s="9">
        <f t="shared" si="126"/>
        <v>0.78062499999941792</v>
      </c>
      <c r="S793" t="b">
        <v>0</v>
      </c>
      <c r="T793">
        <v>128</v>
      </c>
      <c r="U793">
        <f t="shared" si="127"/>
        <v>128</v>
      </c>
      <c r="V793" t="str">
        <f t="shared" si="128"/>
        <v/>
      </c>
      <c r="W793" t="b">
        <v>1</v>
      </c>
      <c r="X793" t="s">
        <v>8274</v>
      </c>
      <c r="Y793" s="3">
        <f t="shared" si="129"/>
        <v>1.0386666666666666</v>
      </c>
      <c r="Z793" s="4">
        <f t="shared" si="122"/>
        <v>60.859375</v>
      </c>
      <c r="AA793" t="s">
        <v>8321</v>
      </c>
      <c r="AB793" t="s">
        <v>8322</v>
      </c>
      <c r="AC793">
        <f>1</f>
        <v>1</v>
      </c>
    </row>
    <row r="794" spans="1:29" ht="28.8" x14ac:dyDescent="0.3">
      <c r="A794">
        <v>792</v>
      </c>
      <c r="B794" s="1" t="s">
        <v>793</v>
      </c>
      <c r="C794" s="1" t="s">
        <v>4902</v>
      </c>
      <c r="D794">
        <v>2500</v>
      </c>
      <c r="E794">
        <f>VLOOKUP(D794,LU_A!$C$2:$D$13,1,TRUE)</f>
        <v>1000</v>
      </c>
      <c r="F794" t="str">
        <f>VLOOKUP($D794,LU_A!$C$2:$D$13,2,TRUE)</f>
        <v>SmB</v>
      </c>
      <c r="G794">
        <v>2511.11</v>
      </c>
      <c r="H794" t="s">
        <v>8219</v>
      </c>
      <c r="I794" t="s">
        <v>8224</v>
      </c>
      <c r="J794" t="s">
        <v>8246</v>
      </c>
      <c r="K794">
        <v>1383861483</v>
      </c>
      <c r="L794" s="8">
        <f t="shared" si="120"/>
        <v>41585.915312500001</v>
      </c>
      <c r="M794" s="8">
        <f t="shared" si="123"/>
        <v>41585</v>
      </c>
      <c r="N794" s="9">
        <f t="shared" si="124"/>
        <v>0.91531250000116415</v>
      </c>
      <c r="O794">
        <v>1381265883</v>
      </c>
      <c r="P794" s="8">
        <f t="shared" si="121"/>
        <v>41555.873645833337</v>
      </c>
      <c r="Q794" s="8">
        <f t="shared" si="125"/>
        <v>41555</v>
      </c>
      <c r="R794" s="9">
        <f t="shared" si="126"/>
        <v>0.87364583333692281</v>
      </c>
      <c r="S794" t="b">
        <v>0</v>
      </c>
      <c r="T794">
        <v>60</v>
      </c>
      <c r="U794">
        <f t="shared" si="127"/>
        <v>60</v>
      </c>
      <c r="V794" t="str">
        <f t="shared" si="128"/>
        <v/>
      </c>
      <c r="W794" t="b">
        <v>1</v>
      </c>
      <c r="X794" t="s">
        <v>8274</v>
      </c>
      <c r="Y794" s="3">
        <f t="shared" si="129"/>
        <v>1.0044440000000001</v>
      </c>
      <c r="Z794" s="4">
        <f t="shared" si="122"/>
        <v>41.851833333333339</v>
      </c>
      <c r="AA794" t="s">
        <v>8321</v>
      </c>
      <c r="AB794" t="s">
        <v>8322</v>
      </c>
      <c r="AC794">
        <f>1</f>
        <v>1</v>
      </c>
    </row>
    <row r="795" spans="1:29" ht="43.2" x14ac:dyDescent="0.3">
      <c r="A795">
        <v>793</v>
      </c>
      <c r="B795" s="1" t="s">
        <v>794</v>
      </c>
      <c r="C795" s="1" t="s">
        <v>4903</v>
      </c>
      <c r="D795">
        <v>2750</v>
      </c>
      <c r="E795">
        <f>VLOOKUP(D795,LU_A!$C$2:$D$13,1,TRUE)</f>
        <v>1000</v>
      </c>
      <c r="F795" t="str">
        <f>VLOOKUP($D795,LU_A!$C$2:$D$13,2,TRUE)</f>
        <v>SmB</v>
      </c>
      <c r="G795">
        <v>2826.43</v>
      </c>
      <c r="H795" t="s">
        <v>8219</v>
      </c>
      <c r="I795" t="s">
        <v>8224</v>
      </c>
      <c r="J795" t="s">
        <v>8246</v>
      </c>
      <c r="K795">
        <v>1372827540</v>
      </c>
      <c r="L795" s="8">
        <f t="shared" si="120"/>
        <v>41458.207638888889</v>
      </c>
      <c r="M795" s="8">
        <f t="shared" si="123"/>
        <v>41458</v>
      </c>
      <c r="N795" s="9">
        <f t="shared" si="124"/>
        <v>0.20763888888905058</v>
      </c>
      <c r="O795">
        <v>1371491244</v>
      </c>
      <c r="P795" s="8">
        <f t="shared" si="121"/>
        <v>41442.741249999999</v>
      </c>
      <c r="Q795" s="8">
        <f t="shared" si="125"/>
        <v>41442</v>
      </c>
      <c r="R795" s="9">
        <f t="shared" si="126"/>
        <v>0.74124999999912689</v>
      </c>
      <c r="S795" t="b">
        <v>0</v>
      </c>
      <c r="T795">
        <v>32</v>
      </c>
      <c r="U795">
        <f t="shared" si="127"/>
        <v>32</v>
      </c>
      <c r="V795" t="str">
        <f t="shared" si="128"/>
        <v/>
      </c>
      <c r="W795" t="b">
        <v>1</v>
      </c>
      <c r="X795" t="s">
        <v>8274</v>
      </c>
      <c r="Y795" s="3">
        <f t="shared" si="129"/>
        <v>1.0277927272727272</v>
      </c>
      <c r="Z795" s="4">
        <f t="shared" si="122"/>
        <v>88.325937499999995</v>
      </c>
      <c r="AA795" t="s">
        <v>8321</v>
      </c>
      <c r="AB795" t="s">
        <v>8322</v>
      </c>
      <c r="AC795">
        <f>1</f>
        <v>1</v>
      </c>
    </row>
    <row r="796" spans="1:29" ht="43.2" x14ac:dyDescent="0.3">
      <c r="A796">
        <v>794</v>
      </c>
      <c r="B796" s="1" t="s">
        <v>795</v>
      </c>
      <c r="C796" s="1" t="s">
        <v>4904</v>
      </c>
      <c r="D796">
        <v>8000</v>
      </c>
      <c r="E796">
        <f>VLOOKUP(D796,LU_A!$C$2:$D$13,1,TRUE)</f>
        <v>5000</v>
      </c>
      <c r="F796" t="str">
        <f>VLOOKUP($D796,LU_A!$C$2:$D$13,2,TRUE)</f>
        <v>SmC</v>
      </c>
      <c r="G796">
        <v>8425</v>
      </c>
      <c r="H796" t="s">
        <v>8219</v>
      </c>
      <c r="I796" t="s">
        <v>8224</v>
      </c>
      <c r="J796" t="s">
        <v>8246</v>
      </c>
      <c r="K796">
        <v>1315242360</v>
      </c>
      <c r="L796" s="8">
        <f t="shared" si="120"/>
        <v>40791.712500000001</v>
      </c>
      <c r="M796" s="8">
        <f t="shared" si="123"/>
        <v>40791</v>
      </c>
      <c r="N796" s="9">
        <f t="shared" si="124"/>
        <v>0.71250000000145519</v>
      </c>
      <c r="O796">
        <v>1310438737</v>
      </c>
      <c r="P796" s="8">
        <f t="shared" si="121"/>
        <v>40736.115011574075</v>
      </c>
      <c r="Q796" s="8">
        <f t="shared" si="125"/>
        <v>40736</v>
      </c>
      <c r="R796" s="9">
        <f t="shared" si="126"/>
        <v>0.11501157407474238</v>
      </c>
      <c r="S796" t="b">
        <v>0</v>
      </c>
      <c r="T796">
        <v>53</v>
      </c>
      <c r="U796">
        <f t="shared" si="127"/>
        <v>53</v>
      </c>
      <c r="V796" t="str">
        <f t="shared" si="128"/>
        <v/>
      </c>
      <c r="W796" t="b">
        <v>1</v>
      </c>
      <c r="X796" t="s">
        <v>8274</v>
      </c>
      <c r="Y796" s="3">
        <f t="shared" si="129"/>
        <v>1.0531250000000001</v>
      </c>
      <c r="Z796" s="4">
        <f t="shared" si="122"/>
        <v>158.96226415094338</v>
      </c>
      <c r="AA796" t="s">
        <v>8321</v>
      </c>
      <c r="AB796" t="s">
        <v>8322</v>
      </c>
      <c r="AC796">
        <f>1</f>
        <v>1</v>
      </c>
    </row>
    <row r="797" spans="1:29" ht="43.2" x14ac:dyDescent="0.3">
      <c r="A797">
        <v>795</v>
      </c>
      <c r="B797" s="1" t="s">
        <v>796</v>
      </c>
      <c r="C797" s="1" t="s">
        <v>4905</v>
      </c>
      <c r="D797">
        <v>14000</v>
      </c>
      <c r="E797">
        <f>VLOOKUP(D797,LU_A!$C$2:$D$13,1,TRUE)</f>
        <v>10000</v>
      </c>
      <c r="F797" t="str">
        <f>VLOOKUP($D797,LU_A!$C$2:$D$13,2,TRUE)</f>
        <v>SmD</v>
      </c>
      <c r="G797">
        <v>15650</v>
      </c>
      <c r="H797" t="s">
        <v>8219</v>
      </c>
      <c r="I797" t="s">
        <v>8224</v>
      </c>
      <c r="J797" t="s">
        <v>8246</v>
      </c>
      <c r="K797">
        <v>1333774740</v>
      </c>
      <c r="L797" s="8">
        <f t="shared" si="120"/>
        <v>41006.207638888889</v>
      </c>
      <c r="M797" s="8">
        <f t="shared" si="123"/>
        <v>41006</v>
      </c>
      <c r="N797" s="9">
        <f t="shared" si="124"/>
        <v>0.20763888888905058</v>
      </c>
      <c r="O797">
        <v>1330094566</v>
      </c>
      <c r="P797" s="8">
        <f t="shared" si="121"/>
        <v>40963.613032407404</v>
      </c>
      <c r="Q797" s="8">
        <f t="shared" si="125"/>
        <v>40963</v>
      </c>
      <c r="R797" s="9">
        <f t="shared" si="126"/>
        <v>0.61303240740380716</v>
      </c>
      <c r="S797" t="b">
        <v>0</v>
      </c>
      <c r="T797">
        <v>184</v>
      </c>
      <c r="U797">
        <f t="shared" si="127"/>
        <v>184</v>
      </c>
      <c r="V797" t="str">
        <f t="shared" si="128"/>
        <v/>
      </c>
      <c r="W797" t="b">
        <v>1</v>
      </c>
      <c r="X797" t="s">
        <v>8274</v>
      </c>
      <c r="Y797" s="3">
        <f t="shared" si="129"/>
        <v>1.1178571428571429</v>
      </c>
      <c r="Z797" s="4">
        <f t="shared" si="122"/>
        <v>85.054347826086953</v>
      </c>
      <c r="AA797" t="s">
        <v>8321</v>
      </c>
      <c r="AB797" t="s">
        <v>8322</v>
      </c>
      <c r="AC797">
        <f>1</f>
        <v>1</v>
      </c>
    </row>
    <row r="798" spans="1:29" ht="57.6" x14ac:dyDescent="0.3">
      <c r="A798">
        <v>796</v>
      </c>
      <c r="B798" s="1" t="s">
        <v>797</v>
      </c>
      <c r="C798" s="1" t="s">
        <v>4906</v>
      </c>
      <c r="D798">
        <v>10000</v>
      </c>
      <c r="E798">
        <f>VLOOKUP(D798,LU_A!$C$2:$D$13,1,TRUE)</f>
        <v>10000</v>
      </c>
      <c r="F798" t="str">
        <f>VLOOKUP($D798,LU_A!$C$2:$D$13,2,TRUE)</f>
        <v>SmD</v>
      </c>
      <c r="G798">
        <v>10135</v>
      </c>
      <c r="H798" t="s">
        <v>8219</v>
      </c>
      <c r="I798" t="s">
        <v>8224</v>
      </c>
      <c r="J798" t="s">
        <v>8246</v>
      </c>
      <c r="K798">
        <v>1379279400</v>
      </c>
      <c r="L798" s="8">
        <f t="shared" si="120"/>
        <v>41532.881944444445</v>
      </c>
      <c r="M798" s="8">
        <f t="shared" si="123"/>
        <v>41532</v>
      </c>
      <c r="N798" s="9">
        <f t="shared" si="124"/>
        <v>0.88194444444525288</v>
      </c>
      <c r="O798">
        <v>1376687485</v>
      </c>
      <c r="P798" s="8">
        <f t="shared" si="121"/>
        <v>41502.882928240739</v>
      </c>
      <c r="Q798" s="8">
        <f t="shared" si="125"/>
        <v>41502</v>
      </c>
      <c r="R798" s="9">
        <f t="shared" si="126"/>
        <v>0.88292824073869269</v>
      </c>
      <c r="S798" t="b">
        <v>0</v>
      </c>
      <c r="T798">
        <v>90</v>
      </c>
      <c r="U798">
        <f t="shared" si="127"/>
        <v>90</v>
      </c>
      <c r="V798" t="str">
        <f t="shared" si="128"/>
        <v/>
      </c>
      <c r="W798" t="b">
        <v>1</v>
      </c>
      <c r="X798" t="s">
        <v>8274</v>
      </c>
      <c r="Y798" s="3">
        <f t="shared" si="129"/>
        <v>1.0135000000000001</v>
      </c>
      <c r="Z798" s="4">
        <f t="shared" si="122"/>
        <v>112.61111111111111</v>
      </c>
      <c r="AA798" t="s">
        <v>8321</v>
      </c>
      <c r="AB798" t="s">
        <v>8322</v>
      </c>
      <c r="AC798">
        <f>1</f>
        <v>1</v>
      </c>
    </row>
    <row r="799" spans="1:29" ht="43.2" x14ac:dyDescent="0.3">
      <c r="A799">
        <v>797</v>
      </c>
      <c r="B799" s="1" t="s">
        <v>798</v>
      </c>
      <c r="C799" s="1" t="s">
        <v>4907</v>
      </c>
      <c r="D799">
        <v>3000</v>
      </c>
      <c r="E799">
        <f>VLOOKUP(D799,LU_A!$C$2:$D$13,1,TRUE)</f>
        <v>1000</v>
      </c>
      <c r="F799" t="str">
        <f>VLOOKUP($D799,LU_A!$C$2:$D$13,2,TRUE)</f>
        <v>SmB</v>
      </c>
      <c r="G799">
        <v>3226</v>
      </c>
      <c r="H799" t="s">
        <v>8219</v>
      </c>
      <c r="I799" t="s">
        <v>8224</v>
      </c>
      <c r="J799" t="s">
        <v>8246</v>
      </c>
      <c r="K799">
        <v>1335672000</v>
      </c>
      <c r="L799" s="8">
        <f t="shared" si="120"/>
        <v>41028.166666666664</v>
      </c>
      <c r="M799" s="8">
        <f t="shared" si="123"/>
        <v>41028</v>
      </c>
      <c r="N799" s="9">
        <f t="shared" si="124"/>
        <v>0.16666666666424135</v>
      </c>
      <c r="O799">
        <v>1332978688</v>
      </c>
      <c r="P799" s="8">
        <f t="shared" si="121"/>
        <v>40996.994074074071</v>
      </c>
      <c r="Q799" s="8">
        <f t="shared" si="125"/>
        <v>40996</v>
      </c>
      <c r="R799" s="9">
        <f t="shared" si="126"/>
        <v>0.99407407407124992</v>
      </c>
      <c r="S799" t="b">
        <v>0</v>
      </c>
      <c r="T799">
        <v>71</v>
      </c>
      <c r="U799">
        <f t="shared" si="127"/>
        <v>71</v>
      </c>
      <c r="V799" t="str">
        <f t="shared" si="128"/>
        <v/>
      </c>
      <c r="W799" t="b">
        <v>1</v>
      </c>
      <c r="X799" t="s">
        <v>8274</v>
      </c>
      <c r="Y799" s="3">
        <f t="shared" si="129"/>
        <v>1.0753333333333333</v>
      </c>
      <c r="Z799" s="4">
        <f t="shared" si="122"/>
        <v>45.436619718309856</v>
      </c>
      <c r="AA799" t="s">
        <v>8321</v>
      </c>
      <c r="AB799" t="s">
        <v>8322</v>
      </c>
      <c r="AC799">
        <f>1</f>
        <v>1</v>
      </c>
    </row>
    <row r="800" spans="1:29" ht="43.2" x14ac:dyDescent="0.3">
      <c r="A800">
        <v>798</v>
      </c>
      <c r="B800" s="1" t="s">
        <v>799</v>
      </c>
      <c r="C800" s="1" t="s">
        <v>4908</v>
      </c>
      <c r="D800">
        <v>3500</v>
      </c>
      <c r="E800">
        <f>VLOOKUP(D800,LU_A!$C$2:$D$13,1,TRUE)</f>
        <v>1000</v>
      </c>
      <c r="F800" t="str">
        <f>VLOOKUP($D800,LU_A!$C$2:$D$13,2,TRUE)</f>
        <v>SmB</v>
      </c>
      <c r="G800">
        <v>4021</v>
      </c>
      <c r="H800" t="s">
        <v>8219</v>
      </c>
      <c r="I800" t="s">
        <v>8224</v>
      </c>
      <c r="J800" t="s">
        <v>8246</v>
      </c>
      <c r="K800">
        <v>1412086187</v>
      </c>
      <c r="L800" s="8">
        <f t="shared" si="120"/>
        <v>41912.590127314819</v>
      </c>
      <c r="M800" s="8">
        <f t="shared" si="123"/>
        <v>41912</v>
      </c>
      <c r="N800" s="9">
        <f t="shared" si="124"/>
        <v>0.59012731481925584</v>
      </c>
      <c r="O800">
        <v>1409494187</v>
      </c>
      <c r="P800" s="8">
        <f t="shared" si="121"/>
        <v>41882.590127314819</v>
      </c>
      <c r="Q800" s="8">
        <f t="shared" si="125"/>
        <v>41882</v>
      </c>
      <c r="R800" s="9">
        <f t="shared" si="126"/>
        <v>0.59012731481925584</v>
      </c>
      <c r="S800" t="b">
        <v>0</v>
      </c>
      <c r="T800">
        <v>87</v>
      </c>
      <c r="U800">
        <f t="shared" si="127"/>
        <v>87</v>
      </c>
      <c r="V800" t="str">
        <f t="shared" si="128"/>
        <v/>
      </c>
      <c r="W800" t="b">
        <v>1</v>
      </c>
      <c r="X800" t="s">
        <v>8274</v>
      </c>
      <c r="Y800" s="3">
        <f t="shared" si="129"/>
        <v>1.1488571428571428</v>
      </c>
      <c r="Z800" s="4">
        <f t="shared" si="122"/>
        <v>46.218390804597703</v>
      </c>
      <c r="AA800" t="s">
        <v>8321</v>
      </c>
      <c r="AB800" t="s">
        <v>8322</v>
      </c>
      <c r="AC800">
        <f>1</f>
        <v>1</v>
      </c>
    </row>
    <row r="801" spans="1:29" ht="43.2" x14ac:dyDescent="0.3">
      <c r="A801">
        <v>799</v>
      </c>
      <c r="B801" s="1" t="s">
        <v>800</v>
      </c>
      <c r="C801" s="1" t="s">
        <v>4909</v>
      </c>
      <c r="D801">
        <v>5000</v>
      </c>
      <c r="E801">
        <f>VLOOKUP(D801,LU_A!$C$2:$D$13,1,TRUE)</f>
        <v>5000</v>
      </c>
      <c r="F801" t="str">
        <f>VLOOKUP($D801,LU_A!$C$2:$D$13,2,TRUE)</f>
        <v>SmC</v>
      </c>
      <c r="G801">
        <v>5001</v>
      </c>
      <c r="H801" t="s">
        <v>8219</v>
      </c>
      <c r="I801" t="s">
        <v>8224</v>
      </c>
      <c r="J801" t="s">
        <v>8246</v>
      </c>
      <c r="K801">
        <v>1335542446</v>
      </c>
      <c r="L801" s="8">
        <f t="shared" si="120"/>
        <v>41026.667199074072</v>
      </c>
      <c r="M801" s="8">
        <f t="shared" si="123"/>
        <v>41026</v>
      </c>
      <c r="N801" s="9">
        <f t="shared" si="124"/>
        <v>0.66719907407241408</v>
      </c>
      <c r="O801">
        <v>1332950446</v>
      </c>
      <c r="P801" s="8">
        <f t="shared" si="121"/>
        <v>40996.667199074072</v>
      </c>
      <c r="Q801" s="8">
        <f t="shared" si="125"/>
        <v>40996</v>
      </c>
      <c r="R801" s="9">
        <f t="shared" si="126"/>
        <v>0.66719907407241408</v>
      </c>
      <c r="S801" t="b">
        <v>0</v>
      </c>
      <c r="T801">
        <v>28</v>
      </c>
      <c r="U801">
        <f t="shared" si="127"/>
        <v>28</v>
      </c>
      <c r="V801" t="str">
        <f t="shared" si="128"/>
        <v/>
      </c>
      <c r="W801" t="b">
        <v>1</v>
      </c>
      <c r="X801" t="s">
        <v>8274</v>
      </c>
      <c r="Y801" s="3">
        <f t="shared" si="129"/>
        <v>1.0002</v>
      </c>
      <c r="Z801" s="4">
        <f t="shared" si="122"/>
        <v>178.60714285714286</v>
      </c>
      <c r="AA801" t="s">
        <v>8321</v>
      </c>
      <c r="AB801" t="s">
        <v>8322</v>
      </c>
      <c r="AC801">
        <f>1</f>
        <v>1</v>
      </c>
    </row>
    <row r="802" spans="1:29" ht="43.2" x14ac:dyDescent="0.3">
      <c r="A802">
        <v>800</v>
      </c>
      <c r="B802" s="1" t="s">
        <v>801</v>
      </c>
      <c r="C802" s="1" t="s">
        <v>4910</v>
      </c>
      <c r="D802">
        <v>1500</v>
      </c>
      <c r="E802">
        <f>VLOOKUP(D802,LU_A!$C$2:$D$13,1,TRUE)</f>
        <v>1000</v>
      </c>
      <c r="F802" t="str">
        <f>VLOOKUP($D802,LU_A!$C$2:$D$13,2,TRUE)</f>
        <v>SmB</v>
      </c>
      <c r="G802">
        <v>2282</v>
      </c>
      <c r="H802" t="s">
        <v>8219</v>
      </c>
      <c r="I802" t="s">
        <v>8225</v>
      </c>
      <c r="J802" t="s">
        <v>8247</v>
      </c>
      <c r="K802">
        <v>1410431054</v>
      </c>
      <c r="L802" s="8">
        <f t="shared" si="120"/>
        <v>41893.433495370373</v>
      </c>
      <c r="M802" s="8">
        <f t="shared" si="123"/>
        <v>41893</v>
      </c>
      <c r="N802" s="9">
        <f t="shared" si="124"/>
        <v>0.43349537037283881</v>
      </c>
      <c r="O802">
        <v>1407839054</v>
      </c>
      <c r="P802" s="8">
        <f t="shared" si="121"/>
        <v>41863.433495370373</v>
      </c>
      <c r="Q802" s="8">
        <f t="shared" si="125"/>
        <v>41863</v>
      </c>
      <c r="R802" s="9">
        <f t="shared" si="126"/>
        <v>0.43349537037283881</v>
      </c>
      <c r="S802" t="b">
        <v>0</v>
      </c>
      <c r="T802">
        <v>56</v>
      </c>
      <c r="U802">
        <f t="shared" si="127"/>
        <v>56</v>
      </c>
      <c r="V802" t="str">
        <f t="shared" si="128"/>
        <v/>
      </c>
      <c r="W802" t="b">
        <v>1</v>
      </c>
      <c r="X802" t="s">
        <v>8274</v>
      </c>
      <c r="Y802" s="3">
        <f t="shared" si="129"/>
        <v>1.5213333333333334</v>
      </c>
      <c r="Z802" s="4">
        <f t="shared" si="122"/>
        <v>40.75</v>
      </c>
      <c r="AA802" t="s">
        <v>8321</v>
      </c>
      <c r="AB802" t="s">
        <v>8322</v>
      </c>
      <c r="AC802">
        <f>1</f>
        <v>1</v>
      </c>
    </row>
    <row r="803" spans="1:29" ht="43.2" x14ac:dyDescent="0.3">
      <c r="A803">
        <v>801</v>
      </c>
      <c r="B803" s="1" t="s">
        <v>802</v>
      </c>
      <c r="C803" s="1" t="s">
        <v>4911</v>
      </c>
      <c r="D803">
        <v>2000</v>
      </c>
      <c r="E803">
        <f>VLOOKUP(D803,LU_A!$C$2:$D$13,1,TRUE)</f>
        <v>1000</v>
      </c>
      <c r="F803" t="str">
        <f>VLOOKUP($D803,LU_A!$C$2:$D$13,2,TRUE)</f>
        <v>SmB</v>
      </c>
      <c r="G803">
        <v>2230.4299999999998</v>
      </c>
      <c r="H803" t="s">
        <v>8219</v>
      </c>
      <c r="I803" t="s">
        <v>8224</v>
      </c>
      <c r="J803" t="s">
        <v>8246</v>
      </c>
      <c r="K803">
        <v>1309547120</v>
      </c>
      <c r="L803" s="8">
        <f t="shared" si="120"/>
        <v>40725.795370370368</v>
      </c>
      <c r="M803" s="8">
        <f t="shared" si="123"/>
        <v>40725</v>
      </c>
      <c r="N803" s="9">
        <f t="shared" si="124"/>
        <v>0.79537037036789116</v>
      </c>
      <c r="O803">
        <v>1306955120</v>
      </c>
      <c r="P803" s="8">
        <f t="shared" si="121"/>
        <v>40695.795370370368</v>
      </c>
      <c r="Q803" s="8">
        <f t="shared" si="125"/>
        <v>40695</v>
      </c>
      <c r="R803" s="9">
        <f t="shared" si="126"/>
        <v>0.79537037036789116</v>
      </c>
      <c r="S803" t="b">
        <v>0</v>
      </c>
      <c r="T803">
        <v>51</v>
      </c>
      <c r="U803">
        <f t="shared" si="127"/>
        <v>51</v>
      </c>
      <c r="V803" t="str">
        <f t="shared" si="128"/>
        <v/>
      </c>
      <c r="W803" t="b">
        <v>1</v>
      </c>
      <c r="X803" t="s">
        <v>8274</v>
      </c>
      <c r="Y803" s="3">
        <f t="shared" si="129"/>
        <v>1.1152149999999998</v>
      </c>
      <c r="Z803" s="4">
        <f t="shared" si="122"/>
        <v>43.733921568627444</v>
      </c>
      <c r="AA803" t="s">
        <v>8321</v>
      </c>
      <c r="AB803" t="s">
        <v>8322</v>
      </c>
      <c r="AC803">
        <f>1</f>
        <v>1</v>
      </c>
    </row>
    <row r="804" spans="1:29" ht="57.6" x14ac:dyDescent="0.3">
      <c r="A804">
        <v>802</v>
      </c>
      <c r="B804" s="1" t="s">
        <v>803</v>
      </c>
      <c r="C804" s="1" t="s">
        <v>4912</v>
      </c>
      <c r="D804">
        <v>6000</v>
      </c>
      <c r="E804">
        <f>VLOOKUP(D804,LU_A!$C$2:$D$13,1,TRUE)</f>
        <v>5000</v>
      </c>
      <c r="F804" t="str">
        <f>VLOOKUP($D804,LU_A!$C$2:$D$13,2,TRUE)</f>
        <v>SmC</v>
      </c>
      <c r="G804">
        <v>6080</v>
      </c>
      <c r="H804" t="s">
        <v>8219</v>
      </c>
      <c r="I804" t="s">
        <v>8224</v>
      </c>
      <c r="J804" t="s">
        <v>8246</v>
      </c>
      <c r="K804">
        <v>1347854700</v>
      </c>
      <c r="L804" s="8">
        <f t="shared" si="120"/>
        <v>41169.170138888891</v>
      </c>
      <c r="M804" s="8">
        <f t="shared" si="123"/>
        <v>41169</v>
      </c>
      <c r="N804" s="9">
        <f t="shared" si="124"/>
        <v>0.17013888889050577</v>
      </c>
      <c r="O804">
        <v>1343867524</v>
      </c>
      <c r="P804" s="8">
        <f t="shared" si="121"/>
        <v>41123.022268518522</v>
      </c>
      <c r="Q804" s="8">
        <f t="shared" si="125"/>
        <v>41123</v>
      </c>
      <c r="R804" s="9">
        <f t="shared" si="126"/>
        <v>2.2268518521741498E-2</v>
      </c>
      <c r="S804" t="b">
        <v>0</v>
      </c>
      <c r="T804">
        <v>75</v>
      </c>
      <c r="U804">
        <f t="shared" si="127"/>
        <v>75</v>
      </c>
      <c r="V804" t="str">
        <f t="shared" si="128"/>
        <v/>
      </c>
      <c r="W804" t="b">
        <v>1</v>
      </c>
      <c r="X804" t="s">
        <v>8274</v>
      </c>
      <c r="Y804" s="3">
        <f t="shared" si="129"/>
        <v>1.0133333333333334</v>
      </c>
      <c r="Z804" s="4">
        <f t="shared" si="122"/>
        <v>81.066666666666663</v>
      </c>
      <c r="AA804" t="s">
        <v>8321</v>
      </c>
      <c r="AB804" t="s">
        <v>8322</v>
      </c>
      <c r="AC804">
        <f>1</f>
        <v>1</v>
      </c>
    </row>
    <row r="805" spans="1:29" ht="43.2" x14ac:dyDescent="0.3">
      <c r="A805">
        <v>803</v>
      </c>
      <c r="B805" s="1" t="s">
        <v>804</v>
      </c>
      <c r="C805" s="1" t="s">
        <v>4913</v>
      </c>
      <c r="D805">
        <v>2300</v>
      </c>
      <c r="E805">
        <f>VLOOKUP(D805,LU_A!$C$2:$D$13,1,TRUE)</f>
        <v>1000</v>
      </c>
      <c r="F805" t="str">
        <f>VLOOKUP($D805,LU_A!$C$2:$D$13,2,TRUE)</f>
        <v>SmB</v>
      </c>
      <c r="G805">
        <v>2835</v>
      </c>
      <c r="H805" t="s">
        <v>8219</v>
      </c>
      <c r="I805" t="s">
        <v>8224</v>
      </c>
      <c r="J805" t="s">
        <v>8246</v>
      </c>
      <c r="K805">
        <v>1306630800</v>
      </c>
      <c r="L805" s="8">
        <f t="shared" si="120"/>
        <v>40692.041666666664</v>
      </c>
      <c r="M805" s="8">
        <f t="shared" si="123"/>
        <v>40692</v>
      </c>
      <c r="N805" s="9">
        <f t="shared" si="124"/>
        <v>4.1666666664241347E-2</v>
      </c>
      <c r="O805">
        <v>1304376478</v>
      </c>
      <c r="P805" s="8">
        <f t="shared" si="121"/>
        <v>40665.949976851851</v>
      </c>
      <c r="Q805" s="8">
        <f t="shared" si="125"/>
        <v>40665</v>
      </c>
      <c r="R805" s="9">
        <f t="shared" si="126"/>
        <v>0.94997685185080627</v>
      </c>
      <c r="S805" t="b">
        <v>0</v>
      </c>
      <c r="T805">
        <v>38</v>
      </c>
      <c r="U805">
        <f t="shared" si="127"/>
        <v>38</v>
      </c>
      <c r="V805" t="str">
        <f t="shared" si="128"/>
        <v/>
      </c>
      <c r="W805" t="b">
        <v>1</v>
      </c>
      <c r="X805" t="s">
        <v>8274</v>
      </c>
      <c r="Y805" s="3">
        <f t="shared" si="129"/>
        <v>1.232608695652174</v>
      </c>
      <c r="Z805" s="4">
        <f t="shared" si="122"/>
        <v>74.60526315789474</v>
      </c>
      <c r="AA805" t="s">
        <v>8321</v>
      </c>
      <c r="AB805" t="s">
        <v>8322</v>
      </c>
      <c r="AC805">
        <f>1</f>
        <v>1</v>
      </c>
    </row>
    <row r="806" spans="1:29" ht="43.2" x14ac:dyDescent="0.3">
      <c r="A806">
        <v>804</v>
      </c>
      <c r="B806" s="1" t="s">
        <v>805</v>
      </c>
      <c r="C806" s="1" t="s">
        <v>4914</v>
      </c>
      <c r="D806">
        <v>5500</v>
      </c>
      <c r="E806">
        <f>VLOOKUP(D806,LU_A!$C$2:$D$13,1,TRUE)</f>
        <v>5000</v>
      </c>
      <c r="F806" t="str">
        <f>VLOOKUP($D806,LU_A!$C$2:$D$13,2,TRUE)</f>
        <v>SmC</v>
      </c>
      <c r="G806">
        <v>5500</v>
      </c>
      <c r="H806" t="s">
        <v>8219</v>
      </c>
      <c r="I806" t="s">
        <v>8224</v>
      </c>
      <c r="J806" t="s">
        <v>8246</v>
      </c>
      <c r="K806">
        <v>1311393540</v>
      </c>
      <c r="L806" s="8">
        <f t="shared" si="120"/>
        <v>40747.165972222225</v>
      </c>
      <c r="M806" s="8">
        <f t="shared" si="123"/>
        <v>40747</v>
      </c>
      <c r="N806" s="9">
        <f t="shared" si="124"/>
        <v>0.16597222222480923</v>
      </c>
      <c r="O806">
        <v>1309919526</v>
      </c>
      <c r="P806" s="8">
        <f t="shared" si="121"/>
        <v>40730.105625000004</v>
      </c>
      <c r="Q806" s="8">
        <f t="shared" si="125"/>
        <v>40730</v>
      </c>
      <c r="R806" s="9">
        <f t="shared" si="126"/>
        <v>0.1056250000037835</v>
      </c>
      <c r="S806" t="b">
        <v>0</v>
      </c>
      <c r="T806">
        <v>18</v>
      </c>
      <c r="U806">
        <f t="shared" si="127"/>
        <v>18</v>
      </c>
      <c r="V806" t="str">
        <f t="shared" si="128"/>
        <v/>
      </c>
      <c r="W806" t="b">
        <v>1</v>
      </c>
      <c r="X806" t="s">
        <v>8274</v>
      </c>
      <c r="Y806" s="3">
        <f t="shared" si="129"/>
        <v>1</v>
      </c>
      <c r="Z806" s="4">
        <f t="shared" si="122"/>
        <v>305.55555555555554</v>
      </c>
      <c r="AA806" t="s">
        <v>8321</v>
      </c>
      <c r="AB806" t="s">
        <v>8322</v>
      </c>
      <c r="AC806">
        <f>1</f>
        <v>1</v>
      </c>
    </row>
    <row r="807" spans="1:29" ht="43.2" x14ac:dyDescent="0.3">
      <c r="A807">
        <v>805</v>
      </c>
      <c r="B807" s="1" t="s">
        <v>806</v>
      </c>
      <c r="C807" s="1" t="s">
        <v>4915</v>
      </c>
      <c r="D807">
        <v>3000</v>
      </c>
      <c r="E807">
        <f>VLOOKUP(D807,LU_A!$C$2:$D$13,1,TRUE)</f>
        <v>1000</v>
      </c>
      <c r="F807" t="str">
        <f>VLOOKUP($D807,LU_A!$C$2:$D$13,2,TRUE)</f>
        <v>SmB</v>
      </c>
      <c r="G807">
        <v>3150</v>
      </c>
      <c r="H807" t="s">
        <v>8219</v>
      </c>
      <c r="I807" t="s">
        <v>8224</v>
      </c>
      <c r="J807" t="s">
        <v>8246</v>
      </c>
      <c r="K807">
        <v>1310857200</v>
      </c>
      <c r="L807" s="8">
        <f t="shared" si="120"/>
        <v>40740.958333333336</v>
      </c>
      <c r="M807" s="8">
        <f t="shared" si="123"/>
        <v>40740</v>
      </c>
      <c r="N807" s="9">
        <f t="shared" si="124"/>
        <v>0.95833333333575865</v>
      </c>
      <c r="O807">
        <v>1306525512</v>
      </c>
      <c r="P807" s="8">
        <f t="shared" si="121"/>
        <v>40690.823055555556</v>
      </c>
      <c r="Q807" s="8">
        <f t="shared" si="125"/>
        <v>40690</v>
      </c>
      <c r="R807" s="9">
        <f t="shared" si="126"/>
        <v>0.82305555555649335</v>
      </c>
      <c r="S807" t="b">
        <v>0</v>
      </c>
      <c r="T807">
        <v>54</v>
      </c>
      <c r="U807">
        <f t="shared" si="127"/>
        <v>54</v>
      </c>
      <c r="V807" t="str">
        <f t="shared" si="128"/>
        <v/>
      </c>
      <c r="W807" t="b">
        <v>1</v>
      </c>
      <c r="X807" t="s">
        <v>8274</v>
      </c>
      <c r="Y807" s="3">
        <f t="shared" si="129"/>
        <v>1.05</v>
      </c>
      <c r="Z807" s="4">
        <f t="shared" si="122"/>
        <v>58.333333333333336</v>
      </c>
      <c r="AA807" t="s">
        <v>8321</v>
      </c>
      <c r="AB807" t="s">
        <v>8322</v>
      </c>
      <c r="AC807">
        <f>1</f>
        <v>1</v>
      </c>
    </row>
    <row r="808" spans="1:29" x14ac:dyDescent="0.3">
      <c r="A808">
        <v>806</v>
      </c>
      <c r="B808" s="1" t="s">
        <v>807</v>
      </c>
      <c r="C808" s="1" t="s">
        <v>4916</v>
      </c>
      <c r="D808">
        <v>8000</v>
      </c>
      <c r="E808">
        <f>VLOOKUP(D808,LU_A!$C$2:$D$13,1,TRUE)</f>
        <v>5000</v>
      </c>
      <c r="F808" t="str">
        <f>VLOOKUP($D808,LU_A!$C$2:$D$13,2,TRUE)</f>
        <v>SmC</v>
      </c>
      <c r="G808">
        <v>8355</v>
      </c>
      <c r="H808" t="s">
        <v>8219</v>
      </c>
      <c r="I808" t="s">
        <v>8224</v>
      </c>
      <c r="J808" t="s">
        <v>8246</v>
      </c>
      <c r="K808">
        <v>1315413339</v>
      </c>
      <c r="L808" s="8">
        <f t="shared" si="120"/>
        <v>40793.691423611112</v>
      </c>
      <c r="M808" s="8">
        <f t="shared" si="123"/>
        <v>40793</v>
      </c>
      <c r="N808" s="9">
        <f t="shared" si="124"/>
        <v>0.6914236111115315</v>
      </c>
      <c r="O808">
        <v>1312821339</v>
      </c>
      <c r="P808" s="8">
        <f t="shared" si="121"/>
        <v>40763.691423611112</v>
      </c>
      <c r="Q808" s="8">
        <f t="shared" si="125"/>
        <v>40763</v>
      </c>
      <c r="R808" s="9">
        <f t="shared" si="126"/>
        <v>0.6914236111115315</v>
      </c>
      <c r="S808" t="b">
        <v>0</v>
      </c>
      <c r="T808">
        <v>71</v>
      </c>
      <c r="U808">
        <f t="shared" si="127"/>
        <v>71</v>
      </c>
      <c r="V808" t="str">
        <f t="shared" si="128"/>
        <v/>
      </c>
      <c r="W808" t="b">
        <v>1</v>
      </c>
      <c r="X808" t="s">
        <v>8274</v>
      </c>
      <c r="Y808" s="3">
        <f t="shared" si="129"/>
        <v>1.0443750000000001</v>
      </c>
      <c r="Z808" s="4">
        <f t="shared" si="122"/>
        <v>117.67605633802818</v>
      </c>
      <c r="AA808" t="s">
        <v>8321</v>
      </c>
      <c r="AB808" t="s">
        <v>8322</v>
      </c>
      <c r="AC808">
        <f>1</f>
        <v>1</v>
      </c>
    </row>
    <row r="809" spans="1:29" ht="28.8" x14ac:dyDescent="0.3">
      <c r="A809">
        <v>807</v>
      </c>
      <c r="B809" s="1" t="s">
        <v>808</v>
      </c>
      <c r="C809" s="1" t="s">
        <v>4917</v>
      </c>
      <c r="D809">
        <v>4000</v>
      </c>
      <c r="E809">
        <f>VLOOKUP(D809,LU_A!$C$2:$D$13,1,TRUE)</f>
        <v>1000</v>
      </c>
      <c r="F809" t="str">
        <f>VLOOKUP($D809,LU_A!$C$2:$D$13,2,TRUE)</f>
        <v>SmB</v>
      </c>
      <c r="G809">
        <v>4205</v>
      </c>
      <c r="H809" t="s">
        <v>8219</v>
      </c>
      <c r="I809" t="s">
        <v>8224</v>
      </c>
      <c r="J809" t="s">
        <v>8246</v>
      </c>
      <c r="K809">
        <v>1488333600</v>
      </c>
      <c r="L809" s="8">
        <f t="shared" si="120"/>
        <v>42795.083333333328</v>
      </c>
      <c r="M809" s="8">
        <f t="shared" si="123"/>
        <v>42795</v>
      </c>
      <c r="N809" s="9">
        <f t="shared" si="124"/>
        <v>8.3333333328482695E-2</v>
      </c>
      <c r="O809">
        <v>1485270311</v>
      </c>
      <c r="P809" s="8">
        <f t="shared" si="121"/>
        <v>42759.628599537042</v>
      </c>
      <c r="Q809" s="8">
        <f t="shared" si="125"/>
        <v>42759</v>
      </c>
      <c r="R809" s="9">
        <f t="shared" si="126"/>
        <v>0.62859953704173677</v>
      </c>
      <c r="S809" t="b">
        <v>0</v>
      </c>
      <c r="T809">
        <v>57</v>
      </c>
      <c r="U809">
        <f t="shared" si="127"/>
        <v>57</v>
      </c>
      <c r="V809" t="str">
        <f t="shared" si="128"/>
        <v/>
      </c>
      <c r="W809" t="b">
        <v>1</v>
      </c>
      <c r="X809" t="s">
        <v>8274</v>
      </c>
      <c r="Y809" s="3">
        <f t="shared" si="129"/>
        <v>1.05125</v>
      </c>
      <c r="Z809" s="4">
        <f t="shared" si="122"/>
        <v>73.771929824561397</v>
      </c>
      <c r="AA809" t="s">
        <v>8321</v>
      </c>
      <c r="AB809" t="s">
        <v>8322</v>
      </c>
      <c r="AC809">
        <f>1</f>
        <v>1</v>
      </c>
    </row>
    <row r="810" spans="1:29" ht="43.2" x14ac:dyDescent="0.3">
      <c r="A810">
        <v>808</v>
      </c>
      <c r="B810" s="1" t="s">
        <v>809</v>
      </c>
      <c r="C810" s="1" t="s">
        <v>4918</v>
      </c>
      <c r="D810">
        <v>4500</v>
      </c>
      <c r="E810">
        <f>VLOOKUP(D810,LU_A!$C$2:$D$13,1,TRUE)</f>
        <v>1000</v>
      </c>
      <c r="F810" t="str">
        <f>VLOOKUP($D810,LU_A!$C$2:$D$13,2,TRUE)</f>
        <v>SmB</v>
      </c>
      <c r="G810">
        <v>4500</v>
      </c>
      <c r="H810" t="s">
        <v>8219</v>
      </c>
      <c r="I810" t="s">
        <v>8229</v>
      </c>
      <c r="J810" t="s">
        <v>8251</v>
      </c>
      <c r="K810">
        <v>1419224340</v>
      </c>
      <c r="L810" s="8">
        <f t="shared" si="120"/>
        <v>41995.207638888889</v>
      </c>
      <c r="M810" s="8">
        <f t="shared" si="123"/>
        <v>41995</v>
      </c>
      <c r="N810" s="9">
        <f t="shared" si="124"/>
        <v>0.20763888888905058</v>
      </c>
      <c r="O810">
        <v>1416363886</v>
      </c>
      <c r="P810" s="8">
        <f t="shared" si="121"/>
        <v>41962.100532407407</v>
      </c>
      <c r="Q810" s="8">
        <f t="shared" si="125"/>
        <v>41962</v>
      </c>
      <c r="R810" s="9">
        <f t="shared" si="126"/>
        <v>0.10053240740671754</v>
      </c>
      <c r="S810" t="b">
        <v>0</v>
      </c>
      <c r="T810">
        <v>43</v>
      </c>
      <c r="U810">
        <f t="shared" si="127"/>
        <v>43</v>
      </c>
      <c r="V810" t="str">
        <f t="shared" si="128"/>
        <v/>
      </c>
      <c r="W810" t="b">
        <v>1</v>
      </c>
      <c r="X810" t="s">
        <v>8274</v>
      </c>
      <c r="Y810" s="3">
        <f t="shared" si="129"/>
        <v>1</v>
      </c>
      <c r="Z810" s="4">
        <f t="shared" si="122"/>
        <v>104.65116279069767</v>
      </c>
      <c r="AA810" t="s">
        <v>8321</v>
      </c>
      <c r="AB810" t="s">
        <v>8322</v>
      </c>
      <c r="AC810">
        <f>1</f>
        <v>1</v>
      </c>
    </row>
    <row r="811" spans="1:29" ht="43.2" x14ac:dyDescent="0.3">
      <c r="A811">
        <v>809</v>
      </c>
      <c r="B811" s="1" t="s">
        <v>810</v>
      </c>
      <c r="C811" s="1" t="s">
        <v>4919</v>
      </c>
      <c r="D811">
        <v>4000</v>
      </c>
      <c r="E811">
        <f>VLOOKUP(D811,LU_A!$C$2:$D$13,1,TRUE)</f>
        <v>1000</v>
      </c>
      <c r="F811" t="str">
        <f>VLOOKUP($D811,LU_A!$C$2:$D$13,2,TRUE)</f>
        <v>SmB</v>
      </c>
      <c r="G811">
        <v>4151</v>
      </c>
      <c r="H811" t="s">
        <v>8219</v>
      </c>
      <c r="I811" t="s">
        <v>8224</v>
      </c>
      <c r="J811" t="s">
        <v>8246</v>
      </c>
      <c r="K811">
        <v>1390161630</v>
      </c>
      <c r="L811" s="8">
        <f t="shared" si="120"/>
        <v>41658.833680555559</v>
      </c>
      <c r="M811" s="8">
        <f t="shared" si="123"/>
        <v>41658</v>
      </c>
      <c r="N811" s="9">
        <f t="shared" si="124"/>
        <v>0.83368055555911269</v>
      </c>
      <c r="O811">
        <v>1387569630</v>
      </c>
      <c r="P811" s="8">
        <f t="shared" si="121"/>
        <v>41628.833680555559</v>
      </c>
      <c r="Q811" s="8">
        <f t="shared" si="125"/>
        <v>41628</v>
      </c>
      <c r="R811" s="9">
        <f t="shared" si="126"/>
        <v>0.83368055555911269</v>
      </c>
      <c r="S811" t="b">
        <v>0</v>
      </c>
      <c r="T811">
        <v>52</v>
      </c>
      <c r="U811">
        <f t="shared" si="127"/>
        <v>52</v>
      </c>
      <c r="V811" t="str">
        <f t="shared" si="128"/>
        <v/>
      </c>
      <c r="W811" t="b">
        <v>1</v>
      </c>
      <c r="X811" t="s">
        <v>8274</v>
      </c>
      <c r="Y811" s="3">
        <f t="shared" si="129"/>
        <v>1.03775</v>
      </c>
      <c r="Z811" s="4">
        <f t="shared" si="122"/>
        <v>79.82692307692308</v>
      </c>
      <c r="AA811" t="s">
        <v>8321</v>
      </c>
      <c r="AB811" t="s">
        <v>8322</v>
      </c>
      <c r="AC811">
        <f>1</f>
        <v>1</v>
      </c>
    </row>
    <row r="812" spans="1:29" ht="43.2" x14ac:dyDescent="0.3">
      <c r="A812">
        <v>810</v>
      </c>
      <c r="B812" s="1" t="s">
        <v>811</v>
      </c>
      <c r="C812" s="1" t="s">
        <v>4920</v>
      </c>
      <c r="D812">
        <v>1500</v>
      </c>
      <c r="E812">
        <f>VLOOKUP(D812,LU_A!$C$2:$D$13,1,TRUE)</f>
        <v>1000</v>
      </c>
      <c r="F812" t="str">
        <f>VLOOKUP($D812,LU_A!$C$2:$D$13,2,TRUE)</f>
        <v>SmB</v>
      </c>
      <c r="G812">
        <v>1575</v>
      </c>
      <c r="H812" t="s">
        <v>8219</v>
      </c>
      <c r="I812" t="s">
        <v>8224</v>
      </c>
      <c r="J812" t="s">
        <v>8246</v>
      </c>
      <c r="K812">
        <v>1346462462</v>
      </c>
      <c r="L812" s="8">
        <f t="shared" si="120"/>
        <v>41153.056273148148</v>
      </c>
      <c r="M812" s="8">
        <f t="shared" si="123"/>
        <v>41153</v>
      </c>
      <c r="N812" s="9">
        <f t="shared" si="124"/>
        <v>5.6273148147738539E-2</v>
      </c>
      <c r="O812">
        <v>1343870462</v>
      </c>
      <c r="P812" s="8">
        <f t="shared" si="121"/>
        <v>41123.056273148148</v>
      </c>
      <c r="Q812" s="8">
        <f t="shared" si="125"/>
        <v>41123</v>
      </c>
      <c r="R812" s="9">
        <f t="shared" si="126"/>
        <v>5.6273148147738539E-2</v>
      </c>
      <c r="S812" t="b">
        <v>0</v>
      </c>
      <c r="T812">
        <v>27</v>
      </c>
      <c r="U812">
        <f t="shared" si="127"/>
        <v>27</v>
      </c>
      <c r="V812" t="str">
        <f t="shared" si="128"/>
        <v/>
      </c>
      <c r="W812" t="b">
        <v>1</v>
      </c>
      <c r="X812" t="s">
        <v>8274</v>
      </c>
      <c r="Y812" s="3">
        <f t="shared" si="129"/>
        <v>1.05</v>
      </c>
      <c r="Z812" s="4">
        <f t="shared" si="122"/>
        <v>58.333333333333336</v>
      </c>
      <c r="AA812" t="s">
        <v>8321</v>
      </c>
      <c r="AB812" t="s">
        <v>8322</v>
      </c>
      <c r="AC812">
        <f>1</f>
        <v>1</v>
      </c>
    </row>
    <row r="813" spans="1:29" ht="28.8" x14ac:dyDescent="0.3">
      <c r="A813">
        <v>811</v>
      </c>
      <c r="B813" s="1" t="s">
        <v>812</v>
      </c>
      <c r="C813" s="1" t="s">
        <v>4921</v>
      </c>
      <c r="D813">
        <v>1000</v>
      </c>
      <c r="E813">
        <f>VLOOKUP(D813,LU_A!$C$2:$D$13,1,TRUE)</f>
        <v>1000</v>
      </c>
      <c r="F813" t="str">
        <f>VLOOKUP($D813,LU_A!$C$2:$D$13,2,TRUE)</f>
        <v>SmB</v>
      </c>
      <c r="G813">
        <v>1040</v>
      </c>
      <c r="H813" t="s">
        <v>8219</v>
      </c>
      <c r="I813" t="s">
        <v>8224</v>
      </c>
      <c r="J813" t="s">
        <v>8246</v>
      </c>
      <c r="K813">
        <v>1373475120</v>
      </c>
      <c r="L813" s="8">
        <f t="shared" si="120"/>
        <v>41465.702777777777</v>
      </c>
      <c r="M813" s="8">
        <f t="shared" si="123"/>
        <v>41465</v>
      </c>
      <c r="N813" s="9">
        <f t="shared" si="124"/>
        <v>0.70277777777664596</v>
      </c>
      <c r="O813">
        <v>1371569202</v>
      </c>
      <c r="P813" s="8">
        <f t="shared" si="121"/>
        <v>41443.643541666665</v>
      </c>
      <c r="Q813" s="8">
        <f t="shared" si="125"/>
        <v>41443</v>
      </c>
      <c r="R813" s="9">
        <f t="shared" si="126"/>
        <v>0.64354166666453239</v>
      </c>
      <c r="S813" t="b">
        <v>0</v>
      </c>
      <c r="T813">
        <v>12</v>
      </c>
      <c r="U813">
        <f t="shared" si="127"/>
        <v>12</v>
      </c>
      <c r="V813" t="str">
        <f t="shared" si="128"/>
        <v/>
      </c>
      <c r="W813" t="b">
        <v>1</v>
      </c>
      <c r="X813" t="s">
        <v>8274</v>
      </c>
      <c r="Y813" s="3">
        <f t="shared" si="129"/>
        <v>1.04</v>
      </c>
      <c r="Z813" s="4">
        <f t="shared" si="122"/>
        <v>86.666666666666671</v>
      </c>
      <c r="AA813" t="s">
        <v>8321</v>
      </c>
      <c r="AB813" t="s">
        <v>8322</v>
      </c>
      <c r="AC813">
        <f>1</f>
        <v>1</v>
      </c>
    </row>
    <row r="814" spans="1:29" ht="43.2" x14ac:dyDescent="0.3">
      <c r="A814">
        <v>812</v>
      </c>
      <c r="B814" s="1" t="s">
        <v>813</v>
      </c>
      <c r="C814" s="1" t="s">
        <v>4922</v>
      </c>
      <c r="D814">
        <v>600</v>
      </c>
      <c r="E814">
        <f>VLOOKUP(D814,LU_A!$C$2:$D$13,1,TRUE)</f>
        <v>0</v>
      </c>
      <c r="F814" t="str">
        <f>VLOOKUP($D814,LU_A!$C$2:$D$13,2,TRUE)</f>
        <v>SmA</v>
      </c>
      <c r="G814">
        <v>911</v>
      </c>
      <c r="H814" t="s">
        <v>8219</v>
      </c>
      <c r="I814" t="s">
        <v>8224</v>
      </c>
      <c r="J814" t="s">
        <v>8246</v>
      </c>
      <c r="K814">
        <v>1362146280</v>
      </c>
      <c r="L814" s="8">
        <f t="shared" si="120"/>
        <v>41334.581944444442</v>
      </c>
      <c r="M814" s="8">
        <f t="shared" si="123"/>
        <v>41334</v>
      </c>
      <c r="N814" s="9">
        <f t="shared" si="124"/>
        <v>0.5819444444423425</v>
      </c>
      <c r="O814">
        <v>1357604752</v>
      </c>
      <c r="P814" s="8">
        <f t="shared" si="121"/>
        <v>41282.017962962964</v>
      </c>
      <c r="Q814" s="8">
        <f t="shared" si="125"/>
        <v>41282</v>
      </c>
      <c r="R814" s="9">
        <f t="shared" si="126"/>
        <v>1.7962962963792961E-2</v>
      </c>
      <c r="S814" t="b">
        <v>0</v>
      </c>
      <c r="T814">
        <v>33</v>
      </c>
      <c r="U814">
        <f t="shared" si="127"/>
        <v>33</v>
      </c>
      <c r="V814" t="str">
        <f t="shared" si="128"/>
        <v/>
      </c>
      <c r="W814" t="b">
        <v>1</v>
      </c>
      <c r="X814" t="s">
        <v>8274</v>
      </c>
      <c r="Y814" s="3">
        <f t="shared" si="129"/>
        <v>1.5183333333333333</v>
      </c>
      <c r="Z814" s="4">
        <f t="shared" si="122"/>
        <v>27.606060606060606</v>
      </c>
      <c r="AA814" t="s">
        <v>8321</v>
      </c>
      <c r="AB814" t="s">
        <v>8322</v>
      </c>
      <c r="AC814">
        <f>1</f>
        <v>1</v>
      </c>
    </row>
    <row r="815" spans="1:29" ht="28.8" x14ac:dyDescent="0.3">
      <c r="A815">
        <v>813</v>
      </c>
      <c r="B815" s="1" t="s">
        <v>814</v>
      </c>
      <c r="C815" s="1" t="s">
        <v>4923</v>
      </c>
      <c r="D815">
        <v>1500</v>
      </c>
      <c r="E815">
        <f>VLOOKUP(D815,LU_A!$C$2:$D$13,1,TRUE)</f>
        <v>1000</v>
      </c>
      <c r="F815" t="str">
        <f>VLOOKUP($D815,LU_A!$C$2:$D$13,2,TRUE)</f>
        <v>SmB</v>
      </c>
      <c r="G815">
        <v>2399.94</v>
      </c>
      <c r="H815" t="s">
        <v>8219</v>
      </c>
      <c r="I815" t="s">
        <v>8224</v>
      </c>
      <c r="J815" t="s">
        <v>8246</v>
      </c>
      <c r="K815">
        <v>1342825365</v>
      </c>
      <c r="L815" s="8">
        <f t="shared" si="120"/>
        <v>41110.960243055553</v>
      </c>
      <c r="M815" s="8">
        <f t="shared" si="123"/>
        <v>41110</v>
      </c>
      <c r="N815" s="9">
        <f t="shared" si="124"/>
        <v>0.96024305555329192</v>
      </c>
      <c r="O815">
        <v>1340233365</v>
      </c>
      <c r="P815" s="8">
        <f t="shared" si="121"/>
        <v>41080.960243055553</v>
      </c>
      <c r="Q815" s="8">
        <f t="shared" si="125"/>
        <v>41080</v>
      </c>
      <c r="R815" s="9">
        <f t="shared" si="126"/>
        <v>0.96024305555329192</v>
      </c>
      <c r="S815" t="b">
        <v>0</v>
      </c>
      <c r="T815">
        <v>96</v>
      </c>
      <c r="U815">
        <f t="shared" si="127"/>
        <v>96</v>
      </c>
      <c r="V815" t="str">
        <f t="shared" si="128"/>
        <v/>
      </c>
      <c r="W815" t="b">
        <v>1</v>
      </c>
      <c r="X815" t="s">
        <v>8274</v>
      </c>
      <c r="Y815" s="3">
        <f t="shared" si="129"/>
        <v>1.59996</v>
      </c>
      <c r="Z815" s="4">
        <f t="shared" si="122"/>
        <v>24.999375000000001</v>
      </c>
      <c r="AA815" t="s">
        <v>8321</v>
      </c>
      <c r="AB815" t="s">
        <v>8322</v>
      </c>
      <c r="AC815">
        <f>1</f>
        <v>1</v>
      </c>
    </row>
    <row r="816" spans="1:29" ht="43.2" x14ac:dyDescent="0.3">
      <c r="A816">
        <v>814</v>
      </c>
      <c r="B816" s="1" t="s">
        <v>815</v>
      </c>
      <c r="C816" s="1" t="s">
        <v>4924</v>
      </c>
      <c r="D816">
        <v>1000</v>
      </c>
      <c r="E816">
        <f>VLOOKUP(D816,LU_A!$C$2:$D$13,1,TRUE)</f>
        <v>1000</v>
      </c>
      <c r="F816" t="str">
        <f>VLOOKUP($D816,LU_A!$C$2:$D$13,2,TRUE)</f>
        <v>SmB</v>
      </c>
      <c r="G816">
        <v>1273</v>
      </c>
      <c r="H816" t="s">
        <v>8219</v>
      </c>
      <c r="I816" t="s">
        <v>8224</v>
      </c>
      <c r="J816" t="s">
        <v>8246</v>
      </c>
      <c r="K816">
        <v>1306865040</v>
      </c>
      <c r="L816" s="8">
        <f t="shared" si="120"/>
        <v>40694.75277777778</v>
      </c>
      <c r="M816" s="8">
        <f t="shared" si="123"/>
        <v>40694</v>
      </c>
      <c r="N816" s="9">
        <f t="shared" si="124"/>
        <v>0.75277777777955635</v>
      </c>
      <c r="O816">
        <v>1305568201</v>
      </c>
      <c r="P816" s="8">
        <f t="shared" si="121"/>
        <v>40679.743067129632</v>
      </c>
      <c r="Q816" s="8">
        <f t="shared" si="125"/>
        <v>40679</v>
      </c>
      <c r="R816" s="9">
        <f t="shared" si="126"/>
        <v>0.74306712963152677</v>
      </c>
      <c r="S816" t="b">
        <v>0</v>
      </c>
      <c r="T816">
        <v>28</v>
      </c>
      <c r="U816">
        <f t="shared" si="127"/>
        <v>28</v>
      </c>
      <c r="V816" t="str">
        <f t="shared" si="128"/>
        <v/>
      </c>
      <c r="W816" t="b">
        <v>1</v>
      </c>
      <c r="X816" t="s">
        <v>8274</v>
      </c>
      <c r="Y816" s="3">
        <f t="shared" si="129"/>
        <v>1.2729999999999999</v>
      </c>
      <c r="Z816" s="4">
        <f t="shared" si="122"/>
        <v>45.464285714285715</v>
      </c>
      <c r="AA816" t="s">
        <v>8321</v>
      </c>
      <c r="AB816" t="s">
        <v>8322</v>
      </c>
      <c r="AC816">
        <f>1</f>
        <v>1</v>
      </c>
    </row>
    <row r="817" spans="1:29" ht="28.8" x14ac:dyDescent="0.3">
      <c r="A817">
        <v>815</v>
      </c>
      <c r="B817" s="1" t="s">
        <v>816</v>
      </c>
      <c r="C817" s="1" t="s">
        <v>4925</v>
      </c>
      <c r="D817">
        <v>4000</v>
      </c>
      <c r="E817">
        <f>VLOOKUP(D817,LU_A!$C$2:$D$13,1,TRUE)</f>
        <v>1000</v>
      </c>
      <c r="F817" t="str">
        <f>VLOOKUP($D817,LU_A!$C$2:$D$13,2,TRUE)</f>
        <v>SmB</v>
      </c>
      <c r="G817">
        <v>4280</v>
      </c>
      <c r="H817" t="s">
        <v>8219</v>
      </c>
      <c r="I817" t="s">
        <v>8224</v>
      </c>
      <c r="J817" t="s">
        <v>8246</v>
      </c>
      <c r="K817">
        <v>1414879303</v>
      </c>
      <c r="L817" s="8">
        <f t="shared" si="120"/>
        <v>41944.917858796296</v>
      </c>
      <c r="M817" s="8">
        <f t="shared" si="123"/>
        <v>41944</v>
      </c>
      <c r="N817" s="9">
        <f t="shared" si="124"/>
        <v>0.91785879629605915</v>
      </c>
      <c r="O817">
        <v>1412287303</v>
      </c>
      <c r="P817" s="8">
        <f t="shared" si="121"/>
        <v>41914.917858796296</v>
      </c>
      <c r="Q817" s="8">
        <f t="shared" si="125"/>
        <v>41914</v>
      </c>
      <c r="R817" s="9">
        <f t="shared" si="126"/>
        <v>0.91785879629605915</v>
      </c>
      <c r="S817" t="b">
        <v>0</v>
      </c>
      <c r="T817">
        <v>43</v>
      </c>
      <c r="U817">
        <f t="shared" si="127"/>
        <v>43</v>
      </c>
      <c r="V817" t="str">
        <f t="shared" si="128"/>
        <v/>
      </c>
      <c r="W817" t="b">
        <v>1</v>
      </c>
      <c r="X817" t="s">
        <v>8274</v>
      </c>
      <c r="Y817" s="3">
        <f t="shared" si="129"/>
        <v>1.07</v>
      </c>
      <c r="Z817" s="4">
        <f t="shared" si="122"/>
        <v>99.534883720930239</v>
      </c>
      <c r="AA817" t="s">
        <v>8321</v>
      </c>
      <c r="AB817" t="s">
        <v>8322</v>
      </c>
      <c r="AC817">
        <f>1</f>
        <v>1</v>
      </c>
    </row>
    <row r="818" spans="1:29" ht="28.8" x14ac:dyDescent="0.3">
      <c r="A818">
        <v>816</v>
      </c>
      <c r="B818" s="1" t="s">
        <v>817</v>
      </c>
      <c r="C818" s="1" t="s">
        <v>4926</v>
      </c>
      <c r="D818">
        <v>7000</v>
      </c>
      <c r="E818">
        <f>VLOOKUP(D818,LU_A!$C$2:$D$13,1,TRUE)</f>
        <v>5000</v>
      </c>
      <c r="F818" t="str">
        <f>VLOOKUP($D818,LU_A!$C$2:$D$13,2,TRUE)</f>
        <v>SmC</v>
      </c>
      <c r="G818">
        <v>8058.55</v>
      </c>
      <c r="H818" t="s">
        <v>8219</v>
      </c>
      <c r="I818" t="s">
        <v>8224</v>
      </c>
      <c r="J818" t="s">
        <v>8246</v>
      </c>
      <c r="K818">
        <v>1365489000</v>
      </c>
      <c r="L818" s="8">
        <f t="shared" si="120"/>
        <v>41373.270833333336</v>
      </c>
      <c r="M818" s="8">
        <f t="shared" si="123"/>
        <v>41373</v>
      </c>
      <c r="N818" s="9">
        <f t="shared" si="124"/>
        <v>0.27083333333575865</v>
      </c>
      <c r="O818">
        <v>1362776043</v>
      </c>
      <c r="P818" s="8">
        <f t="shared" si="121"/>
        <v>41341.870868055557</v>
      </c>
      <c r="Q818" s="8">
        <f t="shared" si="125"/>
        <v>41341</v>
      </c>
      <c r="R818" s="9">
        <f t="shared" si="126"/>
        <v>0.87086805555736646</v>
      </c>
      <c r="S818" t="b">
        <v>0</v>
      </c>
      <c r="T818">
        <v>205</v>
      </c>
      <c r="U818">
        <f t="shared" si="127"/>
        <v>205</v>
      </c>
      <c r="V818" t="str">
        <f t="shared" si="128"/>
        <v/>
      </c>
      <c r="W818" t="b">
        <v>1</v>
      </c>
      <c r="X818" t="s">
        <v>8274</v>
      </c>
      <c r="Y818" s="3">
        <f t="shared" si="129"/>
        <v>1.1512214285714286</v>
      </c>
      <c r="Z818" s="4">
        <f t="shared" si="122"/>
        <v>39.31</v>
      </c>
      <c r="AA818" t="s">
        <v>8321</v>
      </c>
      <c r="AB818" t="s">
        <v>8322</v>
      </c>
      <c r="AC818">
        <f>1</f>
        <v>1</v>
      </c>
    </row>
    <row r="819" spans="1:29" ht="43.2" x14ac:dyDescent="0.3">
      <c r="A819">
        <v>817</v>
      </c>
      <c r="B819" s="1" t="s">
        <v>818</v>
      </c>
      <c r="C819" s="1" t="s">
        <v>4927</v>
      </c>
      <c r="D819">
        <v>1500</v>
      </c>
      <c r="E819">
        <f>VLOOKUP(D819,LU_A!$C$2:$D$13,1,TRUE)</f>
        <v>1000</v>
      </c>
      <c r="F819" t="str">
        <f>VLOOKUP($D819,LU_A!$C$2:$D$13,2,TRUE)</f>
        <v>SmB</v>
      </c>
      <c r="G819">
        <v>2056.66</v>
      </c>
      <c r="H819" t="s">
        <v>8219</v>
      </c>
      <c r="I819" t="s">
        <v>8224</v>
      </c>
      <c r="J819" t="s">
        <v>8246</v>
      </c>
      <c r="K819">
        <v>1331441940</v>
      </c>
      <c r="L819" s="8">
        <f t="shared" si="120"/>
        <v>40979.207638888889</v>
      </c>
      <c r="M819" s="8">
        <f t="shared" si="123"/>
        <v>40979</v>
      </c>
      <c r="N819" s="9">
        <f t="shared" si="124"/>
        <v>0.20763888888905058</v>
      </c>
      <c r="O819">
        <v>1326810211</v>
      </c>
      <c r="P819" s="8">
        <f t="shared" si="121"/>
        <v>40925.599664351852</v>
      </c>
      <c r="Q819" s="8">
        <f t="shared" si="125"/>
        <v>40925</v>
      </c>
      <c r="R819" s="9">
        <f t="shared" si="126"/>
        <v>0.59966435185197042</v>
      </c>
      <c r="S819" t="b">
        <v>0</v>
      </c>
      <c r="T819">
        <v>23</v>
      </c>
      <c r="U819">
        <f t="shared" si="127"/>
        <v>23</v>
      </c>
      <c r="V819" t="str">
        <f t="shared" si="128"/>
        <v/>
      </c>
      <c r="W819" t="b">
        <v>1</v>
      </c>
      <c r="X819" t="s">
        <v>8274</v>
      </c>
      <c r="Y819" s="3">
        <f t="shared" si="129"/>
        <v>1.3711066666666665</v>
      </c>
      <c r="Z819" s="4">
        <f t="shared" si="122"/>
        <v>89.419999999999987</v>
      </c>
      <c r="AA819" t="s">
        <v>8321</v>
      </c>
      <c r="AB819" t="s">
        <v>8322</v>
      </c>
      <c r="AC819">
        <f>1</f>
        <v>1</v>
      </c>
    </row>
    <row r="820" spans="1:29" ht="43.2" x14ac:dyDescent="0.3">
      <c r="A820">
        <v>818</v>
      </c>
      <c r="B820" s="1" t="s">
        <v>819</v>
      </c>
      <c r="C820" s="1" t="s">
        <v>4928</v>
      </c>
      <c r="D820">
        <v>350</v>
      </c>
      <c r="E820">
        <f>VLOOKUP(D820,LU_A!$C$2:$D$13,1,TRUE)</f>
        <v>0</v>
      </c>
      <c r="F820" t="str">
        <f>VLOOKUP($D820,LU_A!$C$2:$D$13,2,TRUE)</f>
        <v>SmA</v>
      </c>
      <c r="G820">
        <v>545</v>
      </c>
      <c r="H820" t="s">
        <v>8219</v>
      </c>
      <c r="I820" t="s">
        <v>8224</v>
      </c>
      <c r="J820" t="s">
        <v>8246</v>
      </c>
      <c r="K820">
        <v>1344358860</v>
      </c>
      <c r="L820" s="8">
        <f t="shared" si="120"/>
        <v>41128.709027777775</v>
      </c>
      <c r="M820" s="8">
        <f t="shared" si="123"/>
        <v>41128</v>
      </c>
      <c r="N820" s="9">
        <f t="shared" si="124"/>
        <v>0.70902777777519077</v>
      </c>
      <c r="O820">
        <v>1343682681</v>
      </c>
      <c r="P820" s="8">
        <f t="shared" si="121"/>
        <v>41120.882881944446</v>
      </c>
      <c r="Q820" s="8">
        <f t="shared" si="125"/>
        <v>41120</v>
      </c>
      <c r="R820" s="9">
        <f t="shared" si="126"/>
        <v>0.882881944446126</v>
      </c>
      <c r="S820" t="b">
        <v>0</v>
      </c>
      <c r="T820">
        <v>19</v>
      </c>
      <c r="U820">
        <f t="shared" si="127"/>
        <v>19</v>
      </c>
      <c r="V820" t="str">
        <f t="shared" si="128"/>
        <v/>
      </c>
      <c r="W820" t="b">
        <v>1</v>
      </c>
      <c r="X820" t="s">
        <v>8274</v>
      </c>
      <c r="Y820" s="3">
        <f t="shared" si="129"/>
        <v>1.5571428571428572</v>
      </c>
      <c r="Z820" s="4">
        <f t="shared" si="122"/>
        <v>28.684210526315791</v>
      </c>
      <c r="AA820" t="s">
        <v>8321</v>
      </c>
      <c r="AB820" t="s">
        <v>8322</v>
      </c>
      <c r="AC820">
        <f>1</f>
        <v>1</v>
      </c>
    </row>
    <row r="821" spans="1:29" ht="28.8" x14ac:dyDescent="0.3">
      <c r="A821">
        <v>819</v>
      </c>
      <c r="B821" s="1" t="s">
        <v>820</v>
      </c>
      <c r="C821" s="1" t="s">
        <v>4929</v>
      </c>
      <c r="D821">
        <v>400</v>
      </c>
      <c r="E821">
        <f>VLOOKUP(D821,LU_A!$C$2:$D$13,1,TRUE)</f>
        <v>0</v>
      </c>
      <c r="F821" t="str">
        <f>VLOOKUP($D821,LU_A!$C$2:$D$13,2,TRUE)</f>
        <v>SmA</v>
      </c>
      <c r="G821">
        <v>435</v>
      </c>
      <c r="H821" t="s">
        <v>8219</v>
      </c>
      <c r="I821" t="s">
        <v>8224</v>
      </c>
      <c r="J821" t="s">
        <v>8246</v>
      </c>
      <c r="K821">
        <v>1387601040</v>
      </c>
      <c r="L821" s="8">
        <f t="shared" si="120"/>
        <v>41629.197222222225</v>
      </c>
      <c r="M821" s="8">
        <f t="shared" si="123"/>
        <v>41629</v>
      </c>
      <c r="N821" s="9">
        <f t="shared" si="124"/>
        <v>0.19722222222480923</v>
      </c>
      <c r="O821">
        <v>1386806254</v>
      </c>
      <c r="P821" s="8">
        <f t="shared" si="121"/>
        <v>41619.998310185183</v>
      </c>
      <c r="Q821" s="8">
        <f t="shared" si="125"/>
        <v>41619</v>
      </c>
      <c r="R821" s="9">
        <f t="shared" si="126"/>
        <v>0.99831018518307246</v>
      </c>
      <c r="S821" t="b">
        <v>0</v>
      </c>
      <c r="T821">
        <v>14</v>
      </c>
      <c r="U821">
        <f t="shared" si="127"/>
        <v>14</v>
      </c>
      <c r="V821" t="str">
        <f t="shared" si="128"/>
        <v/>
      </c>
      <c r="W821" t="b">
        <v>1</v>
      </c>
      <c r="X821" t="s">
        <v>8274</v>
      </c>
      <c r="Y821" s="3">
        <f t="shared" si="129"/>
        <v>1.0874999999999999</v>
      </c>
      <c r="Z821" s="4">
        <f t="shared" si="122"/>
        <v>31.071428571428573</v>
      </c>
      <c r="AA821" t="s">
        <v>8321</v>
      </c>
      <c r="AB821" t="s">
        <v>8322</v>
      </c>
      <c r="AC821">
        <f>1</f>
        <v>1</v>
      </c>
    </row>
    <row r="822" spans="1:29" ht="43.2" x14ac:dyDescent="0.3">
      <c r="A822">
        <v>820</v>
      </c>
      <c r="B822" s="1" t="s">
        <v>821</v>
      </c>
      <c r="C822" s="1" t="s">
        <v>4930</v>
      </c>
      <c r="D822">
        <v>2000</v>
      </c>
      <c r="E822">
        <f>VLOOKUP(D822,LU_A!$C$2:$D$13,1,TRUE)</f>
        <v>1000</v>
      </c>
      <c r="F822" t="str">
        <f>VLOOKUP($D822,LU_A!$C$2:$D$13,2,TRUE)</f>
        <v>SmB</v>
      </c>
      <c r="G822">
        <v>2681</v>
      </c>
      <c r="H822" t="s">
        <v>8219</v>
      </c>
      <c r="I822" t="s">
        <v>8224</v>
      </c>
      <c r="J822" t="s">
        <v>8246</v>
      </c>
      <c r="K822">
        <v>1402290000</v>
      </c>
      <c r="L822" s="8">
        <f t="shared" si="120"/>
        <v>41799.208333333336</v>
      </c>
      <c r="M822" s="8">
        <f t="shared" si="123"/>
        <v>41799</v>
      </c>
      <c r="N822" s="9">
        <f t="shared" si="124"/>
        <v>0.20833333333575865</v>
      </c>
      <c r="O822">
        <v>1399666342</v>
      </c>
      <c r="P822" s="8">
        <f t="shared" si="121"/>
        <v>41768.841921296298</v>
      </c>
      <c r="Q822" s="8">
        <f t="shared" si="125"/>
        <v>41768</v>
      </c>
      <c r="R822" s="9">
        <f t="shared" si="126"/>
        <v>0.84192129629809642</v>
      </c>
      <c r="S822" t="b">
        <v>0</v>
      </c>
      <c r="T822">
        <v>38</v>
      </c>
      <c r="U822">
        <f t="shared" si="127"/>
        <v>38</v>
      </c>
      <c r="V822" t="str">
        <f t="shared" si="128"/>
        <v/>
      </c>
      <c r="W822" t="b">
        <v>1</v>
      </c>
      <c r="X822" t="s">
        <v>8274</v>
      </c>
      <c r="Y822" s="3">
        <f t="shared" si="129"/>
        <v>1.3405</v>
      </c>
      <c r="Z822" s="4">
        <f t="shared" si="122"/>
        <v>70.55263157894737</v>
      </c>
      <c r="AA822" t="s">
        <v>8321</v>
      </c>
      <c r="AB822" t="s">
        <v>8322</v>
      </c>
      <c r="AC822">
        <f>1</f>
        <v>1</v>
      </c>
    </row>
    <row r="823" spans="1:29" ht="43.2" x14ac:dyDescent="0.3">
      <c r="A823">
        <v>821</v>
      </c>
      <c r="B823" s="1" t="s">
        <v>822</v>
      </c>
      <c r="C823" s="1" t="s">
        <v>4931</v>
      </c>
      <c r="D823">
        <v>17482</v>
      </c>
      <c r="E823">
        <f>VLOOKUP(D823,LU_A!$C$2:$D$13,1,TRUE)</f>
        <v>15000</v>
      </c>
      <c r="F823" t="str">
        <f>VLOOKUP($D823,LU_A!$C$2:$D$13,2,TRUE)</f>
        <v>MedA</v>
      </c>
      <c r="G823">
        <v>17482</v>
      </c>
      <c r="H823" t="s">
        <v>8219</v>
      </c>
      <c r="I823" t="s">
        <v>8224</v>
      </c>
      <c r="J823" t="s">
        <v>8246</v>
      </c>
      <c r="K823">
        <v>1430712060</v>
      </c>
      <c r="L823" s="8">
        <f t="shared" si="120"/>
        <v>42128.167361111111</v>
      </c>
      <c r="M823" s="8">
        <f t="shared" si="123"/>
        <v>42128</v>
      </c>
      <c r="N823" s="9">
        <f t="shared" si="124"/>
        <v>0.16736111111094942</v>
      </c>
      <c r="O823">
        <v>1427753265</v>
      </c>
      <c r="P823" s="8">
        <f t="shared" si="121"/>
        <v>42093.922048611115</v>
      </c>
      <c r="Q823" s="8">
        <f t="shared" si="125"/>
        <v>42093</v>
      </c>
      <c r="R823" s="9">
        <f t="shared" si="126"/>
        <v>0.922048611115315</v>
      </c>
      <c r="S823" t="b">
        <v>0</v>
      </c>
      <c r="T823">
        <v>78</v>
      </c>
      <c r="U823">
        <f t="shared" si="127"/>
        <v>78</v>
      </c>
      <c r="V823" t="str">
        <f t="shared" si="128"/>
        <v/>
      </c>
      <c r="W823" t="b">
        <v>1</v>
      </c>
      <c r="X823" t="s">
        <v>8274</v>
      </c>
      <c r="Y823" s="3">
        <f t="shared" si="129"/>
        <v>1</v>
      </c>
      <c r="Z823" s="4">
        <f t="shared" si="122"/>
        <v>224.12820512820514</v>
      </c>
      <c r="AA823" t="s">
        <v>8321</v>
      </c>
      <c r="AB823" t="s">
        <v>8322</v>
      </c>
      <c r="AC823">
        <f>1</f>
        <v>1</v>
      </c>
    </row>
    <row r="824" spans="1:29" ht="43.2" x14ac:dyDescent="0.3">
      <c r="A824">
        <v>822</v>
      </c>
      <c r="B824" s="1" t="s">
        <v>823</v>
      </c>
      <c r="C824" s="1" t="s">
        <v>4932</v>
      </c>
      <c r="D824">
        <v>3000</v>
      </c>
      <c r="E824">
        <f>VLOOKUP(D824,LU_A!$C$2:$D$13,1,TRUE)</f>
        <v>1000</v>
      </c>
      <c r="F824" t="str">
        <f>VLOOKUP($D824,LU_A!$C$2:$D$13,2,TRUE)</f>
        <v>SmB</v>
      </c>
      <c r="G824">
        <v>3575</v>
      </c>
      <c r="H824" t="s">
        <v>8219</v>
      </c>
      <c r="I824" t="s">
        <v>8224</v>
      </c>
      <c r="J824" t="s">
        <v>8246</v>
      </c>
      <c r="K824">
        <v>1349477050</v>
      </c>
      <c r="L824" s="8">
        <f t="shared" si="120"/>
        <v>41187.947337962964</v>
      </c>
      <c r="M824" s="8">
        <f t="shared" si="123"/>
        <v>41187</v>
      </c>
      <c r="N824" s="9">
        <f t="shared" si="124"/>
        <v>0.94733796296350192</v>
      </c>
      <c r="O824">
        <v>1346885050</v>
      </c>
      <c r="P824" s="8">
        <f t="shared" si="121"/>
        <v>41157.947337962964</v>
      </c>
      <c r="Q824" s="8">
        <f t="shared" si="125"/>
        <v>41157</v>
      </c>
      <c r="R824" s="9">
        <f t="shared" si="126"/>
        <v>0.94733796296350192</v>
      </c>
      <c r="S824" t="b">
        <v>0</v>
      </c>
      <c r="T824">
        <v>69</v>
      </c>
      <c r="U824">
        <f t="shared" si="127"/>
        <v>69</v>
      </c>
      <c r="V824" t="str">
        <f t="shared" si="128"/>
        <v/>
      </c>
      <c r="W824" t="b">
        <v>1</v>
      </c>
      <c r="X824" t="s">
        <v>8274</v>
      </c>
      <c r="Y824" s="3">
        <f t="shared" si="129"/>
        <v>1.1916666666666667</v>
      </c>
      <c r="Z824" s="4">
        <f t="shared" si="122"/>
        <v>51.811594202898547</v>
      </c>
      <c r="AA824" t="s">
        <v>8321</v>
      </c>
      <c r="AB824" t="s">
        <v>8322</v>
      </c>
      <c r="AC824">
        <f>1</f>
        <v>1</v>
      </c>
    </row>
    <row r="825" spans="1:29" ht="43.2" x14ac:dyDescent="0.3">
      <c r="A825">
        <v>823</v>
      </c>
      <c r="B825" s="1" t="s">
        <v>824</v>
      </c>
      <c r="C825" s="1" t="s">
        <v>4933</v>
      </c>
      <c r="D825">
        <v>800</v>
      </c>
      <c r="E825">
        <f>VLOOKUP(D825,LU_A!$C$2:$D$13,1,TRUE)</f>
        <v>0</v>
      </c>
      <c r="F825" t="str">
        <f>VLOOKUP($D825,LU_A!$C$2:$D$13,2,TRUE)</f>
        <v>SmA</v>
      </c>
      <c r="G825">
        <v>1436</v>
      </c>
      <c r="H825" t="s">
        <v>8219</v>
      </c>
      <c r="I825" t="s">
        <v>8224</v>
      </c>
      <c r="J825" t="s">
        <v>8246</v>
      </c>
      <c r="K825">
        <v>1427062852</v>
      </c>
      <c r="L825" s="8">
        <f t="shared" si="120"/>
        <v>42085.931157407409</v>
      </c>
      <c r="M825" s="8">
        <f t="shared" si="123"/>
        <v>42085</v>
      </c>
      <c r="N825" s="9">
        <f t="shared" si="124"/>
        <v>0.93115740740904585</v>
      </c>
      <c r="O825">
        <v>1424474452</v>
      </c>
      <c r="P825" s="8">
        <f t="shared" si="121"/>
        <v>42055.972824074073</v>
      </c>
      <c r="Q825" s="8">
        <f t="shared" si="125"/>
        <v>42055</v>
      </c>
      <c r="R825" s="9">
        <f t="shared" si="126"/>
        <v>0.97282407407328719</v>
      </c>
      <c r="S825" t="b">
        <v>0</v>
      </c>
      <c r="T825">
        <v>33</v>
      </c>
      <c r="U825">
        <f t="shared" si="127"/>
        <v>33</v>
      </c>
      <c r="V825" t="str">
        <f t="shared" si="128"/>
        <v/>
      </c>
      <c r="W825" t="b">
        <v>1</v>
      </c>
      <c r="X825" t="s">
        <v>8274</v>
      </c>
      <c r="Y825" s="3">
        <f t="shared" si="129"/>
        <v>1.7949999999999999</v>
      </c>
      <c r="Z825" s="4">
        <f t="shared" si="122"/>
        <v>43.515151515151516</v>
      </c>
      <c r="AA825" t="s">
        <v>8321</v>
      </c>
      <c r="AB825" t="s">
        <v>8322</v>
      </c>
      <c r="AC825">
        <f>1</f>
        <v>1</v>
      </c>
    </row>
    <row r="826" spans="1:29" ht="57.6" x14ac:dyDescent="0.3">
      <c r="A826">
        <v>824</v>
      </c>
      <c r="B826" s="1" t="s">
        <v>825</v>
      </c>
      <c r="C826" s="1" t="s">
        <v>4934</v>
      </c>
      <c r="D826">
        <v>1600</v>
      </c>
      <c r="E826">
        <f>VLOOKUP(D826,LU_A!$C$2:$D$13,1,TRUE)</f>
        <v>1000</v>
      </c>
      <c r="F826" t="str">
        <f>VLOOKUP($D826,LU_A!$C$2:$D$13,2,TRUE)</f>
        <v>SmB</v>
      </c>
      <c r="G826">
        <v>2150.1</v>
      </c>
      <c r="H826" t="s">
        <v>8219</v>
      </c>
      <c r="I826" t="s">
        <v>8224</v>
      </c>
      <c r="J826" t="s">
        <v>8246</v>
      </c>
      <c r="K826">
        <v>1271573940</v>
      </c>
      <c r="L826" s="8">
        <f t="shared" si="120"/>
        <v>40286.290972222225</v>
      </c>
      <c r="M826" s="8">
        <f t="shared" si="123"/>
        <v>40286</v>
      </c>
      <c r="N826" s="9">
        <f t="shared" si="124"/>
        <v>0.29097222222480923</v>
      </c>
      <c r="O826">
        <v>1268459318</v>
      </c>
      <c r="P826" s="8">
        <f t="shared" si="121"/>
        <v>40250.242106481484</v>
      </c>
      <c r="Q826" s="8">
        <f t="shared" si="125"/>
        <v>40250</v>
      </c>
      <c r="R826" s="9">
        <f t="shared" si="126"/>
        <v>0.24210648148437031</v>
      </c>
      <c r="S826" t="b">
        <v>0</v>
      </c>
      <c r="T826">
        <v>54</v>
      </c>
      <c r="U826">
        <f t="shared" si="127"/>
        <v>54</v>
      </c>
      <c r="V826" t="str">
        <f t="shared" si="128"/>
        <v/>
      </c>
      <c r="W826" t="b">
        <v>1</v>
      </c>
      <c r="X826" t="s">
        <v>8274</v>
      </c>
      <c r="Y826" s="3">
        <f t="shared" si="129"/>
        <v>1.3438124999999999</v>
      </c>
      <c r="Z826" s="4">
        <f t="shared" si="122"/>
        <v>39.816666666666663</v>
      </c>
      <c r="AA826" t="s">
        <v>8321</v>
      </c>
      <c r="AB826" t="s">
        <v>8322</v>
      </c>
      <c r="AC826">
        <f>1</f>
        <v>1</v>
      </c>
    </row>
    <row r="827" spans="1:29" ht="28.8" x14ac:dyDescent="0.3">
      <c r="A827">
        <v>825</v>
      </c>
      <c r="B827" s="1" t="s">
        <v>826</v>
      </c>
      <c r="C827" s="1" t="s">
        <v>4935</v>
      </c>
      <c r="D827">
        <v>12500</v>
      </c>
      <c r="E827">
        <f>VLOOKUP(D827,LU_A!$C$2:$D$13,1,TRUE)</f>
        <v>10000</v>
      </c>
      <c r="F827" t="str">
        <f>VLOOKUP($D827,LU_A!$C$2:$D$13,2,TRUE)</f>
        <v>SmD</v>
      </c>
      <c r="G827">
        <v>12554</v>
      </c>
      <c r="H827" t="s">
        <v>8219</v>
      </c>
      <c r="I827" t="s">
        <v>8224</v>
      </c>
      <c r="J827" t="s">
        <v>8246</v>
      </c>
      <c r="K827">
        <v>1351495284</v>
      </c>
      <c r="L827" s="8">
        <f t="shared" si="120"/>
        <v>41211.306527777779</v>
      </c>
      <c r="M827" s="8">
        <f t="shared" si="123"/>
        <v>41211</v>
      </c>
      <c r="N827" s="9">
        <f t="shared" si="124"/>
        <v>0.30652777777868323</v>
      </c>
      <c r="O827">
        <v>1349335284</v>
      </c>
      <c r="P827" s="8">
        <f t="shared" si="121"/>
        <v>41186.306527777779</v>
      </c>
      <c r="Q827" s="8">
        <f t="shared" si="125"/>
        <v>41186</v>
      </c>
      <c r="R827" s="9">
        <f t="shared" si="126"/>
        <v>0.30652777777868323</v>
      </c>
      <c r="S827" t="b">
        <v>0</v>
      </c>
      <c r="T827">
        <v>99</v>
      </c>
      <c r="U827">
        <f t="shared" si="127"/>
        <v>99</v>
      </c>
      <c r="V827" t="str">
        <f t="shared" si="128"/>
        <v/>
      </c>
      <c r="W827" t="b">
        <v>1</v>
      </c>
      <c r="X827" t="s">
        <v>8274</v>
      </c>
      <c r="Y827" s="3">
        <f t="shared" si="129"/>
        <v>1.0043200000000001</v>
      </c>
      <c r="Z827" s="4">
        <f t="shared" si="122"/>
        <v>126.8080808080808</v>
      </c>
      <c r="AA827" t="s">
        <v>8321</v>
      </c>
      <c r="AB827" t="s">
        <v>8322</v>
      </c>
      <c r="AC827">
        <f>1</f>
        <v>1</v>
      </c>
    </row>
    <row r="828" spans="1:29" ht="43.2" x14ac:dyDescent="0.3">
      <c r="A828">
        <v>826</v>
      </c>
      <c r="B828" s="1" t="s">
        <v>827</v>
      </c>
      <c r="C828" s="1" t="s">
        <v>4936</v>
      </c>
      <c r="D828">
        <v>5500</v>
      </c>
      <c r="E828">
        <f>VLOOKUP(D828,LU_A!$C$2:$D$13,1,TRUE)</f>
        <v>5000</v>
      </c>
      <c r="F828" t="str">
        <f>VLOOKUP($D828,LU_A!$C$2:$D$13,2,TRUE)</f>
        <v>SmC</v>
      </c>
      <c r="G828">
        <v>5580</v>
      </c>
      <c r="H828" t="s">
        <v>8219</v>
      </c>
      <c r="I828" t="s">
        <v>8224</v>
      </c>
      <c r="J828" t="s">
        <v>8246</v>
      </c>
      <c r="K828">
        <v>1332719730</v>
      </c>
      <c r="L828" s="8">
        <f t="shared" si="120"/>
        <v>40993.996874999997</v>
      </c>
      <c r="M828" s="8">
        <f t="shared" si="123"/>
        <v>40993</v>
      </c>
      <c r="N828" s="9">
        <f t="shared" si="124"/>
        <v>0.99687499999708962</v>
      </c>
      <c r="O828">
        <v>1330908930</v>
      </c>
      <c r="P828" s="8">
        <f t="shared" si="121"/>
        <v>40973.038541666669</v>
      </c>
      <c r="Q828" s="8">
        <f t="shared" si="125"/>
        <v>40973</v>
      </c>
      <c r="R828" s="9">
        <f t="shared" si="126"/>
        <v>3.8541666668606922E-2</v>
      </c>
      <c r="S828" t="b">
        <v>0</v>
      </c>
      <c r="T828">
        <v>49</v>
      </c>
      <c r="U828">
        <f t="shared" si="127"/>
        <v>49</v>
      </c>
      <c r="V828" t="str">
        <f t="shared" si="128"/>
        <v/>
      </c>
      <c r="W828" t="b">
        <v>1</v>
      </c>
      <c r="X828" t="s">
        <v>8274</v>
      </c>
      <c r="Y828" s="3">
        <f t="shared" si="129"/>
        <v>1.0145454545454546</v>
      </c>
      <c r="Z828" s="4">
        <f t="shared" si="122"/>
        <v>113.87755102040816</v>
      </c>
      <c r="AA828" t="s">
        <v>8321</v>
      </c>
      <c r="AB828" t="s">
        <v>8322</v>
      </c>
      <c r="AC828">
        <f>1</f>
        <v>1</v>
      </c>
    </row>
    <row r="829" spans="1:29" ht="57.6" x14ac:dyDescent="0.3">
      <c r="A829">
        <v>827</v>
      </c>
      <c r="B829" s="1" t="s">
        <v>828</v>
      </c>
      <c r="C829" s="1" t="s">
        <v>4937</v>
      </c>
      <c r="D829">
        <v>300</v>
      </c>
      <c r="E829">
        <f>VLOOKUP(D829,LU_A!$C$2:$D$13,1,TRUE)</f>
        <v>0</v>
      </c>
      <c r="F829" t="str">
        <f>VLOOKUP($D829,LU_A!$C$2:$D$13,2,TRUE)</f>
        <v>SmA</v>
      </c>
      <c r="G829">
        <v>310</v>
      </c>
      <c r="H829" t="s">
        <v>8219</v>
      </c>
      <c r="I829" t="s">
        <v>8224</v>
      </c>
      <c r="J829" t="s">
        <v>8246</v>
      </c>
      <c r="K829">
        <v>1329248940</v>
      </c>
      <c r="L829" s="8">
        <f t="shared" si="120"/>
        <v>40953.825694444444</v>
      </c>
      <c r="M829" s="8">
        <f t="shared" si="123"/>
        <v>40953</v>
      </c>
      <c r="N829" s="9">
        <f t="shared" si="124"/>
        <v>0.82569444444379769</v>
      </c>
      <c r="O829">
        <v>1326972107</v>
      </c>
      <c r="P829" s="8">
        <f t="shared" si="121"/>
        <v>40927.473460648151</v>
      </c>
      <c r="Q829" s="8">
        <f t="shared" si="125"/>
        <v>40927</v>
      </c>
      <c r="R829" s="9">
        <f t="shared" si="126"/>
        <v>0.47346064815064892</v>
      </c>
      <c r="S829" t="b">
        <v>0</v>
      </c>
      <c r="T829">
        <v>11</v>
      </c>
      <c r="U829">
        <f t="shared" si="127"/>
        <v>11</v>
      </c>
      <c r="V829" t="str">
        <f t="shared" si="128"/>
        <v/>
      </c>
      <c r="W829" t="b">
        <v>1</v>
      </c>
      <c r="X829" t="s">
        <v>8274</v>
      </c>
      <c r="Y829" s="3">
        <f t="shared" si="129"/>
        <v>1.0333333333333334</v>
      </c>
      <c r="Z829" s="4">
        <f t="shared" si="122"/>
        <v>28.181818181818183</v>
      </c>
      <c r="AA829" t="s">
        <v>8321</v>
      </c>
      <c r="AB829" t="s">
        <v>8322</v>
      </c>
      <c r="AC829">
        <f>1</f>
        <v>1</v>
      </c>
    </row>
    <row r="830" spans="1:29" ht="57.6" x14ac:dyDescent="0.3">
      <c r="A830">
        <v>828</v>
      </c>
      <c r="B830" s="1" t="s">
        <v>829</v>
      </c>
      <c r="C830" s="1" t="s">
        <v>4938</v>
      </c>
      <c r="D830">
        <v>1300</v>
      </c>
      <c r="E830">
        <f>VLOOKUP(D830,LU_A!$C$2:$D$13,1,TRUE)</f>
        <v>1000</v>
      </c>
      <c r="F830" t="str">
        <f>VLOOKUP($D830,LU_A!$C$2:$D$13,2,TRUE)</f>
        <v>SmB</v>
      </c>
      <c r="G830">
        <v>1391</v>
      </c>
      <c r="H830" t="s">
        <v>8219</v>
      </c>
      <c r="I830" t="s">
        <v>8224</v>
      </c>
      <c r="J830" t="s">
        <v>8246</v>
      </c>
      <c r="K830">
        <v>1340641440</v>
      </c>
      <c r="L830" s="8">
        <f t="shared" si="120"/>
        <v>41085.683333333334</v>
      </c>
      <c r="M830" s="8">
        <f t="shared" si="123"/>
        <v>41085</v>
      </c>
      <c r="N830" s="9">
        <f t="shared" si="124"/>
        <v>0.68333333333430346</v>
      </c>
      <c r="O830">
        <v>1339549982</v>
      </c>
      <c r="P830" s="8">
        <f t="shared" si="121"/>
        <v>41073.050717592596</v>
      </c>
      <c r="Q830" s="8">
        <f t="shared" si="125"/>
        <v>41073</v>
      </c>
      <c r="R830" s="9">
        <f t="shared" si="126"/>
        <v>5.0717592595901806E-2</v>
      </c>
      <c r="S830" t="b">
        <v>0</v>
      </c>
      <c r="T830">
        <v>38</v>
      </c>
      <c r="U830">
        <f t="shared" si="127"/>
        <v>38</v>
      </c>
      <c r="V830" t="str">
        <f t="shared" si="128"/>
        <v/>
      </c>
      <c r="W830" t="b">
        <v>1</v>
      </c>
      <c r="X830" t="s">
        <v>8274</v>
      </c>
      <c r="Y830" s="3">
        <f t="shared" si="129"/>
        <v>1.07</v>
      </c>
      <c r="Z830" s="4">
        <f t="shared" si="122"/>
        <v>36.60526315789474</v>
      </c>
      <c r="AA830" t="s">
        <v>8321</v>
      </c>
      <c r="AB830" t="s">
        <v>8322</v>
      </c>
      <c r="AC830">
        <f>1</f>
        <v>1</v>
      </c>
    </row>
    <row r="831" spans="1:29" ht="57.6" x14ac:dyDescent="0.3">
      <c r="A831">
        <v>829</v>
      </c>
      <c r="B831" s="1" t="s">
        <v>830</v>
      </c>
      <c r="C831" s="1" t="s">
        <v>4939</v>
      </c>
      <c r="D831">
        <v>500</v>
      </c>
      <c r="E831">
        <f>VLOOKUP(D831,LU_A!$C$2:$D$13,1,TRUE)</f>
        <v>0</v>
      </c>
      <c r="F831" t="str">
        <f>VLOOKUP($D831,LU_A!$C$2:$D$13,2,TRUE)</f>
        <v>SmA</v>
      </c>
      <c r="G831">
        <v>520</v>
      </c>
      <c r="H831" t="s">
        <v>8219</v>
      </c>
      <c r="I831" t="s">
        <v>8225</v>
      </c>
      <c r="J831" t="s">
        <v>8247</v>
      </c>
      <c r="K831">
        <v>1468437240</v>
      </c>
      <c r="L831" s="8">
        <f t="shared" si="120"/>
        <v>42564.801388888889</v>
      </c>
      <c r="M831" s="8">
        <f t="shared" si="123"/>
        <v>42564</v>
      </c>
      <c r="N831" s="9">
        <f t="shared" si="124"/>
        <v>0.80138888888905058</v>
      </c>
      <c r="O831">
        <v>1463253240</v>
      </c>
      <c r="P831" s="8">
        <f t="shared" si="121"/>
        <v>42504.801388888889</v>
      </c>
      <c r="Q831" s="8">
        <f t="shared" si="125"/>
        <v>42504</v>
      </c>
      <c r="R831" s="9">
        <f t="shared" si="126"/>
        <v>0.80138888888905058</v>
      </c>
      <c r="S831" t="b">
        <v>0</v>
      </c>
      <c r="T831">
        <v>16</v>
      </c>
      <c r="U831">
        <f t="shared" si="127"/>
        <v>16</v>
      </c>
      <c r="V831" t="str">
        <f t="shared" si="128"/>
        <v/>
      </c>
      <c r="W831" t="b">
        <v>1</v>
      </c>
      <c r="X831" t="s">
        <v>8274</v>
      </c>
      <c r="Y831" s="3">
        <f t="shared" si="129"/>
        <v>1.04</v>
      </c>
      <c r="Z831" s="4">
        <f t="shared" si="122"/>
        <v>32.5</v>
      </c>
      <c r="AA831" t="s">
        <v>8321</v>
      </c>
      <c r="AB831" t="s">
        <v>8322</v>
      </c>
      <c r="AC831">
        <f>1</f>
        <v>1</v>
      </c>
    </row>
    <row r="832" spans="1:29" ht="43.2" x14ac:dyDescent="0.3">
      <c r="A832">
        <v>830</v>
      </c>
      <c r="B832" s="1" t="s">
        <v>831</v>
      </c>
      <c r="C832" s="1" t="s">
        <v>4940</v>
      </c>
      <c r="D832">
        <v>1800</v>
      </c>
      <c r="E832">
        <f>VLOOKUP(D832,LU_A!$C$2:$D$13,1,TRUE)</f>
        <v>1000</v>
      </c>
      <c r="F832" t="str">
        <f>VLOOKUP($D832,LU_A!$C$2:$D$13,2,TRUE)</f>
        <v>SmB</v>
      </c>
      <c r="G832">
        <v>1941</v>
      </c>
      <c r="H832" t="s">
        <v>8219</v>
      </c>
      <c r="I832" t="s">
        <v>8224</v>
      </c>
      <c r="J832" t="s">
        <v>8246</v>
      </c>
      <c r="K832">
        <v>1363952225</v>
      </c>
      <c r="L832" s="8">
        <f t="shared" si="120"/>
        <v>41355.484085648146</v>
      </c>
      <c r="M832" s="8">
        <f t="shared" si="123"/>
        <v>41355</v>
      </c>
      <c r="N832" s="9">
        <f t="shared" si="124"/>
        <v>0.48408564814599231</v>
      </c>
      <c r="O832">
        <v>1361363825</v>
      </c>
      <c r="P832" s="8">
        <f t="shared" si="121"/>
        <v>41325.525752314818</v>
      </c>
      <c r="Q832" s="8">
        <f t="shared" si="125"/>
        <v>41325</v>
      </c>
      <c r="R832" s="9">
        <f t="shared" si="126"/>
        <v>0.52575231481750961</v>
      </c>
      <c r="S832" t="b">
        <v>0</v>
      </c>
      <c r="T832">
        <v>32</v>
      </c>
      <c r="U832">
        <f t="shared" si="127"/>
        <v>32</v>
      </c>
      <c r="V832" t="str">
        <f t="shared" si="128"/>
        <v/>
      </c>
      <c r="W832" t="b">
        <v>1</v>
      </c>
      <c r="X832" t="s">
        <v>8274</v>
      </c>
      <c r="Y832" s="3">
        <f t="shared" si="129"/>
        <v>1.0783333333333334</v>
      </c>
      <c r="Z832" s="4">
        <f t="shared" si="122"/>
        <v>60.65625</v>
      </c>
      <c r="AA832" t="s">
        <v>8321</v>
      </c>
      <c r="AB832" t="s">
        <v>8322</v>
      </c>
      <c r="AC832">
        <f>1</f>
        <v>1</v>
      </c>
    </row>
    <row r="833" spans="1:29" ht="28.8" x14ac:dyDescent="0.3">
      <c r="A833">
        <v>831</v>
      </c>
      <c r="B833" s="1" t="s">
        <v>832</v>
      </c>
      <c r="C833" s="1" t="s">
        <v>4941</v>
      </c>
      <c r="D833">
        <v>1500</v>
      </c>
      <c r="E833">
        <f>VLOOKUP(D833,LU_A!$C$2:$D$13,1,TRUE)</f>
        <v>1000</v>
      </c>
      <c r="F833" t="str">
        <f>VLOOKUP($D833,LU_A!$C$2:$D$13,2,TRUE)</f>
        <v>SmB</v>
      </c>
      <c r="G833">
        <v>3500</v>
      </c>
      <c r="H833" t="s">
        <v>8219</v>
      </c>
      <c r="I833" t="s">
        <v>8224</v>
      </c>
      <c r="J833" t="s">
        <v>8246</v>
      </c>
      <c r="K833">
        <v>1335540694</v>
      </c>
      <c r="L833" s="8">
        <f t="shared" si="120"/>
        <v>41026.646921296298</v>
      </c>
      <c r="M833" s="8">
        <f t="shared" si="123"/>
        <v>41026</v>
      </c>
      <c r="N833" s="9">
        <f t="shared" si="124"/>
        <v>0.64692129629838746</v>
      </c>
      <c r="O833">
        <v>1332948694</v>
      </c>
      <c r="P833" s="8">
        <f t="shared" si="121"/>
        <v>40996.646921296298</v>
      </c>
      <c r="Q833" s="8">
        <f t="shared" si="125"/>
        <v>40996</v>
      </c>
      <c r="R833" s="9">
        <f t="shared" si="126"/>
        <v>0.64692129629838746</v>
      </c>
      <c r="S833" t="b">
        <v>0</v>
      </c>
      <c r="T833">
        <v>20</v>
      </c>
      <c r="U833">
        <f t="shared" si="127"/>
        <v>20</v>
      </c>
      <c r="V833" t="str">
        <f t="shared" si="128"/>
        <v/>
      </c>
      <c r="W833" t="b">
        <v>1</v>
      </c>
      <c r="X833" t="s">
        <v>8274</v>
      </c>
      <c r="Y833" s="3">
        <f t="shared" si="129"/>
        <v>2.3333333333333335</v>
      </c>
      <c r="Z833" s="4">
        <f t="shared" si="122"/>
        <v>175</v>
      </c>
      <c r="AA833" t="s">
        <v>8321</v>
      </c>
      <c r="AB833" t="s">
        <v>8322</v>
      </c>
      <c r="AC833">
        <f>1</f>
        <v>1</v>
      </c>
    </row>
    <row r="834" spans="1:29" ht="43.2" x14ac:dyDescent="0.3">
      <c r="A834">
        <v>832</v>
      </c>
      <c r="B834" s="1" t="s">
        <v>833</v>
      </c>
      <c r="C834" s="1" t="s">
        <v>4942</v>
      </c>
      <c r="D834">
        <v>15000</v>
      </c>
      <c r="E834">
        <f>VLOOKUP(D834,LU_A!$C$2:$D$13,1,TRUE)</f>
        <v>15000</v>
      </c>
      <c r="F834" t="str">
        <f>VLOOKUP($D834,LU_A!$C$2:$D$13,2,TRUE)</f>
        <v>MedA</v>
      </c>
      <c r="G834">
        <v>15091.06</v>
      </c>
      <c r="H834" t="s">
        <v>8219</v>
      </c>
      <c r="I834" t="s">
        <v>8224</v>
      </c>
      <c r="J834" t="s">
        <v>8246</v>
      </c>
      <c r="K834">
        <v>1327133580</v>
      </c>
      <c r="L834" s="8">
        <f t="shared" ref="L834:L897" si="130">(((K834/60)/60)/24)+DATE(1970,1,1)</f>
        <v>40929.342361111114</v>
      </c>
      <c r="M834" s="8">
        <f t="shared" si="123"/>
        <v>40929</v>
      </c>
      <c r="N834" s="9">
        <f t="shared" si="124"/>
        <v>0.34236111111385981</v>
      </c>
      <c r="O834">
        <v>1321978335</v>
      </c>
      <c r="P834" s="8">
        <f t="shared" ref="P834:P897" si="131">(((O834/60)/60)/24)+DATE(1970,1,1)</f>
        <v>40869.675173611111</v>
      </c>
      <c r="Q834" s="8">
        <f t="shared" si="125"/>
        <v>40869</v>
      </c>
      <c r="R834" s="9">
        <f t="shared" si="126"/>
        <v>0.67517361111094942</v>
      </c>
      <c r="S834" t="b">
        <v>0</v>
      </c>
      <c r="T834">
        <v>154</v>
      </c>
      <c r="U834">
        <f t="shared" si="127"/>
        <v>154</v>
      </c>
      <c r="V834" t="str">
        <f t="shared" si="128"/>
        <v/>
      </c>
      <c r="W834" t="b">
        <v>1</v>
      </c>
      <c r="X834" t="s">
        <v>8274</v>
      </c>
      <c r="Y834" s="3">
        <f t="shared" si="129"/>
        <v>1.0060706666666666</v>
      </c>
      <c r="Z834" s="4">
        <f t="shared" ref="Z834:Z897" si="132">IFERROR(G834/T834," ")</f>
        <v>97.993896103896105</v>
      </c>
      <c r="AA834" t="s">
        <v>8321</v>
      </c>
      <c r="AB834" t="s">
        <v>8322</v>
      </c>
      <c r="AC834">
        <f>1</f>
        <v>1</v>
      </c>
    </row>
    <row r="835" spans="1:29" x14ac:dyDescent="0.3">
      <c r="A835">
        <v>833</v>
      </c>
      <c r="B835" s="1" t="s">
        <v>834</v>
      </c>
      <c r="C835" s="1" t="s">
        <v>4943</v>
      </c>
      <c r="D835">
        <v>6000</v>
      </c>
      <c r="E835">
        <f>VLOOKUP(D835,LU_A!$C$2:$D$13,1,TRUE)</f>
        <v>5000</v>
      </c>
      <c r="F835" t="str">
        <f>VLOOKUP($D835,LU_A!$C$2:$D$13,2,TRUE)</f>
        <v>SmC</v>
      </c>
      <c r="G835">
        <v>6100</v>
      </c>
      <c r="H835" t="s">
        <v>8219</v>
      </c>
      <c r="I835" t="s">
        <v>8224</v>
      </c>
      <c r="J835" t="s">
        <v>8246</v>
      </c>
      <c r="K835">
        <v>1397941475</v>
      </c>
      <c r="L835" s="8">
        <f t="shared" si="130"/>
        <v>41748.878182870372</v>
      </c>
      <c r="M835" s="8">
        <f t="shared" ref="M835:M898" si="133">INT(L835)</f>
        <v>41748</v>
      </c>
      <c r="N835" s="9">
        <f t="shared" ref="N835:N898" si="134">L835-M835</f>
        <v>0.87818287037225673</v>
      </c>
      <c r="O835">
        <v>1395349475</v>
      </c>
      <c r="P835" s="8">
        <f t="shared" si="131"/>
        <v>41718.878182870372</v>
      </c>
      <c r="Q835" s="8">
        <f t="shared" ref="Q835:Q898" si="135">INT(P835)</f>
        <v>41718</v>
      </c>
      <c r="R835" s="9">
        <f t="shared" ref="R835:R898" si="136">P835-Q835</f>
        <v>0.87818287037225673</v>
      </c>
      <c r="S835" t="b">
        <v>0</v>
      </c>
      <c r="T835">
        <v>41</v>
      </c>
      <c r="U835">
        <f t="shared" ref="U835:U898" si="137">IF(H835="successful",T835,"")</f>
        <v>41</v>
      </c>
      <c r="V835" t="str">
        <f t="shared" ref="V835:V898" si="138">IF(H835="failed",T835,"")</f>
        <v/>
      </c>
      <c r="W835" t="b">
        <v>1</v>
      </c>
      <c r="X835" t="s">
        <v>8274</v>
      </c>
      <c r="Y835" s="3">
        <f t="shared" ref="Y835:Y898" si="139">G835/D835</f>
        <v>1.0166666666666666</v>
      </c>
      <c r="Z835" s="4">
        <f t="shared" si="132"/>
        <v>148.78048780487805</v>
      </c>
      <c r="AA835" t="s">
        <v>8321</v>
      </c>
      <c r="AB835" t="s">
        <v>8322</v>
      </c>
      <c r="AC835">
        <f>1</f>
        <v>1</v>
      </c>
    </row>
    <row r="836" spans="1:29" ht="57.6" x14ac:dyDescent="0.3">
      <c r="A836">
        <v>834</v>
      </c>
      <c r="B836" s="1" t="s">
        <v>835</v>
      </c>
      <c r="C836" s="1" t="s">
        <v>4944</v>
      </c>
      <c r="D836">
        <v>5500</v>
      </c>
      <c r="E836">
        <f>VLOOKUP(D836,LU_A!$C$2:$D$13,1,TRUE)</f>
        <v>5000</v>
      </c>
      <c r="F836" t="str">
        <f>VLOOKUP($D836,LU_A!$C$2:$D$13,2,TRUE)</f>
        <v>SmC</v>
      </c>
      <c r="G836">
        <v>7206</v>
      </c>
      <c r="H836" t="s">
        <v>8219</v>
      </c>
      <c r="I836" t="s">
        <v>8224</v>
      </c>
      <c r="J836" t="s">
        <v>8246</v>
      </c>
      <c r="K836">
        <v>1372651140</v>
      </c>
      <c r="L836" s="8">
        <f t="shared" si="130"/>
        <v>41456.165972222225</v>
      </c>
      <c r="M836" s="8">
        <f t="shared" si="133"/>
        <v>41456</v>
      </c>
      <c r="N836" s="9">
        <f t="shared" si="134"/>
        <v>0.16597222222480923</v>
      </c>
      <c r="O836">
        <v>1369770292</v>
      </c>
      <c r="P836" s="8">
        <f t="shared" si="131"/>
        <v>41422.822824074072</v>
      </c>
      <c r="Q836" s="8">
        <f t="shared" si="135"/>
        <v>41422</v>
      </c>
      <c r="R836" s="9">
        <f t="shared" si="136"/>
        <v>0.822824074071832</v>
      </c>
      <c r="S836" t="b">
        <v>0</v>
      </c>
      <c r="T836">
        <v>75</v>
      </c>
      <c r="U836">
        <f t="shared" si="137"/>
        <v>75</v>
      </c>
      <c r="V836" t="str">
        <f t="shared" si="138"/>
        <v/>
      </c>
      <c r="W836" t="b">
        <v>1</v>
      </c>
      <c r="X836" t="s">
        <v>8274</v>
      </c>
      <c r="Y836" s="3">
        <f t="shared" si="139"/>
        <v>1.3101818181818181</v>
      </c>
      <c r="Z836" s="4">
        <f t="shared" si="132"/>
        <v>96.08</v>
      </c>
      <c r="AA836" t="s">
        <v>8321</v>
      </c>
      <c r="AB836" t="s">
        <v>8322</v>
      </c>
      <c r="AC836">
        <f>1</f>
        <v>1</v>
      </c>
    </row>
    <row r="837" spans="1:29" ht="43.2" x14ac:dyDescent="0.3">
      <c r="A837">
        <v>835</v>
      </c>
      <c r="B837" s="1" t="s">
        <v>836</v>
      </c>
      <c r="C837" s="1" t="s">
        <v>4945</v>
      </c>
      <c r="D837">
        <v>2000</v>
      </c>
      <c r="E837">
        <f>VLOOKUP(D837,LU_A!$C$2:$D$13,1,TRUE)</f>
        <v>1000</v>
      </c>
      <c r="F837" t="str">
        <f>VLOOKUP($D837,LU_A!$C$2:$D$13,2,TRUE)</f>
        <v>SmB</v>
      </c>
      <c r="G837">
        <v>2345</v>
      </c>
      <c r="H837" t="s">
        <v>8219</v>
      </c>
      <c r="I837" t="s">
        <v>8224</v>
      </c>
      <c r="J837" t="s">
        <v>8246</v>
      </c>
      <c r="K837">
        <v>1337396400</v>
      </c>
      <c r="L837" s="8">
        <f t="shared" si="130"/>
        <v>41048.125</v>
      </c>
      <c r="M837" s="8">
        <f t="shared" si="133"/>
        <v>41048</v>
      </c>
      <c r="N837" s="9">
        <f t="shared" si="134"/>
        <v>0.125</v>
      </c>
      <c r="O837">
        <v>1333709958</v>
      </c>
      <c r="P837" s="8">
        <f t="shared" si="131"/>
        <v>41005.45784722222</v>
      </c>
      <c r="Q837" s="8">
        <f t="shared" si="135"/>
        <v>41005</v>
      </c>
      <c r="R837" s="9">
        <f t="shared" si="136"/>
        <v>0.45784722222015262</v>
      </c>
      <c r="S837" t="b">
        <v>0</v>
      </c>
      <c r="T837">
        <v>40</v>
      </c>
      <c r="U837">
        <f t="shared" si="137"/>
        <v>40</v>
      </c>
      <c r="V837" t="str">
        <f t="shared" si="138"/>
        <v/>
      </c>
      <c r="W837" t="b">
        <v>1</v>
      </c>
      <c r="X837" t="s">
        <v>8274</v>
      </c>
      <c r="Y837" s="3">
        <f t="shared" si="139"/>
        <v>1.1725000000000001</v>
      </c>
      <c r="Z837" s="4">
        <f t="shared" si="132"/>
        <v>58.625</v>
      </c>
      <c r="AA837" t="s">
        <v>8321</v>
      </c>
      <c r="AB837" t="s">
        <v>8322</v>
      </c>
      <c r="AC837">
        <f>1</f>
        <v>1</v>
      </c>
    </row>
    <row r="838" spans="1:29" x14ac:dyDescent="0.3">
      <c r="A838">
        <v>836</v>
      </c>
      <c r="B838" s="1" t="s">
        <v>837</v>
      </c>
      <c r="C838" s="1" t="s">
        <v>4946</v>
      </c>
      <c r="D838">
        <v>5000</v>
      </c>
      <c r="E838">
        <f>VLOOKUP(D838,LU_A!$C$2:$D$13,1,TRUE)</f>
        <v>5000</v>
      </c>
      <c r="F838" t="str">
        <f>VLOOKUP($D838,LU_A!$C$2:$D$13,2,TRUE)</f>
        <v>SmC</v>
      </c>
      <c r="G838">
        <v>5046.5200000000004</v>
      </c>
      <c r="H838" t="s">
        <v>8219</v>
      </c>
      <c r="I838" t="s">
        <v>8224</v>
      </c>
      <c r="J838" t="s">
        <v>8246</v>
      </c>
      <c r="K838">
        <v>1381108918</v>
      </c>
      <c r="L838" s="8">
        <f t="shared" si="130"/>
        <v>41554.056921296295</v>
      </c>
      <c r="M838" s="8">
        <f t="shared" si="133"/>
        <v>41554</v>
      </c>
      <c r="N838" s="9">
        <f t="shared" si="134"/>
        <v>5.6921296294603962E-2</v>
      </c>
      <c r="O838">
        <v>1378516918</v>
      </c>
      <c r="P838" s="8">
        <f t="shared" si="131"/>
        <v>41524.056921296295</v>
      </c>
      <c r="Q838" s="8">
        <f t="shared" si="135"/>
        <v>41524</v>
      </c>
      <c r="R838" s="9">
        <f t="shared" si="136"/>
        <v>5.6921296294603962E-2</v>
      </c>
      <c r="S838" t="b">
        <v>0</v>
      </c>
      <c r="T838">
        <v>46</v>
      </c>
      <c r="U838">
        <f t="shared" si="137"/>
        <v>46</v>
      </c>
      <c r="V838" t="str">
        <f t="shared" si="138"/>
        <v/>
      </c>
      <c r="W838" t="b">
        <v>1</v>
      </c>
      <c r="X838" t="s">
        <v>8274</v>
      </c>
      <c r="Y838" s="3">
        <f t="shared" si="139"/>
        <v>1.009304</v>
      </c>
      <c r="Z838" s="4">
        <f t="shared" si="132"/>
        <v>109.70695652173914</v>
      </c>
      <c r="AA838" t="s">
        <v>8321</v>
      </c>
      <c r="AB838" t="s">
        <v>8322</v>
      </c>
      <c r="AC838">
        <f>1</f>
        <v>1</v>
      </c>
    </row>
    <row r="839" spans="1:29" ht="43.2" x14ac:dyDescent="0.3">
      <c r="A839">
        <v>837</v>
      </c>
      <c r="B839" s="1" t="s">
        <v>838</v>
      </c>
      <c r="C839" s="1" t="s">
        <v>4947</v>
      </c>
      <c r="D839">
        <v>2500</v>
      </c>
      <c r="E839">
        <f>VLOOKUP(D839,LU_A!$C$2:$D$13,1,TRUE)</f>
        <v>1000</v>
      </c>
      <c r="F839" t="str">
        <f>VLOOKUP($D839,LU_A!$C$2:$D$13,2,TRUE)</f>
        <v>SmB</v>
      </c>
      <c r="G839">
        <v>3045</v>
      </c>
      <c r="H839" t="s">
        <v>8219</v>
      </c>
      <c r="I839" t="s">
        <v>8224</v>
      </c>
      <c r="J839" t="s">
        <v>8246</v>
      </c>
      <c r="K839">
        <v>1398988662</v>
      </c>
      <c r="L839" s="8">
        <f t="shared" si="130"/>
        <v>41760.998402777775</v>
      </c>
      <c r="M839" s="8">
        <f t="shared" si="133"/>
        <v>41760</v>
      </c>
      <c r="N839" s="9">
        <f t="shared" si="134"/>
        <v>0.99840277777548181</v>
      </c>
      <c r="O839">
        <v>1396396662</v>
      </c>
      <c r="P839" s="8">
        <f t="shared" si="131"/>
        <v>41730.998402777775</v>
      </c>
      <c r="Q839" s="8">
        <f t="shared" si="135"/>
        <v>41730</v>
      </c>
      <c r="R839" s="9">
        <f t="shared" si="136"/>
        <v>0.99840277777548181</v>
      </c>
      <c r="S839" t="b">
        <v>0</v>
      </c>
      <c r="T839">
        <v>62</v>
      </c>
      <c r="U839">
        <f t="shared" si="137"/>
        <v>62</v>
      </c>
      <c r="V839" t="str">
        <f t="shared" si="138"/>
        <v/>
      </c>
      <c r="W839" t="b">
        <v>1</v>
      </c>
      <c r="X839" t="s">
        <v>8274</v>
      </c>
      <c r="Y839" s="3">
        <f t="shared" si="139"/>
        <v>1.218</v>
      </c>
      <c r="Z839" s="4">
        <f t="shared" si="132"/>
        <v>49.112903225806448</v>
      </c>
      <c r="AA839" t="s">
        <v>8321</v>
      </c>
      <c r="AB839" t="s">
        <v>8322</v>
      </c>
      <c r="AC839">
        <f>1</f>
        <v>1</v>
      </c>
    </row>
    <row r="840" spans="1:29" ht="43.2" x14ac:dyDescent="0.3">
      <c r="A840">
        <v>838</v>
      </c>
      <c r="B840" s="1" t="s">
        <v>839</v>
      </c>
      <c r="C840" s="1" t="s">
        <v>4948</v>
      </c>
      <c r="D840">
        <v>2000</v>
      </c>
      <c r="E840">
        <f>VLOOKUP(D840,LU_A!$C$2:$D$13,1,TRUE)</f>
        <v>1000</v>
      </c>
      <c r="F840" t="str">
        <f>VLOOKUP($D840,LU_A!$C$2:$D$13,2,TRUE)</f>
        <v>SmB</v>
      </c>
      <c r="G840">
        <v>2908</v>
      </c>
      <c r="H840" t="s">
        <v>8219</v>
      </c>
      <c r="I840" t="s">
        <v>8224</v>
      </c>
      <c r="J840" t="s">
        <v>8246</v>
      </c>
      <c r="K840">
        <v>1326835985</v>
      </c>
      <c r="L840" s="8">
        <f t="shared" si="130"/>
        <v>40925.897974537038</v>
      </c>
      <c r="M840" s="8">
        <f t="shared" si="133"/>
        <v>40925</v>
      </c>
      <c r="N840" s="9">
        <f t="shared" si="134"/>
        <v>0.89797453703795327</v>
      </c>
      <c r="O840">
        <v>1324243985</v>
      </c>
      <c r="P840" s="8">
        <f t="shared" si="131"/>
        <v>40895.897974537038</v>
      </c>
      <c r="Q840" s="8">
        <f t="shared" si="135"/>
        <v>40895</v>
      </c>
      <c r="R840" s="9">
        <f t="shared" si="136"/>
        <v>0.89797453703795327</v>
      </c>
      <c r="S840" t="b">
        <v>0</v>
      </c>
      <c r="T840">
        <v>61</v>
      </c>
      <c r="U840">
        <f t="shared" si="137"/>
        <v>61</v>
      </c>
      <c r="V840" t="str">
        <f t="shared" si="138"/>
        <v/>
      </c>
      <c r="W840" t="b">
        <v>1</v>
      </c>
      <c r="X840" t="s">
        <v>8274</v>
      </c>
      <c r="Y840" s="3">
        <f t="shared" si="139"/>
        <v>1.454</v>
      </c>
      <c r="Z840" s="4">
        <f t="shared" si="132"/>
        <v>47.672131147540981</v>
      </c>
      <c r="AA840" t="s">
        <v>8321</v>
      </c>
      <c r="AB840" t="s">
        <v>8322</v>
      </c>
      <c r="AC840">
        <f>1</f>
        <v>1</v>
      </c>
    </row>
    <row r="841" spans="1:29" ht="43.2" x14ac:dyDescent="0.3">
      <c r="A841">
        <v>839</v>
      </c>
      <c r="B841" s="1" t="s">
        <v>840</v>
      </c>
      <c r="C841" s="1" t="s">
        <v>4949</v>
      </c>
      <c r="D841">
        <v>5000</v>
      </c>
      <c r="E841">
        <f>VLOOKUP(D841,LU_A!$C$2:$D$13,1,TRUE)</f>
        <v>5000</v>
      </c>
      <c r="F841" t="str">
        <f>VLOOKUP($D841,LU_A!$C$2:$D$13,2,TRUE)</f>
        <v>SmC</v>
      </c>
      <c r="G841">
        <v>5830.83</v>
      </c>
      <c r="H841" t="s">
        <v>8219</v>
      </c>
      <c r="I841" t="s">
        <v>8224</v>
      </c>
      <c r="J841" t="s">
        <v>8246</v>
      </c>
      <c r="K841">
        <v>1348337956</v>
      </c>
      <c r="L841" s="8">
        <f t="shared" si="130"/>
        <v>41174.763379629629</v>
      </c>
      <c r="M841" s="8">
        <f t="shared" si="133"/>
        <v>41174</v>
      </c>
      <c r="N841" s="9">
        <f t="shared" si="134"/>
        <v>0.76337962962861639</v>
      </c>
      <c r="O841">
        <v>1345745956</v>
      </c>
      <c r="P841" s="8">
        <f t="shared" si="131"/>
        <v>41144.763379629629</v>
      </c>
      <c r="Q841" s="8">
        <f t="shared" si="135"/>
        <v>41144</v>
      </c>
      <c r="R841" s="9">
        <f t="shared" si="136"/>
        <v>0.76337962962861639</v>
      </c>
      <c r="S841" t="b">
        <v>0</v>
      </c>
      <c r="T841">
        <v>96</v>
      </c>
      <c r="U841">
        <f t="shared" si="137"/>
        <v>96</v>
      </c>
      <c r="V841" t="str">
        <f t="shared" si="138"/>
        <v/>
      </c>
      <c r="W841" t="b">
        <v>1</v>
      </c>
      <c r="X841" t="s">
        <v>8274</v>
      </c>
      <c r="Y841" s="3">
        <f t="shared" si="139"/>
        <v>1.166166</v>
      </c>
      <c r="Z841" s="4">
        <f t="shared" si="132"/>
        <v>60.737812499999997</v>
      </c>
      <c r="AA841" t="s">
        <v>8321</v>
      </c>
      <c r="AB841" t="s">
        <v>8322</v>
      </c>
      <c r="AC841">
        <f>1</f>
        <v>1</v>
      </c>
    </row>
    <row r="842" spans="1:29" ht="43.2" x14ac:dyDescent="0.3">
      <c r="A842">
        <v>840</v>
      </c>
      <c r="B842" s="1" t="s">
        <v>841</v>
      </c>
      <c r="C842" s="1" t="s">
        <v>4950</v>
      </c>
      <c r="D842">
        <v>10000</v>
      </c>
      <c r="E842">
        <f>VLOOKUP(D842,LU_A!$C$2:$D$13,1,TRUE)</f>
        <v>10000</v>
      </c>
      <c r="F842" t="str">
        <f>VLOOKUP($D842,LU_A!$C$2:$D$13,2,TRUE)</f>
        <v>SmD</v>
      </c>
      <c r="G842">
        <v>12041.66</v>
      </c>
      <c r="H842" t="s">
        <v>8219</v>
      </c>
      <c r="I842" t="s">
        <v>8224</v>
      </c>
      <c r="J842" t="s">
        <v>8246</v>
      </c>
      <c r="K842">
        <v>1474694787</v>
      </c>
      <c r="L842" s="8">
        <f t="shared" si="130"/>
        <v>42637.226701388892</v>
      </c>
      <c r="M842" s="8">
        <f t="shared" si="133"/>
        <v>42637</v>
      </c>
      <c r="N842" s="9">
        <f t="shared" si="134"/>
        <v>0.226701388892252</v>
      </c>
      <c r="O842">
        <v>1472102787</v>
      </c>
      <c r="P842" s="8">
        <f t="shared" si="131"/>
        <v>42607.226701388892</v>
      </c>
      <c r="Q842" s="8">
        <f t="shared" si="135"/>
        <v>42607</v>
      </c>
      <c r="R842" s="9">
        <f t="shared" si="136"/>
        <v>0.226701388892252</v>
      </c>
      <c r="S842" t="b">
        <v>0</v>
      </c>
      <c r="T842">
        <v>190</v>
      </c>
      <c r="U842">
        <f t="shared" si="137"/>
        <v>190</v>
      </c>
      <c r="V842" t="str">
        <f t="shared" si="138"/>
        <v/>
      </c>
      <c r="W842" t="b">
        <v>1</v>
      </c>
      <c r="X842" t="s">
        <v>8275</v>
      </c>
      <c r="Y842" s="3">
        <f t="shared" si="139"/>
        <v>1.2041660000000001</v>
      </c>
      <c r="Z842" s="4">
        <f t="shared" si="132"/>
        <v>63.37715789473684</v>
      </c>
      <c r="AA842" t="s">
        <v>8321</v>
      </c>
      <c r="AB842" t="s">
        <v>8323</v>
      </c>
      <c r="AC842">
        <f>1</f>
        <v>1</v>
      </c>
    </row>
    <row r="843" spans="1:29" ht="43.2" x14ac:dyDescent="0.3">
      <c r="A843">
        <v>841</v>
      </c>
      <c r="B843" s="1" t="s">
        <v>842</v>
      </c>
      <c r="C843" s="1" t="s">
        <v>4951</v>
      </c>
      <c r="D843">
        <v>5000</v>
      </c>
      <c r="E843">
        <f>VLOOKUP(D843,LU_A!$C$2:$D$13,1,TRUE)</f>
        <v>5000</v>
      </c>
      <c r="F843" t="str">
        <f>VLOOKUP($D843,LU_A!$C$2:$D$13,2,TRUE)</f>
        <v>SmC</v>
      </c>
      <c r="G843">
        <v>5066</v>
      </c>
      <c r="H843" t="s">
        <v>8219</v>
      </c>
      <c r="I843" t="s">
        <v>8224</v>
      </c>
      <c r="J843" t="s">
        <v>8246</v>
      </c>
      <c r="K843">
        <v>1415653663</v>
      </c>
      <c r="L843" s="8">
        <f t="shared" si="130"/>
        <v>41953.88035879629</v>
      </c>
      <c r="M843" s="8">
        <f t="shared" si="133"/>
        <v>41953</v>
      </c>
      <c r="N843" s="9">
        <f t="shared" si="134"/>
        <v>0.88035879629023839</v>
      </c>
      <c r="O843">
        <v>1413058063</v>
      </c>
      <c r="P843" s="8">
        <f t="shared" si="131"/>
        <v>41923.838692129626</v>
      </c>
      <c r="Q843" s="8">
        <f t="shared" si="135"/>
        <v>41923</v>
      </c>
      <c r="R843" s="9">
        <f t="shared" si="136"/>
        <v>0.83869212962599704</v>
      </c>
      <c r="S843" t="b">
        <v>1</v>
      </c>
      <c r="T843">
        <v>94</v>
      </c>
      <c r="U843">
        <f t="shared" si="137"/>
        <v>94</v>
      </c>
      <c r="V843" t="str">
        <f t="shared" si="138"/>
        <v/>
      </c>
      <c r="W843" t="b">
        <v>1</v>
      </c>
      <c r="X843" t="s">
        <v>8275</v>
      </c>
      <c r="Y843" s="3">
        <f t="shared" si="139"/>
        <v>1.0132000000000001</v>
      </c>
      <c r="Z843" s="4">
        <f t="shared" si="132"/>
        <v>53.893617021276597</v>
      </c>
      <c r="AA843" t="s">
        <v>8321</v>
      </c>
      <c r="AB843" t="s">
        <v>8323</v>
      </c>
      <c r="AC843">
        <f>1</f>
        <v>1</v>
      </c>
    </row>
    <row r="844" spans="1:29" ht="43.2" x14ac:dyDescent="0.3">
      <c r="A844">
        <v>842</v>
      </c>
      <c r="B844" s="1" t="s">
        <v>843</v>
      </c>
      <c r="C844" s="1" t="s">
        <v>4952</v>
      </c>
      <c r="D844">
        <v>2500</v>
      </c>
      <c r="E844">
        <f>VLOOKUP(D844,LU_A!$C$2:$D$13,1,TRUE)</f>
        <v>1000</v>
      </c>
      <c r="F844" t="str">
        <f>VLOOKUP($D844,LU_A!$C$2:$D$13,2,TRUE)</f>
        <v>SmB</v>
      </c>
      <c r="G844">
        <v>2608</v>
      </c>
      <c r="H844" t="s">
        <v>8219</v>
      </c>
      <c r="I844" t="s">
        <v>8229</v>
      </c>
      <c r="J844" t="s">
        <v>8251</v>
      </c>
      <c r="K844">
        <v>1381723140</v>
      </c>
      <c r="L844" s="8">
        <f t="shared" si="130"/>
        <v>41561.165972222225</v>
      </c>
      <c r="M844" s="8">
        <f t="shared" si="133"/>
        <v>41561</v>
      </c>
      <c r="N844" s="9">
        <f t="shared" si="134"/>
        <v>0.16597222222480923</v>
      </c>
      <c r="O844">
        <v>1378735983</v>
      </c>
      <c r="P844" s="8">
        <f t="shared" si="131"/>
        <v>41526.592395833337</v>
      </c>
      <c r="Q844" s="8">
        <f t="shared" si="135"/>
        <v>41526</v>
      </c>
      <c r="R844" s="9">
        <f t="shared" si="136"/>
        <v>0.59239583333692281</v>
      </c>
      <c r="S844" t="b">
        <v>1</v>
      </c>
      <c r="T844">
        <v>39</v>
      </c>
      <c r="U844">
        <f t="shared" si="137"/>
        <v>39</v>
      </c>
      <c r="V844" t="str">
        <f t="shared" si="138"/>
        <v/>
      </c>
      <c r="W844" t="b">
        <v>1</v>
      </c>
      <c r="X844" t="s">
        <v>8275</v>
      </c>
      <c r="Y844" s="3">
        <f t="shared" si="139"/>
        <v>1.0431999999999999</v>
      </c>
      <c r="Z844" s="4">
        <f t="shared" si="132"/>
        <v>66.871794871794876</v>
      </c>
      <c r="AA844" t="s">
        <v>8321</v>
      </c>
      <c r="AB844" t="s">
        <v>8323</v>
      </c>
      <c r="AC844">
        <f>1</f>
        <v>1</v>
      </c>
    </row>
    <row r="845" spans="1:29" ht="43.2" x14ac:dyDescent="0.3">
      <c r="A845">
        <v>843</v>
      </c>
      <c r="B845" s="1" t="s">
        <v>844</v>
      </c>
      <c r="C845" s="1" t="s">
        <v>4953</v>
      </c>
      <c r="D845">
        <v>3000</v>
      </c>
      <c r="E845">
        <f>VLOOKUP(D845,LU_A!$C$2:$D$13,1,TRUE)</f>
        <v>1000</v>
      </c>
      <c r="F845" t="str">
        <f>VLOOKUP($D845,LU_A!$C$2:$D$13,2,TRUE)</f>
        <v>SmB</v>
      </c>
      <c r="G845">
        <v>8014</v>
      </c>
      <c r="H845" t="s">
        <v>8219</v>
      </c>
      <c r="I845" t="s">
        <v>8224</v>
      </c>
      <c r="J845" t="s">
        <v>8246</v>
      </c>
      <c r="K845">
        <v>1481184000</v>
      </c>
      <c r="L845" s="8">
        <f t="shared" si="130"/>
        <v>42712.333333333328</v>
      </c>
      <c r="M845" s="8">
        <f t="shared" si="133"/>
        <v>42712</v>
      </c>
      <c r="N845" s="9">
        <f t="shared" si="134"/>
        <v>0.33333333332848269</v>
      </c>
      <c r="O845">
        <v>1479708680</v>
      </c>
      <c r="P845" s="8">
        <f t="shared" si="131"/>
        <v>42695.257870370369</v>
      </c>
      <c r="Q845" s="8">
        <f t="shared" si="135"/>
        <v>42695</v>
      </c>
      <c r="R845" s="9">
        <f t="shared" si="136"/>
        <v>0.25787037036934635</v>
      </c>
      <c r="S845" t="b">
        <v>0</v>
      </c>
      <c r="T845">
        <v>127</v>
      </c>
      <c r="U845">
        <f t="shared" si="137"/>
        <v>127</v>
      </c>
      <c r="V845" t="str">
        <f t="shared" si="138"/>
        <v/>
      </c>
      <c r="W845" t="b">
        <v>1</v>
      </c>
      <c r="X845" t="s">
        <v>8275</v>
      </c>
      <c r="Y845" s="3">
        <f t="shared" si="139"/>
        <v>2.6713333333333331</v>
      </c>
      <c r="Z845" s="4">
        <f t="shared" si="132"/>
        <v>63.102362204724407</v>
      </c>
      <c r="AA845" t="s">
        <v>8321</v>
      </c>
      <c r="AB845" t="s">
        <v>8323</v>
      </c>
      <c r="AC845">
        <f>1</f>
        <v>1</v>
      </c>
    </row>
    <row r="846" spans="1:29" ht="57.6" x14ac:dyDescent="0.3">
      <c r="A846">
        <v>844</v>
      </c>
      <c r="B846" s="1" t="s">
        <v>845</v>
      </c>
      <c r="C846" s="1" t="s">
        <v>4954</v>
      </c>
      <c r="D846">
        <v>3000</v>
      </c>
      <c r="E846">
        <f>VLOOKUP(D846,LU_A!$C$2:$D$13,1,TRUE)</f>
        <v>1000</v>
      </c>
      <c r="F846" t="str">
        <f>VLOOKUP($D846,LU_A!$C$2:$D$13,2,TRUE)</f>
        <v>SmB</v>
      </c>
      <c r="G846">
        <v>5824</v>
      </c>
      <c r="H846" t="s">
        <v>8219</v>
      </c>
      <c r="I846" t="s">
        <v>8224</v>
      </c>
      <c r="J846" t="s">
        <v>8246</v>
      </c>
      <c r="K846">
        <v>1414817940</v>
      </c>
      <c r="L846" s="8">
        <f t="shared" si="130"/>
        <v>41944.207638888889</v>
      </c>
      <c r="M846" s="8">
        <f t="shared" si="133"/>
        <v>41944</v>
      </c>
      <c r="N846" s="9">
        <f t="shared" si="134"/>
        <v>0.20763888888905058</v>
      </c>
      <c r="O846">
        <v>1411489552</v>
      </c>
      <c r="P846" s="8">
        <f t="shared" si="131"/>
        <v>41905.684629629628</v>
      </c>
      <c r="Q846" s="8">
        <f t="shared" si="135"/>
        <v>41905</v>
      </c>
      <c r="R846" s="9">
        <f t="shared" si="136"/>
        <v>0.68462962962803431</v>
      </c>
      <c r="S846" t="b">
        <v>1</v>
      </c>
      <c r="T846">
        <v>159</v>
      </c>
      <c r="U846">
        <f t="shared" si="137"/>
        <v>159</v>
      </c>
      <c r="V846" t="str">
        <f t="shared" si="138"/>
        <v/>
      </c>
      <c r="W846" t="b">
        <v>1</v>
      </c>
      <c r="X846" t="s">
        <v>8275</v>
      </c>
      <c r="Y846" s="3">
        <f t="shared" si="139"/>
        <v>1.9413333333333334</v>
      </c>
      <c r="Z846" s="4">
        <f t="shared" si="132"/>
        <v>36.628930817610062</v>
      </c>
      <c r="AA846" t="s">
        <v>8321</v>
      </c>
      <c r="AB846" t="s">
        <v>8323</v>
      </c>
      <c r="AC846">
        <f>1</f>
        <v>1</v>
      </c>
    </row>
    <row r="847" spans="1:29" ht="43.2" x14ac:dyDescent="0.3">
      <c r="A847">
        <v>845</v>
      </c>
      <c r="B847" s="1" t="s">
        <v>846</v>
      </c>
      <c r="C847" s="1" t="s">
        <v>4955</v>
      </c>
      <c r="D847">
        <v>5000</v>
      </c>
      <c r="E847">
        <f>VLOOKUP(D847,LU_A!$C$2:$D$13,1,TRUE)</f>
        <v>5000</v>
      </c>
      <c r="F847" t="str">
        <f>VLOOKUP($D847,LU_A!$C$2:$D$13,2,TRUE)</f>
        <v>SmC</v>
      </c>
      <c r="G847">
        <v>6019.01</v>
      </c>
      <c r="H847" t="s">
        <v>8219</v>
      </c>
      <c r="I847" t="s">
        <v>8224</v>
      </c>
      <c r="J847" t="s">
        <v>8246</v>
      </c>
      <c r="K847">
        <v>1473047940</v>
      </c>
      <c r="L847" s="8">
        <f t="shared" si="130"/>
        <v>42618.165972222225</v>
      </c>
      <c r="M847" s="8">
        <f t="shared" si="133"/>
        <v>42618</v>
      </c>
      <c r="N847" s="9">
        <f t="shared" si="134"/>
        <v>0.16597222222480923</v>
      </c>
      <c r="O847">
        <v>1469595396</v>
      </c>
      <c r="P847" s="8">
        <f t="shared" si="131"/>
        <v>42578.205972222218</v>
      </c>
      <c r="Q847" s="8">
        <f t="shared" si="135"/>
        <v>42578</v>
      </c>
      <c r="R847" s="9">
        <f t="shared" si="136"/>
        <v>0.20597222221840639</v>
      </c>
      <c r="S847" t="b">
        <v>0</v>
      </c>
      <c r="T847">
        <v>177</v>
      </c>
      <c r="U847">
        <f t="shared" si="137"/>
        <v>177</v>
      </c>
      <c r="V847" t="str">
        <f t="shared" si="138"/>
        <v/>
      </c>
      <c r="W847" t="b">
        <v>1</v>
      </c>
      <c r="X847" t="s">
        <v>8275</v>
      </c>
      <c r="Y847" s="3">
        <f t="shared" si="139"/>
        <v>1.203802</v>
      </c>
      <c r="Z847" s="4">
        <f t="shared" si="132"/>
        <v>34.005706214689269</v>
      </c>
      <c r="AA847" t="s">
        <v>8321</v>
      </c>
      <c r="AB847" t="s">
        <v>8323</v>
      </c>
      <c r="AC847">
        <f>1</f>
        <v>1</v>
      </c>
    </row>
    <row r="848" spans="1:29" ht="43.2" x14ac:dyDescent="0.3">
      <c r="A848">
        <v>846</v>
      </c>
      <c r="B848" s="1" t="s">
        <v>847</v>
      </c>
      <c r="C848" s="1" t="s">
        <v>4956</v>
      </c>
      <c r="D848">
        <v>1100</v>
      </c>
      <c r="E848">
        <f>VLOOKUP(D848,LU_A!$C$2:$D$13,1,TRUE)</f>
        <v>1000</v>
      </c>
      <c r="F848" t="str">
        <f>VLOOKUP($D848,LU_A!$C$2:$D$13,2,TRUE)</f>
        <v>SmB</v>
      </c>
      <c r="G848">
        <v>1342.01</v>
      </c>
      <c r="H848" t="s">
        <v>8219</v>
      </c>
      <c r="I848" t="s">
        <v>8225</v>
      </c>
      <c r="J848" t="s">
        <v>8247</v>
      </c>
      <c r="K848">
        <v>1394460000</v>
      </c>
      <c r="L848" s="8">
        <f t="shared" si="130"/>
        <v>41708.583333333336</v>
      </c>
      <c r="M848" s="8">
        <f t="shared" si="133"/>
        <v>41708</v>
      </c>
      <c r="N848" s="9">
        <f t="shared" si="134"/>
        <v>0.58333333333575865</v>
      </c>
      <c r="O848">
        <v>1393233855</v>
      </c>
      <c r="P848" s="8">
        <f t="shared" si="131"/>
        <v>41694.391840277778</v>
      </c>
      <c r="Q848" s="8">
        <f t="shared" si="135"/>
        <v>41694</v>
      </c>
      <c r="R848" s="9">
        <f t="shared" si="136"/>
        <v>0.39184027777810115</v>
      </c>
      <c r="S848" t="b">
        <v>0</v>
      </c>
      <c r="T848">
        <v>47</v>
      </c>
      <c r="U848">
        <f t="shared" si="137"/>
        <v>47</v>
      </c>
      <c r="V848" t="str">
        <f t="shared" si="138"/>
        <v/>
      </c>
      <c r="W848" t="b">
        <v>1</v>
      </c>
      <c r="X848" t="s">
        <v>8275</v>
      </c>
      <c r="Y848" s="3">
        <f t="shared" si="139"/>
        <v>1.2200090909090908</v>
      </c>
      <c r="Z848" s="4">
        <f t="shared" si="132"/>
        <v>28.553404255319148</v>
      </c>
      <c r="AA848" t="s">
        <v>8321</v>
      </c>
      <c r="AB848" t="s">
        <v>8323</v>
      </c>
      <c r="AC848">
        <f>1</f>
        <v>1</v>
      </c>
    </row>
    <row r="849" spans="1:29" ht="28.8" x14ac:dyDescent="0.3">
      <c r="A849">
        <v>847</v>
      </c>
      <c r="B849" s="1" t="s">
        <v>848</v>
      </c>
      <c r="C849" s="1" t="s">
        <v>4957</v>
      </c>
      <c r="D849">
        <v>10</v>
      </c>
      <c r="E849">
        <f>VLOOKUP(D849,LU_A!$C$2:$D$13,1,TRUE)</f>
        <v>0</v>
      </c>
      <c r="F849" t="str">
        <f>VLOOKUP($D849,LU_A!$C$2:$D$13,2,TRUE)</f>
        <v>SmA</v>
      </c>
      <c r="G849">
        <v>10</v>
      </c>
      <c r="H849" t="s">
        <v>8219</v>
      </c>
      <c r="I849" t="s">
        <v>8224</v>
      </c>
      <c r="J849" t="s">
        <v>8246</v>
      </c>
      <c r="K849">
        <v>1436555376</v>
      </c>
      <c r="L849" s="8">
        <f t="shared" si="130"/>
        <v>42195.79833333334</v>
      </c>
      <c r="M849" s="8">
        <f t="shared" si="133"/>
        <v>42195</v>
      </c>
      <c r="N849" s="9">
        <f t="shared" si="134"/>
        <v>0.79833333333954215</v>
      </c>
      <c r="O849">
        <v>1433963376</v>
      </c>
      <c r="P849" s="8">
        <f t="shared" si="131"/>
        <v>42165.79833333334</v>
      </c>
      <c r="Q849" s="8">
        <f t="shared" si="135"/>
        <v>42165</v>
      </c>
      <c r="R849" s="9">
        <f t="shared" si="136"/>
        <v>0.79833333333954215</v>
      </c>
      <c r="S849" t="b">
        <v>0</v>
      </c>
      <c r="T849">
        <v>1</v>
      </c>
      <c r="U849">
        <f t="shared" si="137"/>
        <v>1</v>
      </c>
      <c r="V849" t="str">
        <f t="shared" si="138"/>
        <v/>
      </c>
      <c r="W849" t="b">
        <v>1</v>
      </c>
      <c r="X849" t="s">
        <v>8275</v>
      </c>
      <c r="Y849" s="3">
        <f t="shared" si="139"/>
        <v>1</v>
      </c>
      <c r="Z849" s="4">
        <f t="shared" si="132"/>
        <v>10</v>
      </c>
      <c r="AA849" t="s">
        <v>8321</v>
      </c>
      <c r="AB849" t="s">
        <v>8323</v>
      </c>
      <c r="AC849">
        <f>1</f>
        <v>1</v>
      </c>
    </row>
    <row r="850" spans="1:29" ht="43.2" x14ac:dyDescent="0.3">
      <c r="A850">
        <v>848</v>
      </c>
      <c r="B850" s="1" t="s">
        <v>849</v>
      </c>
      <c r="C850" s="1" t="s">
        <v>4958</v>
      </c>
      <c r="D850">
        <v>300</v>
      </c>
      <c r="E850">
        <f>VLOOKUP(D850,LU_A!$C$2:$D$13,1,TRUE)</f>
        <v>0</v>
      </c>
      <c r="F850" t="str">
        <f>VLOOKUP($D850,LU_A!$C$2:$D$13,2,TRUE)</f>
        <v>SmA</v>
      </c>
      <c r="G850">
        <v>300</v>
      </c>
      <c r="H850" t="s">
        <v>8219</v>
      </c>
      <c r="I850" t="s">
        <v>8224</v>
      </c>
      <c r="J850" t="s">
        <v>8246</v>
      </c>
      <c r="K850">
        <v>1429038033</v>
      </c>
      <c r="L850" s="8">
        <f t="shared" si="130"/>
        <v>42108.792048611111</v>
      </c>
      <c r="M850" s="8">
        <f t="shared" si="133"/>
        <v>42108</v>
      </c>
      <c r="N850" s="9">
        <f t="shared" si="134"/>
        <v>0.79204861111065838</v>
      </c>
      <c r="O850">
        <v>1426446033</v>
      </c>
      <c r="P850" s="8">
        <f t="shared" si="131"/>
        <v>42078.792048611111</v>
      </c>
      <c r="Q850" s="8">
        <f t="shared" si="135"/>
        <v>42078</v>
      </c>
      <c r="R850" s="9">
        <f t="shared" si="136"/>
        <v>0.79204861111065838</v>
      </c>
      <c r="S850" t="b">
        <v>0</v>
      </c>
      <c r="T850">
        <v>16</v>
      </c>
      <c r="U850">
        <f t="shared" si="137"/>
        <v>16</v>
      </c>
      <c r="V850" t="str">
        <f t="shared" si="138"/>
        <v/>
      </c>
      <c r="W850" t="b">
        <v>1</v>
      </c>
      <c r="X850" t="s">
        <v>8275</v>
      </c>
      <c r="Y850" s="3">
        <f t="shared" si="139"/>
        <v>1</v>
      </c>
      <c r="Z850" s="4">
        <f t="shared" si="132"/>
        <v>18.75</v>
      </c>
      <c r="AA850" t="s">
        <v>8321</v>
      </c>
      <c r="AB850" t="s">
        <v>8323</v>
      </c>
      <c r="AC850">
        <f>1</f>
        <v>1</v>
      </c>
    </row>
    <row r="851" spans="1:29" ht="57.6" x14ac:dyDescent="0.3">
      <c r="A851">
        <v>849</v>
      </c>
      <c r="B851" s="1" t="s">
        <v>850</v>
      </c>
      <c r="C851" s="1" t="s">
        <v>4959</v>
      </c>
      <c r="D851">
        <v>4000</v>
      </c>
      <c r="E851">
        <f>VLOOKUP(D851,LU_A!$C$2:$D$13,1,TRUE)</f>
        <v>1000</v>
      </c>
      <c r="F851" t="str">
        <f>VLOOKUP($D851,LU_A!$C$2:$D$13,2,TRUE)</f>
        <v>SmB</v>
      </c>
      <c r="G851">
        <v>4796</v>
      </c>
      <c r="H851" t="s">
        <v>8219</v>
      </c>
      <c r="I851" t="s">
        <v>8224</v>
      </c>
      <c r="J851" t="s">
        <v>8246</v>
      </c>
      <c r="K851">
        <v>1426473264</v>
      </c>
      <c r="L851" s="8">
        <f t="shared" si="130"/>
        <v>42079.107222222221</v>
      </c>
      <c r="M851" s="8">
        <f t="shared" si="133"/>
        <v>42079</v>
      </c>
      <c r="N851" s="9">
        <f t="shared" si="134"/>
        <v>0.10722222222102573</v>
      </c>
      <c r="O851">
        <v>1424057664</v>
      </c>
      <c r="P851" s="8">
        <f t="shared" si="131"/>
        <v>42051.148888888885</v>
      </c>
      <c r="Q851" s="8">
        <f t="shared" si="135"/>
        <v>42051</v>
      </c>
      <c r="R851" s="9">
        <f t="shared" si="136"/>
        <v>0.14888888888526708</v>
      </c>
      <c r="S851" t="b">
        <v>0</v>
      </c>
      <c r="T851">
        <v>115</v>
      </c>
      <c r="U851">
        <f t="shared" si="137"/>
        <v>115</v>
      </c>
      <c r="V851" t="str">
        <f t="shared" si="138"/>
        <v/>
      </c>
      <c r="W851" t="b">
        <v>1</v>
      </c>
      <c r="X851" t="s">
        <v>8275</v>
      </c>
      <c r="Y851" s="3">
        <f t="shared" si="139"/>
        <v>1.1990000000000001</v>
      </c>
      <c r="Z851" s="4">
        <f t="shared" si="132"/>
        <v>41.704347826086959</v>
      </c>
      <c r="AA851" t="s">
        <v>8321</v>
      </c>
      <c r="AB851" t="s">
        <v>8323</v>
      </c>
      <c r="AC851">
        <f>1</f>
        <v>1</v>
      </c>
    </row>
    <row r="852" spans="1:29" ht="43.2" x14ac:dyDescent="0.3">
      <c r="A852">
        <v>850</v>
      </c>
      <c r="B852" s="1" t="s">
        <v>851</v>
      </c>
      <c r="C852" s="1" t="s">
        <v>4960</v>
      </c>
      <c r="D852">
        <v>4000</v>
      </c>
      <c r="E852">
        <f>VLOOKUP(D852,LU_A!$C$2:$D$13,1,TRUE)</f>
        <v>1000</v>
      </c>
      <c r="F852" t="str">
        <f>VLOOKUP($D852,LU_A!$C$2:$D$13,2,TRUE)</f>
        <v>SmB</v>
      </c>
      <c r="G852">
        <v>6207</v>
      </c>
      <c r="H852" t="s">
        <v>8219</v>
      </c>
      <c r="I852" t="s">
        <v>8224</v>
      </c>
      <c r="J852" t="s">
        <v>8246</v>
      </c>
      <c r="K852">
        <v>1461560340</v>
      </c>
      <c r="L852" s="8">
        <f t="shared" si="130"/>
        <v>42485.207638888889</v>
      </c>
      <c r="M852" s="8">
        <f t="shared" si="133"/>
        <v>42485</v>
      </c>
      <c r="N852" s="9">
        <f t="shared" si="134"/>
        <v>0.20763888888905058</v>
      </c>
      <c r="O852">
        <v>1458762717</v>
      </c>
      <c r="P852" s="8">
        <f t="shared" si="131"/>
        <v>42452.827743055561</v>
      </c>
      <c r="Q852" s="8">
        <f t="shared" si="135"/>
        <v>42452</v>
      </c>
      <c r="R852" s="9">
        <f t="shared" si="136"/>
        <v>0.82774305556085892</v>
      </c>
      <c r="S852" t="b">
        <v>0</v>
      </c>
      <c r="T852">
        <v>133</v>
      </c>
      <c r="U852">
        <f t="shared" si="137"/>
        <v>133</v>
      </c>
      <c r="V852" t="str">
        <f t="shared" si="138"/>
        <v/>
      </c>
      <c r="W852" t="b">
        <v>1</v>
      </c>
      <c r="X852" t="s">
        <v>8275</v>
      </c>
      <c r="Y852" s="3">
        <f t="shared" si="139"/>
        <v>1.55175</v>
      </c>
      <c r="Z852" s="4">
        <f t="shared" si="132"/>
        <v>46.669172932330824</v>
      </c>
      <c r="AA852" t="s">
        <v>8321</v>
      </c>
      <c r="AB852" t="s">
        <v>8323</v>
      </c>
      <c r="AC852">
        <f>1</f>
        <v>1</v>
      </c>
    </row>
    <row r="853" spans="1:29" ht="43.2" x14ac:dyDescent="0.3">
      <c r="A853">
        <v>851</v>
      </c>
      <c r="B853" s="1" t="s">
        <v>852</v>
      </c>
      <c r="C853" s="1" t="s">
        <v>4961</v>
      </c>
      <c r="D853">
        <v>2000</v>
      </c>
      <c r="E853">
        <f>VLOOKUP(D853,LU_A!$C$2:$D$13,1,TRUE)</f>
        <v>1000</v>
      </c>
      <c r="F853" t="str">
        <f>VLOOKUP($D853,LU_A!$C$2:$D$13,2,TRUE)</f>
        <v>SmB</v>
      </c>
      <c r="G853">
        <v>2609</v>
      </c>
      <c r="H853" t="s">
        <v>8219</v>
      </c>
      <c r="I853" t="s">
        <v>8230</v>
      </c>
      <c r="J853" t="s">
        <v>8249</v>
      </c>
      <c r="K853">
        <v>1469994300</v>
      </c>
      <c r="L853" s="8">
        <f t="shared" si="130"/>
        <v>42582.822916666672</v>
      </c>
      <c r="M853" s="8">
        <f t="shared" si="133"/>
        <v>42582</v>
      </c>
      <c r="N853" s="9">
        <f t="shared" si="134"/>
        <v>0.82291666667151731</v>
      </c>
      <c r="O853">
        <v>1464815253</v>
      </c>
      <c r="P853" s="8">
        <f t="shared" si="131"/>
        <v>42522.880243055552</v>
      </c>
      <c r="Q853" s="8">
        <f t="shared" si="135"/>
        <v>42522</v>
      </c>
      <c r="R853" s="9">
        <f t="shared" si="136"/>
        <v>0.88024305555154569</v>
      </c>
      <c r="S853" t="b">
        <v>0</v>
      </c>
      <c r="T853">
        <v>70</v>
      </c>
      <c r="U853">
        <f t="shared" si="137"/>
        <v>70</v>
      </c>
      <c r="V853" t="str">
        <f t="shared" si="138"/>
        <v/>
      </c>
      <c r="W853" t="b">
        <v>1</v>
      </c>
      <c r="X853" t="s">
        <v>8275</v>
      </c>
      <c r="Y853" s="3">
        <f t="shared" si="139"/>
        <v>1.3045</v>
      </c>
      <c r="Z853" s="4">
        <f t="shared" si="132"/>
        <v>37.271428571428572</v>
      </c>
      <c r="AA853" t="s">
        <v>8321</v>
      </c>
      <c r="AB853" t="s">
        <v>8323</v>
      </c>
      <c r="AC853">
        <f>1</f>
        <v>1</v>
      </c>
    </row>
    <row r="854" spans="1:29" ht="28.8" x14ac:dyDescent="0.3">
      <c r="A854">
        <v>852</v>
      </c>
      <c r="B854" s="1" t="s">
        <v>853</v>
      </c>
      <c r="C854" s="1" t="s">
        <v>4962</v>
      </c>
      <c r="D854">
        <v>3500</v>
      </c>
      <c r="E854">
        <f>VLOOKUP(D854,LU_A!$C$2:$D$13,1,TRUE)</f>
        <v>1000</v>
      </c>
      <c r="F854" t="str">
        <f>VLOOKUP($D854,LU_A!$C$2:$D$13,2,TRUE)</f>
        <v>SmB</v>
      </c>
      <c r="G854">
        <v>3674</v>
      </c>
      <c r="H854" t="s">
        <v>8219</v>
      </c>
      <c r="I854" t="s">
        <v>8224</v>
      </c>
      <c r="J854" t="s">
        <v>8246</v>
      </c>
      <c r="K854">
        <v>1477342800</v>
      </c>
      <c r="L854" s="8">
        <f t="shared" si="130"/>
        <v>42667.875</v>
      </c>
      <c r="M854" s="8">
        <f t="shared" si="133"/>
        <v>42667</v>
      </c>
      <c r="N854" s="9">
        <f t="shared" si="134"/>
        <v>0.875</v>
      </c>
      <c r="O854">
        <v>1476386395</v>
      </c>
      <c r="P854" s="8">
        <f t="shared" si="131"/>
        <v>42656.805497685185</v>
      </c>
      <c r="Q854" s="8">
        <f t="shared" si="135"/>
        <v>42656</v>
      </c>
      <c r="R854" s="9">
        <f t="shared" si="136"/>
        <v>0.80549768518540077</v>
      </c>
      <c r="S854" t="b">
        <v>0</v>
      </c>
      <c r="T854">
        <v>62</v>
      </c>
      <c r="U854">
        <f t="shared" si="137"/>
        <v>62</v>
      </c>
      <c r="V854" t="str">
        <f t="shared" si="138"/>
        <v/>
      </c>
      <c r="W854" t="b">
        <v>1</v>
      </c>
      <c r="X854" t="s">
        <v>8275</v>
      </c>
      <c r="Y854" s="3">
        <f t="shared" si="139"/>
        <v>1.0497142857142858</v>
      </c>
      <c r="Z854" s="4">
        <f t="shared" si="132"/>
        <v>59.258064516129032</v>
      </c>
      <c r="AA854" t="s">
        <v>8321</v>
      </c>
      <c r="AB854" t="s">
        <v>8323</v>
      </c>
      <c r="AC854">
        <f>1</f>
        <v>1</v>
      </c>
    </row>
    <row r="855" spans="1:29" ht="43.2" x14ac:dyDescent="0.3">
      <c r="A855">
        <v>853</v>
      </c>
      <c r="B855" s="1" t="s">
        <v>854</v>
      </c>
      <c r="C855" s="1" t="s">
        <v>4963</v>
      </c>
      <c r="D855">
        <v>300</v>
      </c>
      <c r="E855">
        <f>VLOOKUP(D855,LU_A!$C$2:$D$13,1,TRUE)</f>
        <v>0</v>
      </c>
      <c r="F855" t="str">
        <f>VLOOKUP($D855,LU_A!$C$2:$D$13,2,TRUE)</f>
        <v>SmA</v>
      </c>
      <c r="G855">
        <v>300</v>
      </c>
      <c r="H855" t="s">
        <v>8219</v>
      </c>
      <c r="I855" t="s">
        <v>8224</v>
      </c>
      <c r="J855" t="s">
        <v>8246</v>
      </c>
      <c r="K855">
        <v>1424116709</v>
      </c>
      <c r="L855" s="8">
        <f t="shared" si="130"/>
        <v>42051.832280092596</v>
      </c>
      <c r="M855" s="8">
        <f t="shared" si="133"/>
        <v>42051</v>
      </c>
      <c r="N855" s="9">
        <f t="shared" si="134"/>
        <v>0.83228009259619284</v>
      </c>
      <c r="O855">
        <v>1421524709</v>
      </c>
      <c r="P855" s="8">
        <f t="shared" si="131"/>
        <v>42021.832280092596</v>
      </c>
      <c r="Q855" s="8">
        <f t="shared" si="135"/>
        <v>42021</v>
      </c>
      <c r="R855" s="9">
        <f t="shared" si="136"/>
        <v>0.83228009259619284</v>
      </c>
      <c r="S855" t="b">
        <v>0</v>
      </c>
      <c r="T855">
        <v>10</v>
      </c>
      <c r="U855">
        <f t="shared" si="137"/>
        <v>10</v>
      </c>
      <c r="V855" t="str">
        <f t="shared" si="138"/>
        <v/>
      </c>
      <c r="W855" t="b">
        <v>1</v>
      </c>
      <c r="X855" t="s">
        <v>8275</v>
      </c>
      <c r="Y855" s="3">
        <f t="shared" si="139"/>
        <v>1</v>
      </c>
      <c r="Z855" s="4">
        <f t="shared" si="132"/>
        <v>30</v>
      </c>
      <c r="AA855" t="s">
        <v>8321</v>
      </c>
      <c r="AB855" t="s">
        <v>8323</v>
      </c>
      <c r="AC855">
        <f>1</f>
        <v>1</v>
      </c>
    </row>
    <row r="856" spans="1:29" ht="43.2" x14ac:dyDescent="0.3">
      <c r="A856">
        <v>854</v>
      </c>
      <c r="B856" s="1" t="s">
        <v>855</v>
      </c>
      <c r="C856" s="1" t="s">
        <v>4964</v>
      </c>
      <c r="D856">
        <v>27800</v>
      </c>
      <c r="E856">
        <f>VLOOKUP(D856,LU_A!$C$2:$D$13,1,TRUE)</f>
        <v>25000</v>
      </c>
      <c r="F856" t="str">
        <f>VLOOKUP($D856,LU_A!$C$2:$D$13,2,TRUE)</f>
        <v>MedC</v>
      </c>
      <c r="G856">
        <v>32865.300000000003</v>
      </c>
      <c r="H856" t="s">
        <v>8219</v>
      </c>
      <c r="I856" t="s">
        <v>8224</v>
      </c>
      <c r="J856" t="s">
        <v>8246</v>
      </c>
      <c r="K856">
        <v>1482901546</v>
      </c>
      <c r="L856" s="8">
        <f t="shared" si="130"/>
        <v>42732.212337962963</v>
      </c>
      <c r="M856" s="8">
        <f t="shared" si="133"/>
        <v>42732</v>
      </c>
      <c r="N856" s="9">
        <f t="shared" si="134"/>
        <v>0.21233796296291985</v>
      </c>
      <c r="O856">
        <v>1480309546</v>
      </c>
      <c r="P856" s="8">
        <f t="shared" si="131"/>
        <v>42702.212337962963</v>
      </c>
      <c r="Q856" s="8">
        <f t="shared" si="135"/>
        <v>42702</v>
      </c>
      <c r="R856" s="9">
        <f t="shared" si="136"/>
        <v>0.21233796296291985</v>
      </c>
      <c r="S856" t="b">
        <v>0</v>
      </c>
      <c r="T856">
        <v>499</v>
      </c>
      <c r="U856">
        <f t="shared" si="137"/>
        <v>499</v>
      </c>
      <c r="V856" t="str">
        <f t="shared" si="138"/>
        <v/>
      </c>
      <c r="W856" t="b">
        <v>1</v>
      </c>
      <c r="X856" t="s">
        <v>8275</v>
      </c>
      <c r="Y856" s="3">
        <f t="shared" si="139"/>
        <v>1.1822050359712231</v>
      </c>
      <c r="Z856" s="4">
        <f t="shared" si="132"/>
        <v>65.8623246492986</v>
      </c>
      <c r="AA856" t="s">
        <v>8321</v>
      </c>
      <c r="AB856" t="s">
        <v>8323</v>
      </c>
      <c r="AC856">
        <f>1</f>
        <v>1</v>
      </c>
    </row>
    <row r="857" spans="1:29" ht="28.8" x14ac:dyDescent="0.3">
      <c r="A857">
        <v>855</v>
      </c>
      <c r="B857" s="1" t="s">
        <v>856</v>
      </c>
      <c r="C857" s="1" t="s">
        <v>4965</v>
      </c>
      <c r="D857">
        <v>1450</v>
      </c>
      <c r="E857">
        <f>VLOOKUP(D857,LU_A!$C$2:$D$13,1,TRUE)</f>
        <v>1000</v>
      </c>
      <c r="F857" t="str">
        <f>VLOOKUP($D857,LU_A!$C$2:$D$13,2,TRUE)</f>
        <v>SmB</v>
      </c>
      <c r="G857">
        <v>1500</v>
      </c>
      <c r="H857" t="s">
        <v>8219</v>
      </c>
      <c r="I857" t="s">
        <v>8224</v>
      </c>
      <c r="J857" t="s">
        <v>8246</v>
      </c>
      <c r="K857">
        <v>1469329217</v>
      </c>
      <c r="L857" s="8">
        <f t="shared" si="130"/>
        <v>42575.125196759262</v>
      </c>
      <c r="M857" s="8">
        <f t="shared" si="133"/>
        <v>42575</v>
      </c>
      <c r="N857" s="9">
        <f t="shared" si="134"/>
        <v>0.12519675926159834</v>
      </c>
      <c r="O857">
        <v>1466737217</v>
      </c>
      <c r="P857" s="8">
        <f t="shared" si="131"/>
        <v>42545.125196759262</v>
      </c>
      <c r="Q857" s="8">
        <f t="shared" si="135"/>
        <v>42545</v>
      </c>
      <c r="R857" s="9">
        <f t="shared" si="136"/>
        <v>0.12519675926159834</v>
      </c>
      <c r="S857" t="b">
        <v>0</v>
      </c>
      <c r="T857">
        <v>47</v>
      </c>
      <c r="U857">
        <f t="shared" si="137"/>
        <v>47</v>
      </c>
      <c r="V857" t="str">
        <f t="shared" si="138"/>
        <v/>
      </c>
      <c r="W857" t="b">
        <v>1</v>
      </c>
      <c r="X857" t="s">
        <v>8275</v>
      </c>
      <c r="Y857" s="3">
        <f t="shared" si="139"/>
        <v>1.0344827586206897</v>
      </c>
      <c r="Z857" s="4">
        <f t="shared" si="132"/>
        <v>31.914893617021278</v>
      </c>
      <c r="AA857" t="s">
        <v>8321</v>
      </c>
      <c r="AB857" t="s">
        <v>8323</v>
      </c>
      <c r="AC857">
        <f>1</f>
        <v>1</v>
      </c>
    </row>
    <row r="858" spans="1:29" ht="57.6" x14ac:dyDescent="0.3">
      <c r="A858">
        <v>856</v>
      </c>
      <c r="B858" s="1" t="s">
        <v>857</v>
      </c>
      <c r="C858" s="1" t="s">
        <v>4966</v>
      </c>
      <c r="D858">
        <v>250</v>
      </c>
      <c r="E858">
        <f>VLOOKUP(D858,LU_A!$C$2:$D$13,1,TRUE)</f>
        <v>0</v>
      </c>
      <c r="F858" t="str">
        <f>VLOOKUP($D858,LU_A!$C$2:$D$13,2,TRUE)</f>
        <v>SmA</v>
      </c>
      <c r="G858">
        <v>545</v>
      </c>
      <c r="H858" t="s">
        <v>8219</v>
      </c>
      <c r="I858" t="s">
        <v>8236</v>
      </c>
      <c r="J858" t="s">
        <v>8249</v>
      </c>
      <c r="K858">
        <v>1477422000</v>
      </c>
      <c r="L858" s="8">
        <f t="shared" si="130"/>
        <v>42668.791666666672</v>
      </c>
      <c r="M858" s="8">
        <f t="shared" si="133"/>
        <v>42668</v>
      </c>
      <c r="N858" s="9">
        <f t="shared" si="134"/>
        <v>0.79166666667151731</v>
      </c>
      <c r="O858">
        <v>1472282956</v>
      </c>
      <c r="P858" s="8">
        <f t="shared" si="131"/>
        <v>42609.311990740738</v>
      </c>
      <c r="Q858" s="8">
        <f t="shared" si="135"/>
        <v>42609</v>
      </c>
      <c r="R858" s="9">
        <f t="shared" si="136"/>
        <v>0.31199074073811062</v>
      </c>
      <c r="S858" t="b">
        <v>0</v>
      </c>
      <c r="T858">
        <v>28</v>
      </c>
      <c r="U858">
        <f t="shared" si="137"/>
        <v>28</v>
      </c>
      <c r="V858" t="str">
        <f t="shared" si="138"/>
        <v/>
      </c>
      <c r="W858" t="b">
        <v>1</v>
      </c>
      <c r="X858" t="s">
        <v>8275</v>
      </c>
      <c r="Y858" s="3">
        <f t="shared" si="139"/>
        <v>2.1800000000000002</v>
      </c>
      <c r="Z858" s="4">
        <f t="shared" si="132"/>
        <v>19.464285714285715</v>
      </c>
      <c r="AA858" t="s">
        <v>8321</v>
      </c>
      <c r="AB858" t="s">
        <v>8323</v>
      </c>
      <c r="AC858">
        <f>1</f>
        <v>1</v>
      </c>
    </row>
    <row r="859" spans="1:29" ht="43.2" x14ac:dyDescent="0.3">
      <c r="A859">
        <v>857</v>
      </c>
      <c r="B859" s="1" t="s">
        <v>858</v>
      </c>
      <c r="C859" s="1" t="s">
        <v>4967</v>
      </c>
      <c r="D859">
        <v>1200</v>
      </c>
      <c r="E859">
        <f>VLOOKUP(D859,LU_A!$C$2:$D$13,1,TRUE)</f>
        <v>1000</v>
      </c>
      <c r="F859" t="str">
        <f>VLOOKUP($D859,LU_A!$C$2:$D$13,2,TRUE)</f>
        <v>SmB</v>
      </c>
      <c r="G859">
        <v>1200</v>
      </c>
      <c r="H859" t="s">
        <v>8219</v>
      </c>
      <c r="I859" t="s">
        <v>8227</v>
      </c>
      <c r="J859" t="s">
        <v>8249</v>
      </c>
      <c r="K859">
        <v>1448463431</v>
      </c>
      <c r="L859" s="8">
        <f t="shared" si="130"/>
        <v>42333.623043981483</v>
      </c>
      <c r="M859" s="8">
        <f t="shared" si="133"/>
        <v>42333</v>
      </c>
      <c r="N859" s="9">
        <f t="shared" si="134"/>
        <v>0.62304398148262408</v>
      </c>
      <c r="O859">
        <v>1444831031</v>
      </c>
      <c r="P859" s="8">
        <f t="shared" si="131"/>
        <v>42291.581377314811</v>
      </c>
      <c r="Q859" s="8">
        <f t="shared" si="135"/>
        <v>42291</v>
      </c>
      <c r="R859" s="9">
        <f t="shared" si="136"/>
        <v>0.58137731481110677</v>
      </c>
      <c r="S859" t="b">
        <v>0</v>
      </c>
      <c r="T859">
        <v>24</v>
      </c>
      <c r="U859">
        <f t="shared" si="137"/>
        <v>24</v>
      </c>
      <c r="V859" t="str">
        <f t="shared" si="138"/>
        <v/>
      </c>
      <c r="W859" t="b">
        <v>1</v>
      </c>
      <c r="X859" t="s">
        <v>8275</v>
      </c>
      <c r="Y859" s="3">
        <f t="shared" si="139"/>
        <v>1</v>
      </c>
      <c r="Z859" s="4">
        <f t="shared" si="132"/>
        <v>50</v>
      </c>
      <c r="AA859" t="s">
        <v>8321</v>
      </c>
      <c r="AB859" t="s">
        <v>8323</v>
      </c>
      <c r="AC859">
        <f>1</f>
        <v>1</v>
      </c>
    </row>
    <row r="860" spans="1:29" ht="43.2" x14ac:dyDescent="0.3">
      <c r="A860">
        <v>858</v>
      </c>
      <c r="B860" s="1" t="s">
        <v>859</v>
      </c>
      <c r="C860" s="1" t="s">
        <v>4968</v>
      </c>
      <c r="D860">
        <v>1200</v>
      </c>
      <c r="E860">
        <f>VLOOKUP(D860,LU_A!$C$2:$D$13,1,TRUE)</f>
        <v>1000</v>
      </c>
      <c r="F860" t="str">
        <f>VLOOKUP($D860,LU_A!$C$2:$D$13,2,TRUE)</f>
        <v>SmB</v>
      </c>
      <c r="G860">
        <v>1728.07</v>
      </c>
      <c r="H860" t="s">
        <v>8219</v>
      </c>
      <c r="I860" t="s">
        <v>8225</v>
      </c>
      <c r="J860" t="s">
        <v>8247</v>
      </c>
      <c r="K860">
        <v>1429138740</v>
      </c>
      <c r="L860" s="8">
        <f t="shared" si="130"/>
        <v>42109.957638888889</v>
      </c>
      <c r="M860" s="8">
        <f t="shared" si="133"/>
        <v>42109</v>
      </c>
      <c r="N860" s="9">
        <f t="shared" si="134"/>
        <v>0.95763888888905058</v>
      </c>
      <c r="O860">
        <v>1426528418</v>
      </c>
      <c r="P860" s="8">
        <f t="shared" si="131"/>
        <v>42079.745578703703</v>
      </c>
      <c r="Q860" s="8">
        <f t="shared" si="135"/>
        <v>42079</v>
      </c>
      <c r="R860" s="9">
        <f t="shared" si="136"/>
        <v>0.74557870370335877</v>
      </c>
      <c r="S860" t="b">
        <v>0</v>
      </c>
      <c r="T860">
        <v>76</v>
      </c>
      <c r="U860">
        <f t="shared" si="137"/>
        <v>76</v>
      </c>
      <c r="V860" t="str">
        <f t="shared" si="138"/>
        <v/>
      </c>
      <c r="W860" t="b">
        <v>1</v>
      </c>
      <c r="X860" t="s">
        <v>8275</v>
      </c>
      <c r="Y860" s="3">
        <f t="shared" si="139"/>
        <v>1.4400583333333332</v>
      </c>
      <c r="Z860" s="4">
        <f t="shared" si="132"/>
        <v>22.737763157894737</v>
      </c>
      <c r="AA860" t="s">
        <v>8321</v>
      </c>
      <c r="AB860" t="s">
        <v>8323</v>
      </c>
      <c r="AC860">
        <f>1</f>
        <v>1</v>
      </c>
    </row>
    <row r="861" spans="1:29" ht="43.2" x14ac:dyDescent="0.3">
      <c r="A861">
        <v>859</v>
      </c>
      <c r="B861" s="1" t="s">
        <v>860</v>
      </c>
      <c r="C861" s="1" t="s">
        <v>4969</v>
      </c>
      <c r="D861">
        <v>4000</v>
      </c>
      <c r="E861">
        <f>VLOOKUP(D861,LU_A!$C$2:$D$13,1,TRUE)</f>
        <v>1000</v>
      </c>
      <c r="F861" t="str">
        <f>VLOOKUP($D861,LU_A!$C$2:$D$13,2,TRUE)</f>
        <v>SmB</v>
      </c>
      <c r="G861">
        <v>4187</v>
      </c>
      <c r="H861" t="s">
        <v>8219</v>
      </c>
      <c r="I861" t="s">
        <v>8224</v>
      </c>
      <c r="J861" t="s">
        <v>8246</v>
      </c>
      <c r="K861">
        <v>1433376000</v>
      </c>
      <c r="L861" s="8">
        <f t="shared" si="130"/>
        <v>42159</v>
      </c>
      <c r="M861" s="8">
        <f t="shared" si="133"/>
        <v>42159</v>
      </c>
      <c r="N861" s="9">
        <f t="shared" si="134"/>
        <v>0</v>
      </c>
      <c r="O861">
        <v>1430768468</v>
      </c>
      <c r="P861" s="8">
        <f t="shared" si="131"/>
        <v>42128.820231481484</v>
      </c>
      <c r="Q861" s="8">
        <f t="shared" si="135"/>
        <v>42128</v>
      </c>
      <c r="R861" s="9">
        <f t="shared" si="136"/>
        <v>0.82023148148437031</v>
      </c>
      <c r="S861" t="b">
        <v>0</v>
      </c>
      <c r="T861">
        <v>98</v>
      </c>
      <c r="U861">
        <f t="shared" si="137"/>
        <v>98</v>
      </c>
      <c r="V861" t="str">
        <f t="shared" si="138"/>
        <v/>
      </c>
      <c r="W861" t="b">
        <v>1</v>
      </c>
      <c r="X861" t="s">
        <v>8275</v>
      </c>
      <c r="Y861" s="3">
        <f t="shared" si="139"/>
        <v>1.0467500000000001</v>
      </c>
      <c r="Z861" s="4">
        <f t="shared" si="132"/>
        <v>42.724489795918366</v>
      </c>
      <c r="AA861" t="s">
        <v>8321</v>
      </c>
      <c r="AB861" t="s">
        <v>8323</v>
      </c>
      <c r="AC861">
        <f>1</f>
        <v>1</v>
      </c>
    </row>
    <row r="862" spans="1:29" ht="43.2" x14ac:dyDescent="0.3">
      <c r="A862">
        <v>860</v>
      </c>
      <c r="B862" s="1" t="s">
        <v>861</v>
      </c>
      <c r="C862" s="1" t="s">
        <v>4970</v>
      </c>
      <c r="D862">
        <v>14000</v>
      </c>
      <c r="E862">
        <f>VLOOKUP(D862,LU_A!$C$2:$D$13,1,TRUE)</f>
        <v>10000</v>
      </c>
      <c r="F862" t="str">
        <f>VLOOKUP($D862,LU_A!$C$2:$D$13,2,TRUE)</f>
        <v>SmD</v>
      </c>
      <c r="G862">
        <v>2540</v>
      </c>
      <c r="H862" t="s">
        <v>8221</v>
      </c>
      <c r="I862" t="s">
        <v>8224</v>
      </c>
      <c r="J862" t="s">
        <v>8246</v>
      </c>
      <c r="K862">
        <v>1385123713</v>
      </c>
      <c r="L862" s="8">
        <f t="shared" si="130"/>
        <v>41600.524456018517</v>
      </c>
      <c r="M862" s="8">
        <f t="shared" si="133"/>
        <v>41600</v>
      </c>
      <c r="N862" s="9">
        <f t="shared" si="134"/>
        <v>0.52445601851650281</v>
      </c>
      <c r="O862">
        <v>1382528113</v>
      </c>
      <c r="P862" s="8">
        <f t="shared" si="131"/>
        <v>41570.482789351852</v>
      </c>
      <c r="Q862" s="8">
        <f t="shared" si="135"/>
        <v>41570</v>
      </c>
      <c r="R862" s="9">
        <f t="shared" si="136"/>
        <v>0.48278935185226146</v>
      </c>
      <c r="S862" t="b">
        <v>0</v>
      </c>
      <c r="T862">
        <v>48</v>
      </c>
      <c r="U862" t="str">
        <f t="shared" si="137"/>
        <v/>
      </c>
      <c r="V862">
        <f t="shared" si="138"/>
        <v>48</v>
      </c>
      <c r="W862" t="b">
        <v>0</v>
      </c>
      <c r="X862" t="s">
        <v>8276</v>
      </c>
      <c r="Y862" s="3">
        <f t="shared" si="139"/>
        <v>0.18142857142857144</v>
      </c>
      <c r="Z862" s="4">
        <f t="shared" si="132"/>
        <v>52.916666666666664</v>
      </c>
      <c r="AA862" t="s">
        <v>8321</v>
      </c>
      <c r="AB862" t="s">
        <v>8324</v>
      </c>
      <c r="AC862">
        <f>1</f>
        <v>1</v>
      </c>
    </row>
    <row r="863" spans="1:29" ht="43.2" x14ac:dyDescent="0.3">
      <c r="A863">
        <v>861</v>
      </c>
      <c r="B863" s="1" t="s">
        <v>862</v>
      </c>
      <c r="C863" s="1" t="s">
        <v>4971</v>
      </c>
      <c r="D863">
        <v>4500</v>
      </c>
      <c r="E863">
        <f>VLOOKUP(D863,LU_A!$C$2:$D$13,1,TRUE)</f>
        <v>1000</v>
      </c>
      <c r="F863" t="str">
        <f>VLOOKUP($D863,LU_A!$C$2:$D$13,2,TRUE)</f>
        <v>SmB</v>
      </c>
      <c r="G863">
        <v>101</v>
      </c>
      <c r="H863" t="s">
        <v>8221</v>
      </c>
      <c r="I863" t="s">
        <v>8224</v>
      </c>
      <c r="J863" t="s">
        <v>8246</v>
      </c>
      <c r="K863">
        <v>1474067404</v>
      </c>
      <c r="L863" s="8">
        <f t="shared" si="130"/>
        <v>42629.965324074074</v>
      </c>
      <c r="M863" s="8">
        <f t="shared" si="133"/>
        <v>42629</v>
      </c>
      <c r="N863" s="9">
        <f t="shared" si="134"/>
        <v>0.96532407407357823</v>
      </c>
      <c r="O863">
        <v>1471475404</v>
      </c>
      <c r="P863" s="8">
        <f t="shared" si="131"/>
        <v>42599.965324074074</v>
      </c>
      <c r="Q863" s="8">
        <f t="shared" si="135"/>
        <v>42599</v>
      </c>
      <c r="R863" s="9">
        <f t="shared" si="136"/>
        <v>0.96532407407357823</v>
      </c>
      <c r="S863" t="b">
        <v>0</v>
      </c>
      <c r="T863">
        <v>2</v>
      </c>
      <c r="U863" t="str">
        <f t="shared" si="137"/>
        <v/>
      </c>
      <c r="V863">
        <f t="shared" si="138"/>
        <v>2</v>
      </c>
      <c r="W863" t="b">
        <v>0</v>
      </c>
      <c r="X863" t="s">
        <v>8276</v>
      </c>
      <c r="Y863" s="3">
        <f t="shared" si="139"/>
        <v>2.2444444444444444E-2</v>
      </c>
      <c r="Z863" s="4">
        <f t="shared" si="132"/>
        <v>50.5</v>
      </c>
      <c r="AA863" t="s">
        <v>8321</v>
      </c>
      <c r="AB863" t="s">
        <v>8324</v>
      </c>
      <c r="AC863">
        <f>1</f>
        <v>1</v>
      </c>
    </row>
    <row r="864" spans="1:29" ht="43.2" x14ac:dyDescent="0.3">
      <c r="A864">
        <v>862</v>
      </c>
      <c r="B864" s="1" t="s">
        <v>863</v>
      </c>
      <c r="C864" s="1" t="s">
        <v>4972</v>
      </c>
      <c r="D864">
        <v>50000</v>
      </c>
      <c r="E864">
        <f>VLOOKUP(D864,LU_A!$C$2:$D$13,1,TRUE)</f>
        <v>50000</v>
      </c>
      <c r="F864" t="str">
        <f>VLOOKUP($D864,LU_A!$C$2:$D$13,2,TRUE)</f>
        <v>LgD</v>
      </c>
      <c r="G864">
        <v>170</v>
      </c>
      <c r="H864" t="s">
        <v>8221</v>
      </c>
      <c r="I864" t="s">
        <v>8225</v>
      </c>
      <c r="J864" t="s">
        <v>8247</v>
      </c>
      <c r="K864">
        <v>1384179548</v>
      </c>
      <c r="L864" s="8">
        <f t="shared" si="130"/>
        <v>41589.596620370372</v>
      </c>
      <c r="M864" s="8">
        <f t="shared" si="133"/>
        <v>41589</v>
      </c>
      <c r="N864" s="9">
        <f t="shared" si="134"/>
        <v>0.59662037037196569</v>
      </c>
      <c r="O864">
        <v>1381583948</v>
      </c>
      <c r="P864" s="8">
        <f t="shared" si="131"/>
        <v>41559.5549537037</v>
      </c>
      <c r="Q864" s="8">
        <f t="shared" si="135"/>
        <v>41559</v>
      </c>
      <c r="R864" s="9">
        <f t="shared" si="136"/>
        <v>0.55495370370044839</v>
      </c>
      <c r="S864" t="b">
        <v>0</v>
      </c>
      <c r="T864">
        <v>4</v>
      </c>
      <c r="U864" t="str">
        <f t="shared" si="137"/>
        <v/>
      </c>
      <c r="V864">
        <f t="shared" si="138"/>
        <v>4</v>
      </c>
      <c r="W864" t="b">
        <v>0</v>
      </c>
      <c r="X864" t="s">
        <v>8276</v>
      </c>
      <c r="Y864" s="3">
        <f t="shared" si="139"/>
        <v>3.3999999999999998E-3</v>
      </c>
      <c r="Z864" s="4">
        <f t="shared" si="132"/>
        <v>42.5</v>
      </c>
      <c r="AA864" t="s">
        <v>8321</v>
      </c>
      <c r="AB864" t="s">
        <v>8324</v>
      </c>
      <c r="AC864">
        <f>1</f>
        <v>1</v>
      </c>
    </row>
    <row r="865" spans="1:29" ht="43.2" x14ac:dyDescent="0.3">
      <c r="A865">
        <v>863</v>
      </c>
      <c r="B865" s="1" t="s">
        <v>864</v>
      </c>
      <c r="C865" s="1" t="s">
        <v>4973</v>
      </c>
      <c r="D865">
        <v>2000</v>
      </c>
      <c r="E865">
        <f>VLOOKUP(D865,LU_A!$C$2:$D$13,1,TRUE)</f>
        <v>1000</v>
      </c>
      <c r="F865" t="str">
        <f>VLOOKUP($D865,LU_A!$C$2:$D$13,2,TRUE)</f>
        <v>SmB</v>
      </c>
      <c r="G865">
        <v>90</v>
      </c>
      <c r="H865" t="s">
        <v>8221</v>
      </c>
      <c r="I865" t="s">
        <v>8224</v>
      </c>
      <c r="J865" t="s">
        <v>8246</v>
      </c>
      <c r="K865">
        <v>1329014966</v>
      </c>
      <c r="L865" s="8">
        <f t="shared" si="130"/>
        <v>40951.117662037039</v>
      </c>
      <c r="M865" s="8">
        <f t="shared" si="133"/>
        <v>40951</v>
      </c>
      <c r="N865" s="9">
        <f t="shared" si="134"/>
        <v>0.11766203703882638</v>
      </c>
      <c r="O865">
        <v>1326422966</v>
      </c>
      <c r="P865" s="8">
        <f t="shared" si="131"/>
        <v>40921.117662037039</v>
      </c>
      <c r="Q865" s="8">
        <f t="shared" si="135"/>
        <v>40921</v>
      </c>
      <c r="R865" s="9">
        <f t="shared" si="136"/>
        <v>0.11766203703882638</v>
      </c>
      <c r="S865" t="b">
        <v>0</v>
      </c>
      <c r="T865">
        <v>5</v>
      </c>
      <c r="U865" t="str">
        <f t="shared" si="137"/>
        <v/>
      </c>
      <c r="V865">
        <f t="shared" si="138"/>
        <v>5</v>
      </c>
      <c r="W865" t="b">
        <v>0</v>
      </c>
      <c r="X865" t="s">
        <v>8276</v>
      </c>
      <c r="Y865" s="3">
        <f t="shared" si="139"/>
        <v>4.4999999999999998E-2</v>
      </c>
      <c r="Z865" s="4">
        <f t="shared" si="132"/>
        <v>18</v>
      </c>
      <c r="AA865" t="s">
        <v>8321</v>
      </c>
      <c r="AB865" t="s">
        <v>8324</v>
      </c>
      <c r="AC865">
        <f>1</f>
        <v>1</v>
      </c>
    </row>
    <row r="866" spans="1:29" ht="43.2" x14ac:dyDescent="0.3">
      <c r="A866">
        <v>864</v>
      </c>
      <c r="B866" s="1" t="s">
        <v>865</v>
      </c>
      <c r="C866" s="1" t="s">
        <v>4974</v>
      </c>
      <c r="D866">
        <v>6500</v>
      </c>
      <c r="E866">
        <f>VLOOKUP(D866,LU_A!$C$2:$D$13,1,TRUE)</f>
        <v>5000</v>
      </c>
      <c r="F866" t="str">
        <f>VLOOKUP($D866,LU_A!$C$2:$D$13,2,TRUE)</f>
        <v>SmC</v>
      </c>
      <c r="G866">
        <v>2700</v>
      </c>
      <c r="H866" t="s">
        <v>8221</v>
      </c>
      <c r="I866" t="s">
        <v>8224</v>
      </c>
      <c r="J866" t="s">
        <v>8246</v>
      </c>
      <c r="K866">
        <v>1381917540</v>
      </c>
      <c r="L866" s="8">
        <f t="shared" si="130"/>
        <v>41563.415972222225</v>
      </c>
      <c r="M866" s="8">
        <f t="shared" si="133"/>
        <v>41563</v>
      </c>
      <c r="N866" s="9">
        <f t="shared" si="134"/>
        <v>0.41597222222480923</v>
      </c>
      <c r="O866">
        <v>1379990038</v>
      </c>
      <c r="P866" s="8">
        <f t="shared" si="131"/>
        <v>41541.106921296298</v>
      </c>
      <c r="Q866" s="8">
        <f t="shared" si="135"/>
        <v>41541</v>
      </c>
      <c r="R866" s="9">
        <f t="shared" si="136"/>
        <v>0.10692129629751435</v>
      </c>
      <c r="S866" t="b">
        <v>0</v>
      </c>
      <c r="T866">
        <v>79</v>
      </c>
      <c r="U866" t="str">
        <f t="shared" si="137"/>
        <v/>
      </c>
      <c r="V866">
        <f t="shared" si="138"/>
        <v>79</v>
      </c>
      <c r="W866" t="b">
        <v>0</v>
      </c>
      <c r="X866" t="s">
        <v>8276</v>
      </c>
      <c r="Y866" s="3">
        <f t="shared" si="139"/>
        <v>0.41538461538461541</v>
      </c>
      <c r="Z866" s="4">
        <f t="shared" si="132"/>
        <v>34.177215189873415</v>
      </c>
      <c r="AA866" t="s">
        <v>8321</v>
      </c>
      <c r="AB866" t="s">
        <v>8324</v>
      </c>
      <c r="AC866">
        <f>1</f>
        <v>1</v>
      </c>
    </row>
    <row r="867" spans="1:29" ht="43.2" x14ac:dyDescent="0.3">
      <c r="A867">
        <v>865</v>
      </c>
      <c r="B867" s="1" t="s">
        <v>866</v>
      </c>
      <c r="C867" s="1" t="s">
        <v>4975</v>
      </c>
      <c r="D867">
        <v>2200</v>
      </c>
      <c r="E867">
        <f>VLOOKUP(D867,LU_A!$C$2:$D$13,1,TRUE)</f>
        <v>1000</v>
      </c>
      <c r="F867" t="str">
        <f>VLOOKUP($D867,LU_A!$C$2:$D$13,2,TRUE)</f>
        <v>SmB</v>
      </c>
      <c r="G867">
        <v>45</v>
      </c>
      <c r="H867" t="s">
        <v>8221</v>
      </c>
      <c r="I867" t="s">
        <v>8224</v>
      </c>
      <c r="J867" t="s">
        <v>8246</v>
      </c>
      <c r="K867">
        <v>1358361197</v>
      </c>
      <c r="L867" s="8">
        <f t="shared" si="130"/>
        <v>41290.77311342593</v>
      </c>
      <c r="M867" s="8">
        <f t="shared" si="133"/>
        <v>41290</v>
      </c>
      <c r="N867" s="9">
        <f t="shared" si="134"/>
        <v>0.77311342593020527</v>
      </c>
      <c r="O867">
        <v>1353177197</v>
      </c>
      <c r="P867" s="8">
        <f t="shared" si="131"/>
        <v>41230.77311342593</v>
      </c>
      <c r="Q867" s="8">
        <f t="shared" si="135"/>
        <v>41230</v>
      </c>
      <c r="R867" s="9">
        <f t="shared" si="136"/>
        <v>0.77311342593020527</v>
      </c>
      <c r="S867" t="b">
        <v>0</v>
      </c>
      <c r="T867">
        <v>2</v>
      </c>
      <c r="U867" t="str">
        <f t="shared" si="137"/>
        <v/>
      </c>
      <c r="V867">
        <f t="shared" si="138"/>
        <v>2</v>
      </c>
      <c r="W867" t="b">
        <v>0</v>
      </c>
      <c r="X867" t="s">
        <v>8276</v>
      </c>
      <c r="Y867" s="3">
        <f t="shared" si="139"/>
        <v>2.0454545454545454E-2</v>
      </c>
      <c r="Z867" s="4">
        <f t="shared" si="132"/>
        <v>22.5</v>
      </c>
      <c r="AA867" t="s">
        <v>8321</v>
      </c>
      <c r="AB867" t="s">
        <v>8324</v>
      </c>
      <c r="AC867">
        <f>1</f>
        <v>1</v>
      </c>
    </row>
    <row r="868" spans="1:29" ht="43.2" x14ac:dyDescent="0.3">
      <c r="A868">
        <v>866</v>
      </c>
      <c r="B868" s="1" t="s">
        <v>867</v>
      </c>
      <c r="C868" s="1" t="s">
        <v>4976</v>
      </c>
      <c r="D868">
        <v>3500</v>
      </c>
      <c r="E868">
        <f>VLOOKUP(D868,LU_A!$C$2:$D$13,1,TRUE)</f>
        <v>1000</v>
      </c>
      <c r="F868" t="str">
        <f>VLOOKUP($D868,LU_A!$C$2:$D$13,2,TRUE)</f>
        <v>SmB</v>
      </c>
      <c r="G868">
        <v>640</v>
      </c>
      <c r="H868" t="s">
        <v>8221</v>
      </c>
      <c r="I868" t="s">
        <v>8224</v>
      </c>
      <c r="J868" t="s">
        <v>8246</v>
      </c>
      <c r="K868">
        <v>1425136200</v>
      </c>
      <c r="L868" s="8">
        <f t="shared" si="130"/>
        <v>42063.631944444445</v>
      </c>
      <c r="M868" s="8">
        <f t="shared" si="133"/>
        <v>42063</v>
      </c>
      <c r="N868" s="9">
        <f t="shared" si="134"/>
        <v>0.63194444444525288</v>
      </c>
      <c r="O868">
        <v>1421853518</v>
      </c>
      <c r="P868" s="8">
        <f t="shared" si="131"/>
        <v>42025.637939814813</v>
      </c>
      <c r="Q868" s="8">
        <f t="shared" si="135"/>
        <v>42025</v>
      </c>
      <c r="R868" s="9">
        <f t="shared" si="136"/>
        <v>0.637939814812853</v>
      </c>
      <c r="S868" t="b">
        <v>0</v>
      </c>
      <c r="T868">
        <v>11</v>
      </c>
      <c r="U868" t="str">
        <f t="shared" si="137"/>
        <v/>
      </c>
      <c r="V868">
        <f t="shared" si="138"/>
        <v>11</v>
      </c>
      <c r="W868" t="b">
        <v>0</v>
      </c>
      <c r="X868" t="s">
        <v>8276</v>
      </c>
      <c r="Y868" s="3">
        <f t="shared" si="139"/>
        <v>0.18285714285714286</v>
      </c>
      <c r="Z868" s="4">
        <f t="shared" si="132"/>
        <v>58.18181818181818</v>
      </c>
      <c r="AA868" t="s">
        <v>8321</v>
      </c>
      <c r="AB868" t="s">
        <v>8324</v>
      </c>
      <c r="AC868">
        <f>1</f>
        <v>1</v>
      </c>
    </row>
    <row r="869" spans="1:29" ht="43.2" x14ac:dyDescent="0.3">
      <c r="A869">
        <v>867</v>
      </c>
      <c r="B869" s="1" t="s">
        <v>868</v>
      </c>
      <c r="C869" s="1" t="s">
        <v>4977</v>
      </c>
      <c r="D869">
        <v>5000</v>
      </c>
      <c r="E869">
        <f>VLOOKUP(D869,LU_A!$C$2:$D$13,1,TRUE)</f>
        <v>5000</v>
      </c>
      <c r="F869" t="str">
        <f>VLOOKUP($D869,LU_A!$C$2:$D$13,2,TRUE)</f>
        <v>SmC</v>
      </c>
      <c r="G869">
        <v>1201</v>
      </c>
      <c r="H869" t="s">
        <v>8221</v>
      </c>
      <c r="I869" t="s">
        <v>8224</v>
      </c>
      <c r="J869" t="s">
        <v>8246</v>
      </c>
      <c r="K869">
        <v>1259643540</v>
      </c>
      <c r="L869" s="8">
        <f t="shared" si="130"/>
        <v>40148.207638888889</v>
      </c>
      <c r="M869" s="8">
        <f t="shared" si="133"/>
        <v>40148</v>
      </c>
      <c r="N869" s="9">
        <f t="shared" si="134"/>
        <v>0.20763888888905058</v>
      </c>
      <c r="O869">
        <v>1254450706</v>
      </c>
      <c r="P869" s="8">
        <f t="shared" si="131"/>
        <v>40088.105393518519</v>
      </c>
      <c r="Q869" s="8">
        <f t="shared" si="135"/>
        <v>40088</v>
      </c>
      <c r="R869" s="9">
        <f t="shared" si="136"/>
        <v>0.10539351851912215</v>
      </c>
      <c r="S869" t="b">
        <v>0</v>
      </c>
      <c r="T869">
        <v>11</v>
      </c>
      <c r="U869" t="str">
        <f t="shared" si="137"/>
        <v/>
      </c>
      <c r="V869">
        <f t="shared" si="138"/>
        <v>11</v>
      </c>
      <c r="W869" t="b">
        <v>0</v>
      </c>
      <c r="X869" t="s">
        <v>8276</v>
      </c>
      <c r="Y869" s="3">
        <f t="shared" si="139"/>
        <v>0.2402</v>
      </c>
      <c r="Z869" s="4">
        <f t="shared" si="132"/>
        <v>109.18181818181819</v>
      </c>
      <c r="AA869" t="s">
        <v>8321</v>
      </c>
      <c r="AB869" t="s">
        <v>8324</v>
      </c>
      <c r="AC869">
        <f>1</f>
        <v>1</v>
      </c>
    </row>
    <row r="870" spans="1:29" ht="57.6" x14ac:dyDescent="0.3">
      <c r="A870">
        <v>868</v>
      </c>
      <c r="B870" s="1" t="s">
        <v>869</v>
      </c>
      <c r="C870" s="1" t="s">
        <v>4978</v>
      </c>
      <c r="D870">
        <v>45000</v>
      </c>
      <c r="E870">
        <f>VLOOKUP(D870,LU_A!$C$2:$D$13,1,TRUE)</f>
        <v>45000</v>
      </c>
      <c r="F870" t="str">
        <f>VLOOKUP($D870,LU_A!$C$2:$D$13,2,TRUE)</f>
        <v>LgC</v>
      </c>
      <c r="G870">
        <v>50</v>
      </c>
      <c r="H870" t="s">
        <v>8221</v>
      </c>
      <c r="I870" t="s">
        <v>8224</v>
      </c>
      <c r="J870" t="s">
        <v>8246</v>
      </c>
      <c r="K870">
        <v>1389055198</v>
      </c>
      <c r="L870" s="8">
        <f t="shared" si="130"/>
        <v>41646.027754629627</v>
      </c>
      <c r="M870" s="8">
        <f t="shared" si="133"/>
        <v>41646</v>
      </c>
      <c r="N870" s="9">
        <f t="shared" si="134"/>
        <v>2.7754629627452232E-2</v>
      </c>
      <c r="O870">
        <v>1386463198</v>
      </c>
      <c r="P870" s="8">
        <f t="shared" si="131"/>
        <v>41616.027754629627</v>
      </c>
      <c r="Q870" s="8">
        <f t="shared" si="135"/>
        <v>41616</v>
      </c>
      <c r="R870" s="9">
        <f t="shared" si="136"/>
        <v>2.7754629627452232E-2</v>
      </c>
      <c r="S870" t="b">
        <v>0</v>
      </c>
      <c r="T870">
        <v>1</v>
      </c>
      <c r="U870" t="str">
        <f t="shared" si="137"/>
        <v/>
      </c>
      <c r="V870">
        <f t="shared" si="138"/>
        <v>1</v>
      </c>
      <c r="W870" t="b">
        <v>0</v>
      </c>
      <c r="X870" t="s">
        <v>8276</v>
      </c>
      <c r="Y870" s="3">
        <f t="shared" si="139"/>
        <v>1.1111111111111111E-3</v>
      </c>
      <c r="Z870" s="4">
        <f t="shared" si="132"/>
        <v>50</v>
      </c>
      <c r="AA870" t="s">
        <v>8321</v>
      </c>
      <c r="AB870" t="s">
        <v>8324</v>
      </c>
      <c r="AC870">
        <f>1</f>
        <v>1</v>
      </c>
    </row>
    <row r="871" spans="1:29" ht="57.6" x14ac:dyDescent="0.3">
      <c r="A871">
        <v>869</v>
      </c>
      <c r="B871" s="1" t="s">
        <v>870</v>
      </c>
      <c r="C871" s="1" t="s">
        <v>4979</v>
      </c>
      <c r="D871">
        <v>8800</v>
      </c>
      <c r="E871">
        <f>VLOOKUP(D871,LU_A!$C$2:$D$13,1,TRUE)</f>
        <v>5000</v>
      </c>
      <c r="F871" t="str">
        <f>VLOOKUP($D871,LU_A!$C$2:$D$13,2,TRUE)</f>
        <v>SmC</v>
      </c>
      <c r="G871">
        <v>1040</v>
      </c>
      <c r="H871" t="s">
        <v>8221</v>
      </c>
      <c r="I871" t="s">
        <v>8224</v>
      </c>
      <c r="J871" t="s">
        <v>8246</v>
      </c>
      <c r="K871">
        <v>1365448657</v>
      </c>
      <c r="L871" s="8">
        <f t="shared" si="130"/>
        <v>41372.803900462961</v>
      </c>
      <c r="M871" s="8">
        <f t="shared" si="133"/>
        <v>41372</v>
      </c>
      <c r="N871" s="9">
        <f t="shared" si="134"/>
        <v>0.80390046296088258</v>
      </c>
      <c r="O871">
        <v>1362860257</v>
      </c>
      <c r="P871" s="8">
        <f t="shared" si="131"/>
        <v>41342.845567129632</v>
      </c>
      <c r="Q871" s="8">
        <f t="shared" si="135"/>
        <v>41342</v>
      </c>
      <c r="R871" s="9">
        <f t="shared" si="136"/>
        <v>0.84556712963239988</v>
      </c>
      <c r="S871" t="b">
        <v>0</v>
      </c>
      <c r="T871">
        <v>3</v>
      </c>
      <c r="U871" t="str">
        <f t="shared" si="137"/>
        <v/>
      </c>
      <c r="V871">
        <f t="shared" si="138"/>
        <v>3</v>
      </c>
      <c r="W871" t="b">
        <v>0</v>
      </c>
      <c r="X871" t="s">
        <v>8276</v>
      </c>
      <c r="Y871" s="3">
        <f t="shared" si="139"/>
        <v>0.11818181818181818</v>
      </c>
      <c r="Z871" s="4">
        <f t="shared" si="132"/>
        <v>346.66666666666669</v>
      </c>
      <c r="AA871" t="s">
        <v>8321</v>
      </c>
      <c r="AB871" t="s">
        <v>8324</v>
      </c>
      <c r="AC871">
        <f>1</f>
        <v>1</v>
      </c>
    </row>
    <row r="872" spans="1:29" ht="43.2" x14ac:dyDescent="0.3">
      <c r="A872">
        <v>870</v>
      </c>
      <c r="B872" s="1" t="s">
        <v>871</v>
      </c>
      <c r="C872" s="1" t="s">
        <v>4980</v>
      </c>
      <c r="D872">
        <v>20000</v>
      </c>
      <c r="E872">
        <f>VLOOKUP(D872,LU_A!$C$2:$D$13,1,TRUE)</f>
        <v>20000</v>
      </c>
      <c r="F872" t="str">
        <f>VLOOKUP($D872,LU_A!$C$2:$D$13,2,TRUE)</f>
        <v>MedB</v>
      </c>
      <c r="G872">
        <v>62</v>
      </c>
      <c r="H872" t="s">
        <v>8221</v>
      </c>
      <c r="I872" t="s">
        <v>8225</v>
      </c>
      <c r="J872" t="s">
        <v>8247</v>
      </c>
      <c r="K872">
        <v>1377995523</v>
      </c>
      <c r="L872" s="8">
        <f t="shared" si="130"/>
        <v>41518.022256944445</v>
      </c>
      <c r="M872" s="8">
        <f t="shared" si="133"/>
        <v>41518</v>
      </c>
      <c r="N872" s="9">
        <f t="shared" si="134"/>
        <v>2.2256944444961846E-2</v>
      </c>
      <c r="O872">
        <v>1375403523</v>
      </c>
      <c r="P872" s="8">
        <f t="shared" si="131"/>
        <v>41488.022256944445</v>
      </c>
      <c r="Q872" s="8">
        <f t="shared" si="135"/>
        <v>41488</v>
      </c>
      <c r="R872" s="9">
        <f t="shared" si="136"/>
        <v>2.2256944444961846E-2</v>
      </c>
      <c r="S872" t="b">
        <v>0</v>
      </c>
      <c r="T872">
        <v>5</v>
      </c>
      <c r="U872" t="str">
        <f t="shared" si="137"/>
        <v/>
      </c>
      <c r="V872">
        <f t="shared" si="138"/>
        <v>5</v>
      </c>
      <c r="W872" t="b">
        <v>0</v>
      </c>
      <c r="X872" t="s">
        <v>8276</v>
      </c>
      <c r="Y872" s="3">
        <f t="shared" si="139"/>
        <v>3.0999999999999999E-3</v>
      </c>
      <c r="Z872" s="4">
        <f t="shared" si="132"/>
        <v>12.4</v>
      </c>
      <c r="AA872" t="s">
        <v>8321</v>
      </c>
      <c r="AB872" t="s">
        <v>8324</v>
      </c>
      <c r="AC872">
        <f>1</f>
        <v>1</v>
      </c>
    </row>
    <row r="873" spans="1:29" ht="43.2" x14ac:dyDescent="0.3">
      <c r="A873">
        <v>871</v>
      </c>
      <c r="B873" s="1" t="s">
        <v>872</v>
      </c>
      <c r="C873" s="1" t="s">
        <v>4981</v>
      </c>
      <c r="D873">
        <v>6000</v>
      </c>
      <c r="E873">
        <f>VLOOKUP(D873,LU_A!$C$2:$D$13,1,TRUE)</f>
        <v>5000</v>
      </c>
      <c r="F873" t="str">
        <f>VLOOKUP($D873,LU_A!$C$2:$D$13,2,TRUE)</f>
        <v>SmC</v>
      </c>
      <c r="G873">
        <v>325</v>
      </c>
      <c r="H873" t="s">
        <v>8221</v>
      </c>
      <c r="I873" t="s">
        <v>8224</v>
      </c>
      <c r="J873" t="s">
        <v>8246</v>
      </c>
      <c r="K873">
        <v>1385735295</v>
      </c>
      <c r="L873" s="8">
        <f t="shared" si="130"/>
        <v>41607.602951388886</v>
      </c>
      <c r="M873" s="8">
        <f t="shared" si="133"/>
        <v>41607</v>
      </c>
      <c r="N873" s="9">
        <f t="shared" si="134"/>
        <v>0.60295138888614019</v>
      </c>
      <c r="O873">
        <v>1383139695</v>
      </c>
      <c r="P873" s="8">
        <f t="shared" si="131"/>
        <v>41577.561284722222</v>
      </c>
      <c r="Q873" s="8">
        <f t="shared" si="135"/>
        <v>41577</v>
      </c>
      <c r="R873" s="9">
        <f t="shared" si="136"/>
        <v>0.56128472222189885</v>
      </c>
      <c r="S873" t="b">
        <v>0</v>
      </c>
      <c r="T873">
        <v>12</v>
      </c>
      <c r="U873" t="str">
        <f t="shared" si="137"/>
        <v/>
      </c>
      <c r="V873">
        <f t="shared" si="138"/>
        <v>12</v>
      </c>
      <c r="W873" t="b">
        <v>0</v>
      </c>
      <c r="X873" t="s">
        <v>8276</v>
      </c>
      <c r="Y873" s="3">
        <f t="shared" si="139"/>
        <v>5.4166666666666669E-2</v>
      </c>
      <c r="Z873" s="4">
        <f t="shared" si="132"/>
        <v>27.083333333333332</v>
      </c>
      <c r="AA873" t="s">
        <v>8321</v>
      </c>
      <c r="AB873" t="s">
        <v>8324</v>
      </c>
      <c r="AC873">
        <f>1</f>
        <v>1</v>
      </c>
    </row>
    <row r="874" spans="1:29" ht="43.2" x14ac:dyDescent="0.3">
      <c r="A874">
        <v>872</v>
      </c>
      <c r="B874" s="1" t="s">
        <v>873</v>
      </c>
      <c r="C874" s="1" t="s">
        <v>4982</v>
      </c>
      <c r="D874">
        <v>8000</v>
      </c>
      <c r="E874">
        <f>VLOOKUP(D874,LU_A!$C$2:$D$13,1,TRUE)</f>
        <v>5000</v>
      </c>
      <c r="F874" t="str">
        <f>VLOOKUP($D874,LU_A!$C$2:$D$13,2,TRUE)</f>
        <v>SmC</v>
      </c>
      <c r="G874">
        <v>65</v>
      </c>
      <c r="H874" t="s">
        <v>8221</v>
      </c>
      <c r="I874" t="s">
        <v>8224</v>
      </c>
      <c r="J874" t="s">
        <v>8246</v>
      </c>
      <c r="K874">
        <v>1299786527</v>
      </c>
      <c r="L874" s="8">
        <f t="shared" si="130"/>
        <v>40612.825543981482</v>
      </c>
      <c r="M874" s="8">
        <f t="shared" si="133"/>
        <v>40612</v>
      </c>
      <c r="N874" s="9">
        <f t="shared" si="134"/>
        <v>0.825543981482042</v>
      </c>
      <c r="O874">
        <v>1295898527</v>
      </c>
      <c r="P874" s="8">
        <f t="shared" si="131"/>
        <v>40567.825543981482</v>
      </c>
      <c r="Q874" s="8">
        <f t="shared" si="135"/>
        <v>40567</v>
      </c>
      <c r="R874" s="9">
        <f t="shared" si="136"/>
        <v>0.825543981482042</v>
      </c>
      <c r="S874" t="b">
        <v>0</v>
      </c>
      <c r="T874">
        <v>2</v>
      </c>
      <c r="U874" t="str">
        <f t="shared" si="137"/>
        <v/>
      </c>
      <c r="V874">
        <f t="shared" si="138"/>
        <v>2</v>
      </c>
      <c r="W874" t="b">
        <v>0</v>
      </c>
      <c r="X874" t="s">
        <v>8276</v>
      </c>
      <c r="Y874" s="3">
        <f t="shared" si="139"/>
        <v>8.1250000000000003E-3</v>
      </c>
      <c r="Z874" s="4">
        <f t="shared" si="132"/>
        <v>32.5</v>
      </c>
      <c r="AA874" t="s">
        <v>8321</v>
      </c>
      <c r="AB874" t="s">
        <v>8324</v>
      </c>
      <c r="AC874">
        <f>1</f>
        <v>1</v>
      </c>
    </row>
    <row r="875" spans="1:29" ht="28.8" x14ac:dyDescent="0.3">
      <c r="A875">
        <v>873</v>
      </c>
      <c r="B875" s="1" t="s">
        <v>874</v>
      </c>
      <c r="C875" s="1" t="s">
        <v>4983</v>
      </c>
      <c r="D875">
        <v>3500</v>
      </c>
      <c r="E875">
        <f>VLOOKUP(D875,LU_A!$C$2:$D$13,1,TRUE)</f>
        <v>1000</v>
      </c>
      <c r="F875" t="str">
        <f>VLOOKUP($D875,LU_A!$C$2:$D$13,2,TRUE)</f>
        <v>SmB</v>
      </c>
      <c r="G875">
        <v>45</v>
      </c>
      <c r="H875" t="s">
        <v>8221</v>
      </c>
      <c r="I875" t="s">
        <v>8224</v>
      </c>
      <c r="J875" t="s">
        <v>8246</v>
      </c>
      <c r="K875">
        <v>1352610040</v>
      </c>
      <c r="L875" s="8">
        <f t="shared" si="130"/>
        <v>41224.208796296298</v>
      </c>
      <c r="M875" s="8">
        <f t="shared" si="133"/>
        <v>41224</v>
      </c>
      <c r="N875" s="9">
        <f t="shared" si="134"/>
        <v>0.20879629629780538</v>
      </c>
      <c r="O875">
        <v>1349150440</v>
      </c>
      <c r="P875" s="8">
        <f t="shared" si="131"/>
        <v>41184.167129629634</v>
      </c>
      <c r="Q875" s="8">
        <f t="shared" si="135"/>
        <v>41184</v>
      </c>
      <c r="R875" s="9">
        <f t="shared" si="136"/>
        <v>0.16712962963356404</v>
      </c>
      <c r="S875" t="b">
        <v>0</v>
      </c>
      <c r="T875">
        <v>5</v>
      </c>
      <c r="U875" t="str">
        <f t="shared" si="137"/>
        <v/>
      </c>
      <c r="V875">
        <f t="shared" si="138"/>
        <v>5</v>
      </c>
      <c r="W875" t="b">
        <v>0</v>
      </c>
      <c r="X875" t="s">
        <v>8276</v>
      </c>
      <c r="Y875" s="3">
        <f t="shared" si="139"/>
        <v>1.2857142857142857E-2</v>
      </c>
      <c r="Z875" s="4">
        <f t="shared" si="132"/>
        <v>9</v>
      </c>
      <c r="AA875" t="s">
        <v>8321</v>
      </c>
      <c r="AB875" t="s">
        <v>8324</v>
      </c>
      <c r="AC875">
        <f>1</f>
        <v>1</v>
      </c>
    </row>
    <row r="876" spans="1:29" ht="57.6" x14ac:dyDescent="0.3">
      <c r="A876">
        <v>874</v>
      </c>
      <c r="B876" s="1" t="s">
        <v>875</v>
      </c>
      <c r="C876" s="1" t="s">
        <v>4984</v>
      </c>
      <c r="D876">
        <v>3000</v>
      </c>
      <c r="E876">
        <f>VLOOKUP(D876,LU_A!$C$2:$D$13,1,TRUE)</f>
        <v>1000</v>
      </c>
      <c r="F876" t="str">
        <f>VLOOKUP($D876,LU_A!$C$2:$D$13,2,TRUE)</f>
        <v>SmB</v>
      </c>
      <c r="G876">
        <v>730</v>
      </c>
      <c r="H876" t="s">
        <v>8221</v>
      </c>
      <c r="I876" t="s">
        <v>8224</v>
      </c>
      <c r="J876" t="s">
        <v>8246</v>
      </c>
      <c r="K876">
        <v>1367676034</v>
      </c>
      <c r="L876" s="8">
        <f t="shared" si="130"/>
        <v>41398.583726851852</v>
      </c>
      <c r="M876" s="8">
        <f t="shared" si="133"/>
        <v>41398</v>
      </c>
      <c r="N876" s="9">
        <f t="shared" si="134"/>
        <v>0.58372685185167938</v>
      </c>
      <c r="O876">
        <v>1365084034</v>
      </c>
      <c r="P876" s="8">
        <f t="shared" si="131"/>
        <v>41368.583726851852</v>
      </c>
      <c r="Q876" s="8">
        <f t="shared" si="135"/>
        <v>41368</v>
      </c>
      <c r="R876" s="9">
        <f t="shared" si="136"/>
        <v>0.58372685185167938</v>
      </c>
      <c r="S876" t="b">
        <v>0</v>
      </c>
      <c r="T876">
        <v>21</v>
      </c>
      <c r="U876" t="str">
        <f t="shared" si="137"/>
        <v/>
      </c>
      <c r="V876">
        <f t="shared" si="138"/>
        <v>21</v>
      </c>
      <c r="W876" t="b">
        <v>0</v>
      </c>
      <c r="X876" t="s">
        <v>8276</v>
      </c>
      <c r="Y876" s="3">
        <f t="shared" si="139"/>
        <v>0.24333333333333335</v>
      </c>
      <c r="Z876" s="4">
        <f t="shared" si="132"/>
        <v>34.761904761904759</v>
      </c>
      <c r="AA876" t="s">
        <v>8321</v>
      </c>
      <c r="AB876" t="s">
        <v>8324</v>
      </c>
      <c r="AC876">
        <f>1</f>
        <v>1</v>
      </c>
    </row>
    <row r="877" spans="1:29" ht="57.6" x14ac:dyDescent="0.3">
      <c r="A877">
        <v>875</v>
      </c>
      <c r="B877" s="1" t="s">
        <v>876</v>
      </c>
      <c r="C877" s="1" t="s">
        <v>4985</v>
      </c>
      <c r="D877">
        <v>5000</v>
      </c>
      <c r="E877">
        <f>VLOOKUP(D877,LU_A!$C$2:$D$13,1,TRUE)</f>
        <v>5000</v>
      </c>
      <c r="F877" t="str">
        <f>VLOOKUP($D877,LU_A!$C$2:$D$13,2,TRUE)</f>
        <v>SmC</v>
      </c>
      <c r="G877">
        <v>0</v>
      </c>
      <c r="H877" t="s">
        <v>8221</v>
      </c>
      <c r="I877" t="s">
        <v>8224</v>
      </c>
      <c r="J877" t="s">
        <v>8246</v>
      </c>
      <c r="K877">
        <v>1442856131</v>
      </c>
      <c r="L877" s="8">
        <f t="shared" si="130"/>
        <v>42268.723738425921</v>
      </c>
      <c r="M877" s="8">
        <f t="shared" si="133"/>
        <v>42268</v>
      </c>
      <c r="N877" s="9">
        <f t="shared" si="134"/>
        <v>0.723738425920601</v>
      </c>
      <c r="O877">
        <v>1441128131</v>
      </c>
      <c r="P877" s="8">
        <f t="shared" si="131"/>
        <v>42248.723738425921</v>
      </c>
      <c r="Q877" s="8">
        <f t="shared" si="135"/>
        <v>42248</v>
      </c>
      <c r="R877" s="9">
        <f t="shared" si="136"/>
        <v>0.723738425920601</v>
      </c>
      <c r="S877" t="b">
        <v>0</v>
      </c>
      <c r="T877">
        <v>0</v>
      </c>
      <c r="U877" t="str">
        <f t="shared" si="137"/>
        <v/>
      </c>
      <c r="V877">
        <f t="shared" si="138"/>
        <v>0</v>
      </c>
      <c r="W877" t="b">
        <v>0</v>
      </c>
      <c r="X877" t="s">
        <v>8276</v>
      </c>
      <c r="Y877" s="3">
        <f t="shared" si="139"/>
        <v>0</v>
      </c>
      <c r="Z877" s="4" t="str">
        <f t="shared" si="132"/>
        <v xml:space="preserve"> </v>
      </c>
      <c r="AA877" t="s">
        <v>8321</v>
      </c>
      <c r="AB877" t="s">
        <v>8324</v>
      </c>
      <c r="AC877">
        <f>1</f>
        <v>1</v>
      </c>
    </row>
    <row r="878" spans="1:29" ht="28.8" x14ac:dyDescent="0.3">
      <c r="A878">
        <v>876</v>
      </c>
      <c r="B878" s="1" t="s">
        <v>877</v>
      </c>
      <c r="C878" s="1" t="s">
        <v>4986</v>
      </c>
      <c r="D878">
        <v>3152</v>
      </c>
      <c r="E878">
        <f>VLOOKUP(D878,LU_A!$C$2:$D$13,1,TRUE)</f>
        <v>1000</v>
      </c>
      <c r="F878" t="str">
        <f>VLOOKUP($D878,LU_A!$C$2:$D$13,2,TRUE)</f>
        <v>SmB</v>
      </c>
      <c r="G878">
        <v>1286</v>
      </c>
      <c r="H878" t="s">
        <v>8221</v>
      </c>
      <c r="I878" t="s">
        <v>8225</v>
      </c>
      <c r="J878" t="s">
        <v>8247</v>
      </c>
      <c r="K878">
        <v>1359978927</v>
      </c>
      <c r="L878" s="8">
        <f t="shared" si="130"/>
        <v>41309.496840277774</v>
      </c>
      <c r="M878" s="8">
        <f t="shared" si="133"/>
        <v>41309</v>
      </c>
      <c r="N878" s="9">
        <f t="shared" si="134"/>
        <v>0.49684027777402662</v>
      </c>
      <c r="O878">
        <v>1357127727</v>
      </c>
      <c r="P878" s="8">
        <f t="shared" si="131"/>
        <v>41276.496840277774</v>
      </c>
      <c r="Q878" s="8">
        <f t="shared" si="135"/>
        <v>41276</v>
      </c>
      <c r="R878" s="9">
        <f t="shared" si="136"/>
        <v>0.49684027777402662</v>
      </c>
      <c r="S878" t="b">
        <v>0</v>
      </c>
      <c r="T878">
        <v>45</v>
      </c>
      <c r="U878" t="str">
        <f t="shared" si="137"/>
        <v/>
      </c>
      <c r="V878">
        <f t="shared" si="138"/>
        <v>45</v>
      </c>
      <c r="W878" t="b">
        <v>0</v>
      </c>
      <c r="X878" t="s">
        <v>8276</v>
      </c>
      <c r="Y878" s="3">
        <f t="shared" si="139"/>
        <v>0.40799492385786801</v>
      </c>
      <c r="Z878" s="4">
        <f t="shared" si="132"/>
        <v>28.577777777777779</v>
      </c>
      <c r="AA878" t="s">
        <v>8321</v>
      </c>
      <c r="AB878" t="s">
        <v>8324</v>
      </c>
      <c r="AC878">
        <f>1</f>
        <v>1</v>
      </c>
    </row>
    <row r="879" spans="1:29" ht="43.2" x14ac:dyDescent="0.3">
      <c r="A879">
        <v>877</v>
      </c>
      <c r="B879" s="1" t="s">
        <v>878</v>
      </c>
      <c r="C879" s="1" t="s">
        <v>4987</v>
      </c>
      <c r="D879">
        <v>2000</v>
      </c>
      <c r="E879">
        <f>VLOOKUP(D879,LU_A!$C$2:$D$13,1,TRUE)</f>
        <v>1000</v>
      </c>
      <c r="F879" t="str">
        <f>VLOOKUP($D879,LU_A!$C$2:$D$13,2,TRUE)</f>
        <v>SmB</v>
      </c>
      <c r="G879">
        <v>1351</v>
      </c>
      <c r="H879" t="s">
        <v>8221</v>
      </c>
      <c r="I879" t="s">
        <v>8224</v>
      </c>
      <c r="J879" t="s">
        <v>8246</v>
      </c>
      <c r="K879">
        <v>1387479360</v>
      </c>
      <c r="L879" s="8">
        <f t="shared" si="130"/>
        <v>41627.788888888892</v>
      </c>
      <c r="M879" s="8">
        <f t="shared" si="133"/>
        <v>41627</v>
      </c>
      <c r="N879" s="9">
        <f t="shared" si="134"/>
        <v>0.78888888889196096</v>
      </c>
      <c r="O879">
        <v>1384887360</v>
      </c>
      <c r="P879" s="8">
        <f t="shared" si="131"/>
        <v>41597.788888888892</v>
      </c>
      <c r="Q879" s="8">
        <f t="shared" si="135"/>
        <v>41597</v>
      </c>
      <c r="R879" s="9">
        <f t="shared" si="136"/>
        <v>0.78888888889196096</v>
      </c>
      <c r="S879" t="b">
        <v>0</v>
      </c>
      <c r="T879">
        <v>29</v>
      </c>
      <c r="U879" t="str">
        <f t="shared" si="137"/>
        <v/>
      </c>
      <c r="V879">
        <f t="shared" si="138"/>
        <v>29</v>
      </c>
      <c r="W879" t="b">
        <v>0</v>
      </c>
      <c r="X879" t="s">
        <v>8276</v>
      </c>
      <c r="Y879" s="3">
        <f t="shared" si="139"/>
        <v>0.67549999999999999</v>
      </c>
      <c r="Z879" s="4">
        <f t="shared" si="132"/>
        <v>46.586206896551722</v>
      </c>
      <c r="AA879" t="s">
        <v>8321</v>
      </c>
      <c r="AB879" t="s">
        <v>8324</v>
      </c>
      <c r="AC879">
        <f>1</f>
        <v>1</v>
      </c>
    </row>
    <row r="880" spans="1:29" ht="43.2" x14ac:dyDescent="0.3">
      <c r="A880">
        <v>878</v>
      </c>
      <c r="B880" s="1" t="s">
        <v>879</v>
      </c>
      <c r="C880" s="1" t="s">
        <v>4988</v>
      </c>
      <c r="D880">
        <v>5000</v>
      </c>
      <c r="E880">
        <f>VLOOKUP(D880,LU_A!$C$2:$D$13,1,TRUE)</f>
        <v>5000</v>
      </c>
      <c r="F880" t="str">
        <f>VLOOKUP($D880,LU_A!$C$2:$D$13,2,TRUE)</f>
        <v>SmC</v>
      </c>
      <c r="G880">
        <v>65</v>
      </c>
      <c r="H880" t="s">
        <v>8221</v>
      </c>
      <c r="I880" t="s">
        <v>8224</v>
      </c>
      <c r="J880" t="s">
        <v>8246</v>
      </c>
      <c r="K880">
        <v>1293082524</v>
      </c>
      <c r="L880" s="8">
        <f t="shared" si="130"/>
        <v>40535.232916666668</v>
      </c>
      <c r="M880" s="8">
        <f t="shared" si="133"/>
        <v>40535</v>
      </c>
      <c r="N880" s="9">
        <f t="shared" si="134"/>
        <v>0.23291666666773381</v>
      </c>
      <c r="O880">
        <v>1290490524</v>
      </c>
      <c r="P880" s="8">
        <f t="shared" si="131"/>
        <v>40505.232916666668</v>
      </c>
      <c r="Q880" s="8">
        <f t="shared" si="135"/>
        <v>40505</v>
      </c>
      <c r="R880" s="9">
        <f t="shared" si="136"/>
        <v>0.23291666666773381</v>
      </c>
      <c r="S880" t="b">
        <v>0</v>
      </c>
      <c r="T880">
        <v>2</v>
      </c>
      <c r="U880" t="str">
        <f t="shared" si="137"/>
        <v/>
      </c>
      <c r="V880">
        <f t="shared" si="138"/>
        <v>2</v>
      </c>
      <c r="W880" t="b">
        <v>0</v>
      </c>
      <c r="X880" t="s">
        <v>8276</v>
      </c>
      <c r="Y880" s="3">
        <f t="shared" si="139"/>
        <v>1.2999999999999999E-2</v>
      </c>
      <c r="Z880" s="4">
        <f t="shared" si="132"/>
        <v>32.5</v>
      </c>
      <c r="AA880" t="s">
        <v>8321</v>
      </c>
      <c r="AB880" t="s">
        <v>8324</v>
      </c>
      <c r="AC880">
        <f>1</f>
        <v>1</v>
      </c>
    </row>
    <row r="881" spans="1:29" ht="43.2" x14ac:dyDescent="0.3">
      <c r="A881">
        <v>879</v>
      </c>
      <c r="B881" s="1" t="s">
        <v>880</v>
      </c>
      <c r="C881" s="1" t="s">
        <v>4989</v>
      </c>
      <c r="D881">
        <v>2100</v>
      </c>
      <c r="E881">
        <f>VLOOKUP(D881,LU_A!$C$2:$D$13,1,TRUE)</f>
        <v>1000</v>
      </c>
      <c r="F881" t="str">
        <f>VLOOKUP($D881,LU_A!$C$2:$D$13,2,TRUE)</f>
        <v>SmB</v>
      </c>
      <c r="G881">
        <v>644</v>
      </c>
      <c r="H881" t="s">
        <v>8221</v>
      </c>
      <c r="I881" t="s">
        <v>8224</v>
      </c>
      <c r="J881" t="s">
        <v>8246</v>
      </c>
      <c r="K881">
        <v>1338321305</v>
      </c>
      <c r="L881" s="8">
        <f t="shared" si="130"/>
        <v>41058.829918981479</v>
      </c>
      <c r="M881" s="8">
        <f t="shared" si="133"/>
        <v>41058</v>
      </c>
      <c r="N881" s="9">
        <f t="shared" si="134"/>
        <v>0.82991898147884058</v>
      </c>
      <c r="O881">
        <v>1336506905</v>
      </c>
      <c r="P881" s="8">
        <f t="shared" si="131"/>
        <v>41037.829918981479</v>
      </c>
      <c r="Q881" s="8">
        <f t="shared" si="135"/>
        <v>41037</v>
      </c>
      <c r="R881" s="9">
        <f t="shared" si="136"/>
        <v>0.82991898147884058</v>
      </c>
      <c r="S881" t="b">
        <v>0</v>
      </c>
      <c r="T881">
        <v>30</v>
      </c>
      <c r="U881" t="str">
        <f t="shared" si="137"/>
        <v/>
      </c>
      <c r="V881">
        <f t="shared" si="138"/>
        <v>30</v>
      </c>
      <c r="W881" t="b">
        <v>0</v>
      </c>
      <c r="X881" t="s">
        <v>8276</v>
      </c>
      <c r="Y881" s="3">
        <f t="shared" si="139"/>
        <v>0.30666666666666664</v>
      </c>
      <c r="Z881" s="4">
        <f t="shared" si="132"/>
        <v>21.466666666666665</v>
      </c>
      <c r="AA881" t="s">
        <v>8321</v>
      </c>
      <c r="AB881" t="s">
        <v>8324</v>
      </c>
      <c r="AC881">
        <f>1</f>
        <v>1</v>
      </c>
    </row>
    <row r="882" spans="1:29" ht="43.2" x14ac:dyDescent="0.3">
      <c r="A882">
        <v>880</v>
      </c>
      <c r="B882" s="1" t="s">
        <v>881</v>
      </c>
      <c r="C882" s="1" t="s">
        <v>4990</v>
      </c>
      <c r="D882">
        <v>3780</v>
      </c>
      <c r="E882">
        <f>VLOOKUP(D882,LU_A!$C$2:$D$13,1,TRUE)</f>
        <v>1000</v>
      </c>
      <c r="F882" t="str">
        <f>VLOOKUP($D882,LU_A!$C$2:$D$13,2,TRUE)</f>
        <v>SmB</v>
      </c>
      <c r="G882">
        <v>113</v>
      </c>
      <c r="H882" t="s">
        <v>8221</v>
      </c>
      <c r="I882" t="s">
        <v>8224</v>
      </c>
      <c r="J882" t="s">
        <v>8246</v>
      </c>
      <c r="K882">
        <v>1351582938</v>
      </c>
      <c r="L882" s="8">
        <f t="shared" si="130"/>
        <v>41212.32104166667</v>
      </c>
      <c r="M882" s="8">
        <f t="shared" si="133"/>
        <v>41212</v>
      </c>
      <c r="N882" s="9">
        <f t="shared" si="134"/>
        <v>0.32104166666977108</v>
      </c>
      <c r="O882">
        <v>1348731738</v>
      </c>
      <c r="P882" s="8">
        <f t="shared" si="131"/>
        <v>41179.32104166667</v>
      </c>
      <c r="Q882" s="8">
        <f t="shared" si="135"/>
        <v>41179</v>
      </c>
      <c r="R882" s="9">
        <f t="shared" si="136"/>
        <v>0.32104166666977108</v>
      </c>
      <c r="S882" t="b">
        <v>0</v>
      </c>
      <c r="T882">
        <v>8</v>
      </c>
      <c r="U882" t="str">
        <f t="shared" si="137"/>
        <v/>
      </c>
      <c r="V882">
        <f t="shared" si="138"/>
        <v>8</v>
      </c>
      <c r="W882" t="b">
        <v>0</v>
      </c>
      <c r="X882" t="s">
        <v>8277</v>
      </c>
      <c r="Y882" s="3">
        <f t="shared" si="139"/>
        <v>2.9894179894179893E-2</v>
      </c>
      <c r="Z882" s="4">
        <f t="shared" si="132"/>
        <v>14.125</v>
      </c>
      <c r="AA882" t="s">
        <v>8321</v>
      </c>
      <c r="AB882" t="s">
        <v>8325</v>
      </c>
      <c r="AC882">
        <f>1</f>
        <v>1</v>
      </c>
    </row>
    <row r="883" spans="1:29" ht="43.2" x14ac:dyDescent="0.3">
      <c r="A883">
        <v>881</v>
      </c>
      <c r="B883" s="1" t="s">
        <v>882</v>
      </c>
      <c r="C883" s="1" t="s">
        <v>4991</v>
      </c>
      <c r="D883">
        <v>3750</v>
      </c>
      <c r="E883">
        <f>VLOOKUP(D883,LU_A!$C$2:$D$13,1,TRUE)</f>
        <v>1000</v>
      </c>
      <c r="F883" t="str">
        <f>VLOOKUP($D883,LU_A!$C$2:$D$13,2,TRUE)</f>
        <v>SmB</v>
      </c>
      <c r="G883">
        <v>30</v>
      </c>
      <c r="H883" t="s">
        <v>8221</v>
      </c>
      <c r="I883" t="s">
        <v>8224</v>
      </c>
      <c r="J883" t="s">
        <v>8246</v>
      </c>
      <c r="K883">
        <v>1326520886</v>
      </c>
      <c r="L883" s="8">
        <f t="shared" si="130"/>
        <v>40922.25099537037</v>
      </c>
      <c r="M883" s="8">
        <f t="shared" si="133"/>
        <v>40922</v>
      </c>
      <c r="N883" s="9">
        <f t="shared" si="134"/>
        <v>0.25099537037021946</v>
      </c>
      <c r="O883">
        <v>1322632886</v>
      </c>
      <c r="P883" s="8">
        <f t="shared" si="131"/>
        <v>40877.25099537037</v>
      </c>
      <c r="Q883" s="8">
        <f t="shared" si="135"/>
        <v>40877</v>
      </c>
      <c r="R883" s="9">
        <f t="shared" si="136"/>
        <v>0.25099537037021946</v>
      </c>
      <c r="S883" t="b">
        <v>0</v>
      </c>
      <c r="T883">
        <v>1</v>
      </c>
      <c r="U883" t="str">
        <f t="shared" si="137"/>
        <v/>
      </c>
      <c r="V883">
        <f t="shared" si="138"/>
        <v>1</v>
      </c>
      <c r="W883" t="b">
        <v>0</v>
      </c>
      <c r="X883" t="s">
        <v>8277</v>
      </c>
      <c r="Y883" s="3">
        <f t="shared" si="139"/>
        <v>8.0000000000000002E-3</v>
      </c>
      <c r="Z883" s="4">
        <f t="shared" si="132"/>
        <v>30</v>
      </c>
      <c r="AA883" t="s">
        <v>8321</v>
      </c>
      <c r="AB883" t="s">
        <v>8325</v>
      </c>
      <c r="AC883">
        <f>1</f>
        <v>1</v>
      </c>
    </row>
    <row r="884" spans="1:29" ht="43.2" x14ac:dyDescent="0.3">
      <c r="A884">
        <v>882</v>
      </c>
      <c r="B884" s="1" t="s">
        <v>883</v>
      </c>
      <c r="C884" s="1" t="s">
        <v>4992</v>
      </c>
      <c r="D884">
        <v>1500</v>
      </c>
      <c r="E884">
        <f>VLOOKUP(D884,LU_A!$C$2:$D$13,1,TRUE)</f>
        <v>1000</v>
      </c>
      <c r="F884" t="str">
        <f>VLOOKUP($D884,LU_A!$C$2:$D$13,2,TRUE)</f>
        <v>SmB</v>
      </c>
      <c r="G884">
        <v>302</v>
      </c>
      <c r="H884" t="s">
        <v>8221</v>
      </c>
      <c r="I884" t="s">
        <v>8224</v>
      </c>
      <c r="J884" t="s">
        <v>8246</v>
      </c>
      <c r="K884">
        <v>1315341550</v>
      </c>
      <c r="L884" s="8">
        <f t="shared" si="130"/>
        <v>40792.860532407409</v>
      </c>
      <c r="M884" s="8">
        <f t="shared" si="133"/>
        <v>40792</v>
      </c>
      <c r="N884" s="9">
        <f t="shared" si="134"/>
        <v>0.86053240740875481</v>
      </c>
      <c r="O884">
        <v>1312490350</v>
      </c>
      <c r="P884" s="8">
        <f t="shared" si="131"/>
        <v>40759.860532407409</v>
      </c>
      <c r="Q884" s="8">
        <f t="shared" si="135"/>
        <v>40759</v>
      </c>
      <c r="R884" s="9">
        <f t="shared" si="136"/>
        <v>0.86053240740875481</v>
      </c>
      <c r="S884" t="b">
        <v>0</v>
      </c>
      <c r="T884">
        <v>14</v>
      </c>
      <c r="U884" t="str">
        <f t="shared" si="137"/>
        <v/>
      </c>
      <c r="V884">
        <f t="shared" si="138"/>
        <v>14</v>
      </c>
      <c r="W884" t="b">
        <v>0</v>
      </c>
      <c r="X884" t="s">
        <v>8277</v>
      </c>
      <c r="Y884" s="3">
        <f t="shared" si="139"/>
        <v>0.20133333333333334</v>
      </c>
      <c r="Z884" s="4">
        <f t="shared" si="132"/>
        <v>21.571428571428573</v>
      </c>
      <c r="AA884" t="s">
        <v>8321</v>
      </c>
      <c r="AB884" t="s">
        <v>8325</v>
      </c>
      <c r="AC884">
        <f>1</f>
        <v>1</v>
      </c>
    </row>
    <row r="885" spans="1:29" ht="57.6" x14ac:dyDescent="0.3">
      <c r="A885">
        <v>883</v>
      </c>
      <c r="B885" s="1" t="s">
        <v>884</v>
      </c>
      <c r="C885" s="1" t="s">
        <v>4993</v>
      </c>
      <c r="D885">
        <v>5000</v>
      </c>
      <c r="E885">
        <f>VLOOKUP(D885,LU_A!$C$2:$D$13,1,TRUE)</f>
        <v>5000</v>
      </c>
      <c r="F885" t="str">
        <f>VLOOKUP($D885,LU_A!$C$2:$D$13,2,TRUE)</f>
        <v>SmC</v>
      </c>
      <c r="G885">
        <v>2001</v>
      </c>
      <c r="H885" t="s">
        <v>8221</v>
      </c>
      <c r="I885" t="s">
        <v>8224</v>
      </c>
      <c r="J885" t="s">
        <v>8246</v>
      </c>
      <c r="K885">
        <v>1456957635</v>
      </c>
      <c r="L885" s="8">
        <f t="shared" si="130"/>
        <v>42431.935590277775</v>
      </c>
      <c r="M885" s="8">
        <f t="shared" si="133"/>
        <v>42431</v>
      </c>
      <c r="N885" s="9">
        <f t="shared" si="134"/>
        <v>0.93559027777519077</v>
      </c>
      <c r="O885">
        <v>1451773635</v>
      </c>
      <c r="P885" s="8">
        <f t="shared" si="131"/>
        <v>42371.935590277775</v>
      </c>
      <c r="Q885" s="8">
        <f t="shared" si="135"/>
        <v>42371</v>
      </c>
      <c r="R885" s="9">
        <f t="shared" si="136"/>
        <v>0.93559027777519077</v>
      </c>
      <c r="S885" t="b">
        <v>0</v>
      </c>
      <c r="T885">
        <v>24</v>
      </c>
      <c r="U885" t="str">
        <f t="shared" si="137"/>
        <v/>
      </c>
      <c r="V885">
        <f t="shared" si="138"/>
        <v>24</v>
      </c>
      <c r="W885" t="b">
        <v>0</v>
      </c>
      <c r="X885" t="s">
        <v>8277</v>
      </c>
      <c r="Y885" s="3">
        <f t="shared" si="139"/>
        <v>0.4002</v>
      </c>
      <c r="Z885" s="4">
        <f t="shared" si="132"/>
        <v>83.375</v>
      </c>
      <c r="AA885" t="s">
        <v>8321</v>
      </c>
      <c r="AB885" t="s">
        <v>8325</v>
      </c>
      <c r="AC885">
        <f>1</f>
        <v>1</v>
      </c>
    </row>
    <row r="886" spans="1:29" ht="43.2" x14ac:dyDescent="0.3">
      <c r="A886">
        <v>884</v>
      </c>
      <c r="B886" s="1" t="s">
        <v>885</v>
      </c>
      <c r="C886" s="1" t="s">
        <v>4994</v>
      </c>
      <c r="D886">
        <v>2000</v>
      </c>
      <c r="E886">
        <f>VLOOKUP(D886,LU_A!$C$2:$D$13,1,TRUE)</f>
        <v>1000</v>
      </c>
      <c r="F886" t="str">
        <f>VLOOKUP($D886,LU_A!$C$2:$D$13,2,TRUE)</f>
        <v>SmB</v>
      </c>
      <c r="G886">
        <v>20</v>
      </c>
      <c r="H886" t="s">
        <v>8221</v>
      </c>
      <c r="I886" t="s">
        <v>8224</v>
      </c>
      <c r="J886" t="s">
        <v>8246</v>
      </c>
      <c r="K886">
        <v>1336789860</v>
      </c>
      <c r="L886" s="8">
        <f t="shared" si="130"/>
        <v>41041.104861111111</v>
      </c>
      <c r="M886" s="8">
        <f t="shared" si="133"/>
        <v>41041</v>
      </c>
      <c r="N886" s="9">
        <f t="shared" si="134"/>
        <v>0.10486111111094942</v>
      </c>
      <c r="O886">
        <v>1331666146</v>
      </c>
      <c r="P886" s="8">
        <f t="shared" si="131"/>
        <v>40981.802615740737</v>
      </c>
      <c r="Q886" s="8">
        <f t="shared" si="135"/>
        <v>40981</v>
      </c>
      <c r="R886" s="9">
        <f t="shared" si="136"/>
        <v>0.80261574073665543</v>
      </c>
      <c r="S886" t="b">
        <v>0</v>
      </c>
      <c r="T886">
        <v>2</v>
      </c>
      <c r="U886" t="str">
        <f t="shared" si="137"/>
        <v/>
      </c>
      <c r="V886">
        <f t="shared" si="138"/>
        <v>2</v>
      </c>
      <c r="W886" t="b">
        <v>0</v>
      </c>
      <c r="X886" t="s">
        <v>8277</v>
      </c>
      <c r="Y886" s="3">
        <f t="shared" si="139"/>
        <v>0.01</v>
      </c>
      <c r="Z886" s="4">
        <f t="shared" si="132"/>
        <v>10</v>
      </c>
      <c r="AA886" t="s">
        <v>8321</v>
      </c>
      <c r="AB886" t="s">
        <v>8325</v>
      </c>
      <c r="AC886">
        <f>1</f>
        <v>1</v>
      </c>
    </row>
    <row r="887" spans="1:29" ht="43.2" x14ac:dyDescent="0.3">
      <c r="A887">
        <v>885</v>
      </c>
      <c r="B887" s="1" t="s">
        <v>886</v>
      </c>
      <c r="C887" s="1" t="s">
        <v>4995</v>
      </c>
      <c r="D887">
        <v>1000</v>
      </c>
      <c r="E887">
        <f>VLOOKUP(D887,LU_A!$C$2:$D$13,1,TRUE)</f>
        <v>1000</v>
      </c>
      <c r="F887" t="str">
        <f>VLOOKUP($D887,LU_A!$C$2:$D$13,2,TRUE)</f>
        <v>SmB</v>
      </c>
      <c r="G887">
        <v>750</v>
      </c>
      <c r="H887" t="s">
        <v>8221</v>
      </c>
      <c r="I887" t="s">
        <v>8224</v>
      </c>
      <c r="J887" t="s">
        <v>8246</v>
      </c>
      <c r="K887">
        <v>1483137311</v>
      </c>
      <c r="L887" s="8">
        <f t="shared" si="130"/>
        <v>42734.941099537042</v>
      </c>
      <c r="M887" s="8">
        <f t="shared" si="133"/>
        <v>42734</v>
      </c>
      <c r="N887" s="9">
        <f t="shared" si="134"/>
        <v>0.94109953704173677</v>
      </c>
      <c r="O887">
        <v>1481322911</v>
      </c>
      <c r="P887" s="8">
        <f t="shared" si="131"/>
        <v>42713.941099537042</v>
      </c>
      <c r="Q887" s="8">
        <f t="shared" si="135"/>
        <v>42713</v>
      </c>
      <c r="R887" s="9">
        <f t="shared" si="136"/>
        <v>0.94109953704173677</v>
      </c>
      <c r="S887" t="b">
        <v>0</v>
      </c>
      <c r="T887">
        <v>21</v>
      </c>
      <c r="U887" t="str">
        <f t="shared" si="137"/>
        <v/>
      </c>
      <c r="V887">
        <f t="shared" si="138"/>
        <v>21</v>
      </c>
      <c r="W887" t="b">
        <v>0</v>
      </c>
      <c r="X887" t="s">
        <v>8277</v>
      </c>
      <c r="Y887" s="3">
        <f t="shared" si="139"/>
        <v>0.75</v>
      </c>
      <c r="Z887" s="4">
        <f t="shared" si="132"/>
        <v>35.714285714285715</v>
      </c>
      <c r="AA887" t="s">
        <v>8321</v>
      </c>
      <c r="AB887" t="s">
        <v>8325</v>
      </c>
      <c r="AC887">
        <f>1</f>
        <v>1</v>
      </c>
    </row>
    <row r="888" spans="1:29" ht="43.2" x14ac:dyDescent="0.3">
      <c r="A888">
        <v>886</v>
      </c>
      <c r="B888" s="1" t="s">
        <v>887</v>
      </c>
      <c r="C888" s="1" t="s">
        <v>4996</v>
      </c>
      <c r="D888">
        <v>500</v>
      </c>
      <c r="E888">
        <f>VLOOKUP(D888,LU_A!$C$2:$D$13,1,TRUE)</f>
        <v>0</v>
      </c>
      <c r="F888" t="str">
        <f>VLOOKUP($D888,LU_A!$C$2:$D$13,2,TRUE)</f>
        <v>SmA</v>
      </c>
      <c r="G888">
        <v>205</v>
      </c>
      <c r="H888" t="s">
        <v>8221</v>
      </c>
      <c r="I888" t="s">
        <v>8224</v>
      </c>
      <c r="J888" t="s">
        <v>8246</v>
      </c>
      <c r="K888">
        <v>1473972813</v>
      </c>
      <c r="L888" s="8">
        <f t="shared" si="130"/>
        <v>42628.870520833334</v>
      </c>
      <c r="M888" s="8">
        <f t="shared" si="133"/>
        <v>42628</v>
      </c>
      <c r="N888" s="9">
        <f t="shared" si="134"/>
        <v>0.87052083333401242</v>
      </c>
      <c r="O888">
        <v>1471812813</v>
      </c>
      <c r="P888" s="8">
        <f t="shared" si="131"/>
        <v>42603.870520833334</v>
      </c>
      <c r="Q888" s="8">
        <f t="shared" si="135"/>
        <v>42603</v>
      </c>
      <c r="R888" s="9">
        <f t="shared" si="136"/>
        <v>0.87052083333401242</v>
      </c>
      <c r="S888" t="b">
        <v>0</v>
      </c>
      <c r="T888">
        <v>7</v>
      </c>
      <c r="U888" t="str">
        <f t="shared" si="137"/>
        <v/>
      </c>
      <c r="V888">
        <f t="shared" si="138"/>
        <v>7</v>
      </c>
      <c r="W888" t="b">
        <v>0</v>
      </c>
      <c r="X888" t="s">
        <v>8277</v>
      </c>
      <c r="Y888" s="3">
        <f t="shared" si="139"/>
        <v>0.41</v>
      </c>
      <c r="Z888" s="4">
        <f t="shared" si="132"/>
        <v>29.285714285714285</v>
      </c>
      <c r="AA888" t="s">
        <v>8321</v>
      </c>
      <c r="AB888" t="s">
        <v>8325</v>
      </c>
      <c r="AC888">
        <f>1</f>
        <v>1</v>
      </c>
    </row>
    <row r="889" spans="1:29" ht="43.2" x14ac:dyDescent="0.3">
      <c r="A889">
        <v>887</v>
      </c>
      <c r="B889" s="1" t="s">
        <v>888</v>
      </c>
      <c r="C889" s="1" t="s">
        <v>4997</v>
      </c>
      <c r="D889">
        <v>1000</v>
      </c>
      <c r="E889">
        <f>VLOOKUP(D889,LU_A!$C$2:$D$13,1,TRUE)</f>
        <v>1000</v>
      </c>
      <c r="F889" t="str">
        <f>VLOOKUP($D889,LU_A!$C$2:$D$13,2,TRUE)</f>
        <v>SmB</v>
      </c>
      <c r="G889">
        <v>0</v>
      </c>
      <c r="H889" t="s">
        <v>8221</v>
      </c>
      <c r="I889" t="s">
        <v>8224</v>
      </c>
      <c r="J889" t="s">
        <v>8246</v>
      </c>
      <c r="K889">
        <v>1338159655</v>
      </c>
      <c r="L889" s="8">
        <f t="shared" si="130"/>
        <v>41056.958969907406</v>
      </c>
      <c r="M889" s="8">
        <f t="shared" si="133"/>
        <v>41056</v>
      </c>
      <c r="N889" s="9">
        <f t="shared" si="134"/>
        <v>0.95896990740584442</v>
      </c>
      <c r="O889">
        <v>1335567655</v>
      </c>
      <c r="P889" s="8">
        <f t="shared" si="131"/>
        <v>41026.958969907406</v>
      </c>
      <c r="Q889" s="8">
        <f t="shared" si="135"/>
        <v>41026</v>
      </c>
      <c r="R889" s="9">
        <f t="shared" si="136"/>
        <v>0.95896990740584442</v>
      </c>
      <c r="S889" t="b">
        <v>0</v>
      </c>
      <c r="T889">
        <v>0</v>
      </c>
      <c r="U889" t="str">
        <f t="shared" si="137"/>
        <v/>
      </c>
      <c r="V889">
        <f t="shared" si="138"/>
        <v>0</v>
      </c>
      <c r="W889" t="b">
        <v>0</v>
      </c>
      <c r="X889" t="s">
        <v>8277</v>
      </c>
      <c r="Y889" s="3">
        <f t="shared" si="139"/>
        <v>0</v>
      </c>
      <c r="Z889" s="4" t="str">
        <f t="shared" si="132"/>
        <v xml:space="preserve"> </v>
      </c>
      <c r="AA889" t="s">
        <v>8321</v>
      </c>
      <c r="AB889" t="s">
        <v>8325</v>
      </c>
      <c r="AC889">
        <f>1</f>
        <v>1</v>
      </c>
    </row>
    <row r="890" spans="1:29" ht="57.6" x14ac:dyDescent="0.3">
      <c r="A890">
        <v>888</v>
      </c>
      <c r="B890" s="1" t="s">
        <v>889</v>
      </c>
      <c r="C890" s="1" t="s">
        <v>4998</v>
      </c>
      <c r="D890">
        <v>1000</v>
      </c>
      <c r="E890">
        <f>VLOOKUP(D890,LU_A!$C$2:$D$13,1,TRUE)</f>
        <v>1000</v>
      </c>
      <c r="F890" t="str">
        <f>VLOOKUP($D890,LU_A!$C$2:$D$13,2,TRUE)</f>
        <v>SmB</v>
      </c>
      <c r="G890">
        <v>72</v>
      </c>
      <c r="H890" t="s">
        <v>8221</v>
      </c>
      <c r="I890" t="s">
        <v>8224</v>
      </c>
      <c r="J890" t="s">
        <v>8246</v>
      </c>
      <c r="K890">
        <v>1314856800</v>
      </c>
      <c r="L890" s="8">
        <f t="shared" si="130"/>
        <v>40787.25</v>
      </c>
      <c r="M890" s="8">
        <f t="shared" si="133"/>
        <v>40787</v>
      </c>
      <c r="N890" s="9">
        <f t="shared" si="134"/>
        <v>0.25</v>
      </c>
      <c r="O890">
        <v>1311789885</v>
      </c>
      <c r="P890" s="8">
        <f t="shared" si="131"/>
        <v>40751.753298611111</v>
      </c>
      <c r="Q890" s="8">
        <f t="shared" si="135"/>
        <v>40751</v>
      </c>
      <c r="R890" s="9">
        <f t="shared" si="136"/>
        <v>0.75329861111094942</v>
      </c>
      <c r="S890" t="b">
        <v>0</v>
      </c>
      <c r="T890">
        <v>4</v>
      </c>
      <c r="U890" t="str">
        <f t="shared" si="137"/>
        <v/>
      </c>
      <c r="V890">
        <f t="shared" si="138"/>
        <v>4</v>
      </c>
      <c r="W890" t="b">
        <v>0</v>
      </c>
      <c r="X890" t="s">
        <v>8277</v>
      </c>
      <c r="Y890" s="3">
        <f t="shared" si="139"/>
        <v>7.1999999999999995E-2</v>
      </c>
      <c r="Z890" s="4">
        <f t="shared" si="132"/>
        <v>18</v>
      </c>
      <c r="AA890" t="s">
        <v>8321</v>
      </c>
      <c r="AB890" t="s">
        <v>8325</v>
      </c>
      <c r="AC890">
        <f>1</f>
        <v>1</v>
      </c>
    </row>
    <row r="891" spans="1:29" ht="43.2" x14ac:dyDescent="0.3">
      <c r="A891">
        <v>889</v>
      </c>
      <c r="B891" s="1" t="s">
        <v>890</v>
      </c>
      <c r="C891" s="1" t="s">
        <v>4999</v>
      </c>
      <c r="D891">
        <v>25000</v>
      </c>
      <c r="E891">
        <f>VLOOKUP(D891,LU_A!$C$2:$D$13,1,TRUE)</f>
        <v>25000</v>
      </c>
      <c r="F891" t="str">
        <f>VLOOKUP($D891,LU_A!$C$2:$D$13,2,TRUE)</f>
        <v>MedC</v>
      </c>
      <c r="G891">
        <v>2360.3200000000002</v>
      </c>
      <c r="H891" t="s">
        <v>8221</v>
      </c>
      <c r="I891" t="s">
        <v>8224</v>
      </c>
      <c r="J891" t="s">
        <v>8246</v>
      </c>
      <c r="K891">
        <v>1412534943</v>
      </c>
      <c r="L891" s="8">
        <f t="shared" si="130"/>
        <v>41917.784062500003</v>
      </c>
      <c r="M891" s="8">
        <f t="shared" si="133"/>
        <v>41917</v>
      </c>
      <c r="N891" s="9">
        <f t="shared" si="134"/>
        <v>0.78406250000261934</v>
      </c>
      <c r="O891">
        <v>1409942943</v>
      </c>
      <c r="P891" s="8">
        <f t="shared" si="131"/>
        <v>41887.784062500003</v>
      </c>
      <c r="Q891" s="8">
        <f t="shared" si="135"/>
        <v>41887</v>
      </c>
      <c r="R891" s="9">
        <f t="shared" si="136"/>
        <v>0.78406250000261934</v>
      </c>
      <c r="S891" t="b">
        <v>0</v>
      </c>
      <c r="T891">
        <v>32</v>
      </c>
      <c r="U891" t="str">
        <f t="shared" si="137"/>
        <v/>
      </c>
      <c r="V891">
        <f t="shared" si="138"/>
        <v>32</v>
      </c>
      <c r="W891" t="b">
        <v>0</v>
      </c>
      <c r="X891" t="s">
        <v>8277</v>
      </c>
      <c r="Y891" s="3">
        <f t="shared" si="139"/>
        <v>9.4412800000000005E-2</v>
      </c>
      <c r="Z891" s="4">
        <f t="shared" si="132"/>
        <v>73.760000000000005</v>
      </c>
      <c r="AA891" t="s">
        <v>8321</v>
      </c>
      <c r="AB891" t="s">
        <v>8325</v>
      </c>
      <c r="AC891">
        <f>1</f>
        <v>1</v>
      </c>
    </row>
    <row r="892" spans="1:29" ht="57.6" x14ac:dyDescent="0.3">
      <c r="A892">
        <v>890</v>
      </c>
      <c r="B892" s="1" t="s">
        <v>891</v>
      </c>
      <c r="C892" s="1" t="s">
        <v>5000</v>
      </c>
      <c r="D892">
        <v>3000</v>
      </c>
      <c r="E892">
        <f>VLOOKUP(D892,LU_A!$C$2:$D$13,1,TRUE)</f>
        <v>1000</v>
      </c>
      <c r="F892" t="str">
        <f>VLOOKUP($D892,LU_A!$C$2:$D$13,2,TRUE)</f>
        <v>SmB</v>
      </c>
      <c r="G892">
        <v>125</v>
      </c>
      <c r="H892" t="s">
        <v>8221</v>
      </c>
      <c r="I892" t="s">
        <v>8224</v>
      </c>
      <c r="J892" t="s">
        <v>8246</v>
      </c>
      <c r="K892">
        <v>1385055979</v>
      </c>
      <c r="L892" s="8">
        <f t="shared" si="130"/>
        <v>41599.740497685183</v>
      </c>
      <c r="M892" s="8">
        <f t="shared" si="133"/>
        <v>41599</v>
      </c>
      <c r="N892" s="9">
        <f t="shared" si="134"/>
        <v>0.74049768518307246</v>
      </c>
      <c r="O892">
        <v>1382460379</v>
      </c>
      <c r="P892" s="8">
        <f t="shared" si="131"/>
        <v>41569.698831018519</v>
      </c>
      <c r="Q892" s="8">
        <f t="shared" si="135"/>
        <v>41569</v>
      </c>
      <c r="R892" s="9">
        <f t="shared" si="136"/>
        <v>0.69883101851883112</v>
      </c>
      <c r="S892" t="b">
        <v>0</v>
      </c>
      <c r="T892">
        <v>4</v>
      </c>
      <c r="U892" t="str">
        <f t="shared" si="137"/>
        <v/>
      </c>
      <c r="V892">
        <f t="shared" si="138"/>
        <v>4</v>
      </c>
      <c r="W892" t="b">
        <v>0</v>
      </c>
      <c r="X892" t="s">
        <v>8277</v>
      </c>
      <c r="Y892" s="3">
        <f t="shared" si="139"/>
        <v>4.1666666666666664E-2</v>
      </c>
      <c r="Z892" s="4">
        <f t="shared" si="132"/>
        <v>31.25</v>
      </c>
      <c r="AA892" t="s">
        <v>8321</v>
      </c>
      <c r="AB892" t="s">
        <v>8325</v>
      </c>
      <c r="AC892">
        <f>1</f>
        <v>1</v>
      </c>
    </row>
    <row r="893" spans="1:29" ht="43.2" x14ac:dyDescent="0.3">
      <c r="A893">
        <v>891</v>
      </c>
      <c r="B893" s="1" t="s">
        <v>892</v>
      </c>
      <c r="C893" s="1" t="s">
        <v>5001</v>
      </c>
      <c r="D893">
        <v>8000</v>
      </c>
      <c r="E893">
        <f>VLOOKUP(D893,LU_A!$C$2:$D$13,1,TRUE)</f>
        <v>5000</v>
      </c>
      <c r="F893" t="str">
        <f>VLOOKUP($D893,LU_A!$C$2:$D$13,2,TRUE)</f>
        <v>SmC</v>
      </c>
      <c r="G893">
        <v>260</v>
      </c>
      <c r="H893" t="s">
        <v>8221</v>
      </c>
      <c r="I893" t="s">
        <v>8224</v>
      </c>
      <c r="J893" t="s">
        <v>8246</v>
      </c>
      <c r="K893">
        <v>1408581930</v>
      </c>
      <c r="L893" s="8">
        <f t="shared" si="130"/>
        <v>41872.031597222223</v>
      </c>
      <c r="M893" s="8">
        <f t="shared" si="133"/>
        <v>41872</v>
      </c>
      <c r="N893" s="9">
        <f t="shared" si="134"/>
        <v>3.1597222223354038E-2</v>
      </c>
      <c r="O893">
        <v>1405989930</v>
      </c>
      <c r="P893" s="8">
        <f t="shared" si="131"/>
        <v>41842.031597222223</v>
      </c>
      <c r="Q893" s="8">
        <f t="shared" si="135"/>
        <v>41842</v>
      </c>
      <c r="R893" s="9">
        <f t="shared" si="136"/>
        <v>3.1597222223354038E-2</v>
      </c>
      <c r="S893" t="b">
        <v>0</v>
      </c>
      <c r="T893">
        <v>9</v>
      </c>
      <c r="U893" t="str">
        <f t="shared" si="137"/>
        <v/>
      </c>
      <c r="V893">
        <f t="shared" si="138"/>
        <v>9</v>
      </c>
      <c r="W893" t="b">
        <v>0</v>
      </c>
      <c r="X893" t="s">
        <v>8277</v>
      </c>
      <c r="Y893" s="3">
        <f t="shared" si="139"/>
        <v>3.2500000000000001E-2</v>
      </c>
      <c r="Z893" s="4">
        <f t="shared" si="132"/>
        <v>28.888888888888889</v>
      </c>
      <c r="AA893" t="s">
        <v>8321</v>
      </c>
      <c r="AB893" t="s">
        <v>8325</v>
      </c>
      <c r="AC893">
        <f>1</f>
        <v>1</v>
      </c>
    </row>
    <row r="894" spans="1:29" ht="43.2" x14ac:dyDescent="0.3">
      <c r="A894">
        <v>892</v>
      </c>
      <c r="B894" s="1" t="s">
        <v>893</v>
      </c>
      <c r="C894" s="1" t="s">
        <v>5002</v>
      </c>
      <c r="D894">
        <v>6000</v>
      </c>
      <c r="E894">
        <f>VLOOKUP(D894,LU_A!$C$2:$D$13,1,TRUE)</f>
        <v>5000</v>
      </c>
      <c r="F894" t="str">
        <f>VLOOKUP($D894,LU_A!$C$2:$D$13,2,TRUE)</f>
        <v>SmC</v>
      </c>
      <c r="G894">
        <v>2445</v>
      </c>
      <c r="H894" t="s">
        <v>8221</v>
      </c>
      <c r="I894" t="s">
        <v>8224</v>
      </c>
      <c r="J894" t="s">
        <v>8246</v>
      </c>
      <c r="K894">
        <v>1280635200</v>
      </c>
      <c r="L894" s="8">
        <f t="shared" si="130"/>
        <v>40391.166666666664</v>
      </c>
      <c r="M894" s="8">
        <f t="shared" si="133"/>
        <v>40391</v>
      </c>
      <c r="N894" s="9">
        <f t="shared" si="134"/>
        <v>0.16666666666424135</v>
      </c>
      <c r="O894">
        <v>1273121283</v>
      </c>
      <c r="P894" s="8">
        <f t="shared" si="131"/>
        <v>40304.20003472222</v>
      </c>
      <c r="Q894" s="8">
        <f t="shared" si="135"/>
        <v>40304</v>
      </c>
      <c r="R894" s="9">
        <f t="shared" si="136"/>
        <v>0.20003472222015262</v>
      </c>
      <c r="S894" t="b">
        <v>0</v>
      </c>
      <c r="T894">
        <v>17</v>
      </c>
      <c r="U894" t="str">
        <f t="shared" si="137"/>
        <v/>
      </c>
      <c r="V894">
        <f t="shared" si="138"/>
        <v>17</v>
      </c>
      <c r="W894" t="b">
        <v>0</v>
      </c>
      <c r="X894" t="s">
        <v>8277</v>
      </c>
      <c r="Y894" s="3">
        <f t="shared" si="139"/>
        <v>0.40749999999999997</v>
      </c>
      <c r="Z894" s="4">
        <f t="shared" si="132"/>
        <v>143.8235294117647</v>
      </c>
      <c r="AA894" t="s">
        <v>8321</v>
      </c>
      <c r="AB894" t="s">
        <v>8325</v>
      </c>
      <c r="AC894">
        <f>1</f>
        <v>1</v>
      </c>
    </row>
    <row r="895" spans="1:29" ht="43.2" x14ac:dyDescent="0.3">
      <c r="A895">
        <v>893</v>
      </c>
      <c r="B895" s="1" t="s">
        <v>894</v>
      </c>
      <c r="C895" s="1" t="s">
        <v>5003</v>
      </c>
      <c r="D895">
        <v>2000</v>
      </c>
      <c r="E895">
        <f>VLOOKUP(D895,LU_A!$C$2:$D$13,1,TRUE)</f>
        <v>1000</v>
      </c>
      <c r="F895" t="str">
        <f>VLOOKUP($D895,LU_A!$C$2:$D$13,2,TRUE)</f>
        <v>SmB</v>
      </c>
      <c r="G895">
        <v>200</v>
      </c>
      <c r="H895" t="s">
        <v>8221</v>
      </c>
      <c r="I895" t="s">
        <v>8224</v>
      </c>
      <c r="J895" t="s">
        <v>8246</v>
      </c>
      <c r="K895">
        <v>1427920363</v>
      </c>
      <c r="L895" s="8">
        <f t="shared" si="130"/>
        <v>42095.856053240743</v>
      </c>
      <c r="M895" s="8">
        <f t="shared" si="133"/>
        <v>42095</v>
      </c>
      <c r="N895" s="9">
        <f t="shared" si="134"/>
        <v>0.85605324074276723</v>
      </c>
      <c r="O895">
        <v>1425331963</v>
      </c>
      <c r="P895" s="8">
        <f t="shared" si="131"/>
        <v>42065.897719907407</v>
      </c>
      <c r="Q895" s="8">
        <f t="shared" si="135"/>
        <v>42065</v>
      </c>
      <c r="R895" s="9">
        <f t="shared" si="136"/>
        <v>0.89771990740700858</v>
      </c>
      <c r="S895" t="b">
        <v>0</v>
      </c>
      <c r="T895">
        <v>5</v>
      </c>
      <c r="U895" t="str">
        <f t="shared" si="137"/>
        <v/>
      </c>
      <c r="V895">
        <f t="shared" si="138"/>
        <v>5</v>
      </c>
      <c r="W895" t="b">
        <v>0</v>
      </c>
      <c r="X895" t="s">
        <v>8277</v>
      </c>
      <c r="Y895" s="3">
        <f t="shared" si="139"/>
        <v>0.1</v>
      </c>
      <c r="Z895" s="4">
        <f t="shared" si="132"/>
        <v>40</v>
      </c>
      <c r="AA895" t="s">
        <v>8321</v>
      </c>
      <c r="AB895" t="s">
        <v>8325</v>
      </c>
      <c r="AC895">
        <f>1</f>
        <v>1</v>
      </c>
    </row>
    <row r="896" spans="1:29" ht="43.2" x14ac:dyDescent="0.3">
      <c r="A896">
        <v>894</v>
      </c>
      <c r="B896" s="1" t="s">
        <v>895</v>
      </c>
      <c r="C896" s="1" t="s">
        <v>5004</v>
      </c>
      <c r="D896">
        <v>20000</v>
      </c>
      <c r="E896">
        <f>VLOOKUP(D896,LU_A!$C$2:$D$13,1,TRUE)</f>
        <v>20000</v>
      </c>
      <c r="F896" t="str">
        <f>VLOOKUP($D896,LU_A!$C$2:$D$13,2,TRUE)</f>
        <v>MedB</v>
      </c>
      <c r="G896">
        <v>7834</v>
      </c>
      <c r="H896" t="s">
        <v>8221</v>
      </c>
      <c r="I896" t="s">
        <v>8224</v>
      </c>
      <c r="J896" t="s">
        <v>8246</v>
      </c>
      <c r="K896">
        <v>1465169610</v>
      </c>
      <c r="L896" s="8">
        <f t="shared" si="130"/>
        <v>42526.981597222228</v>
      </c>
      <c r="M896" s="8">
        <f t="shared" si="133"/>
        <v>42526</v>
      </c>
      <c r="N896" s="9">
        <f t="shared" si="134"/>
        <v>0.98159722222771961</v>
      </c>
      <c r="O896">
        <v>1462577610</v>
      </c>
      <c r="P896" s="8">
        <f t="shared" si="131"/>
        <v>42496.981597222228</v>
      </c>
      <c r="Q896" s="8">
        <f t="shared" si="135"/>
        <v>42496</v>
      </c>
      <c r="R896" s="9">
        <f t="shared" si="136"/>
        <v>0.98159722222771961</v>
      </c>
      <c r="S896" t="b">
        <v>0</v>
      </c>
      <c r="T896">
        <v>53</v>
      </c>
      <c r="U896" t="str">
        <f t="shared" si="137"/>
        <v/>
      </c>
      <c r="V896">
        <f t="shared" si="138"/>
        <v>53</v>
      </c>
      <c r="W896" t="b">
        <v>0</v>
      </c>
      <c r="X896" t="s">
        <v>8277</v>
      </c>
      <c r="Y896" s="3">
        <f t="shared" si="139"/>
        <v>0.39169999999999999</v>
      </c>
      <c r="Z896" s="4">
        <f t="shared" si="132"/>
        <v>147.81132075471697</v>
      </c>
      <c r="AA896" t="s">
        <v>8321</v>
      </c>
      <c r="AB896" t="s">
        <v>8325</v>
      </c>
      <c r="AC896">
        <f>1</f>
        <v>1</v>
      </c>
    </row>
    <row r="897" spans="1:29" ht="43.2" x14ac:dyDescent="0.3">
      <c r="A897">
        <v>895</v>
      </c>
      <c r="B897" s="1" t="s">
        <v>896</v>
      </c>
      <c r="C897" s="1" t="s">
        <v>5005</v>
      </c>
      <c r="D897">
        <v>8000</v>
      </c>
      <c r="E897">
        <f>VLOOKUP(D897,LU_A!$C$2:$D$13,1,TRUE)</f>
        <v>5000</v>
      </c>
      <c r="F897" t="str">
        <f>VLOOKUP($D897,LU_A!$C$2:$D$13,2,TRUE)</f>
        <v>SmC</v>
      </c>
      <c r="G897">
        <v>195</v>
      </c>
      <c r="H897" t="s">
        <v>8221</v>
      </c>
      <c r="I897" t="s">
        <v>8224</v>
      </c>
      <c r="J897" t="s">
        <v>8246</v>
      </c>
      <c r="K897">
        <v>1287975829</v>
      </c>
      <c r="L897" s="8">
        <f t="shared" si="130"/>
        <v>40476.127650462964</v>
      </c>
      <c r="M897" s="8">
        <f t="shared" si="133"/>
        <v>40476</v>
      </c>
      <c r="N897" s="9">
        <f t="shared" si="134"/>
        <v>0.127650462964084</v>
      </c>
      <c r="O897">
        <v>1284087829</v>
      </c>
      <c r="P897" s="8">
        <f t="shared" si="131"/>
        <v>40431.127650462964</v>
      </c>
      <c r="Q897" s="8">
        <f t="shared" si="135"/>
        <v>40431</v>
      </c>
      <c r="R897" s="9">
        <f t="shared" si="136"/>
        <v>0.127650462964084</v>
      </c>
      <c r="S897" t="b">
        <v>0</v>
      </c>
      <c r="T897">
        <v>7</v>
      </c>
      <c r="U897" t="str">
        <f t="shared" si="137"/>
        <v/>
      </c>
      <c r="V897">
        <f t="shared" si="138"/>
        <v>7</v>
      </c>
      <c r="W897" t="b">
        <v>0</v>
      </c>
      <c r="X897" t="s">
        <v>8277</v>
      </c>
      <c r="Y897" s="3">
        <f t="shared" si="139"/>
        <v>2.4375000000000001E-2</v>
      </c>
      <c r="Z897" s="4">
        <f t="shared" si="132"/>
        <v>27.857142857142858</v>
      </c>
      <c r="AA897" t="s">
        <v>8321</v>
      </c>
      <c r="AB897" t="s">
        <v>8325</v>
      </c>
      <c r="AC897">
        <f>1</f>
        <v>1</v>
      </c>
    </row>
    <row r="898" spans="1:29" ht="43.2" x14ac:dyDescent="0.3">
      <c r="A898">
        <v>896</v>
      </c>
      <c r="B898" s="1" t="s">
        <v>897</v>
      </c>
      <c r="C898" s="1" t="s">
        <v>5006</v>
      </c>
      <c r="D898">
        <v>8000</v>
      </c>
      <c r="E898">
        <f>VLOOKUP(D898,LU_A!$C$2:$D$13,1,TRUE)</f>
        <v>5000</v>
      </c>
      <c r="F898" t="str">
        <f>VLOOKUP($D898,LU_A!$C$2:$D$13,2,TRUE)</f>
        <v>SmC</v>
      </c>
      <c r="G898">
        <v>3200</v>
      </c>
      <c r="H898" t="s">
        <v>8221</v>
      </c>
      <c r="I898" t="s">
        <v>8224</v>
      </c>
      <c r="J898" t="s">
        <v>8246</v>
      </c>
      <c r="K898">
        <v>1440734400</v>
      </c>
      <c r="L898" s="8">
        <f t="shared" ref="L898:L961" si="140">(((K898/60)/60)/24)+DATE(1970,1,1)</f>
        <v>42244.166666666672</v>
      </c>
      <c r="M898" s="8">
        <f t="shared" si="133"/>
        <v>42244</v>
      </c>
      <c r="N898" s="9">
        <f t="shared" si="134"/>
        <v>0.16666666667151731</v>
      </c>
      <c r="O898">
        <v>1438549026</v>
      </c>
      <c r="P898" s="8">
        <f t="shared" ref="P898:P961" si="141">(((O898/60)/60)/24)+DATE(1970,1,1)</f>
        <v>42218.872986111113</v>
      </c>
      <c r="Q898" s="8">
        <f t="shared" si="135"/>
        <v>42218</v>
      </c>
      <c r="R898" s="9">
        <f t="shared" si="136"/>
        <v>0.87298611111327773</v>
      </c>
      <c r="S898" t="b">
        <v>0</v>
      </c>
      <c r="T898">
        <v>72</v>
      </c>
      <c r="U898" t="str">
        <f t="shared" si="137"/>
        <v/>
      </c>
      <c r="V898">
        <f t="shared" si="138"/>
        <v>72</v>
      </c>
      <c r="W898" t="b">
        <v>0</v>
      </c>
      <c r="X898" t="s">
        <v>8277</v>
      </c>
      <c r="Y898" s="3">
        <f t="shared" si="139"/>
        <v>0.4</v>
      </c>
      <c r="Z898" s="4">
        <f t="shared" ref="Z898:Z961" si="142">IFERROR(G898/T898," ")</f>
        <v>44.444444444444443</v>
      </c>
      <c r="AA898" t="s">
        <v>8321</v>
      </c>
      <c r="AB898" t="s">
        <v>8325</v>
      </c>
      <c r="AC898">
        <f>1</f>
        <v>1</v>
      </c>
    </row>
    <row r="899" spans="1:29" ht="43.2" x14ac:dyDescent="0.3">
      <c r="A899">
        <v>897</v>
      </c>
      <c r="B899" s="1" t="s">
        <v>898</v>
      </c>
      <c r="C899" s="1" t="s">
        <v>5007</v>
      </c>
      <c r="D899">
        <v>3000</v>
      </c>
      <c r="E899">
        <f>VLOOKUP(D899,LU_A!$C$2:$D$13,1,TRUE)</f>
        <v>1000</v>
      </c>
      <c r="F899" t="str">
        <f>VLOOKUP($D899,LU_A!$C$2:$D$13,2,TRUE)</f>
        <v>SmB</v>
      </c>
      <c r="G899">
        <v>0</v>
      </c>
      <c r="H899" t="s">
        <v>8221</v>
      </c>
      <c r="I899" t="s">
        <v>8224</v>
      </c>
      <c r="J899" t="s">
        <v>8246</v>
      </c>
      <c r="K899">
        <v>1354123908</v>
      </c>
      <c r="L899" s="8">
        <f t="shared" si="140"/>
        <v>41241.730416666665</v>
      </c>
      <c r="M899" s="8">
        <f t="shared" ref="M899:M962" si="143">INT(L899)</f>
        <v>41241</v>
      </c>
      <c r="N899" s="9">
        <f t="shared" ref="N899:N962" si="144">L899-M899</f>
        <v>0.7304166666654055</v>
      </c>
      <c r="O899">
        <v>1351528308</v>
      </c>
      <c r="P899" s="8">
        <f t="shared" si="141"/>
        <v>41211.688750000001</v>
      </c>
      <c r="Q899" s="8">
        <f t="shared" ref="Q899:Q962" si="145">INT(P899)</f>
        <v>41211</v>
      </c>
      <c r="R899" s="9">
        <f t="shared" ref="R899:R962" si="146">P899-Q899</f>
        <v>0.68875000000116415</v>
      </c>
      <c r="S899" t="b">
        <v>0</v>
      </c>
      <c r="T899">
        <v>0</v>
      </c>
      <c r="U899" t="str">
        <f t="shared" ref="U899:U962" si="147">IF(H899="successful",T899,"")</f>
        <v/>
      </c>
      <c r="V899">
        <f t="shared" ref="V899:V962" si="148">IF(H899="failed",T899,"")</f>
        <v>0</v>
      </c>
      <c r="W899" t="b">
        <v>0</v>
      </c>
      <c r="X899" t="s">
        <v>8277</v>
      </c>
      <c r="Y899" s="3">
        <f t="shared" ref="Y899:Y962" si="149">G899/D899</f>
        <v>0</v>
      </c>
      <c r="Z899" s="4" t="str">
        <f t="shared" si="142"/>
        <v xml:space="preserve"> </v>
      </c>
      <c r="AA899" t="s">
        <v>8321</v>
      </c>
      <c r="AB899" t="s">
        <v>8325</v>
      </c>
      <c r="AC899">
        <f>1</f>
        <v>1</v>
      </c>
    </row>
    <row r="900" spans="1:29" ht="43.2" x14ac:dyDescent="0.3">
      <c r="A900">
        <v>898</v>
      </c>
      <c r="B900" s="1" t="s">
        <v>899</v>
      </c>
      <c r="C900" s="1" t="s">
        <v>5008</v>
      </c>
      <c r="D900">
        <v>2500</v>
      </c>
      <c r="E900">
        <f>VLOOKUP(D900,LU_A!$C$2:$D$13,1,TRUE)</f>
        <v>1000</v>
      </c>
      <c r="F900" t="str">
        <f>VLOOKUP($D900,LU_A!$C$2:$D$13,2,TRUE)</f>
        <v>SmB</v>
      </c>
      <c r="G900">
        <v>70</v>
      </c>
      <c r="H900" t="s">
        <v>8221</v>
      </c>
      <c r="I900" t="s">
        <v>8224</v>
      </c>
      <c r="J900" t="s">
        <v>8246</v>
      </c>
      <c r="K900">
        <v>1326651110</v>
      </c>
      <c r="L900" s="8">
        <f t="shared" si="140"/>
        <v>40923.758217592593</v>
      </c>
      <c r="M900" s="8">
        <f t="shared" si="143"/>
        <v>40923</v>
      </c>
      <c r="N900" s="9">
        <f t="shared" si="144"/>
        <v>0.75821759259270038</v>
      </c>
      <c r="O900">
        <v>1322763110</v>
      </c>
      <c r="P900" s="8">
        <f t="shared" si="141"/>
        <v>40878.758217592593</v>
      </c>
      <c r="Q900" s="8">
        <f t="shared" si="145"/>
        <v>40878</v>
      </c>
      <c r="R900" s="9">
        <f t="shared" si="146"/>
        <v>0.75821759259270038</v>
      </c>
      <c r="S900" t="b">
        <v>0</v>
      </c>
      <c r="T900">
        <v>2</v>
      </c>
      <c r="U900" t="str">
        <f t="shared" si="147"/>
        <v/>
      </c>
      <c r="V900">
        <f t="shared" si="148"/>
        <v>2</v>
      </c>
      <c r="W900" t="b">
        <v>0</v>
      </c>
      <c r="X900" t="s">
        <v>8277</v>
      </c>
      <c r="Y900" s="3">
        <f t="shared" si="149"/>
        <v>2.8000000000000001E-2</v>
      </c>
      <c r="Z900" s="4">
        <f t="shared" si="142"/>
        <v>35</v>
      </c>
      <c r="AA900" t="s">
        <v>8321</v>
      </c>
      <c r="AB900" t="s">
        <v>8325</v>
      </c>
      <c r="AC900">
        <f>1</f>
        <v>1</v>
      </c>
    </row>
    <row r="901" spans="1:29" ht="43.2" x14ac:dyDescent="0.3">
      <c r="A901">
        <v>899</v>
      </c>
      <c r="B901" s="1" t="s">
        <v>900</v>
      </c>
      <c r="C901" s="1" t="s">
        <v>5009</v>
      </c>
      <c r="D901">
        <v>750</v>
      </c>
      <c r="E901">
        <f>VLOOKUP(D901,LU_A!$C$2:$D$13,1,TRUE)</f>
        <v>0</v>
      </c>
      <c r="F901" t="str">
        <f>VLOOKUP($D901,LU_A!$C$2:$D$13,2,TRUE)</f>
        <v>SmA</v>
      </c>
      <c r="G901">
        <v>280</v>
      </c>
      <c r="H901" t="s">
        <v>8221</v>
      </c>
      <c r="I901" t="s">
        <v>8224</v>
      </c>
      <c r="J901" t="s">
        <v>8246</v>
      </c>
      <c r="K901">
        <v>1306549362</v>
      </c>
      <c r="L901" s="8">
        <f t="shared" si="140"/>
        <v>40691.099097222221</v>
      </c>
      <c r="M901" s="8">
        <f t="shared" si="143"/>
        <v>40691</v>
      </c>
      <c r="N901" s="9">
        <f t="shared" si="144"/>
        <v>9.9097222220734693E-2</v>
      </c>
      <c r="O901">
        <v>1302661362</v>
      </c>
      <c r="P901" s="8">
        <f t="shared" si="141"/>
        <v>40646.099097222221</v>
      </c>
      <c r="Q901" s="8">
        <f t="shared" si="145"/>
        <v>40646</v>
      </c>
      <c r="R901" s="9">
        <f t="shared" si="146"/>
        <v>9.9097222220734693E-2</v>
      </c>
      <c r="S901" t="b">
        <v>0</v>
      </c>
      <c r="T901">
        <v>8</v>
      </c>
      <c r="U901" t="str">
        <f t="shared" si="147"/>
        <v/>
      </c>
      <c r="V901">
        <f t="shared" si="148"/>
        <v>8</v>
      </c>
      <c r="W901" t="b">
        <v>0</v>
      </c>
      <c r="X901" t="s">
        <v>8277</v>
      </c>
      <c r="Y901" s="3">
        <f t="shared" si="149"/>
        <v>0.37333333333333335</v>
      </c>
      <c r="Z901" s="4">
        <f t="shared" si="142"/>
        <v>35</v>
      </c>
      <c r="AA901" t="s">
        <v>8321</v>
      </c>
      <c r="AB901" t="s">
        <v>8325</v>
      </c>
      <c r="AC901">
        <f>1</f>
        <v>1</v>
      </c>
    </row>
    <row r="902" spans="1:29" ht="28.8" x14ac:dyDescent="0.3">
      <c r="A902">
        <v>900</v>
      </c>
      <c r="B902" s="1" t="s">
        <v>901</v>
      </c>
      <c r="C902" s="1" t="s">
        <v>5010</v>
      </c>
      <c r="D902">
        <v>5000</v>
      </c>
      <c r="E902">
        <f>VLOOKUP(D902,LU_A!$C$2:$D$13,1,TRUE)</f>
        <v>5000</v>
      </c>
      <c r="F902" t="str">
        <f>VLOOKUP($D902,LU_A!$C$2:$D$13,2,TRUE)</f>
        <v>SmC</v>
      </c>
      <c r="G902">
        <v>21</v>
      </c>
      <c r="H902" t="s">
        <v>8221</v>
      </c>
      <c r="I902" t="s">
        <v>8224</v>
      </c>
      <c r="J902" t="s">
        <v>8246</v>
      </c>
      <c r="K902">
        <v>1459365802</v>
      </c>
      <c r="L902" s="8">
        <f t="shared" si="140"/>
        <v>42459.807893518519</v>
      </c>
      <c r="M902" s="8">
        <f t="shared" si="143"/>
        <v>42459</v>
      </c>
      <c r="N902" s="9">
        <f t="shared" si="144"/>
        <v>0.80789351851854008</v>
      </c>
      <c r="O902">
        <v>1456777402</v>
      </c>
      <c r="P902" s="8">
        <f t="shared" si="141"/>
        <v>42429.84956018519</v>
      </c>
      <c r="Q902" s="8">
        <f t="shared" si="145"/>
        <v>42429</v>
      </c>
      <c r="R902" s="9">
        <f t="shared" si="146"/>
        <v>0.84956018519005738</v>
      </c>
      <c r="S902" t="b">
        <v>0</v>
      </c>
      <c r="T902">
        <v>2</v>
      </c>
      <c r="U902" t="str">
        <f t="shared" si="147"/>
        <v/>
      </c>
      <c r="V902">
        <f t="shared" si="148"/>
        <v>2</v>
      </c>
      <c r="W902" t="b">
        <v>0</v>
      </c>
      <c r="X902" t="s">
        <v>8276</v>
      </c>
      <c r="Y902" s="3">
        <f t="shared" si="149"/>
        <v>4.1999999999999997E-3</v>
      </c>
      <c r="Z902" s="4">
        <f t="shared" si="142"/>
        <v>10.5</v>
      </c>
      <c r="AA902" t="s">
        <v>8321</v>
      </c>
      <c r="AB902" t="s">
        <v>8324</v>
      </c>
      <c r="AC902">
        <f>1</f>
        <v>1</v>
      </c>
    </row>
    <row r="903" spans="1:29" ht="57.6" x14ac:dyDescent="0.3">
      <c r="A903">
        <v>901</v>
      </c>
      <c r="B903" s="1" t="s">
        <v>902</v>
      </c>
      <c r="C903" s="1" t="s">
        <v>5011</v>
      </c>
      <c r="D903">
        <v>6500</v>
      </c>
      <c r="E903">
        <f>VLOOKUP(D903,LU_A!$C$2:$D$13,1,TRUE)</f>
        <v>5000</v>
      </c>
      <c r="F903" t="str">
        <f>VLOOKUP($D903,LU_A!$C$2:$D$13,2,TRUE)</f>
        <v>SmC</v>
      </c>
      <c r="G903">
        <v>0</v>
      </c>
      <c r="H903" t="s">
        <v>8221</v>
      </c>
      <c r="I903" t="s">
        <v>8224</v>
      </c>
      <c r="J903" t="s">
        <v>8246</v>
      </c>
      <c r="K903">
        <v>1276024260</v>
      </c>
      <c r="L903" s="8">
        <f t="shared" si="140"/>
        <v>40337.799305555556</v>
      </c>
      <c r="M903" s="8">
        <f t="shared" si="143"/>
        <v>40337</v>
      </c>
      <c r="N903" s="9">
        <f t="shared" si="144"/>
        <v>0.79930555555620231</v>
      </c>
      <c r="O903">
        <v>1272050914</v>
      </c>
      <c r="P903" s="8">
        <f t="shared" si="141"/>
        <v>40291.81150462963</v>
      </c>
      <c r="Q903" s="8">
        <f t="shared" si="145"/>
        <v>40291</v>
      </c>
      <c r="R903" s="9">
        <f t="shared" si="146"/>
        <v>0.81150462962978054</v>
      </c>
      <c r="S903" t="b">
        <v>0</v>
      </c>
      <c r="T903">
        <v>0</v>
      </c>
      <c r="U903" t="str">
        <f t="shared" si="147"/>
        <v/>
      </c>
      <c r="V903">
        <f t="shared" si="148"/>
        <v>0</v>
      </c>
      <c r="W903" t="b">
        <v>0</v>
      </c>
      <c r="X903" t="s">
        <v>8276</v>
      </c>
      <c r="Y903" s="3">
        <f t="shared" si="149"/>
        <v>0</v>
      </c>
      <c r="Z903" s="4" t="str">
        <f t="shared" si="142"/>
        <v xml:space="preserve"> </v>
      </c>
      <c r="AA903" t="s">
        <v>8321</v>
      </c>
      <c r="AB903" t="s">
        <v>8324</v>
      </c>
      <c r="AC903">
        <f>1</f>
        <v>1</v>
      </c>
    </row>
    <row r="904" spans="1:29" ht="57.6" x14ac:dyDescent="0.3">
      <c r="A904">
        <v>902</v>
      </c>
      <c r="B904" s="1" t="s">
        <v>903</v>
      </c>
      <c r="C904" s="1" t="s">
        <v>5012</v>
      </c>
      <c r="D904">
        <v>30000</v>
      </c>
      <c r="E904">
        <f>VLOOKUP(D904,LU_A!$C$2:$D$13,1,TRUE)</f>
        <v>30000</v>
      </c>
      <c r="F904" t="str">
        <f>VLOOKUP($D904,LU_A!$C$2:$D$13,2,TRUE)</f>
        <v>MedD</v>
      </c>
      <c r="G904">
        <v>90</v>
      </c>
      <c r="H904" t="s">
        <v>8221</v>
      </c>
      <c r="I904" t="s">
        <v>8224</v>
      </c>
      <c r="J904" t="s">
        <v>8246</v>
      </c>
      <c r="K904">
        <v>1409412600</v>
      </c>
      <c r="L904" s="8">
        <f t="shared" si="140"/>
        <v>41881.645833333336</v>
      </c>
      <c r="M904" s="8">
        <f t="shared" si="143"/>
        <v>41881</v>
      </c>
      <c r="N904" s="9">
        <f t="shared" si="144"/>
        <v>0.64583333333575865</v>
      </c>
      <c r="O904">
        <v>1404947422</v>
      </c>
      <c r="P904" s="8">
        <f t="shared" si="141"/>
        <v>41829.965532407405</v>
      </c>
      <c r="Q904" s="8">
        <f t="shared" si="145"/>
        <v>41829</v>
      </c>
      <c r="R904" s="9">
        <f t="shared" si="146"/>
        <v>0.96553240740468027</v>
      </c>
      <c r="S904" t="b">
        <v>0</v>
      </c>
      <c r="T904">
        <v>3</v>
      </c>
      <c r="U904" t="str">
        <f t="shared" si="147"/>
        <v/>
      </c>
      <c r="V904">
        <f t="shared" si="148"/>
        <v>3</v>
      </c>
      <c r="W904" t="b">
        <v>0</v>
      </c>
      <c r="X904" t="s">
        <v>8276</v>
      </c>
      <c r="Y904" s="3">
        <f t="shared" si="149"/>
        <v>3.0000000000000001E-3</v>
      </c>
      <c r="Z904" s="4">
        <f t="shared" si="142"/>
        <v>30</v>
      </c>
      <c r="AA904" t="s">
        <v>8321</v>
      </c>
      <c r="AB904" t="s">
        <v>8324</v>
      </c>
      <c r="AC904">
        <f>1</f>
        <v>1</v>
      </c>
    </row>
    <row r="905" spans="1:29" ht="43.2" x14ac:dyDescent="0.3">
      <c r="A905">
        <v>903</v>
      </c>
      <c r="B905" s="1" t="s">
        <v>904</v>
      </c>
      <c r="C905" s="1" t="s">
        <v>5013</v>
      </c>
      <c r="D905">
        <v>5000</v>
      </c>
      <c r="E905">
        <f>VLOOKUP(D905,LU_A!$C$2:$D$13,1,TRUE)</f>
        <v>5000</v>
      </c>
      <c r="F905" t="str">
        <f>VLOOKUP($D905,LU_A!$C$2:$D$13,2,TRUE)</f>
        <v>SmC</v>
      </c>
      <c r="G905">
        <v>160</v>
      </c>
      <c r="H905" t="s">
        <v>8221</v>
      </c>
      <c r="I905" t="s">
        <v>8224</v>
      </c>
      <c r="J905" t="s">
        <v>8246</v>
      </c>
      <c r="K905">
        <v>1348367100</v>
      </c>
      <c r="L905" s="8">
        <f t="shared" si="140"/>
        <v>41175.100694444445</v>
      </c>
      <c r="M905" s="8">
        <f t="shared" si="143"/>
        <v>41175</v>
      </c>
      <c r="N905" s="9">
        <f t="shared" si="144"/>
        <v>0.10069444444525288</v>
      </c>
      <c r="O905">
        <v>1346180780</v>
      </c>
      <c r="P905" s="8">
        <f t="shared" si="141"/>
        <v>41149.796064814815</v>
      </c>
      <c r="Q905" s="8">
        <f t="shared" si="145"/>
        <v>41149</v>
      </c>
      <c r="R905" s="9">
        <f t="shared" si="146"/>
        <v>0.79606481481459923</v>
      </c>
      <c r="S905" t="b">
        <v>0</v>
      </c>
      <c r="T905">
        <v>4</v>
      </c>
      <c r="U905" t="str">
        <f t="shared" si="147"/>
        <v/>
      </c>
      <c r="V905">
        <f t="shared" si="148"/>
        <v>4</v>
      </c>
      <c r="W905" t="b">
        <v>0</v>
      </c>
      <c r="X905" t="s">
        <v>8276</v>
      </c>
      <c r="Y905" s="3">
        <f t="shared" si="149"/>
        <v>3.2000000000000001E-2</v>
      </c>
      <c r="Z905" s="4">
        <f t="shared" si="142"/>
        <v>40</v>
      </c>
      <c r="AA905" t="s">
        <v>8321</v>
      </c>
      <c r="AB905" t="s">
        <v>8324</v>
      </c>
      <c r="AC905">
        <f>1</f>
        <v>1</v>
      </c>
    </row>
    <row r="906" spans="1:29" ht="43.2" x14ac:dyDescent="0.3">
      <c r="A906">
        <v>904</v>
      </c>
      <c r="B906" s="1" t="s">
        <v>905</v>
      </c>
      <c r="C906" s="1" t="s">
        <v>5014</v>
      </c>
      <c r="D906">
        <v>50000</v>
      </c>
      <c r="E906">
        <f>VLOOKUP(D906,LU_A!$C$2:$D$13,1,TRUE)</f>
        <v>50000</v>
      </c>
      <c r="F906" t="str">
        <f>VLOOKUP($D906,LU_A!$C$2:$D$13,2,TRUE)</f>
        <v>LgD</v>
      </c>
      <c r="G906">
        <v>151</v>
      </c>
      <c r="H906" t="s">
        <v>8221</v>
      </c>
      <c r="I906" t="s">
        <v>8224</v>
      </c>
      <c r="J906" t="s">
        <v>8246</v>
      </c>
      <c r="K906">
        <v>1451786137</v>
      </c>
      <c r="L906" s="8">
        <f t="shared" si="140"/>
        <v>42372.080289351856</v>
      </c>
      <c r="M906" s="8">
        <f t="shared" si="143"/>
        <v>42372</v>
      </c>
      <c r="N906" s="9">
        <f t="shared" si="144"/>
        <v>8.0289351855753921E-2</v>
      </c>
      <c r="O906">
        <v>1449194137</v>
      </c>
      <c r="P906" s="8">
        <f t="shared" si="141"/>
        <v>42342.080289351856</v>
      </c>
      <c r="Q906" s="8">
        <f t="shared" si="145"/>
        <v>42342</v>
      </c>
      <c r="R906" s="9">
        <f t="shared" si="146"/>
        <v>8.0289351855753921E-2</v>
      </c>
      <c r="S906" t="b">
        <v>0</v>
      </c>
      <c r="T906">
        <v>3</v>
      </c>
      <c r="U906" t="str">
        <f t="shared" si="147"/>
        <v/>
      </c>
      <c r="V906">
        <f t="shared" si="148"/>
        <v>3</v>
      </c>
      <c r="W906" t="b">
        <v>0</v>
      </c>
      <c r="X906" t="s">
        <v>8276</v>
      </c>
      <c r="Y906" s="3">
        <f t="shared" si="149"/>
        <v>3.0200000000000001E-3</v>
      </c>
      <c r="Z906" s="4">
        <f t="shared" si="142"/>
        <v>50.333333333333336</v>
      </c>
      <c r="AA906" t="s">
        <v>8321</v>
      </c>
      <c r="AB906" t="s">
        <v>8324</v>
      </c>
      <c r="AC906">
        <f>1</f>
        <v>1</v>
      </c>
    </row>
    <row r="907" spans="1:29" ht="43.2" x14ac:dyDescent="0.3">
      <c r="A907">
        <v>905</v>
      </c>
      <c r="B907" s="1" t="s">
        <v>906</v>
      </c>
      <c r="C907" s="1" t="s">
        <v>5015</v>
      </c>
      <c r="D907">
        <v>6500</v>
      </c>
      <c r="E907">
        <f>VLOOKUP(D907,LU_A!$C$2:$D$13,1,TRUE)</f>
        <v>5000</v>
      </c>
      <c r="F907" t="str">
        <f>VLOOKUP($D907,LU_A!$C$2:$D$13,2,TRUE)</f>
        <v>SmC</v>
      </c>
      <c r="G907">
        <v>196</v>
      </c>
      <c r="H907" t="s">
        <v>8221</v>
      </c>
      <c r="I907" t="s">
        <v>8224</v>
      </c>
      <c r="J907" t="s">
        <v>8246</v>
      </c>
      <c r="K907">
        <v>1295847926</v>
      </c>
      <c r="L907" s="8">
        <f t="shared" si="140"/>
        <v>40567.239884259259</v>
      </c>
      <c r="M907" s="8">
        <f t="shared" si="143"/>
        <v>40567</v>
      </c>
      <c r="N907" s="9">
        <f t="shared" si="144"/>
        <v>0.23988425925927004</v>
      </c>
      <c r="O907">
        <v>1290663926</v>
      </c>
      <c r="P907" s="8">
        <f t="shared" si="141"/>
        <v>40507.239884259259</v>
      </c>
      <c r="Q907" s="8">
        <f t="shared" si="145"/>
        <v>40507</v>
      </c>
      <c r="R907" s="9">
        <f t="shared" si="146"/>
        <v>0.23988425925927004</v>
      </c>
      <c r="S907" t="b">
        <v>0</v>
      </c>
      <c r="T907">
        <v>6</v>
      </c>
      <c r="U907" t="str">
        <f t="shared" si="147"/>
        <v/>
      </c>
      <c r="V907">
        <f t="shared" si="148"/>
        <v>6</v>
      </c>
      <c r="W907" t="b">
        <v>0</v>
      </c>
      <c r="X907" t="s">
        <v>8276</v>
      </c>
      <c r="Y907" s="3">
        <f t="shared" si="149"/>
        <v>3.0153846153846153E-2</v>
      </c>
      <c r="Z907" s="4">
        <f t="shared" si="142"/>
        <v>32.666666666666664</v>
      </c>
      <c r="AA907" t="s">
        <v>8321</v>
      </c>
      <c r="AB907" t="s">
        <v>8324</v>
      </c>
      <c r="AC907">
        <f>1</f>
        <v>1</v>
      </c>
    </row>
    <row r="908" spans="1:29" ht="28.8" x14ac:dyDescent="0.3">
      <c r="A908">
        <v>906</v>
      </c>
      <c r="B908" s="1" t="s">
        <v>907</v>
      </c>
      <c r="C908" s="1" t="s">
        <v>5016</v>
      </c>
      <c r="D908">
        <v>15000</v>
      </c>
      <c r="E908">
        <f>VLOOKUP(D908,LU_A!$C$2:$D$13,1,TRUE)</f>
        <v>15000</v>
      </c>
      <c r="F908" t="str">
        <f>VLOOKUP($D908,LU_A!$C$2:$D$13,2,TRUE)</f>
        <v>MedA</v>
      </c>
      <c r="G908">
        <v>0</v>
      </c>
      <c r="H908" t="s">
        <v>8221</v>
      </c>
      <c r="I908" t="s">
        <v>8224</v>
      </c>
      <c r="J908" t="s">
        <v>8246</v>
      </c>
      <c r="K908">
        <v>1394681590</v>
      </c>
      <c r="L908" s="8">
        <f t="shared" si="140"/>
        <v>41711.148032407407</v>
      </c>
      <c r="M908" s="8">
        <f t="shared" si="143"/>
        <v>41711</v>
      </c>
      <c r="N908" s="9">
        <f t="shared" si="144"/>
        <v>0.14803240740729962</v>
      </c>
      <c r="O908">
        <v>1392093190</v>
      </c>
      <c r="P908" s="8">
        <f t="shared" si="141"/>
        <v>41681.189699074072</v>
      </c>
      <c r="Q908" s="8">
        <f t="shared" si="145"/>
        <v>41681</v>
      </c>
      <c r="R908" s="9">
        <f t="shared" si="146"/>
        <v>0.18969907407154096</v>
      </c>
      <c r="S908" t="b">
        <v>0</v>
      </c>
      <c r="T908">
        <v>0</v>
      </c>
      <c r="U908" t="str">
        <f t="shared" si="147"/>
        <v/>
      </c>
      <c r="V908">
        <f t="shared" si="148"/>
        <v>0</v>
      </c>
      <c r="W908" t="b">
        <v>0</v>
      </c>
      <c r="X908" t="s">
        <v>8276</v>
      </c>
      <c r="Y908" s="3">
        <f t="shared" si="149"/>
        <v>0</v>
      </c>
      <c r="Z908" s="4" t="str">
        <f t="shared" si="142"/>
        <v xml:space="preserve"> </v>
      </c>
      <c r="AA908" t="s">
        <v>8321</v>
      </c>
      <c r="AB908" t="s">
        <v>8324</v>
      </c>
      <c r="AC908">
        <f>1</f>
        <v>1</v>
      </c>
    </row>
    <row r="909" spans="1:29" ht="28.8" x14ac:dyDescent="0.3">
      <c r="A909">
        <v>907</v>
      </c>
      <c r="B909" s="1" t="s">
        <v>908</v>
      </c>
      <c r="C909" s="1" t="s">
        <v>5017</v>
      </c>
      <c r="D909">
        <v>2900</v>
      </c>
      <c r="E909">
        <f>VLOOKUP(D909,LU_A!$C$2:$D$13,1,TRUE)</f>
        <v>1000</v>
      </c>
      <c r="F909" t="str">
        <f>VLOOKUP($D909,LU_A!$C$2:$D$13,2,TRUE)</f>
        <v>SmB</v>
      </c>
      <c r="G909">
        <v>0</v>
      </c>
      <c r="H909" t="s">
        <v>8221</v>
      </c>
      <c r="I909" t="s">
        <v>8224</v>
      </c>
      <c r="J909" t="s">
        <v>8246</v>
      </c>
      <c r="K909">
        <v>1315715823</v>
      </c>
      <c r="L909" s="8">
        <f t="shared" si="140"/>
        <v>40797.192395833335</v>
      </c>
      <c r="M909" s="8">
        <f t="shared" si="143"/>
        <v>40797</v>
      </c>
      <c r="N909" s="9">
        <f t="shared" si="144"/>
        <v>0.19239583333546761</v>
      </c>
      <c r="O909">
        <v>1313123823</v>
      </c>
      <c r="P909" s="8">
        <f t="shared" si="141"/>
        <v>40767.192395833335</v>
      </c>
      <c r="Q909" s="8">
        <f t="shared" si="145"/>
        <v>40767</v>
      </c>
      <c r="R909" s="9">
        <f t="shared" si="146"/>
        <v>0.19239583333546761</v>
      </c>
      <c r="S909" t="b">
        <v>0</v>
      </c>
      <c r="T909">
        <v>0</v>
      </c>
      <c r="U909" t="str">
        <f t="shared" si="147"/>
        <v/>
      </c>
      <c r="V909">
        <f t="shared" si="148"/>
        <v>0</v>
      </c>
      <c r="W909" t="b">
        <v>0</v>
      </c>
      <c r="X909" t="s">
        <v>8276</v>
      </c>
      <c r="Y909" s="3">
        <f t="shared" si="149"/>
        <v>0</v>
      </c>
      <c r="Z909" s="4" t="str">
        <f t="shared" si="142"/>
        <v xml:space="preserve"> </v>
      </c>
      <c r="AA909" t="s">
        <v>8321</v>
      </c>
      <c r="AB909" t="s">
        <v>8324</v>
      </c>
      <c r="AC909">
        <f>1</f>
        <v>1</v>
      </c>
    </row>
    <row r="910" spans="1:29" ht="43.2" x14ac:dyDescent="0.3">
      <c r="A910">
        <v>908</v>
      </c>
      <c r="B910" s="1" t="s">
        <v>909</v>
      </c>
      <c r="C910" s="1" t="s">
        <v>5018</v>
      </c>
      <c r="D910">
        <v>2500</v>
      </c>
      <c r="E910">
        <f>VLOOKUP(D910,LU_A!$C$2:$D$13,1,TRUE)</f>
        <v>1000</v>
      </c>
      <c r="F910" t="str">
        <f>VLOOKUP($D910,LU_A!$C$2:$D$13,2,TRUE)</f>
        <v>SmB</v>
      </c>
      <c r="G910">
        <v>0</v>
      </c>
      <c r="H910" t="s">
        <v>8221</v>
      </c>
      <c r="I910" t="s">
        <v>8224</v>
      </c>
      <c r="J910" t="s">
        <v>8246</v>
      </c>
      <c r="K910">
        <v>1280206740</v>
      </c>
      <c r="L910" s="8">
        <f t="shared" si="140"/>
        <v>40386.207638888889</v>
      </c>
      <c r="M910" s="8">
        <f t="shared" si="143"/>
        <v>40386</v>
      </c>
      <c r="N910" s="9">
        <f t="shared" si="144"/>
        <v>0.20763888888905058</v>
      </c>
      <c r="O910">
        <v>1276283655</v>
      </c>
      <c r="P910" s="8">
        <f t="shared" si="141"/>
        <v>40340.801562499997</v>
      </c>
      <c r="Q910" s="8">
        <f t="shared" si="145"/>
        <v>40340</v>
      </c>
      <c r="R910" s="9">
        <f t="shared" si="146"/>
        <v>0.80156249999708962</v>
      </c>
      <c r="S910" t="b">
        <v>0</v>
      </c>
      <c r="T910">
        <v>0</v>
      </c>
      <c r="U910" t="str">
        <f t="shared" si="147"/>
        <v/>
      </c>
      <c r="V910">
        <f t="shared" si="148"/>
        <v>0</v>
      </c>
      <c r="W910" t="b">
        <v>0</v>
      </c>
      <c r="X910" t="s">
        <v>8276</v>
      </c>
      <c r="Y910" s="3">
        <f t="shared" si="149"/>
        <v>0</v>
      </c>
      <c r="Z910" s="4" t="str">
        <f t="shared" si="142"/>
        <v xml:space="preserve"> </v>
      </c>
      <c r="AA910" t="s">
        <v>8321</v>
      </c>
      <c r="AB910" t="s">
        <v>8324</v>
      </c>
      <c r="AC910">
        <f>1</f>
        <v>1</v>
      </c>
    </row>
    <row r="911" spans="1:29" ht="57.6" x14ac:dyDescent="0.3">
      <c r="A911">
        <v>909</v>
      </c>
      <c r="B911" s="1" t="s">
        <v>910</v>
      </c>
      <c r="C911" s="1" t="s">
        <v>5019</v>
      </c>
      <c r="D911">
        <v>16000</v>
      </c>
      <c r="E911">
        <f>VLOOKUP(D911,LU_A!$C$2:$D$13,1,TRUE)</f>
        <v>15000</v>
      </c>
      <c r="F911" t="str">
        <f>VLOOKUP($D911,LU_A!$C$2:$D$13,2,TRUE)</f>
        <v>MedA</v>
      </c>
      <c r="G911">
        <v>520</v>
      </c>
      <c r="H911" t="s">
        <v>8221</v>
      </c>
      <c r="I911" t="s">
        <v>8224</v>
      </c>
      <c r="J911" t="s">
        <v>8246</v>
      </c>
      <c r="K911">
        <v>1343016000</v>
      </c>
      <c r="L911" s="8">
        <f t="shared" si="140"/>
        <v>41113.166666666664</v>
      </c>
      <c r="M911" s="8">
        <f t="shared" si="143"/>
        <v>41113</v>
      </c>
      <c r="N911" s="9">
        <f t="shared" si="144"/>
        <v>0.16666666666424135</v>
      </c>
      <c r="O911">
        <v>1340296440</v>
      </c>
      <c r="P911" s="8">
        <f t="shared" si="141"/>
        <v>41081.69027777778</v>
      </c>
      <c r="Q911" s="8">
        <f t="shared" si="145"/>
        <v>41081</v>
      </c>
      <c r="R911" s="9">
        <f t="shared" si="146"/>
        <v>0.69027777777955635</v>
      </c>
      <c r="S911" t="b">
        <v>0</v>
      </c>
      <c r="T911">
        <v>8</v>
      </c>
      <c r="U911" t="str">
        <f t="shared" si="147"/>
        <v/>
      </c>
      <c r="V911">
        <f t="shared" si="148"/>
        <v>8</v>
      </c>
      <c r="W911" t="b">
        <v>0</v>
      </c>
      <c r="X911" t="s">
        <v>8276</v>
      </c>
      <c r="Y911" s="3">
        <f t="shared" si="149"/>
        <v>3.2500000000000001E-2</v>
      </c>
      <c r="Z911" s="4">
        <f t="shared" si="142"/>
        <v>65</v>
      </c>
      <c r="AA911" t="s">
        <v>8321</v>
      </c>
      <c r="AB911" t="s">
        <v>8324</v>
      </c>
      <c r="AC911">
        <f>1</f>
        <v>1</v>
      </c>
    </row>
    <row r="912" spans="1:29" ht="43.2" x14ac:dyDescent="0.3">
      <c r="A912">
        <v>910</v>
      </c>
      <c r="B912" s="1" t="s">
        <v>911</v>
      </c>
      <c r="C912" s="1" t="s">
        <v>5020</v>
      </c>
      <c r="D912">
        <v>550</v>
      </c>
      <c r="E912">
        <f>VLOOKUP(D912,LU_A!$C$2:$D$13,1,TRUE)</f>
        <v>0</v>
      </c>
      <c r="F912" t="str">
        <f>VLOOKUP($D912,LU_A!$C$2:$D$13,2,TRUE)</f>
        <v>SmA</v>
      </c>
      <c r="G912">
        <v>123</v>
      </c>
      <c r="H912" t="s">
        <v>8221</v>
      </c>
      <c r="I912" t="s">
        <v>8225</v>
      </c>
      <c r="J912" t="s">
        <v>8247</v>
      </c>
      <c r="K912">
        <v>1488546319</v>
      </c>
      <c r="L912" s="8">
        <f t="shared" si="140"/>
        <v>42797.545358796298</v>
      </c>
      <c r="M912" s="8">
        <f t="shared" si="143"/>
        <v>42797</v>
      </c>
      <c r="N912" s="9">
        <f t="shared" si="144"/>
        <v>0.54535879629838746</v>
      </c>
      <c r="O912">
        <v>1483362319</v>
      </c>
      <c r="P912" s="8">
        <f t="shared" si="141"/>
        <v>42737.545358796298</v>
      </c>
      <c r="Q912" s="8">
        <f t="shared" si="145"/>
        <v>42737</v>
      </c>
      <c r="R912" s="9">
        <f t="shared" si="146"/>
        <v>0.54535879629838746</v>
      </c>
      <c r="S912" t="b">
        <v>0</v>
      </c>
      <c r="T912">
        <v>5</v>
      </c>
      <c r="U912" t="str">
        <f t="shared" si="147"/>
        <v/>
      </c>
      <c r="V912">
        <f t="shared" si="148"/>
        <v>5</v>
      </c>
      <c r="W912" t="b">
        <v>0</v>
      </c>
      <c r="X912" t="s">
        <v>8276</v>
      </c>
      <c r="Y912" s="3">
        <f t="shared" si="149"/>
        <v>0.22363636363636363</v>
      </c>
      <c r="Z912" s="4">
        <f t="shared" si="142"/>
        <v>24.6</v>
      </c>
      <c r="AA912" t="s">
        <v>8321</v>
      </c>
      <c r="AB912" t="s">
        <v>8324</v>
      </c>
      <c r="AC912">
        <f>1</f>
        <v>1</v>
      </c>
    </row>
    <row r="913" spans="1:29" ht="43.2" x14ac:dyDescent="0.3">
      <c r="A913">
        <v>911</v>
      </c>
      <c r="B913" s="1" t="s">
        <v>912</v>
      </c>
      <c r="C913" s="1" t="s">
        <v>5021</v>
      </c>
      <c r="D913">
        <v>100000</v>
      </c>
      <c r="E913">
        <f>VLOOKUP(D913,LU_A!$C$2:$D$13,1,TRUE)</f>
        <v>50000</v>
      </c>
      <c r="F913" t="str">
        <f>VLOOKUP($D913,LU_A!$C$2:$D$13,2,TRUE)</f>
        <v>LgD</v>
      </c>
      <c r="G913">
        <v>0</v>
      </c>
      <c r="H913" t="s">
        <v>8221</v>
      </c>
      <c r="I913" t="s">
        <v>8224</v>
      </c>
      <c r="J913" t="s">
        <v>8246</v>
      </c>
      <c r="K913">
        <v>1390522045</v>
      </c>
      <c r="L913" s="8">
        <f t="shared" si="140"/>
        <v>41663.005150462966</v>
      </c>
      <c r="M913" s="8">
        <f t="shared" si="143"/>
        <v>41663</v>
      </c>
      <c r="N913" s="9">
        <f t="shared" si="144"/>
        <v>5.1504629664123058E-3</v>
      </c>
      <c r="O913">
        <v>1388707645</v>
      </c>
      <c r="P913" s="8">
        <f t="shared" si="141"/>
        <v>41642.005150462966</v>
      </c>
      <c r="Q913" s="8">
        <f t="shared" si="145"/>
        <v>41642</v>
      </c>
      <c r="R913" s="9">
        <f t="shared" si="146"/>
        <v>5.1504629664123058E-3</v>
      </c>
      <c r="S913" t="b">
        <v>0</v>
      </c>
      <c r="T913">
        <v>0</v>
      </c>
      <c r="U913" t="str">
        <f t="shared" si="147"/>
        <v/>
      </c>
      <c r="V913">
        <f t="shared" si="148"/>
        <v>0</v>
      </c>
      <c r="W913" t="b">
        <v>0</v>
      </c>
      <c r="X913" t="s">
        <v>8276</v>
      </c>
      <c r="Y913" s="3">
        <f t="shared" si="149"/>
        <v>0</v>
      </c>
      <c r="Z913" s="4" t="str">
        <f t="shared" si="142"/>
        <v xml:space="preserve"> </v>
      </c>
      <c r="AA913" t="s">
        <v>8321</v>
      </c>
      <c r="AB913" t="s">
        <v>8324</v>
      </c>
      <c r="AC913">
        <f>1</f>
        <v>1</v>
      </c>
    </row>
    <row r="914" spans="1:29" ht="43.2" x14ac:dyDescent="0.3">
      <c r="A914">
        <v>912</v>
      </c>
      <c r="B914" s="1" t="s">
        <v>913</v>
      </c>
      <c r="C914" s="1" t="s">
        <v>5022</v>
      </c>
      <c r="D914">
        <v>3500</v>
      </c>
      <c r="E914">
        <f>VLOOKUP(D914,LU_A!$C$2:$D$13,1,TRUE)</f>
        <v>1000</v>
      </c>
      <c r="F914" t="str">
        <f>VLOOKUP($D914,LU_A!$C$2:$D$13,2,TRUE)</f>
        <v>SmB</v>
      </c>
      <c r="G914">
        <v>30</v>
      </c>
      <c r="H914" t="s">
        <v>8221</v>
      </c>
      <c r="I914" t="s">
        <v>8224</v>
      </c>
      <c r="J914" t="s">
        <v>8246</v>
      </c>
      <c r="K914">
        <v>1355197047</v>
      </c>
      <c r="L914" s="8">
        <f t="shared" si="140"/>
        <v>41254.151006944441</v>
      </c>
      <c r="M914" s="8">
        <f t="shared" si="143"/>
        <v>41254</v>
      </c>
      <c r="N914" s="9">
        <f t="shared" si="144"/>
        <v>0.15100694444117835</v>
      </c>
      <c r="O914">
        <v>1350009447</v>
      </c>
      <c r="P914" s="8">
        <f t="shared" si="141"/>
        <v>41194.109340277777</v>
      </c>
      <c r="Q914" s="8">
        <f t="shared" si="145"/>
        <v>41194</v>
      </c>
      <c r="R914" s="9">
        <f t="shared" si="146"/>
        <v>0.109340277776937</v>
      </c>
      <c r="S914" t="b">
        <v>0</v>
      </c>
      <c r="T914">
        <v>2</v>
      </c>
      <c r="U914" t="str">
        <f t="shared" si="147"/>
        <v/>
      </c>
      <c r="V914">
        <f t="shared" si="148"/>
        <v>2</v>
      </c>
      <c r="W914" t="b">
        <v>0</v>
      </c>
      <c r="X914" t="s">
        <v>8276</v>
      </c>
      <c r="Y914" s="3">
        <f t="shared" si="149"/>
        <v>8.5714285714285719E-3</v>
      </c>
      <c r="Z914" s="4">
        <f t="shared" si="142"/>
        <v>15</v>
      </c>
      <c r="AA914" t="s">
        <v>8321</v>
      </c>
      <c r="AB914" t="s">
        <v>8324</v>
      </c>
      <c r="AC914">
        <f>1</f>
        <v>1</v>
      </c>
    </row>
    <row r="915" spans="1:29" ht="43.2" x14ac:dyDescent="0.3">
      <c r="A915">
        <v>913</v>
      </c>
      <c r="B915" s="1" t="s">
        <v>914</v>
      </c>
      <c r="C915" s="1" t="s">
        <v>5023</v>
      </c>
      <c r="D915">
        <v>30000</v>
      </c>
      <c r="E915">
        <f>VLOOKUP(D915,LU_A!$C$2:$D$13,1,TRUE)</f>
        <v>30000</v>
      </c>
      <c r="F915" t="str">
        <f>VLOOKUP($D915,LU_A!$C$2:$D$13,2,TRUE)</f>
        <v>MedD</v>
      </c>
      <c r="G915">
        <v>1982</v>
      </c>
      <c r="H915" t="s">
        <v>8221</v>
      </c>
      <c r="I915" t="s">
        <v>8224</v>
      </c>
      <c r="J915" t="s">
        <v>8246</v>
      </c>
      <c r="K915">
        <v>1336188019</v>
      </c>
      <c r="L915" s="8">
        <f t="shared" si="140"/>
        <v>41034.139108796298</v>
      </c>
      <c r="M915" s="8">
        <f t="shared" si="143"/>
        <v>41034</v>
      </c>
      <c r="N915" s="9">
        <f t="shared" si="144"/>
        <v>0.13910879629838746</v>
      </c>
      <c r="O915">
        <v>1333596019</v>
      </c>
      <c r="P915" s="8">
        <f t="shared" si="141"/>
        <v>41004.139108796298</v>
      </c>
      <c r="Q915" s="8">
        <f t="shared" si="145"/>
        <v>41004</v>
      </c>
      <c r="R915" s="9">
        <f t="shared" si="146"/>
        <v>0.13910879629838746</v>
      </c>
      <c r="S915" t="b">
        <v>0</v>
      </c>
      <c r="T915">
        <v>24</v>
      </c>
      <c r="U915" t="str">
        <f t="shared" si="147"/>
        <v/>
      </c>
      <c r="V915">
        <f t="shared" si="148"/>
        <v>24</v>
      </c>
      <c r="W915" t="b">
        <v>0</v>
      </c>
      <c r="X915" t="s">
        <v>8276</v>
      </c>
      <c r="Y915" s="3">
        <f t="shared" si="149"/>
        <v>6.6066666666666662E-2</v>
      </c>
      <c r="Z915" s="4">
        <f t="shared" si="142"/>
        <v>82.583333333333329</v>
      </c>
      <c r="AA915" t="s">
        <v>8321</v>
      </c>
      <c r="AB915" t="s">
        <v>8324</v>
      </c>
      <c r="AC915">
        <f>1</f>
        <v>1</v>
      </c>
    </row>
    <row r="916" spans="1:29" ht="43.2" x14ac:dyDescent="0.3">
      <c r="A916">
        <v>914</v>
      </c>
      <c r="B916" s="1" t="s">
        <v>915</v>
      </c>
      <c r="C916" s="1" t="s">
        <v>5024</v>
      </c>
      <c r="D916">
        <v>1500</v>
      </c>
      <c r="E916">
        <f>VLOOKUP(D916,LU_A!$C$2:$D$13,1,TRUE)</f>
        <v>1000</v>
      </c>
      <c r="F916" t="str">
        <f>VLOOKUP($D916,LU_A!$C$2:$D$13,2,TRUE)</f>
        <v>SmB</v>
      </c>
      <c r="G916">
        <v>0</v>
      </c>
      <c r="H916" t="s">
        <v>8221</v>
      </c>
      <c r="I916" t="s">
        <v>8224</v>
      </c>
      <c r="J916" t="s">
        <v>8246</v>
      </c>
      <c r="K916">
        <v>1345918747</v>
      </c>
      <c r="L916" s="8">
        <f t="shared" si="140"/>
        <v>41146.763275462967</v>
      </c>
      <c r="M916" s="8">
        <f t="shared" si="143"/>
        <v>41146</v>
      </c>
      <c r="N916" s="9">
        <f t="shared" si="144"/>
        <v>0.76327546296670334</v>
      </c>
      <c r="O916">
        <v>1343326747</v>
      </c>
      <c r="P916" s="8">
        <f t="shared" si="141"/>
        <v>41116.763275462967</v>
      </c>
      <c r="Q916" s="8">
        <f t="shared" si="145"/>
        <v>41116</v>
      </c>
      <c r="R916" s="9">
        <f t="shared" si="146"/>
        <v>0.76327546296670334</v>
      </c>
      <c r="S916" t="b">
        <v>0</v>
      </c>
      <c r="T916">
        <v>0</v>
      </c>
      <c r="U916" t="str">
        <f t="shared" si="147"/>
        <v/>
      </c>
      <c r="V916">
        <f t="shared" si="148"/>
        <v>0</v>
      </c>
      <c r="W916" t="b">
        <v>0</v>
      </c>
      <c r="X916" t="s">
        <v>8276</v>
      </c>
      <c r="Y916" s="3">
        <f t="shared" si="149"/>
        <v>0</v>
      </c>
      <c r="Z916" s="4" t="str">
        <f t="shared" si="142"/>
        <v xml:space="preserve"> </v>
      </c>
      <c r="AA916" t="s">
        <v>8321</v>
      </c>
      <c r="AB916" t="s">
        <v>8324</v>
      </c>
      <c r="AC916">
        <f>1</f>
        <v>1</v>
      </c>
    </row>
    <row r="917" spans="1:29" ht="43.2" x14ac:dyDescent="0.3">
      <c r="A917">
        <v>915</v>
      </c>
      <c r="B917" s="1" t="s">
        <v>916</v>
      </c>
      <c r="C917" s="1" t="s">
        <v>5025</v>
      </c>
      <c r="D917">
        <v>6500</v>
      </c>
      <c r="E917">
        <f>VLOOKUP(D917,LU_A!$C$2:$D$13,1,TRUE)</f>
        <v>5000</v>
      </c>
      <c r="F917" t="str">
        <f>VLOOKUP($D917,LU_A!$C$2:$D$13,2,TRUE)</f>
        <v>SmC</v>
      </c>
      <c r="G917">
        <v>375</v>
      </c>
      <c r="H917" t="s">
        <v>8221</v>
      </c>
      <c r="I917" t="s">
        <v>8224</v>
      </c>
      <c r="J917" t="s">
        <v>8246</v>
      </c>
      <c r="K917">
        <v>1330577940</v>
      </c>
      <c r="L917" s="8">
        <f t="shared" si="140"/>
        <v>40969.207638888889</v>
      </c>
      <c r="M917" s="8">
        <f t="shared" si="143"/>
        <v>40969</v>
      </c>
      <c r="N917" s="9">
        <f t="shared" si="144"/>
        <v>0.20763888888905058</v>
      </c>
      <c r="O917">
        <v>1327853914</v>
      </c>
      <c r="P917" s="8">
        <f t="shared" si="141"/>
        <v>40937.679560185185</v>
      </c>
      <c r="Q917" s="8">
        <f t="shared" si="145"/>
        <v>40937</v>
      </c>
      <c r="R917" s="9">
        <f t="shared" si="146"/>
        <v>0.67956018518452765</v>
      </c>
      <c r="S917" t="b">
        <v>0</v>
      </c>
      <c r="T917">
        <v>9</v>
      </c>
      <c r="U917" t="str">
        <f t="shared" si="147"/>
        <v/>
      </c>
      <c r="V917">
        <f t="shared" si="148"/>
        <v>9</v>
      </c>
      <c r="W917" t="b">
        <v>0</v>
      </c>
      <c r="X917" t="s">
        <v>8276</v>
      </c>
      <c r="Y917" s="3">
        <f t="shared" si="149"/>
        <v>5.7692307692307696E-2</v>
      </c>
      <c r="Z917" s="4">
        <f t="shared" si="142"/>
        <v>41.666666666666664</v>
      </c>
      <c r="AA917" t="s">
        <v>8321</v>
      </c>
      <c r="AB917" t="s">
        <v>8324</v>
      </c>
      <c r="AC917">
        <f>1</f>
        <v>1</v>
      </c>
    </row>
    <row r="918" spans="1:29" ht="43.2" x14ac:dyDescent="0.3">
      <c r="A918">
        <v>916</v>
      </c>
      <c r="B918" s="1" t="s">
        <v>917</v>
      </c>
      <c r="C918" s="1" t="s">
        <v>5026</v>
      </c>
      <c r="D918">
        <v>3300</v>
      </c>
      <c r="E918">
        <f>VLOOKUP(D918,LU_A!$C$2:$D$13,1,TRUE)</f>
        <v>1000</v>
      </c>
      <c r="F918" t="str">
        <f>VLOOKUP($D918,LU_A!$C$2:$D$13,2,TRUE)</f>
        <v>SmB</v>
      </c>
      <c r="G918">
        <v>0</v>
      </c>
      <c r="H918" t="s">
        <v>8221</v>
      </c>
      <c r="I918" t="s">
        <v>8224</v>
      </c>
      <c r="J918" t="s">
        <v>8246</v>
      </c>
      <c r="K918">
        <v>1287723600</v>
      </c>
      <c r="L918" s="8">
        <f t="shared" si="140"/>
        <v>40473.208333333336</v>
      </c>
      <c r="M918" s="8">
        <f t="shared" si="143"/>
        <v>40473</v>
      </c>
      <c r="N918" s="9">
        <f t="shared" si="144"/>
        <v>0.20833333333575865</v>
      </c>
      <c r="O918">
        <v>1284409734</v>
      </c>
      <c r="P918" s="8">
        <f t="shared" si="141"/>
        <v>40434.853402777779</v>
      </c>
      <c r="Q918" s="8">
        <f t="shared" si="145"/>
        <v>40434</v>
      </c>
      <c r="R918" s="9">
        <f t="shared" si="146"/>
        <v>0.85340277777868323</v>
      </c>
      <c r="S918" t="b">
        <v>0</v>
      </c>
      <c r="T918">
        <v>0</v>
      </c>
      <c r="U918" t="str">
        <f t="shared" si="147"/>
        <v/>
      </c>
      <c r="V918">
        <f t="shared" si="148"/>
        <v>0</v>
      </c>
      <c r="W918" t="b">
        <v>0</v>
      </c>
      <c r="X918" t="s">
        <v>8276</v>
      </c>
      <c r="Y918" s="3">
        <f t="shared" si="149"/>
        <v>0</v>
      </c>
      <c r="Z918" s="4" t="str">
        <f t="shared" si="142"/>
        <v xml:space="preserve"> </v>
      </c>
      <c r="AA918" t="s">
        <v>8321</v>
      </c>
      <c r="AB918" t="s">
        <v>8324</v>
      </c>
      <c r="AC918">
        <f>1</f>
        <v>1</v>
      </c>
    </row>
    <row r="919" spans="1:29" ht="43.2" x14ac:dyDescent="0.3">
      <c r="A919">
        <v>917</v>
      </c>
      <c r="B919" s="1" t="s">
        <v>918</v>
      </c>
      <c r="C919" s="1" t="s">
        <v>5027</v>
      </c>
      <c r="D919">
        <v>5000</v>
      </c>
      <c r="E919">
        <f>VLOOKUP(D919,LU_A!$C$2:$D$13,1,TRUE)</f>
        <v>5000</v>
      </c>
      <c r="F919" t="str">
        <f>VLOOKUP($D919,LU_A!$C$2:$D$13,2,TRUE)</f>
        <v>SmC</v>
      </c>
      <c r="G919">
        <v>30</v>
      </c>
      <c r="H919" t="s">
        <v>8221</v>
      </c>
      <c r="I919" t="s">
        <v>8224</v>
      </c>
      <c r="J919" t="s">
        <v>8246</v>
      </c>
      <c r="K919">
        <v>1405305000</v>
      </c>
      <c r="L919" s="8">
        <f t="shared" si="140"/>
        <v>41834.104166666664</v>
      </c>
      <c r="M919" s="8">
        <f t="shared" si="143"/>
        <v>41834</v>
      </c>
      <c r="N919" s="9">
        <f t="shared" si="144"/>
        <v>0.10416666666424135</v>
      </c>
      <c r="O919">
        <v>1402612730</v>
      </c>
      <c r="P919" s="8">
        <f t="shared" si="141"/>
        <v>41802.94363425926</v>
      </c>
      <c r="Q919" s="8">
        <f t="shared" si="145"/>
        <v>41802</v>
      </c>
      <c r="R919" s="9">
        <f t="shared" si="146"/>
        <v>0.94363425925985212</v>
      </c>
      <c r="S919" t="b">
        <v>0</v>
      </c>
      <c r="T919">
        <v>1</v>
      </c>
      <c r="U919" t="str">
        <f t="shared" si="147"/>
        <v/>
      </c>
      <c r="V919">
        <f t="shared" si="148"/>
        <v>1</v>
      </c>
      <c r="W919" t="b">
        <v>0</v>
      </c>
      <c r="X919" t="s">
        <v>8276</v>
      </c>
      <c r="Y919" s="3">
        <f t="shared" si="149"/>
        <v>6.0000000000000001E-3</v>
      </c>
      <c r="Z919" s="4">
        <f t="shared" si="142"/>
        <v>30</v>
      </c>
      <c r="AA919" t="s">
        <v>8321</v>
      </c>
      <c r="AB919" t="s">
        <v>8324</v>
      </c>
      <c r="AC919">
        <f>1</f>
        <v>1</v>
      </c>
    </row>
    <row r="920" spans="1:29" ht="57.6" x14ac:dyDescent="0.3">
      <c r="A920">
        <v>918</v>
      </c>
      <c r="B920" s="1" t="s">
        <v>919</v>
      </c>
      <c r="C920" s="1" t="s">
        <v>5028</v>
      </c>
      <c r="D920">
        <v>3900</v>
      </c>
      <c r="E920">
        <f>VLOOKUP(D920,LU_A!$C$2:$D$13,1,TRUE)</f>
        <v>1000</v>
      </c>
      <c r="F920" t="str">
        <f>VLOOKUP($D920,LU_A!$C$2:$D$13,2,TRUE)</f>
        <v>SmB</v>
      </c>
      <c r="G920">
        <v>196</v>
      </c>
      <c r="H920" t="s">
        <v>8221</v>
      </c>
      <c r="I920" t="s">
        <v>8225</v>
      </c>
      <c r="J920" t="s">
        <v>8247</v>
      </c>
      <c r="K920">
        <v>1417474761</v>
      </c>
      <c r="L920" s="8">
        <f t="shared" si="140"/>
        <v>41974.957881944443</v>
      </c>
      <c r="M920" s="8">
        <f t="shared" si="143"/>
        <v>41974</v>
      </c>
      <c r="N920" s="9">
        <f t="shared" si="144"/>
        <v>0.95788194444321562</v>
      </c>
      <c r="O920">
        <v>1414879161</v>
      </c>
      <c r="P920" s="8">
        <f t="shared" si="141"/>
        <v>41944.916215277779</v>
      </c>
      <c r="Q920" s="8">
        <f t="shared" si="145"/>
        <v>41944</v>
      </c>
      <c r="R920" s="9">
        <f t="shared" si="146"/>
        <v>0.91621527777897427</v>
      </c>
      <c r="S920" t="b">
        <v>0</v>
      </c>
      <c r="T920">
        <v>10</v>
      </c>
      <c r="U920" t="str">
        <f t="shared" si="147"/>
        <v/>
      </c>
      <c r="V920">
        <f t="shared" si="148"/>
        <v>10</v>
      </c>
      <c r="W920" t="b">
        <v>0</v>
      </c>
      <c r="X920" t="s">
        <v>8276</v>
      </c>
      <c r="Y920" s="3">
        <f t="shared" si="149"/>
        <v>5.0256410256410255E-2</v>
      </c>
      <c r="Z920" s="4">
        <f t="shared" si="142"/>
        <v>19.600000000000001</v>
      </c>
      <c r="AA920" t="s">
        <v>8321</v>
      </c>
      <c r="AB920" t="s">
        <v>8324</v>
      </c>
      <c r="AC920">
        <f>1</f>
        <v>1</v>
      </c>
    </row>
    <row r="921" spans="1:29" x14ac:dyDescent="0.3">
      <c r="A921">
        <v>919</v>
      </c>
      <c r="B921" s="1" t="s">
        <v>920</v>
      </c>
      <c r="C921" s="1" t="s">
        <v>5029</v>
      </c>
      <c r="D921">
        <v>20000</v>
      </c>
      <c r="E921">
        <f>VLOOKUP(D921,LU_A!$C$2:$D$13,1,TRUE)</f>
        <v>20000</v>
      </c>
      <c r="F921" t="str">
        <f>VLOOKUP($D921,LU_A!$C$2:$D$13,2,TRUE)</f>
        <v>MedB</v>
      </c>
      <c r="G921">
        <v>100</v>
      </c>
      <c r="H921" t="s">
        <v>8221</v>
      </c>
      <c r="I921" t="s">
        <v>8224</v>
      </c>
      <c r="J921" t="s">
        <v>8246</v>
      </c>
      <c r="K921">
        <v>1355930645</v>
      </c>
      <c r="L921" s="8">
        <f t="shared" si="140"/>
        <v>41262.641724537039</v>
      </c>
      <c r="M921" s="8">
        <f t="shared" si="143"/>
        <v>41262</v>
      </c>
      <c r="N921" s="9">
        <f t="shared" si="144"/>
        <v>0.64172453703940846</v>
      </c>
      <c r="O921">
        <v>1352906645</v>
      </c>
      <c r="P921" s="8">
        <f t="shared" si="141"/>
        <v>41227.641724537039</v>
      </c>
      <c r="Q921" s="8">
        <f t="shared" si="145"/>
        <v>41227</v>
      </c>
      <c r="R921" s="9">
        <f t="shared" si="146"/>
        <v>0.64172453703940846</v>
      </c>
      <c r="S921" t="b">
        <v>0</v>
      </c>
      <c r="T921">
        <v>1</v>
      </c>
      <c r="U921" t="str">
        <f t="shared" si="147"/>
        <v/>
      </c>
      <c r="V921">
        <f t="shared" si="148"/>
        <v>1</v>
      </c>
      <c r="W921" t="b">
        <v>0</v>
      </c>
      <c r="X921" t="s">
        <v>8276</v>
      </c>
      <c r="Y921" s="3">
        <f t="shared" si="149"/>
        <v>5.0000000000000001E-3</v>
      </c>
      <c r="Z921" s="4">
        <f t="shared" si="142"/>
        <v>100</v>
      </c>
      <c r="AA921" t="s">
        <v>8321</v>
      </c>
      <c r="AB921" t="s">
        <v>8324</v>
      </c>
      <c r="AC921">
        <f>1</f>
        <v>1</v>
      </c>
    </row>
    <row r="922" spans="1:29" ht="43.2" x14ac:dyDescent="0.3">
      <c r="A922">
        <v>920</v>
      </c>
      <c r="B922" s="1" t="s">
        <v>921</v>
      </c>
      <c r="C922" s="1" t="s">
        <v>5030</v>
      </c>
      <c r="D922">
        <v>5500</v>
      </c>
      <c r="E922">
        <f>VLOOKUP(D922,LU_A!$C$2:$D$13,1,TRUE)</f>
        <v>5000</v>
      </c>
      <c r="F922" t="str">
        <f>VLOOKUP($D922,LU_A!$C$2:$D$13,2,TRUE)</f>
        <v>SmC</v>
      </c>
      <c r="G922">
        <v>0</v>
      </c>
      <c r="H922" t="s">
        <v>8221</v>
      </c>
      <c r="I922" t="s">
        <v>8224</v>
      </c>
      <c r="J922" t="s">
        <v>8246</v>
      </c>
      <c r="K922">
        <v>1384448822</v>
      </c>
      <c r="L922" s="8">
        <f t="shared" si="140"/>
        <v>41592.713217592594</v>
      </c>
      <c r="M922" s="8">
        <f t="shared" si="143"/>
        <v>41592</v>
      </c>
      <c r="N922" s="9">
        <f t="shared" si="144"/>
        <v>0.71321759259444661</v>
      </c>
      <c r="O922">
        <v>1381853222</v>
      </c>
      <c r="P922" s="8">
        <f t="shared" si="141"/>
        <v>41562.67155092593</v>
      </c>
      <c r="Q922" s="8">
        <f t="shared" si="145"/>
        <v>41562</v>
      </c>
      <c r="R922" s="9">
        <f t="shared" si="146"/>
        <v>0.67155092593020527</v>
      </c>
      <c r="S922" t="b">
        <v>0</v>
      </c>
      <c r="T922">
        <v>0</v>
      </c>
      <c r="U922" t="str">
        <f t="shared" si="147"/>
        <v/>
      </c>
      <c r="V922">
        <f t="shared" si="148"/>
        <v>0</v>
      </c>
      <c r="W922" t="b">
        <v>0</v>
      </c>
      <c r="X922" t="s">
        <v>8276</v>
      </c>
      <c r="Y922" s="3">
        <f t="shared" si="149"/>
        <v>0</v>
      </c>
      <c r="Z922" s="4" t="str">
        <f t="shared" si="142"/>
        <v xml:space="preserve"> </v>
      </c>
      <c r="AA922" t="s">
        <v>8321</v>
      </c>
      <c r="AB922" t="s">
        <v>8324</v>
      </c>
      <c r="AC922">
        <f>1</f>
        <v>1</v>
      </c>
    </row>
    <row r="923" spans="1:29" ht="43.2" x14ac:dyDescent="0.3">
      <c r="A923">
        <v>921</v>
      </c>
      <c r="B923" s="1" t="s">
        <v>922</v>
      </c>
      <c r="C923" s="1" t="s">
        <v>5031</v>
      </c>
      <c r="D923">
        <v>15000</v>
      </c>
      <c r="E923">
        <f>VLOOKUP(D923,LU_A!$C$2:$D$13,1,TRUE)</f>
        <v>15000</v>
      </c>
      <c r="F923" t="str">
        <f>VLOOKUP($D923,LU_A!$C$2:$D$13,2,TRUE)</f>
        <v>MedA</v>
      </c>
      <c r="G923">
        <v>4635</v>
      </c>
      <c r="H923" t="s">
        <v>8221</v>
      </c>
      <c r="I923" t="s">
        <v>8224</v>
      </c>
      <c r="J923" t="s">
        <v>8246</v>
      </c>
      <c r="K923">
        <v>1323666376</v>
      </c>
      <c r="L923" s="8">
        <f t="shared" si="140"/>
        <v>40889.212685185186</v>
      </c>
      <c r="M923" s="8">
        <f t="shared" si="143"/>
        <v>40889</v>
      </c>
      <c r="N923" s="9">
        <f t="shared" si="144"/>
        <v>0.21268518518627388</v>
      </c>
      <c r="O923">
        <v>1320033976</v>
      </c>
      <c r="P923" s="8">
        <f t="shared" si="141"/>
        <v>40847.171018518515</v>
      </c>
      <c r="Q923" s="8">
        <f t="shared" si="145"/>
        <v>40847</v>
      </c>
      <c r="R923" s="9">
        <f t="shared" si="146"/>
        <v>0.17101851851475658</v>
      </c>
      <c r="S923" t="b">
        <v>0</v>
      </c>
      <c r="T923">
        <v>20</v>
      </c>
      <c r="U923" t="str">
        <f t="shared" si="147"/>
        <v/>
      </c>
      <c r="V923">
        <f t="shared" si="148"/>
        <v>20</v>
      </c>
      <c r="W923" t="b">
        <v>0</v>
      </c>
      <c r="X923" t="s">
        <v>8276</v>
      </c>
      <c r="Y923" s="3">
        <f t="shared" si="149"/>
        <v>0.309</v>
      </c>
      <c r="Z923" s="4">
        <f t="shared" si="142"/>
        <v>231.75</v>
      </c>
      <c r="AA923" t="s">
        <v>8321</v>
      </c>
      <c r="AB923" t="s">
        <v>8324</v>
      </c>
      <c r="AC923">
        <f>1</f>
        <v>1</v>
      </c>
    </row>
    <row r="924" spans="1:29" ht="43.2" x14ac:dyDescent="0.3">
      <c r="A924">
        <v>922</v>
      </c>
      <c r="B924" s="1" t="s">
        <v>923</v>
      </c>
      <c r="C924" s="1" t="s">
        <v>5032</v>
      </c>
      <c r="D924">
        <v>27000</v>
      </c>
      <c r="E924">
        <f>VLOOKUP(D924,LU_A!$C$2:$D$13,1,TRUE)</f>
        <v>25000</v>
      </c>
      <c r="F924" t="str">
        <f>VLOOKUP($D924,LU_A!$C$2:$D$13,2,TRUE)</f>
        <v>MedC</v>
      </c>
      <c r="G924">
        <v>5680</v>
      </c>
      <c r="H924" t="s">
        <v>8221</v>
      </c>
      <c r="I924" t="s">
        <v>8224</v>
      </c>
      <c r="J924" t="s">
        <v>8246</v>
      </c>
      <c r="K924">
        <v>1412167393</v>
      </c>
      <c r="L924" s="8">
        <f t="shared" si="140"/>
        <v>41913.530011574076</v>
      </c>
      <c r="M924" s="8">
        <f t="shared" si="143"/>
        <v>41913</v>
      </c>
      <c r="N924" s="9">
        <f t="shared" si="144"/>
        <v>0.5300115740756155</v>
      </c>
      <c r="O924">
        <v>1409143393</v>
      </c>
      <c r="P924" s="8">
        <f t="shared" si="141"/>
        <v>41878.530011574076</v>
      </c>
      <c r="Q924" s="8">
        <f t="shared" si="145"/>
        <v>41878</v>
      </c>
      <c r="R924" s="9">
        <f t="shared" si="146"/>
        <v>0.5300115740756155</v>
      </c>
      <c r="S924" t="b">
        <v>0</v>
      </c>
      <c r="T924">
        <v>30</v>
      </c>
      <c r="U924" t="str">
        <f t="shared" si="147"/>
        <v/>
      </c>
      <c r="V924">
        <f t="shared" si="148"/>
        <v>30</v>
      </c>
      <c r="W924" t="b">
        <v>0</v>
      </c>
      <c r="X924" t="s">
        <v>8276</v>
      </c>
      <c r="Y924" s="3">
        <f t="shared" si="149"/>
        <v>0.21037037037037037</v>
      </c>
      <c r="Z924" s="4">
        <f t="shared" si="142"/>
        <v>189.33333333333334</v>
      </c>
      <c r="AA924" t="s">
        <v>8321</v>
      </c>
      <c r="AB924" t="s">
        <v>8324</v>
      </c>
      <c r="AC924">
        <f>1</f>
        <v>1</v>
      </c>
    </row>
    <row r="925" spans="1:29" ht="43.2" x14ac:dyDescent="0.3">
      <c r="A925">
        <v>923</v>
      </c>
      <c r="B925" s="1" t="s">
        <v>924</v>
      </c>
      <c r="C925" s="1" t="s">
        <v>5033</v>
      </c>
      <c r="D925">
        <v>15000</v>
      </c>
      <c r="E925">
        <f>VLOOKUP(D925,LU_A!$C$2:$D$13,1,TRUE)</f>
        <v>15000</v>
      </c>
      <c r="F925" t="str">
        <f>VLOOKUP($D925,LU_A!$C$2:$D$13,2,TRUE)</f>
        <v>MedA</v>
      </c>
      <c r="G925">
        <v>330</v>
      </c>
      <c r="H925" t="s">
        <v>8221</v>
      </c>
      <c r="I925" t="s">
        <v>8224</v>
      </c>
      <c r="J925" t="s">
        <v>8246</v>
      </c>
      <c r="K925">
        <v>1416614523</v>
      </c>
      <c r="L925" s="8">
        <f t="shared" si="140"/>
        <v>41965.001423611116</v>
      </c>
      <c r="M925" s="8">
        <f t="shared" si="143"/>
        <v>41965</v>
      </c>
      <c r="N925" s="9">
        <f t="shared" si="144"/>
        <v>1.423611116479151E-3</v>
      </c>
      <c r="O925">
        <v>1414018923</v>
      </c>
      <c r="P925" s="8">
        <f t="shared" si="141"/>
        <v>41934.959756944445</v>
      </c>
      <c r="Q925" s="8">
        <f t="shared" si="145"/>
        <v>41934</v>
      </c>
      <c r="R925" s="9">
        <f t="shared" si="146"/>
        <v>0.95975694444496185</v>
      </c>
      <c r="S925" t="b">
        <v>0</v>
      </c>
      <c r="T925">
        <v>6</v>
      </c>
      <c r="U925" t="str">
        <f t="shared" si="147"/>
        <v/>
      </c>
      <c r="V925">
        <f t="shared" si="148"/>
        <v>6</v>
      </c>
      <c r="W925" t="b">
        <v>0</v>
      </c>
      <c r="X925" t="s">
        <v>8276</v>
      </c>
      <c r="Y925" s="3">
        <f t="shared" si="149"/>
        <v>2.1999999999999999E-2</v>
      </c>
      <c r="Z925" s="4">
        <f t="shared" si="142"/>
        <v>55</v>
      </c>
      <c r="AA925" t="s">
        <v>8321</v>
      </c>
      <c r="AB925" t="s">
        <v>8324</v>
      </c>
      <c r="AC925">
        <f>1</f>
        <v>1</v>
      </c>
    </row>
    <row r="926" spans="1:29" ht="43.2" x14ac:dyDescent="0.3">
      <c r="A926">
        <v>924</v>
      </c>
      <c r="B926" s="1" t="s">
        <v>925</v>
      </c>
      <c r="C926" s="1" t="s">
        <v>5034</v>
      </c>
      <c r="D926">
        <v>3000</v>
      </c>
      <c r="E926">
        <f>VLOOKUP(D926,LU_A!$C$2:$D$13,1,TRUE)</f>
        <v>1000</v>
      </c>
      <c r="F926" t="str">
        <f>VLOOKUP($D926,LU_A!$C$2:$D$13,2,TRUE)</f>
        <v>SmB</v>
      </c>
      <c r="G926">
        <v>327</v>
      </c>
      <c r="H926" t="s">
        <v>8221</v>
      </c>
      <c r="I926" t="s">
        <v>8224</v>
      </c>
      <c r="J926" t="s">
        <v>8246</v>
      </c>
      <c r="K926">
        <v>1360795069</v>
      </c>
      <c r="L926" s="8">
        <f t="shared" si="140"/>
        <v>41318.942928240744</v>
      </c>
      <c r="M926" s="8">
        <f t="shared" si="143"/>
        <v>41318</v>
      </c>
      <c r="N926" s="9">
        <f t="shared" si="144"/>
        <v>0.94292824074364034</v>
      </c>
      <c r="O926">
        <v>1358203069</v>
      </c>
      <c r="P926" s="8">
        <f t="shared" si="141"/>
        <v>41288.942928240744</v>
      </c>
      <c r="Q926" s="8">
        <f t="shared" si="145"/>
        <v>41288</v>
      </c>
      <c r="R926" s="9">
        <f t="shared" si="146"/>
        <v>0.94292824074364034</v>
      </c>
      <c r="S926" t="b">
        <v>0</v>
      </c>
      <c r="T926">
        <v>15</v>
      </c>
      <c r="U926" t="str">
        <f t="shared" si="147"/>
        <v/>
      </c>
      <c r="V926">
        <f t="shared" si="148"/>
        <v>15</v>
      </c>
      <c r="W926" t="b">
        <v>0</v>
      </c>
      <c r="X926" t="s">
        <v>8276</v>
      </c>
      <c r="Y926" s="3">
        <f t="shared" si="149"/>
        <v>0.109</v>
      </c>
      <c r="Z926" s="4">
        <f t="shared" si="142"/>
        <v>21.8</v>
      </c>
      <c r="AA926" t="s">
        <v>8321</v>
      </c>
      <c r="AB926" t="s">
        <v>8324</v>
      </c>
      <c r="AC926">
        <f>1</f>
        <v>1</v>
      </c>
    </row>
    <row r="927" spans="1:29" ht="43.2" x14ac:dyDescent="0.3">
      <c r="A927">
        <v>925</v>
      </c>
      <c r="B927" s="1" t="s">
        <v>926</v>
      </c>
      <c r="C927" s="1" t="s">
        <v>5035</v>
      </c>
      <c r="D927">
        <v>6000</v>
      </c>
      <c r="E927">
        <f>VLOOKUP(D927,LU_A!$C$2:$D$13,1,TRUE)</f>
        <v>5000</v>
      </c>
      <c r="F927" t="str">
        <f>VLOOKUP($D927,LU_A!$C$2:$D$13,2,TRUE)</f>
        <v>SmC</v>
      </c>
      <c r="G927">
        <v>160</v>
      </c>
      <c r="H927" t="s">
        <v>8221</v>
      </c>
      <c r="I927" t="s">
        <v>8224</v>
      </c>
      <c r="J927" t="s">
        <v>8246</v>
      </c>
      <c r="K927">
        <v>1385590111</v>
      </c>
      <c r="L927" s="8">
        <f t="shared" si="140"/>
        <v>41605.922581018516</v>
      </c>
      <c r="M927" s="8">
        <f t="shared" si="143"/>
        <v>41605</v>
      </c>
      <c r="N927" s="9">
        <f t="shared" si="144"/>
        <v>0.92258101851621177</v>
      </c>
      <c r="O927">
        <v>1382994511</v>
      </c>
      <c r="P927" s="8">
        <f t="shared" si="141"/>
        <v>41575.880914351852</v>
      </c>
      <c r="Q927" s="8">
        <f t="shared" si="145"/>
        <v>41575</v>
      </c>
      <c r="R927" s="9">
        <f t="shared" si="146"/>
        <v>0.88091435185197042</v>
      </c>
      <c r="S927" t="b">
        <v>0</v>
      </c>
      <c r="T927">
        <v>5</v>
      </c>
      <c r="U927" t="str">
        <f t="shared" si="147"/>
        <v/>
      </c>
      <c r="V927">
        <f t="shared" si="148"/>
        <v>5</v>
      </c>
      <c r="W927" t="b">
        <v>0</v>
      </c>
      <c r="X927" t="s">
        <v>8276</v>
      </c>
      <c r="Y927" s="3">
        <f t="shared" si="149"/>
        <v>2.6666666666666668E-2</v>
      </c>
      <c r="Z927" s="4">
        <f t="shared" si="142"/>
        <v>32</v>
      </c>
      <c r="AA927" t="s">
        <v>8321</v>
      </c>
      <c r="AB927" t="s">
        <v>8324</v>
      </c>
      <c r="AC927">
        <f>1</f>
        <v>1</v>
      </c>
    </row>
    <row r="928" spans="1:29" ht="57.6" x14ac:dyDescent="0.3">
      <c r="A928">
        <v>926</v>
      </c>
      <c r="B928" s="1" t="s">
        <v>927</v>
      </c>
      <c r="C928" s="1" t="s">
        <v>5036</v>
      </c>
      <c r="D928">
        <v>7000</v>
      </c>
      <c r="E928">
        <f>VLOOKUP(D928,LU_A!$C$2:$D$13,1,TRUE)</f>
        <v>5000</v>
      </c>
      <c r="F928" t="str">
        <f>VLOOKUP($D928,LU_A!$C$2:$D$13,2,TRUE)</f>
        <v>SmC</v>
      </c>
      <c r="G928">
        <v>0</v>
      </c>
      <c r="H928" t="s">
        <v>8221</v>
      </c>
      <c r="I928" t="s">
        <v>8224</v>
      </c>
      <c r="J928" t="s">
        <v>8246</v>
      </c>
      <c r="K928">
        <v>1278628800</v>
      </c>
      <c r="L928" s="8">
        <f t="shared" si="140"/>
        <v>40367.944444444445</v>
      </c>
      <c r="M928" s="8">
        <f t="shared" si="143"/>
        <v>40367</v>
      </c>
      <c r="N928" s="9">
        <f t="shared" si="144"/>
        <v>0.94444444444525288</v>
      </c>
      <c r="O928">
        <v>1276043330</v>
      </c>
      <c r="P928" s="8">
        <f t="shared" si="141"/>
        <v>40338.02002314815</v>
      </c>
      <c r="Q928" s="8">
        <f t="shared" si="145"/>
        <v>40338</v>
      </c>
      <c r="R928" s="9">
        <f t="shared" si="146"/>
        <v>2.0023148150357883E-2</v>
      </c>
      <c r="S928" t="b">
        <v>0</v>
      </c>
      <c r="T928">
        <v>0</v>
      </c>
      <c r="U928" t="str">
        <f t="shared" si="147"/>
        <v/>
      </c>
      <c r="V928">
        <f t="shared" si="148"/>
        <v>0</v>
      </c>
      <c r="W928" t="b">
        <v>0</v>
      </c>
      <c r="X928" t="s">
        <v>8276</v>
      </c>
      <c r="Y928" s="3">
        <f t="shared" si="149"/>
        <v>0</v>
      </c>
      <c r="Z928" s="4" t="str">
        <f t="shared" si="142"/>
        <v xml:space="preserve"> </v>
      </c>
      <c r="AA928" t="s">
        <v>8321</v>
      </c>
      <c r="AB928" t="s">
        <v>8324</v>
      </c>
      <c r="AC928">
        <f>1</f>
        <v>1</v>
      </c>
    </row>
    <row r="929" spans="1:29" ht="28.8" x14ac:dyDescent="0.3">
      <c r="A929">
        <v>927</v>
      </c>
      <c r="B929" s="1" t="s">
        <v>928</v>
      </c>
      <c r="C929" s="1" t="s">
        <v>5037</v>
      </c>
      <c r="D929">
        <v>20000</v>
      </c>
      <c r="E929">
        <f>VLOOKUP(D929,LU_A!$C$2:$D$13,1,TRUE)</f>
        <v>20000</v>
      </c>
      <c r="F929" t="str">
        <f>VLOOKUP($D929,LU_A!$C$2:$D$13,2,TRUE)</f>
        <v>MedB</v>
      </c>
      <c r="G929">
        <v>0</v>
      </c>
      <c r="H929" t="s">
        <v>8221</v>
      </c>
      <c r="I929" t="s">
        <v>8224</v>
      </c>
      <c r="J929" t="s">
        <v>8246</v>
      </c>
      <c r="K929">
        <v>1337024695</v>
      </c>
      <c r="L929" s="8">
        <f t="shared" si="140"/>
        <v>41043.822858796295</v>
      </c>
      <c r="M929" s="8">
        <f t="shared" si="143"/>
        <v>41043</v>
      </c>
      <c r="N929" s="9">
        <f t="shared" si="144"/>
        <v>0.822858796294895</v>
      </c>
      <c r="O929">
        <v>1334432695</v>
      </c>
      <c r="P929" s="8">
        <f t="shared" si="141"/>
        <v>41013.822858796295</v>
      </c>
      <c r="Q929" s="8">
        <f t="shared" si="145"/>
        <v>41013</v>
      </c>
      <c r="R929" s="9">
        <f t="shared" si="146"/>
        <v>0.822858796294895</v>
      </c>
      <c r="S929" t="b">
        <v>0</v>
      </c>
      <c r="T929">
        <v>0</v>
      </c>
      <c r="U929" t="str">
        <f t="shared" si="147"/>
        <v/>
      </c>
      <c r="V929">
        <f t="shared" si="148"/>
        <v>0</v>
      </c>
      <c r="W929" t="b">
        <v>0</v>
      </c>
      <c r="X929" t="s">
        <v>8276</v>
      </c>
      <c r="Y929" s="3">
        <f t="shared" si="149"/>
        <v>0</v>
      </c>
      <c r="Z929" s="4" t="str">
        <f t="shared" si="142"/>
        <v xml:space="preserve"> </v>
      </c>
      <c r="AA929" t="s">
        <v>8321</v>
      </c>
      <c r="AB929" t="s">
        <v>8324</v>
      </c>
      <c r="AC929">
        <f>1</f>
        <v>1</v>
      </c>
    </row>
    <row r="930" spans="1:29" ht="43.2" x14ac:dyDescent="0.3">
      <c r="A930">
        <v>928</v>
      </c>
      <c r="B930" s="1" t="s">
        <v>929</v>
      </c>
      <c r="C930" s="1" t="s">
        <v>5038</v>
      </c>
      <c r="D930">
        <v>14500</v>
      </c>
      <c r="E930">
        <f>VLOOKUP(D930,LU_A!$C$2:$D$13,1,TRUE)</f>
        <v>10000</v>
      </c>
      <c r="F930" t="str">
        <f>VLOOKUP($D930,LU_A!$C$2:$D$13,2,TRUE)</f>
        <v>SmD</v>
      </c>
      <c r="G930">
        <v>1575</v>
      </c>
      <c r="H930" t="s">
        <v>8221</v>
      </c>
      <c r="I930" t="s">
        <v>8224</v>
      </c>
      <c r="J930" t="s">
        <v>8246</v>
      </c>
      <c r="K930">
        <v>1353196800</v>
      </c>
      <c r="L930" s="8">
        <f t="shared" si="140"/>
        <v>41231</v>
      </c>
      <c r="M930" s="8">
        <f t="shared" si="143"/>
        <v>41231</v>
      </c>
      <c r="N930" s="9">
        <f t="shared" si="144"/>
        <v>0</v>
      </c>
      <c r="O930">
        <v>1348864913</v>
      </c>
      <c r="P930" s="8">
        <f t="shared" si="141"/>
        <v>41180.86241898148</v>
      </c>
      <c r="Q930" s="8">
        <f t="shared" si="145"/>
        <v>41180</v>
      </c>
      <c r="R930" s="9">
        <f t="shared" si="146"/>
        <v>0.86241898148000473</v>
      </c>
      <c r="S930" t="b">
        <v>0</v>
      </c>
      <c r="T930">
        <v>28</v>
      </c>
      <c r="U930" t="str">
        <f t="shared" si="147"/>
        <v/>
      </c>
      <c r="V930">
        <f t="shared" si="148"/>
        <v>28</v>
      </c>
      <c r="W930" t="b">
        <v>0</v>
      </c>
      <c r="X930" t="s">
        <v>8276</v>
      </c>
      <c r="Y930" s="3">
        <f t="shared" si="149"/>
        <v>0.10862068965517241</v>
      </c>
      <c r="Z930" s="4">
        <f t="shared" si="142"/>
        <v>56.25</v>
      </c>
      <c r="AA930" t="s">
        <v>8321</v>
      </c>
      <c r="AB930" t="s">
        <v>8324</v>
      </c>
      <c r="AC930">
        <f>1</f>
        <v>1</v>
      </c>
    </row>
    <row r="931" spans="1:29" ht="43.2" x14ac:dyDescent="0.3">
      <c r="A931">
        <v>929</v>
      </c>
      <c r="B931" s="1" t="s">
        <v>930</v>
      </c>
      <c r="C931" s="1" t="s">
        <v>5039</v>
      </c>
      <c r="D931">
        <v>500</v>
      </c>
      <c r="E931">
        <f>VLOOKUP(D931,LU_A!$C$2:$D$13,1,TRUE)</f>
        <v>0</v>
      </c>
      <c r="F931" t="str">
        <f>VLOOKUP($D931,LU_A!$C$2:$D$13,2,TRUE)</f>
        <v>SmA</v>
      </c>
      <c r="G931">
        <v>0</v>
      </c>
      <c r="H931" t="s">
        <v>8221</v>
      </c>
      <c r="I931" t="s">
        <v>8224</v>
      </c>
      <c r="J931" t="s">
        <v>8246</v>
      </c>
      <c r="K931">
        <v>1333946569</v>
      </c>
      <c r="L931" s="8">
        <f t="shared" si="140"/>
        <v>41008.196400462963</v>
      </c>
      <c r="M931" s="8">
        <f t="shared" si="143"/>
        <v>41008</v>
      </c>
      <c r="N931" s="9">
        <f t="shared" si="144"/>
        <v>0.19640046296262881</v>
      </c>
      <c r="O931">
        <v>1331358169</v>
      </c>
      <c r="P931" s="8">
        <f t="shared" si="141"/>
        <v>40978.238067129627</v>
      </c>
      <c r="Q931" s="8">
        <f t="shared" si="145"/>
        <v>40978</v>
      </c>
      <c r="R931" s="9">
        <f t="shared" si="146"/>
        <v>0.23806712962687016</v>
      </c>
      <c r="S931" t="b">
        <v>0</v>
      </c>
      <c r="T931">
        <v>0</v>
      </c>
      <c r="U931" t="str">
        <f t="shared" si="147"/>
        <v/>
      </c>
      <c r="V931">
        <f t="shared" si="148"/>
        <v>0</v>
      </c>
      <c r="W931" t="b">
        <v>0</v>
      </c>
      <c r="X931" t="s">
        <v>8276</v>
      </c>
      <c r="Y931" s="3">
        <f t="shared" si="149"/>
        <v>0</v>
      </c>
      <c r="Z931" s="4" t="str">
        <f t="shared" si="142"/>
        <v xml:space="preserve"> </v>
      </c>
      <c r="AA931" t="s">
        <v>8321</v>
      </c>
      <c r="AB931" t="s">
        <v>8324</v>
      </c>
      <c r="AC931">
        <f>1</f>
        <v>1</v>
      </c>
    </row>
    <row r="932" spans="1:29" ht="57.6" x14ac:dyDescent="0.3">
      <c r="A932">
        <v>930</v>
      </c>
      <c r="B932" s="1" t="s">
        <v>931</v>
      </c>
      <c r="C932" s="1" t="s">
        <v>5040</v>
      </c>
      <c r="D932">
        <v>900</v>
      </c>
      <c r="E932">
        <f>VLOOKUP(D932,LU_A!$C$2:$D$13,1,TRUE)</f>
        <v>0</v>
      </c>
      <c r="F932" t="str">
        <f>VLOOKUP($D932,LU_A!$C$2:$D$13,2,TRUE)</f>
        <v>SmA</v>
      </c>
      <c r="G932">
        <v>345</v>
      </c>
      <c r="H932" t="s">
        <v>8221</v>
      </c>
      <c r="I932" t="s">
        <v>8224</v>
      </c>
      <c r="J932" t="s">
        <v>8246</v>
      </c>
      <c r="K932">
        <v>1277501520</v>
      </c>
      <c r="L932" s="8">
        <f t="shared" si="140"/>
        <v>40354.897222222222</v>
      </c>
      <c r="M932" s="8">
        <f t="shared" si="143"/>
        <v>40354</v>
      </c>
      <c r="N932" s="9">
        <f t="shared" si="144"/>
        <v>0.89722222222189885</v>
      </c>
      <c r="O932">
        <v>1273874306</v>
      </c>
      <c r="P932" s="8">
        <f t="shared" si="141"/>
        <v>40312.915578703702</v>
      </c>
      <c r="Q932" s="8">
        <f t="shared" si="145"/>
        <v>40312</v>
      </c>
      <c r="R932" s="9">
        <f t="shared" si="146"/>
        <v>0.91557870370161254</v>
      </c>
      <c r="S932" t="b">
        <v>0</v>
      </c>
      <c r="T932">
        <v>5</v>
      </c>
      <c r="U932" t="str">
        <f t="shared" si="147"/>
        <v/>
      </c>
      <c r="V932">
        <f t="shared" si="148"/>
        <v>5</v>
      </c>
      <c r="W932" t="b">
        <v>0</v>
      </c>
      <c r="X932" t="s">
        <v>8276</v>
      </c>
      <c r="Y932" s="3">
        <f t="shared" si="149"/>
        <v>0.38333333333333336</v>
      </c>
      <c r="Z932" s="4">
        <f t="shared" si="142"/>
        <v>69</v>
      </c>
      <c r="AA932" t="s">
        <v>8321</v>
      </c>
      <c r="AB932" t="s">
        <v>8324</v>
      </c>
      <c r="AC932">
        <f>1</f>
        <v>1</v>
      </c>
    </row>
    <row r="933" spans="1:29" ht="43.2" x14ac:dyDescent="0.3">
      <c r="A933">
        <v>931</v>
      </c>
      <c r="B933" s="1" t="s">
        <v>932</v>
      </c>
      <c r="C933" s="1" t="s">
        <v>5041</v>
      </c>
      <c r="D933">
        <v>2000</v>
      </c>
      <c r="E933">
        <f>VLOOKUP(D933,LU_A!$C$2:$D$13,1,TRUE)</f>
        <v>1000</v>
      </c>
      <c r="F933" t="str">
        <f>VLOOKUP($D933,LU_A!$C$2:$D$13,2,TRUE)</f>
        <v>SmB</v>
      </c>
      <c r="G933">
        <v>131</v>
      </c>
      <c r="H933" t="s">
        <v>8221</v>
      </c>
      <c r="I933" t="s">
        <v>8225</v>
      </c>
      <c r="J933" t="s">
        <v>8247</v>
      </c>
      <c r="K933">
        <v>1395007200</v>
      </c>
      <c r="L933" s="8">
        <f t="shared" si="140"/>
        <v>41714.916666666664</v>
      </c>
      <c r="M933" s="8">
        <f t="shared" si="143"/>
        <v>41714</v>
      </c>
      <c r="N933" s="9">
        <f t="shared" si="144"/>
        <v>0.91666666666424135</v>
      </c>
      <c r="O933">
        <v>1392021502</v>
      </c>
      <c r="P933" s="8">
        <f t="shared" si="141"/>
        <v>41680.359976851854</v>
      </c>
      <c r="Q933" s="8">
        <f t="shared" si="145"/>
        <v>41680</v>
      </c>
      <c r="R933" s="9">
        <f t="shared" si="146"/>
        <v>0.35997685185429873</v>
      </c>
      <c r="S933" t="b">
        <v>0</v>
      </c>
      <c r="T933">
        <v>7</v>
      </c>
      <c r="U933" t="str">
        <f t="shared" si="147"/>
        <v/>
      </c>
      <c r="V933">
        <f t="shared" si="148"/>
        <v>7</v>
      </c>
      <c r="W933" t="b">
        <v>0</v>
      </c>
      <c r="X933" t="s">
        <v>8276</v>
      </c>
      <c r="Y933" s="3">
        <f t="shared" si="149"/>
        <v>6.5500000000000003E-2</v>
      </c>
      <c r="Z933" s="4">
        <f t="shared" si="142"/>
        <v>18.714285714285715</v>
      </c>
      <c r="AA933" t="s">
        <v>8321</v>
      </c>
      <c r="AB933" t="s">
        <v>8324</v>
      </c>
      <c r="AC933">
        <f>1</f>
        <v>1</v>
      </c>
    </row>
    <row r="934" spans="1:29" ht="28.8" x14ac:dyDescent="0.3">
      <c r="A934">
        <v>932</v>
      </c>
      <c r="B934" s="1" t="s">
        <v>933</v>
      </c>
      <c r="C934" s="1" t="s">
        <v>5042</v>
      </c>
      <c r="D934">
        <v>9500</v>
      </c>
      <c r="E934">
        <f>VLOOKUP(D934,LU_A!$C$2:$D$13,1,TRUE)</f>
        <v>5000</v>
      </c>
      <c r="F934" t="str">
        <f>VLOOKUP($D934,LU_A!$C$2:$D$13,2,TRUE)</f>
        <v>SmC</v>
      </c>
      <c r="G934">
        <v>1381</v>
      </c>
      <c r="H934" t="s">
        <v>8221</v>
      </c>
      <c r="I934" t="s">
        <v>8224</v>
      </c>
      <c r="J934" t="s">
        <v>8246</v>
      </c>
      <c r="K934">
        <v>1363990545</v>
      </c>
      <c r="L934" s="8">
        <f t="shared" si="140"/>
        <v>41355.927604166667</v>
      </c>
      <c r="M934" s="8">
        <f t="shared" si="143"/>
        <v>41355</v>
      </c>
      <c r="N934" s="9">
        <f t="shared" si="144"/>
        <v>0.92760416666715173</v>
      </c>
      <c r="O934">
        <v>1360106145</v>
      </c>
      <c r="P934" s="8">
        <f t="shared" si="141"/>
        <v>41310.969270833331</v>
      </c>
      <c r="Q934" s="8">
        <f t="shared" si="145"/>
        <v>41310</v>
      </c>
      <c r="R934" s="9">
        <f t="shared" si="146"/>
        <v>0.96927083333139308</v>
      </c>
      <c r="S934" t="b">
        <v>0</v>
      </c>
      <c r="T934">
        <v>30</v>
      </c>
      <c r="U934" t="str">
        <f t="shared" si="147"/>
        <v/>
      </c>
      <c r="V934">
        <f t="shared" si="148"/>
        <v>30</v>
      </c>
      <c r="W934" t="b">
        <v>0</v>
      </c>
      <c r="X934" t="s">
        <v>8276</v>
      </c>
      <c r="Y934" s="3">
        <f t="shared" si="149"/>
        <v>0.14536842105263159</v>
      </c>
      <c r="Z934" s="4">
        <f t="shared" si="142"/>
        <v>46.033333333333331</v>
      </c>
      <c r="AA934" t="s">
        <v>8321</v>
      </c>
      <c r="AB934" t="s">
        <v>8324</v>
      </c>
      <c r="AC934">
        <f>1</f>
        <v>1</v>
      </c>
    </row>
    <row r="935" spans="1:29" ht="43.2" x14ac:dyDescent="0.3">
      <c r="A935">
        <v>933</v>
      </c>
      <c r="B935" s="1" t="s">
        <v>934</v>
      </c>
      <c r="C935" s="1" t="s">
        <v>5043</v>
      </c>
      <c r="D935">
        <v>2000</v>
      </c>
      <c r="E935">
        <f>VLOOKUP(D935,LU_A!$C$2:$D$13,1,TRUE)</f>
        <v>1000</v>
      </c>
      <c r="F935" t="str">
        <f>VLOOKUP($D935,LU_A!$C$2:$D$13,2,TRUE)</f>
        <v>SmB</v>
      </c>
      <c r="G935">
        <v>120</v>
      </c>
      <c r="H935" t="s">
        <v>8221</v>
      </c>
      <c r="I935" t="s">
        <v>8224</v>
      </c>
      <c r="J935" t="s">
        <v>8246</v>
      </c>
      <c r="K935">
        <v>1399867409</v>
      </c>
      <c r="L935" s="8">
        <f t="shared" si="140"/>
        <v>41771.169085648151</v>
      </c>
      <c r="M935" s="8">
        <f t="shared" si="143"/>
        <v>41771</v>
      </c>
      <c r="N935" s="9">
        <f t="shared" si="144"/>
        <v>0.16908564815093996</v>
      </c>
      <c r="O935">
        <v>1394683409</v>
      </c>
      <c r="P935" s="8">
        <f t="shared" si="141"/>
        <v>41711.169085648151</v>
      </c>
      <c r="Q935" s="8">
        <f t="shared" si="145"/>
        <v>41711</v>
      </c>
      <c r="R935" s="9">
        <f t="shared" si="146"/>
        <v>0.16908564815093996</v>
      </c>
      <c r="S935" t="b">
        <v>0</v>
      </c>
      <c r="T935">
        <v>2</v>
      </c>
      <c r="U935" t="str">
        <f t="shared" si="147"/>
        <v/>
      </c>
      <c r="V935">
        <f t="shared" si="148"/>
        <v>2</v>
      </c>
      <c r="W935" t="b">
        <v>0</v>
      </c>
      <c r="X935" t="s">
        <v>8276</v>
      </c>
      <c r="Y935" s="3">
        <f t="shared" si="149"/>
        <v>0.06</v>
      </c>
      <c r="Z935" s="4">
        <f t="shared" si="142"/>
        <v>60</v>
      </c>
      <c r="AA935" t="s">
        <v>8321</v>
      </c>
      <c r="AB935" t="s">
        <v>8324</v>
      </c>
      <c r="AC935">
        <f>1</f>
        <v>1</v>
      </c>
    </row>
    <row r="936" spans="1:29" ht="43.2" x14ac:dyDescent="0.3">
      <c r="A936">
        <v>934</v>
      </c>
      <c r="B936" s="1" t="s">
        <v>935</v>
      </c>
      <c r="C936" s="1" t="s">
        <v>5044</v>
      </c>
      <c r="D936">
        <v>5000</v>
      </c>
      <c r="E936">
        <f>VLOOKUP(D936,LU_A!$C$2:$D$13,1,TRUE)</f>
        <v>5000</v>
      </c>
      <c r="F936" t="str">
        <f>VLOOKUP($D936,LU_A!$C$2:$D$13,2,TRUE)</f>
        <v>SmC</v>
      </c>
      <c r="G936">
        <v>1520</v>
      </c>
      <c r="H936" t="s">
        <v>8221</v>
      </c>
      <c r="I936" t="s">
        <v>8229</v>
      </c>
      <c r="J936" t="s">
        <v>8251</v>
      </c>
      <c r="K936">
        <v>1399183200</v>
      </c>
      <c r="L936" s="8">
        <f t="shared" si="140"/>
        <v>41763.25</v>
      </c>
      <c r="M936" s="8">
        <f t="shared" si="143"/>
        <v>41763</v>
      </c>
      <c r="N936" s="9">
        <f t="shared" si="144"/>
        <v>0.25</v>
      </c>
      <c r="O936">
        <v>1396633284</v>
      </c>
      <c r="P936" s="8">
        <f t="shared" si="141"/>
        <v>41733.737083333333</v>
      </c>
      <c r="Q936" s="8">
        <f t="shared" si="145"/>
        <v>41733</v>
      </c>
      <c r="R936" s="9">
        <f t="shared" si="146"/>
        <v>0.73708333333343035</v>
      </c>
      <c r="S936" t="b">
        <v>0</v>
      </c>
      <c r="T936">
        <v>30</v>
      </c>
      <c r="U936" t="str">
        <f t="shared" si="147"/>
        <v/>
      </c>
      <c r="V936">
        <f t="shared" si="148"/>
        <v>30</v>
      </c>
      <c r="W936" t="b">
        <v>0</v>
      </c>
      <c r="X936" t="s">
        <v>8276</v>
      </c>
      <c r="Y936" s="3">
        <f t="shared" si="149"/>
        <v>0.30399999999999999</v>
      </c>
      <c r="Z936" s="4">
        <f t="shared" si="142"/>
        <v>50.666666666666664</v>
      </c>
      <c r="AA936" t="s">
        <v>8321</v>
      </c>
      <c r="AB936" t="s">
        <v>8324</v>
      </c>
      <c r="AC936">
        <f>1</f>
        <v>1</v>
      </c>
    </row>
    <row r="937" spans="1:29" ht="43.2" x14ac:dyDescent="0.3">
      <c r="A937">
        <v>935</v>
      </c>
      <c r="B937" s="1" t="s">
        <v>936</v>
      </c>
      <c r="C937" s="1" t="s">
        <v>5045</v>
      </c>
      <c r="D937">
        <v>3500</v>
      </c>
      <c r="E937">
        <f>VLOOKUP(D937,LU_A!$C$2:$D$13,1,TRUE)</f>
        <v>1000</v>
      </c>
      <c r="F937" t="str">
        <f>VLOOKUP($D937,LU_A!$C$2:$D$13,2,TRUE)</f>
        <v>SmB</v>
      </c>
      <c r="G937">
        <v>50</v>
      </c>
      <c r="H937" t="s">
        <v>8221</v>
      </c>
      <c r="I937" t="s">
        <v>8224</v>
      </c>
      <c r="J937" t="s">
        <v>8246</v>
      </c>
      <c r="K937">
        <v>1454054429</v>
      </c>
      <c r="L937" s="8">
        <f t="shared" si="140"/>
        <v>42398.333668981482</v>
      </c>
      <c r="M937" s="8">
        <f t="shared" si="143"/>
        <v>42398</v>
      </c>
      <c r="N937" s="9">
        <f t="shared" si="144"/>
        <v>0.33366898148233304</v>
      </c>
      <c r="O937">
        <v>1451462429</v>
      </c>
      <c r="P937" s="8">
        <f t="shared" si="141"/>
        <v>42368.333668981482</v>
      </c>
      <c r="Q937" s="8">
        <f t="shared" si="145"/>
        <v>42368</v>
      </c>
      <c r="R937" s="9">
        <f t="shared" si="146"/>
        <v>0.33366898148233304</v>
      </c>
      <c r="S937" t="b">
        <v>0</v>
      </c>
      <c r="T937">
        <v>2</v>
      </c>
      <c r="U937" t="str">
        <f t="shared" si="147"/>
        <v/>
      </c>
      <c r="V937">
        <f t="shared" si="148"/>
        <v>2</v>
      </c>
      <c r="W937" t="b">
        <v>0</v>
      </c>
      <c r="X937" t="s">
        <v>8276</v>
      </c>
      <c r="Y937" s="3">
        <f t="shared" si="149"/>
        <v>1.4285714285714285E-2</v>
      </c>
      <c r="Z937" s="4">
        <f t="shared" si="142"/>
        <v>25</v>
      </c>
      <c r="AA937" t="s">
        <v>8321</v>
      </c>
      <c r="AB937" t="s">
        <v>8324</v>
      </c>
      <c r="AC937">
        <f>1</f>
        <v>1</v>
      </c>
    </row>
    <row r="938" spans="1:29" ht="43.2" x14ac:dyDescent="0.3">
      <c r="A938">
        <v>936</v>
      </c>
      <c r="B938" s="1" t="s">
        <v>937</v>
      </c>
      <c r="C938" s="1" t="s">
        <v>5046</v>
      </c>
      <c r="D938">
        <v>1400</v>
      </c>
      <c r="E938">
        <f>VLOOKUP(D938,LU_A!$C$2:$D$13,1,TRUE)</f>
        <v>1000</v>
      </c>
      <c r="F938" t="str">
        <f>VLOOKUP($D938,LU_A!$C$2:$D$13,2,TRUE)</f>
        <v>SmB</v>
      </c>
      <c r="G938">
        <v>0</v>
      </c>
      <c r="H938" t="s">
        <v>8221</v>
      </c>
      <c r="I938" t="s">
        <v>8224</v>
      </c>
      <c r="J938" t="s">
        <v>8246</v>
      </c>
      <c r="K938">
        <v>1326916800</v>
      </c>
      <c r="L938" s="8">
        <f t="shared" si="140"/>
        <v>40926.833333333336</v>
      </c>
      <c r="M938" s="8">
        <f t="shared" si="143"/>
        <v>40926</v>
      </c>
      <c r="N938" s="9">
        <f t="shared" si="144"/>
        <v>0.83333333333575865</v>
      </c>
      <c r="O938">
        <v>1323131689</v>
      </c>
      <c r="P938" s="8">
        <f t="shared" si="141"/>
        <v>40883.024178240739</v>
      </c>
      <c r="Q938" s="8">
        <f t="shared" si="145"/>
        <v>40883</v>
      </c>
      <c r="R938" s="9">
        <f t="shared" si="146"/>
        <v>2.417824073927477E-2</v>
      </c>
      <c r="S938" t="b">
        <v>0</v>
      </c>
      <c r="T938">
        <v>0</v>
      </c>
      <c r="U938" t="str">
        <f t="shared" si="147"/>
        <v/>
      </c>
      <c r="V938">
        <f t="shared" si="148"/>
        <v>0</v>
      </c>
      <c r="W938" t="b">
        <v>0</v>
      </c>
      <c r="X938" t="s">
        <v>8276</v>
      </c>
      <c r="Y938" s="3">
        <f t="shared" si="149"/>
        <v>0</v>
      </c>
      <c r="Z938" s="4" t="str">
        <f t="shared" si="142"/>
        <v xml:space="preserve"> </v>
      </c>
      <c r="AA938" t="s">
        <v>8321</v>
      </c>
      <c r="AB938" t="s">
        <v>8324</v>
      </c>
      <c r="AC938">
        <f>1</f>
        <v>1</v>
      </c>
    </row>
    <row r="939" spans="1:29" ht="43.2" x14ac:dyDescent="0.3">
      <c r="A939">
        <v>937</v>
      </c>
      <c r="B939" s="1" t="s">
        <v>938</v>
      </c>
      <c r="C939" s="1" t="s">
        <v>5047</v>
      </c>
      <c r="D939">
        <v>3500</v>
      </c>
      <c r="E939">
        <f>VLOOKUP(D939,LU_A!$C$2:$D$13,1,TRUE)</f>
        <v>1000</v>
      </c>
      <c r="F939" t="str">
        <f>VLOOKUP($D939,LU_A!$C$2:$D$13,2,TRUE)</f>
        <v>SmB</v>
      </c>
      <c r="G939">
        <v>40</v>
      </c>
      <c r="H939" t="s">
        <v>8221</v>
      </c>
      <c r="I939" t="s">
        <v>8224</v>
      </c>
      <c r="J939" t="s">
        <v>8246</v>
      </c>
      <c r="K939">
        <v>1383509357</v>
      </c>
      <c r="L939" s="8">
        <f t="shared" si="140"/>
        <v>41581.839780092596</v>
      </c>
      <c r="M939" s="8">
        <f t="shared" si="143"/>
        <v>41581</v>
      </c>
      <c r="N939" s="9">
        <f t="shared" si="144"/>
        <v>0.83978009259590181</v>
      </c>
      <c r="O939">
        <v>1380913757</v>
      </c>
      <c r="P939" s="8">
        <f t="shared" si="141"/>
        <v>41551.798113425924</v>
      </c>
      <c r="Q939" s="8">
        <f t="shared" si="145"/>
        <v>41551</v>
      </c>
      <c r="R939" s="9">
        <f t="shared" si="146"/>
        <v>0.7981134259243845</v>
      </c>
      <c r="S939" t="b">
        <v>0</v>
      </c>
      <c r="T939">
        <v>2</v>
      </c>
      <c r="U939" t="str">
        <f t="shared" si="147"/>
        <v/>
      </c>
      <c r="V939">
        <f t="shared" si="148"/>
        <v>2</v>
      </c>
      <c r="W939" t="b">
        <v>0</v>
      </c>
      <c r="X939" t="s">
        <v>8276</v>
      </c>
      <c r="Y939" s="3">
        <f t="shared" si="149"/>
        <v>1.1428571428571429E-2</v>
      </c>
      <c r="Z939" s="4">
        <f t="shared" si="142"/>
        <v>20</v>
      </c>
      <c r="AA939" t="s">
        <v>8321</v>
      </c>
      <c r="AB939" t="s">
        <v>8324</v>
      </c>
      <c r="AC939">
        <f>1</f>
        <v>1</v>
      </c>
    </row>
    <row r="940" spans="1:29" ht="43.2" x14ac:dyDescent="0.3">
      <c r="A940">
        <v>938</v>
      </c>
      <c r="B940" s="1" t="s">
        <v>939</v>
      </c>
      <c r="C940" s="1" t="s">
        <v>5048</v>
      </c>
      <c r="D940">
        <v>7000</v>
      </c>
      <c r="E940">
        <f>VLOOKUP(D940,LU_A!$C$2:$D$13,1,TRUE)</f>
        <v>5000</v>
      </c>
      <c r="F940" t="str">
        <f>VLOOKUP($D940,LU_A!$C$2:$D$13,2,TRUE)</f>
        <v>SmC</v>
      </c>
      <c r="G940">
        <v>25</v>
      </c>
      <c r="H940" t="s">
        <v>8221</v>
      </c>
      <c r="I940" t="s">
        <v>8224</v>
      </c>
      <c r="J940" t="s">
        <v>8246</v>
      </c>
      <c r="K940">
        <v>1346585448</v>
      </c>
      <c r="L940" s="8">
        <f t="shared" si="140"/>
        <v>41154.479722222226</v>
      </c>
      <c r="M940" s="8">
        <f t="shared" si="143"/>
        <v>41154</v>
      </c>
      <c r="N940" s="9">
        <f t="shared" si="144"/>
        <v>0.47972222222597338</v>
      </c>
      <c r="O940">
        <v>1343993448</v>
      </c>
      <c r="P940" s="8">
        <f t="shared" si="141"/>
        <v>41124.479722222226</v>
      </c>
      <c r="Q940" s="8">
        <f t="shared" si="145"/>
        <v>41124</v>
      </c>
      <c r="R940" s="9">
        <f t="shared" si="146"/>
        <v>0.47972222222597338</v>
      </c>
      <c r="S940" t="b">
        <v>0</v>
      </c>
      <c r="T940">
        <v>1</v>
      </c>
      <c r="U940" t="str">
        <f t="shared" si="147"/>
        <v/>
      </c>
      <c r="V940">
        <f t="shared" si="148"/>
        <v>1</v>
      </c>
      <c r="W940" t="b">
        <v>0</v>
      </c>
      <c r="X940" t="s">
        <v>8276</v>
      </c>
      <c r="Y940" s="3">
        <f t="shared" si="149"/>
        <v>3.5714285714285713E-3</v>
      </c>
      <c r="Z940" s="4">
        <f t="shared" si="142"/>
        <v>25</v>
      </c>
      <c r="AA940" t="s">
        <v>8321</v>
      </c>
      <c r="AB940" t="s">
        <v>8324</v>
      </c>
      <c r="AC940">
        <f>1</f>
        <v>1</v>
      </c>
    </row>
    <row r="941" spans="1:29" ht="43.2" x14ac:dyDescent="0.3">
      <c r="A941">
        <v>939</v>
      </c>
      <c r="B941" s="1" t="s">
        <v>940</v>
      </c>
      <c r="C941" s="1" t="s">
        <v>5049</v>
      </c>
      <c r="D941">
        <v>2750</v>
      </c>
      <c r="E941">
        <f>VLOOKUP(D941,LU_A!$C$2:$D$13,1,TRUE)</f>
        <v>1000</v>
      </c>
      <c r="F941" t="str">
        <f>VLOOKUP($D941,LU_A!$C$2:$D$13,2,TRUE)</f>
        <v>SmB</v>
      </c>
      <c r="G941">
        <v>40</v>
      </c>
      <c r="H941" t="s">
        <v>8221</v>
      </c>
      <c r="I941" t="s">
        <v>8224</v>
      </c>
      <c r="J941" t="s">
        <v>8246</v>
      </c>
      <c r="K941">
        <v>1372622280</v>
      </c>
      <c r="L941" s="8">
        <f t="shared" si="140"/>
        <v>41455.831944444442</v>
      </c>
      <c r="M941" s="8">
        <f t="shared" si="143"/>
        <v>41455</v>
      </c>
      <c r="N941" s="9">
        <f t="shared" si="144"/>
        <v>0.8319444444423425</v>
      </c>
      <c r="O941">
        <v>1369246738</v>
      </c>
      <c r="P941" s="8">
        <f t="shared" si="141"/>
        <v>41416.763171296298</v>
      </c>
      <c r="Q941" s="8">
        <f t="shared" si="145"/>
        <v>41416</v>
      </c>
      <c r="R941" s="9">
        <f t="shared" si="146"/>
        <v>0.76317129629751435</v>
      </c>
      <c r="S941" t="b">
        <v>0</v>
      </c>
      <c r="T941">
        <v>2</v>
      </c>
      <c r="U941" t="str">
        <f t="shared" si="147"/>
        <v/>
      </c>
      <c r="V941">
        <f t="shared" si="148"/>
        <v>2</v>
      </c>
      <c r="W941" t="b">
        <v>0</v>
      </c>
      <c r="X941" t="s">
        <v>8276</v>
      </c>
      <c r="Y941" s="3">
        <f t="shared" si="149"/>
        <v>1.4545454545454545E-2</v>
      </c>
      <c r="Z941" s="4">
        <f t="shared" si="142"/>
        <v>20</v>
      </c>
      <c r="AA941" t="s">
        <v>8321</v>
      </c>
      <c r="AB941" t="s">
        <v>8324</v>
      </c>
      <c r="AC941">
        <f>1</f>
        <v>1</v>
      </c>
    </row>
    <row r="942" spans="1:29" ht="43.2" x14ac:dyDescent="0.3">
      <c r="A942">
        <v>940</v>
      </c>
      <c r="B942" s="1" t="s">
        <v>941</v>
      </c>
      <c r="C942" s="1" t="s">
        <v>5050</v>
      </c>
      <c r="D942">
        <v>9000</v>
      </c>
      <c r="E942">
        <f>VLOOKUP(D942,LU_A!$C$2:$D$13,1,TRUE)</f>
        <v>5000</v>
      </c>
      <c r="F942" t="str">
        <f>VLOOKUP($D942,LU_A!$C$2:$D$13,2,TRUE)</f>
        <v>SmC</v>
      </c>
      <c r="G942">
        <v>1544</v>
      </c>
      <c r="H942" t="s">
        <v>8221</v>
      </c>
      <c r="I942" t="s">
        <v>8224</v>
      </c>
      <c r="J942" t="s">
        <v>8246</v>
      </c>
      <c r="K942">
        <v>1439251926</v>
      </c>
      <c r="L942" s="8">
        <f t="shared" si="140"/>
        <v>42227.008402777778</v>
      </c>
      <c r="M942" s="8">
        <f t="shared" si="143"/>
        <v>42227</v>
      </c>
      <c r="N942" s="9">
        <f t="shared" si="144"/>
        <v>8.4027777775190771E-3</v>
      </c>
      <c r="O942">
        <v>1435363926</v>
      </c>
      <c r="P942" s="8">
        <f t="shared" si="141"/>
        <v>42182.008402777778</v>
      </c>
      <c r="Q942" s="8">
        <f t="shared" si="145"/>
        <v>42182</v>
      </c>
      <c r="R942" s="9">
        <f t="shared" si="146"/>
        <v>8.4027777775190771E-3</v>
      </c>
      <c r="S942" t="b">
        <v>0</v>
      </c>
      <c r="T942">
        <v>14</v>
      </c>
      <c r="U942" t="str">
        <f t="shared" si="147"/>
        <v/>
      </c>
      <c r="V942">
        <f t="shared" si="148"/>
        <v>14</v>
      </c>
      <c r="W942" t="b">
        <v>0</v>
      </c>
      <c r="X942" t="s">
        <v>8271</v>
      </c>
      <c r="Y942" s="3">
        <f t="shared" si="149"/>
        <v>0.17155555555555554</v>
      </c>
      <c r="Z942" s="4">
        <f t="shared" si="142"/>
        <v>110.28571428571429</v>
      </c>
      <c r="AA942" t="s">
        <v>8315</v>
      </c>
      <c r="AB942" t="s">
        <v>8317</v>
      </c>
      <c r="AC942">
        <f>1</f>
        <v>1</v>
      </c>
    </row>
    <row r="943" spans="1:29" ht="57.6" x14ac:dyDescent="0.3">
      <c r="A943">
        <v>941</v>
      </c>
      <c r="B943" s="1" t="s">
        <v>942</v>
      </c>
      <c r="C943" s="1" t="s">
        <v>5051</v>
      </c>
      <c r="D943">
        <v>50000</v>
      </c>
      <c r="E943">
        <f>VLOOKUP(D943,LU_A!$C$2:$D$13,1,TRUE)</f>
        <v>50000</v>
      </c>
      <c r="F943" t="str">
        <f>VLOOKUP($D943,LU_A!$C$2:$D$13,2,TRUE)</f>
        <v>LgD</v>
      </c>
      <c r="G943">
        <v>1161</v>
      </c>
      <c r="H943" t="s">
        <v>8221</v>
      </c>
      <c r="I943" t="s">
        <v>8224</v>
      </c>
      <c r="J943" t="s">
        <v>8246</v>
      </c>
      <c r="K943">
        <v>1486693145</v>
      </c>
      <c r="L943" s="8">
        <f t="shared" si="140"/>
        <v>42776.096585648149</v>
      </c>
      <c r="M943" s="8">
        <f t="shared" si="143"/>
        <v>42776</v>
      </c>
      <c r="N943" s="9">
        <f t="shared" si="144"/>
        <v>9.6585648148902692E-2</v>
      </c>
      <c r="O943">
        <v>1484101145</v>
      </c>
      <c r="P943" s="8">
        <f t="shared" si="141"/>
        <v>42746.096585648149</v>
      </c>
      <c r="Q943" s="8">
        <f t="shared" si="145"/>
        <v>42746</v>
      </c>
      <c r="R943" s="9">
        <f t="shared" si="146"/>
        <v>9.6585648148902692E-2</v>
      </c>
      <c r="S943" t="b">
        <v>0</v>
      </c>
      <c r="T943">
        <v>31</v>
      </c>
      <c r="U943" t="str">
        <f t="shared" si="147"/>
        <v/>
      </c>
      <c r="V943">
        <f t="shared" si="148"/>
        <v>31</v>
      </c>
      <c r="W943" t="b">
        <v>0</v>
      </c>
      <c r="X943" t="s">
        <v>8271</v>
      </c>
      <c r="Y943" s="3">
        <f t="shared" si="149"/>
        <v>2.3220000000000001E-2</v>
      </c>
      <c r="Z943" s="4">
        <f t="shared" si="142"/>
        <v>37.451612903225808</v>
      </c>
      <c r="AA943" t="s">
        <v>8315</v>
      </c>
      <c r="AB943" t="s">
        <v>8317</v>
      </c>
      <c r="AC943">
        <f>1</f>
        <v>1</v>
      </c>
    </row>
    <row r="944" spans="1:29" ht="57.6" x14ac:dyDescent="0.3">
      <c r="A944">
        <v>942</v>
      </c>
      <c r="B944" s="1" t="s">
        <v>943</v>
      </c>
      <c r="C944" s="1" t="s">
        <v>5052</v>
      </c>
      <c r="D944">
        <v>7500</v>
      </c>
      <c r="E944">
        <f>VLOOKUP(D944,LU_A!$C$2:$D$13,1,TRUE)</f>
        <v>5000</v>
      </c>
      <c r="F944" t="str">
        <f>VLOOKUP($D944,LU_A!$C$2:$D$13,2,TRUE)</f>
        <v>SmC</v>
      </c>
      <c r="G944">
        <v>668</v>
      </c>
      <c r="H944" t="s">
        <v>8221</v>
      </c>
      <c r="I944" t="s">
        <v>8224</v>
      </c>
      <c r="J944" t="s">
        <v>8246</v>
      </c>
      <c r="K944">
        <v>1455826460</v>
      </c>
      <c r="L944" s="8">
        <f t="shared" si="140"/>
        <v>42418.843287037031</v>
      </c>
      <c r="M944" s="8">
        <f t="shared" si="143"/>
        <v>42418</v>
      </c>
      <c r="N944" s="9">
        <f t="shared" si="144"/>
        <v>0.84328703703067731</v>
      </c>
      <c r="O944">
        <v>1452716060</v>
      </c>
      <c r="P944" s="8">
        <f t="shared" si="141"/>
        <v>42382.843287037031</v>
      </c>
      <c r="Q944" s="8">
        <f t="shared" si="145"/>
        <v>42382</v>
      </c>
      <c r="R944" s="9">
        <f t="shared" si="146"/>
        <v>0.84328703703067731</v>
      </c>
      <c r="S944" t="b">
        <v>0</v>
      </c>
      <c r="T944">
        <v>16</v>
      </c>
      <c r="U944" t="str">
        <f t="shared" si="147"/>
        <v/>
      </c>
      <c r="V944">
        <f t="shared" si="148"/>
        <v>16</v>
      </c>
      <c r="W944" t="b">
        <v>0</v>
      </c>
      <c r="X944" t="s">
        <v>8271</v>
      </c>
      <c r="Y944" s="3">
        <f t="shared" si="149"/>
        <v>8.9066666666666669E-2</v>
      </c>
      <c r="Z944" s="4">
        <f t="shared" si="142"/>
        <v>41.75</v>
      </c>
      <c r="AA944" t="s">
        <v>8315</v>
      </c>
      <c r="AB944" t="s">
        <v>8317</v>
      </c>
      <c r="AC944">
        <f>1</f>
        <v>1</v>
      </c>
    </row>
    <row r="945" spans="1:29" ht="28.8" x14ac:dyDescent="0.3">
      <c r="A945">
        <v>943</v>
      </c>
      <c r="B945" s="1" t="s">
        <v>944</v>
      </c>
      <c r="C945" s="1" t="s">
        <v>5053</v>
      </c>
      <c r="D945">
        <v>3000</v>
      </c>
      <c r="E945">
        <f>VLOOKUP(D945,LU_A!$C$2:$D$13,1,TRUE)</f>
        <v>1000</v>
      </c>
      <c r="F945" t="str">
        <f>VLOOKUP($D945,LU_A!$C$2:$D$13,2,TRUE)</f>
        <v>SmB</v>
      </c>
      <c r="G945">
        <v>289</v>
      </c>
      <c r="H945" t="s">
        <v>8221</v>
      </c>
      <c r="I945" t="s">
        <v>8224</v>
      </c>
      <c r="J945" t="s">
        <v>8246</v>
      </c>
      <c r="K945">
        <v>1480438905</v>
      </c>
      <c r="L945" s="8">
        <f t="shared" si="140"/>
        <v>42703.709548611107</v>
      </c>
      <c r="M945" s="8">
        <f t="shared" si="143"/>
        <v>42703</v>
      </c>
      <c r="N945" s="9">
        <f t="shared" si="144"/>
        <v>0.70954861110658385</v>
      </c>
      <c r="O945">
        <v>1477843305</v>
      </c>
      <c r="P945" s="8">
        <f t="shared" si="141"/>
        <v>42673.66788194445</v>
      </c>
      <c r="Q945" s="8">
        <f t="shared" si="145"/>
        <v>42673</v>
      </c>
      <c r="R945" s="9">
        <f t="shared" si="146"/>
        <v>0.66788194444961846</v>
      </c>
      <c r="S945" t="b">
        <v>0</v>
      </c>
      <c r="T945">
        <v>12</v>
      </c>
      <c r="U945" t="str">
        <f t="shared" si="147"/>
        <v/>
      </c>
      <c r="V945">
        <f t="shared" si="148"/>
        <v>12</v>
      </c>
      <c r="W945" t="b">
        <v>0</v>
      </c>
      <c r="X945" t="s">
        <v>8271</v>
      </c>
      <c r="Y945" s="3">
        <f t="shared" si="149"/>
        <v>9.633333333333334E-2</v>
      </c>
      <c r="Z945" s="4">
        <f t="shared" si="142"/>
        <v>24.083333333333332</v>
      </c>
      <c r="AA945" t="s">
        <v>8315</v>
      </c>
      <c r="AB945" t="s">
        <v>8317</v>
      </c>
      <c r="AC945">
        <f>1</f>
        <v>1</v>
      </c>
    </row>
    <row r="946" spans="1:29" ht="43.2" x14ac:dyDescent="0.3">
      <c r="A946">
        <v>944</v>
      </c>
      <c r="B946" s="1" t="s">
        <v>945</v>
      </c>
      <c r="C946" s="1" t="s">
        <v>5054</v>
      </c>
      <c r="D946">
        <v>50000</v>
      </c>
      <c r="E946">
        <f>VLOOKUP(D946,LU_A!$C$2:$D$13,1,TRUE)</f>
        <v>50000</v>
      </c>
      <c r="F946" t="str">
        <f>VLOOKUP($D946,LU_A!$C$2:$D$13,2,TRUE)</f>
        <v>LgD</v>
      </c>
      <c r="G946">
        <v>6663</v>
      </c>
      <c r="H946" t="s">
        <v>8221</v>
      </c>
      <c r="I946" t="s">
        <v>8224</v>
      </c>
      <c r="J946" t="s">
        <v>8246</v>
      </c>
      <c r="K946">
        <v>1460988000</v>
      </c>
      <c r="L946" s="8">
        <f t="shared" si="140"/>
        <v>42478.583333333328</v>
      </c>
      <c r="M946" s="8">
        <f t="shared" si="143"/>
        <v>42478</v>
      </c>
      <c r="N946" s="9">
        <f t="shared" si="144"/>
        <v>0.58333333332848269</v>
      </c>
      <c r="O946">
        <v>1458050450</v>
      </c>
      <c r="P946" s="8">
        <f t="shared" si="141"/>
        <v>42444.583912037036</v>
      </c>
      <c r="Q946" s="8">
        <f t="shared" si="145"/>
        <v>42444</v>
      </c>
      <c r="R946" s="9">
        <f t="shared" si="146"/>
        <v>0.58391203703649808</v>
      </c>
      <c r="S946" t="b">
        <v>0</v>
      </c>
      <c r="T946">
        <v>96</v>
      </c>
      <c r="U946" t="str">
        <f t="shared" si="147"/>
        <v/>
      </c>
      <c r="V946">
        <f t="shared" si="148"/>
        <v>96</v>
      </c>
      <c r="W946" t="b">
        <v>0</v>
      </c>
      <c r="X946" t="s">
        <v>8271</v>
      </c>
      <c r="Y946" s="3">
        <f t="shared" si="149"/>
        <v>0.13325999999999999</v>
      </c>
      <c r="Z946" s="4">
        <f t="shared" si="142"/>
        <v>69.40625</v>
      </c>
      <c r="AA946" t="s">
        <v>8315</v>
      </c>
      <c r="AB946" t="s">
        <v>8317</v>
      </c>
      <c r="AC946">
        <f>1</f>
        <v>1</v>
      </c>
    </row>
    <row r="947" spans="1:29" ht="43.2" x14ac:dyDescent="0.3">
      <c r="A947">
        <v>945</v>
      </c>
      <c r="B947" s="1" t="s">
        <v>946</v>
      </c>
      <c r="C947" s="1" t="s">
        <v>5055</v>
      </c>
      <c r="D947">
        <v>100000</v>
      </c>
      <c r="E947">
        <f>VLOOKUP(D947,LU_A!$C$2:$D$13,1,TRUE)</f>
        <v>50000</v>
      </c>
      <c r="F947" t="str">
        <f>VLOOKUP($D947,LU_A!$C$2:$D$13,2,TRUE)</f>
        <v>LgD</v>
      </c>
      <c r="G947">
        <v>2484</v>
      </c>
      <c r="H947" t="s">
        <v>8221</v>
      </c>
      <c r="I947" t="s">
        <v>8230</v>
      </c>
      <c r="J947" t="s">
        <v>8249</v>
      </c>
      <c r="K947">
        <v>1487462340</v>
      </c>
      <c r="L947" s="8">
        <f t="shared" si="140"/>
        <v>42784.999305555553</v>
      </c>
      <c r="M947" s="8">
        <f t="shared" si="143"/>
        <v>42784</v>
      </c>
      <c r="N947" s="9">
        <f t="shared" si="144"/>
        <v>0.99930555555329192</v>
      </c>
      <c r="O947">
        <v>1482958626</v>
      </c>
      <c r="P947" s="8">
        <f t="shared" si="141"/>
        <v>42732.872986111113</v>
      </c>
      <c r="Q947" s="8">
        <f t="shared" si="145"/>
        <v>42732</v>
      </c>
      <c r="R947" s="9">
        <f t="shared" si="146"/>
        <v>0.87298611111327773</v>
      </c>
      <c r="S947" t="b">
        <v>0</v>
      </c>
      <c r="T947">
        <v>16</v>
      </c>
      <c r="U947" t="str">
        <f t="shared" si="147"/>
        <v/>
      </c>
      <c r="V947">
        <f t="shared" si="148"/>
        <v>16</v>
      </c>
      <c r="W947" t="b">
        <v>0</v>
      </c>
      <c r="X947" t="s">
        <v>8271</v>
      </c>
      <c r="Y947" s="3">
        <f t="shared" si="149"/>
        <v>2.4840000000000001E-2</v>
      </c>
      <c r="Z947" s="4">
        <f t="shared" si="142"/>
        <v>155.25</v>
      </c>
      <c r="AA947" t="s">
        <v>8315</v>
      </c>
      <c r="AB947" t="s">
        <v>8317</v>
      </c>
      <c r="AC947">
        <f>1</f>
        <v>1</v>
      </c>
    </row>
    <row r="948" spans="1:29" ht="43.2" x14ac:dyDescent="0.3">
      <c r="A948">
        <v>946</v>
      </c>
      <c r="B948" s="1" t="s">
        <v>947</v>
      </c>
      <c r="C948" s="1" t="s">
        <v>5056</v>
      </c>
      <c r="D948">
        <v>15000</v>
      </c>
      <c r="E948">
        <f>VLOOKUP(D948,LU_A!$C$2:$D$13,1,TRUE)</f>
        <v>15000</v>
      </c>
      <c r="F948" t="str">
        <f>VLOOKUP($D948,LU_A!$C$2:$D$13,2,TRUE)</f>
        <v>MedA</v>
      </c>
      <c r="G948">
        <v>286</v>
      </c>
      <c r="H948" t="s">
        <v>8221</v>
      </c>
      <c r="I948" t="s">
        <v>8224</v>
      </c>
      <c r="J948" t="s">
        <v>8246</v>
      </c>
      <c r="K948">
        <v>1473444048</v>
      </c>
      <c r="L948" s="8">
        <f t="shared" si="140"/>
        <v>42622.750555555554</v>
      </c>
      <c r="M948" s="8">
        <f t="shared" si="143"/>
        <v>42622</v>
      </c>
      <c r="N948" s="9">
        <f t="shared" si="144"/>
        <v>0.75055555555445608</v>
      </c>
      <c r="O948">
        <v>1470852048</v>
      </c>
      <c r="P948" s="8">
        <f t="shared" si="141"/>
        <v>42592.750555555554</v>
      </c>
      <c r="Q948" s="8">
        <f t="shared" si="145"/>
        <v>42592</v>
      </c>
      <c r="R948" s="9">
        <f t="shared" si="146"/>
        <v>0.75055555555445608</v>
      </c>
      <c r="S948" t="b">
        <v>0</v>
      </c>
      <c r="T948">
        <v>5</v>
      </c>
      <c r="U948" t="str">
        <f t="shared" si="147"/>
        <v/>
      </c>
      <c r="V948">
        <f t="shared" si="148"/>
        <v>5</v>
      </c>
      <c r="W948" t="b">
        <v>0</v>
      </c>
      <c r="X948" t="s">
        <v>8271</v>
      </c>
      <c r="Y948" s="3">
        <f t="shared" si="149"/>
        <v>1.9066666666666666E-2</v>
      </c>
      <c r="Z948" s="4">
        <f t="shared" si="142"/>
        <v>57.2</v>
      </c>
      <c r="AA948" t="s">
        <v>8315</v>
      </c>
      <c r="AB948" t="s">
        <v>8317</v>
      </c>
      <c r="AC948">
        <f>1</f>
        <v>1</v>
      </c>
    </row>
    <row r="949" spans="1:29" ht="43.2" x14ac:dyDescent="0.3">
      <c r="A949">
        <v>947</v>
      </c>
      <c r="B949" s="1" t="s">
        <v>948</v>
      </c>
      <c r="C949" s="1" t="s">
        <v>5057</v>
      </c>
      <c r="D949">
        <v>850</v>
      </c>
      <c r="E949">
        <f>VLOOKUP(D949,LU_A!$C$2:$D$13,1,TRUE)</f>
        <v>0</v>
      </c>
      <c r="F949" t="str">
        <f>VLOOKUP($D949,LU_A!$C$2:$D$13,2,TRUE)</f>
        <v>SmA</v>
      </c>
      <c r="G949">
        <v>0</v>
      </c>
      <c r="H949" t="s">
        <v>8221</v>
      </c>
      <c r="I949" t="s">
        <v>8224</v>
      </c>
      <c r="J949" t="s">
        <v>8246</v>
      </c>
      <c r="K949">
        <v>1467312306</v>
      </c>
      <c r="L949" s="8">
        <f t="shared" si="140"/>
        <v>42551.781319444446</v>
      </c>
      <c r="M949" s="8">
        <f t="shared" si="143"/>
        <v>42551</v>
      </c>
      <c r="N949" s="9">
        <f t="shared" si="144"/>
        <v>0.781319444446126</v>
      </c>
      <c r="O949">
        <v>1462128306</v>
      </c>
      <c r="P949" s="8">
        <f t="shared" si="141"/>
        <v>42491.781319444446</v>
      </c>
      <c r="Q949" s="8">
        <f t="shared" si="145"/>
        <v>42491</v>
      </c>
      <c r="R949" s="9">
        <f t="shared" si="146"/>
        <v>0.781319444446126</v>
      </c>
      <c r="S949" t="b">
        <v>0</v>
      </c>
      <c r="T949">
        <v>0</v>
      </c>
      <c r="U949" t="str">
        <f t="shared" si="147"/>
        <v/>
      </c>
      <c r="V949">
        <f t="shared" si="148"/>
        <v>0</v>
      </c>
      <c r="W949" t="b">
        <v>0</v>
      </c>
      <c r="X949" t="s">
        <v>8271</v>
      </c>
      <c r="Y949" s="3">
        <f t="shared" si="149"/>
        <v>0</v>
      </c>
      <c r="Z949" s="4" t="str">
        <f t="shared" si="142"/>
        <v xml:space="preserve"> </v>
      </c>
      <c r="AA949" t="s">
        <v>8315</v>
      </c>
      <c r="AB949" t="s">
        <v>8317</v>
      </c>
      <c r="AC949">
        <f>1</f>
        <v>1</v>
      </c>
    </row>
    <row r="950" spans="1:29" ht="57.6" x14ac:dyDescent="0.3">
      <c r="A950">
        <v>948</v>
      </c>
      <c r="B950" s="1" t="s">
        <v>949</v>
      </c>
      <c r="C950" s="1" t="s">
        <v>5058</v>
      </c>
      <c r="D950">
        <v>4000</v>
      </c>
      <c r="E950">
        <f>VLOOKUP(D950,LU_A!$C$2:$D$13,1,TRUE)</f>
        <v>1000</v>
      </c>
      <c r="F950" t="str">
        <f>VLOOKUP($D950,LU_A!$C$2:$D$13,2,TRUE)</f>
        <v>SmB</v>
      </c>
      <c r="G950">
        <v>480</v>
      </c>
      <c r="H950" t="s">
        <v>8221</v>
      </c>
      <c r="I950" t="s">
        <v>8233</v>
      </c>
      <c r="J950" t="s">
        <v>8249</v>
      </c>
      <c r="K950">
        <v>1457812364</v>
      </c>
      <c r="L950" s="8">
        <f t="shared" si="140"/>
        <v>42441.828287037039</v>
      </c>
      <c r="M950" s="8">
        <f t="shared" si="143"/>
        <v>42441</v>
      </c>
      <c r="N950" s="9">
        <f t="shared" si="144"/>
        <v>0.82828703703853535</v>
      </c>
      <c r="O950">
        <v>1455220364</v>
      </c>
      <c r="P950" s="8">
        <f t="shared" si="141"/>
        <v>42411.828287037039</v>
      </c>
      <c r="Q950" s="8">
        <f t="shared" si="145"/>
        <v>42411</v>
      </c>
      <c r="R950" s="9">
        <f t="shared" si="146"/>
        <v>0.82828703703853535</v>
      </c>
      <c r="S950" t="b">
        <v>0</v>
      </c>
      <c r="T950">
        <v>8</v>
      </c>
      <c r="U950" t="str">
        <f t="shared" si="147"/>
        <v/>
      </c>
      <c r="V950">
        <f t="shared" si="148"/>
        <v>8</v>
      </c>
      <c r="W950" t="b">
        <v>0</v>
      </c>
      <c r="X950" t="s">
        <v>8271</v>
      </c>
      <c r="Y950" s="3">
        <f t="shared" si="149"/>
        <v>0.12</v>
      </c>
      <c r="Z950" s="4">
        <f t="shared" si="142"/>
        <v>60</v>
      </c>
      <c r="AA950" t="s">
        <v>8315</v>
      </c>
      <c r="AB950" t="s">
        <v>8317</v>
      </c>
      <c r="AC950">
        <f>1</f>
        <v>1</v>
      </c>
    </row>
    <row r="951" spans="1:29" ht="43.2" x14ac:dyDescent="0.3">
      <c r="A951">
        <v>949</v>
      </c>
      <c r="B951" s="1" t="s">
        <v>950</v>
      </c>
      <c r="C951" s="1" t="s">
        <v>5059</v>
      </c>
      <c r="D951">
        <v>20000</v>
      </c>
      <c r="E951">
        <f>VLOOKUP(D951,LU_A!$C$2:$D$13,1,TRUE)</f>
        <v>20000</v>
      </c>
      <c r="F951" t="str">
        <f>VLOOKUP($D951,LU_A!$C$2:$D$13,2,TRUE)</f>
        <v>MedB</v>
      </c>
      <c r="G951">
        <v>273</v>
      </c>
      <c r="H951" t="s">
        <v>8221</v>
      </c>
      <c r="I951" t="s">
        <v>8236</v>
      </c>
      <c r="J951" t="s">
        <v>8249</v>
      </c>
      <c r="K951">
        <v>1456016576</v>
      </c>
      <c r="L951" s="8">
        <f t="shared" si="140"/>
        <v>42421.043703703705</v>
      </c>
      <c r="M951" s="8">
        <f t="shared" si="143"/>
        <v>42421</v>
      </c>
      <c r="N951" s="9">
        <f t="shared" si="144"/>
        <v>4.3703703704522923E-2</v>
      </c>
      <c r="O951">
        <v>1450832576</v>
      </c>
      <c r="P951" s="8">
        <f t="shared" si="141"/>
        <v>42361.043703703705</v>
      </c>
      <c r="Q951" s="8">
        <f t="shared" si="145"/>
        <v>42361</v>
      </c>
      <c r="R951" s="9">
        <f t="shared" si="146"/>
        <v>4.3703703704522923E-2</v>
      </c>
      <c r="S951" t="b">
        <v>0</v>
      </c>
      <c r="T951">
        <v>7</v>
      </c>
      <c r="U951" t="str">
        <f t="shared" si="147"/>
        <v/>
      </c>
      <c r="V951">
        <f t="shared" si="148"/>
        <v>7</v>
      </c>
      <c r="W951" t="b">
        <v>0</v>
      </c>
      <c r="X951" t="s">
        <v>8271</v>
      </c>
      <c r="Y951" s="3">
        <f t="shared" si="149"/>
        <v>1.3650000000000001E-2</v>
      </c>
      <c r="Z951" s="4">
        <f t="shared" si="142"/>
        <v>39</v>
      </c>
      <c r="AA951" t="s">
        <v>8315</v>
      </c>
      <c r="AB951" t="s">
        <v>8317</v>
      </c>
      <c r="AC951">
        <f>1</f>
        <v>1</v>
      </c>
    </row>
    <row r="952" spans="1:29" ht="43.2" x14ac:dyDescent="0.3">
      <c r="A952">
        <v>950</v>
      </c>
      <c r="B952" s="1" t="s">
        <v>951</v>
      </c>
      <c r="C952" s="1" t="s">
        <v>5060</v>
      </c>
      <c r="D952">
        <v>5000</v>
      </c>
      <c r="E952">
        <f>VLOOKUP(D952,LU_A!$C$2:$D$13,1,TRUE)</f>
        <v>5000</v>
      </c>
      <c r="F952" t="str">
        <f>VLOOKUP($D952,LU_A!$C$2:$D$13,2,TRUE)</f>
        <v>SmC</v>
      </c>
      <c r="G952">
        <v>1402</v>
      </c>
      <c r="H952" t="s">
        <v>8221</v>
      </c>
      <c r="I952" t="s">
        <v>8229</v>
      </c>
      <c r="J952" t="s">
        <v>8251</v>
      </c>
      <c r="K952">
        <v>1453053661</v>
      </c>
      <c r="L952" s="8">
        <f t="shared" si="140"/>
        <v>42386.750706018516</v>
      </c>
      <c r="M952" s="8">
        <f t="shared" si="143"/>
        <v>42386</v>
      </c>
      <c r="N952" s="9">
        <f t="shared" si="144"/>
        <v>0.75070601851621177</v>
      </c>
      <c r="O952">
        <v>1450461661</v>
      </c>
      <c r="P952" s="8">
        <f t="shared" si="141"/>
        <v>42356.750706018516</v>
      </c>
      <c r="Q952" s="8">
        <f t="shared" si="145"/>
        <v>42356</v>
      </c>
      <c r="R952" s="9">
        <f t="shared" si="146"/>
        <v>0.75070601851621177</v>
      </c>
      <c r="S952" t="b">
        <v>0</v>
      </c>
      <c r="T952">
        <v>24</v>
      </c>
      <c r="U952" t="str">
        <f t="shared" si="147"/>
        <v/>
      </c>
      <c r="V952">
        <f t="shared" si="148"/>
        <v>24</v>
      </c>
      <c r="W952" t="b">
        <v>0</v>
      </c>
      <c r="X952" t="s">
        <v>8271</v>
      </c>
      <c r="Y952" s="3">
        <f t="shared" si="149"/>
        <v>0.28039999999999998</v>
      </c>
      <c r="Z952" s="4">
        <f t="shared" si="142"/>
        <v>58.416666666666664</v>
      </c>
      <c r="AA952" t="s">
        <v>8315</v>
      </c>
      <c r="AB952" t="s">
        <v>8317</v>
      </c>
      <c r="AC952">
        <f>1</f>
        <v>1</v>
      </c>
    </row>
    <row r="953" spans="1:29" x14ac:dyDescent="0.3">
      <c r="A953">
        <v>951</v>
      </c>
      <c r="B953" s="1" t="s">
        <v>952</v>
      </c>
      <c r="C953" s="1" t="s">
        <v>5061</v>
      </c>
      <c r="D953">
        <v>50000</v>
      </c>
      <c r="E953">
        <f>VLOOKUP(D953,LU_A!$C$2:$D$13,1,TRUE)</f>
        <v>50000</v>
      </c>
      <c r="F953" t="str">
        <f>VLOOKUP($D953,LU_A!$C$2:$D$13,2,TRUE)</f>
        <v>LgD</v>
      </c>
      <c r="G953">
        <v>19195</v>
      </c>
      <c r="H953" t="s">
        <v>8221</v>
      </c>
      <c r="I953" t="s">
        <v>8224</v>
      </c>
      <c r="J953" t="s">
        <v>8246</v>
      </c>
      <c r="K953">
        <v>1465054872</v>
      </c>
      <c r="L953" s="8">
        <f t="shared" si="140"/>
        <v>42525.653611111105</v>
      </c>
      <c r="M953" s="8">
        <f t="shared" si="143"/>
        <v>42525</v>
      </c>
      <c r="N953" s="9">
        <f t="shared" si="144"/>
        <v>0.6536111111054197</v>
      </c>
      <c r="O953">
        <v>1461166872</v>
      </c>
      <c r="P953" s="8">
        <f t="shared" si="141"/>
        <v>42480.653611111105</v>
      </c>
      <c r="Q953" s="8">
        <f t="shared" si="145"/>
        <v>42480</v>
      </c>
      <c r="R953" s="9">
        <f t="shared" si="146"/>
        <v>0.6536111111054197</v>
      </c>
      <c r="S953" t="b">
        <v>0</v>
      </c>
      <c r="T953">
        <v>121</v>
      </c>
      <c r="U953" t="str">
        <f t="shared" si="147"/>
        <v/>
      </c>
      <c r="V953">
        <f t="shared" si="148"/>
        <v>121</v>
      </c>
      <c r="W953" t="b">
        <v>0</v>
      </c>
      <c r="X953" t="s">
        <v>8271</v>
      </c>
      <c r="Y953" s="3">
        <f t="shared" si="149"/>
        <v>0.38390000000000002</v>
      </c>
      <c r="Z953" s="4">
        <f t="shared" si="142"/>
        <v>158.63636363636363</v>
      </c>
      <c r="AA953" t="s">
        <v>8315</v>
      </c>
      <c r="AB953" t="s">
        <v>8317</v>
      </c>
      <c r="AC953">
        <f>1</f>
        <v>1</v>
      </c>
    </row>
    <row r="954" spans="1:29" ht="28.8" x14ac:dyDescent="0.3">
      <c r="A954">
        <v>952</v>
      </c>
      <c r="B954" s="1" t="s">
        <v>953</v>
      </c>
      <c r="C954" s="1" t="s">
        <v>5062</v>
      </c>
      <c r="D954">
        <v>49000</v>
      </c>
      <c r="E954">
        <f>VLOOKUP(D954,LU_A!$C$2:$D$13,1,TRUE)</f>
        <v>45000</v>
      </c>
      <c r="F954" t="str">
        <f>VLOOKUP($D954,LU_A!$C$2:$D$13,2,TRUE)</f>
        <v>LgC</v>
      </c>
      <c r="G954">
        <v>19572</v>
      </c>
      <c r="H954" t="s">
        <v>8221</v>
      </c>
      <c r="I954" t="s">
        <v>8224</v>
      </c>
      <c r="J954" t="s">
        <v>8246</v>
      </c>
      <c r="K954">
        <v>1479483812</v>
      </c>
      <c r="L954" s="8">
        <f t="shared" si="140"/>
        <v>42692.655231481483</v>
      </c>
      <c r="M954" s="8">
        <f t="shared" si="143"/>
        <v>42692</v>
      </c>
      <c r="N954" s="9">
        <f t="shared" si="144"/>
        <v>0.65523148148349719</v>
      </c>
      <c r="O954">
        <v>1476888212</v>
      </c>
      <c r="P954" s="8">
        <f t="shared" si="141"/>
        <v>42662.613564814819</v>
      </c>
      <c r="Q954" s="8">
        <f t="shared" si="145"/>
        <v>42662</v>
      </c>
      <c r="R954" s="9">
        <f t="shared" si="146"/>
        <v>0.61356481481925584</v>
      </c>
      <c r="S954" t="b">
        <v>0</v>
      </c>
      <c r="T954">
        <v>196</v>
      </c>
      <c r="U954" t="str">
        <f t="shared" si="147"/>
        <v/>
      </c>
      <c r="V954">
        <f t="shared" si="148"/>
        <v>196</v>
      </c>
      <c r="W954" t="b">
        <v>0</v>
      </c>
      <c r="X954" t="s">
        <v>8271</v>
      </c>
      <c r="Y954" s="3">
        <f t="shared" si="149"/>
        <v>0.39942857142857141</v>
      </c>
      <c r="Z954" s="4">
        <f t="shared" si="142"/>
        <v>99.857142857142861</v>
      </c>
      <c r="AA954" t="s">
        <v>8315</v>
      </c>
      <c r="AB954" t="s">
        <v>8317</v>
      </c>
      <c r="AC954">
        <f>1</f>
        <v>1</v>
      </c>
    </row>
    <row r="955" spans="1:29" ht="43.2" x14ac:dyDescent="0.3">
      <c r="A955">
        <v>953</v>
      </c>
      <c r="B955" s="1" t="s">
        <v>954</v>
      </c>
      <c r="C955" s="1" t="s">
        <v>5063</v>
      </c>
      <c r="D955">
        <v>15000</v>
      </c>
      <c r="E955">
        <f>VLOOKUP(D955,LU_A!$C$2:$D$13,1,TRUE)</f>
        <v>15000</v>
      </c>
      <c r="F955" t="str">
        <f>VLOOKUP($D955,LU_A!$C$2:$D$13,2,TRUE)</f>
        <v>MedA</v>
      </c>
      <c r="G955">
        <v>126</v>
      </c>
      <c r="H955" t="s">
        <v>8221</v>
      </c>
      <c r="I955" t="s">
        <v>8224</v>
      </c>
      <c r="J955" t="s">
        <v>8246</v>
      </c>
      <c r="K955">
        <v>1422158199</v>
      </c>
      <c r="L955" s="8">
        <f t="shared" si="140"/>
        <v>42029.164340277777</v>
      </c>
      <c r="M955" s="8">
        <f t="shared" si="143"/>
        <v>42029</v>
      </c>
      <c r="N955" s="9">
        <f t="shared" si="144"/>
        <v>0.16434027777722804</v>
      </c>
      <c r="O955">
        <v>1419566199</v>
      </c>
      <c r="P955" s="8">
        <f t="shared" si="141"/>
        <v>41999.164340277777</v>
      </c>
      <c r="Q955" s="8">
        <f t="shared" si="145"/>
        <v>41999</v>
      </c>
      <c r="R955" s="9">
        <f t="shared" si="146"/>
        <v>0.16434027777722804</v>
      </c>
      <c r="S955" t="b">
        <v>0</v>
      </c>
      <c r="T955">
        <v>5</v>
      </c>
      <c r="U955" t="str">
        <f t="shared" si="147"/>
        <v/>
      </c>
      <c r="V955">
        <f t="shared" si="148"/>
        <v>5</v>
      </c>
      <c r="W955" t="b">
        <v>0</v>
      </c>
      <c r="X955" t="s">
        <v>8271</v>
      </c>
      <c r="Y955" s="3">
        <f t="shared" si="149"/>
        <v>8.3999999999999995E-3</v>
      </c>
      <c r="Z955" s="4">
        <f t="shared" si="142"/>
        <v>25.2</v>
      </c>
      <c r="AA955" t="s">
        <v>8315</v>
      </c>
      <c r="AB955" t="s">
        <v>8317</v>
      </c>
      <c r="AC955">
        <f>1</f>
        <v>1</v>
      </c>
    </row>
    <row r="956" spans="1:29" ht="43.2" x14ac:dyDescent="0.3">
      <c r="A956">
        <v>954</v>
      </c>
      <c r="B956" s="1" t="s">
        <v>955</v>
      </c>
      <c r="C956" s="1" t="s">
        <v>5064</v>
      </c>
      <c r="D956">
        <v>15000</v>
      </c>
      <c r="E956">
        <f>VLOOKUP(D956,LU_A!$C$2:$D$13,1,TRUE)</f>
        <v>15000</v>
      </c>
      <c r="F956" t="str">
        <f>VLOOKUP($D956,LU_A!$C$2:$D$13,2,TRUE)</f>
        <v>MedA</v>
      </c>
      <c r="G956">
        <v>6511</v>
      </c>
      <c r="H956" t="s">
        <v>8221</v>
      </c>
      <c r="I956" t="s">
        <v>8224</v>
      </c>
      <c r="J956" t="s">
        <v>8246</v>
      </c>
      <c r="K956">
        <v>1440100839</v>
      </c>
      <c r="L956" s="8">
        <f t="shared" si="140"/>
        <v>42236.833784722221</v>
      </c>
      <c r="M956" s="8">
        <f t="shared" si="143"/>
        <v>42236</v>
      </c>
      <c r="N956" s="9">
        <f t="shared" si="144"/>
        <v>0.83378472222102573</v>
      </c>
      <c r="O956">
        <v>1436472039</v>
      </c>
      <c r="P956" s="8">
        <f t="shared" si="141"/>
        <v>42194.833784722221</v>
      </c>
      <c r="Q956" s="8">
        <f t="shared" si="145"/>
        <v>42194</v>
      </c>
      <c r="R956" s="9">
        <f t="shared" si="146"/>
        <v>0.83378472222102573</v>
      </c>
      <c r="S956" t="b">
        <v>0</v>
      </c>
      <c r="T956">
        <v>73</v>
      </c>
      <c r="U956" t="str">
        <f t="shared" si="147"/>
        <v/>
      </c>
      <c r="V956">
        <f t="shared" si="148"/>
        <v>73</v>
      </c>
      <c r="W956" t="b">
        <v>0</v>
      </c>
      <c r="X956" t="s">
        <v>8271</v>
      </c>
      <c r="Y956" s="3">
        <f t="shared" si="149"/>
        <v>0.43406666666666666</v>
      </c>
      <c r="Z956" s="4">
        <f t="shared" si="142"/>
        <v>89.191780821917803</v>
      </c>
      <c r="AA956" t="s">
        <v>8315</v>
      </c>
      <c r="AB956" t="s">
        <v>8317</v>
      </c>
      <c r="AC956">
        <f>1</f>
        <v>1</v>
      </c>
    </row>
    <row r="957" spans="1:29" ht="43.2" x14ac:dyDescent="0.3">
      <c r="A957">
        <v>955</v>
      </c>
      <c r="B957" s="1" t="s">
        <v>956</v>
      </c>
      <c r="C957" s="1" t="s">
        <v>5065</v>
      </c>
      <c r="D957">
        <v>300000</v>
      </c>
      <c r="E957">
        <f>VLOOKUP(D957,LU_A!$C$2:$D$13,1,TRUE)</f>
        <v>50000</v>
      </c>
      <c r="F957" t="str">
        <f>VLOOKUP($D957,LU_A!$C$2:$D$13,2,TRUE)</f>
        <v>LgD</v>
      </c>
      <c r="G957">
        <v>16984</v>
      </c>
      <c r="H957" t="s">
        <v>8221</v>
      </c>
      <c r="I957" t="s">
        <v>8224</v>
      </c>
      <c r="J957" t="s">
        <v>8246</v>
      </c>
      <c r="K957">
        <v>1473750300</v>
      </c>
      <c r="L957" s="8">
        <f t="shared" si="140"/>
        <v>42626.295138888891</v>
      </c>
      <c r="M957" s="8">
        <f t="shared" si="143"/>
        <v>42626</v>
      </c>
      <c r="N957" s="9">
        <f t="shared" si="144"/>
        <v>0.29513888889050577</v>
      </c>
      <c r="O957">
        <v>1470294300</v>
      </c>
      <c r="P957" s="8">
        <f t="shared" si="141"/>
        <v>42586.295138888891</v>
      </c>
      <c r="Q957" s="8">
        <f t="shared" si="145"/>
        <v>42586</v>
      </c>
      <c r="R957" s="9">
        <f t="shared" si="146"/>
        <v>0.29513888889050577</v>
      </c>
      <c r="S957" t="b">
        <v>0</v>
      </c>
      <c r="T957">
        <v>93</v>
      </c>
      <c r="U957" t="str">
        <f t="shared" si="147"/>
        <v/>
      </c>
      <c r="V957">
        <f t="shared" si="148"/>
        <v>93</v>
      </c>
      <c r="W957" t="b">
        <v>0</v>
      </c>
      <c r="X957" t="s">
        <v>8271</v>
      </c>
      <c r="Y957" s="3">
        <f t="shared" si="149"/>
        <v>5.6613333333333335E-2</v>
      </c>
      <c r="Z957" s="4">
        <f t="shared" si="142"/>
        <v>182.6236559139785</v>
      </c>
      <c r="AA957" t="s">
        <v>8315</v>
      </c>
      <c r="AB957" t="s">
        <v>8317</v>
      </c>
      <c r="AC957">
        <f>1</f>
        <v>1</v>
      </c>
    </row>
    <row r="958" spans="1:29" ht="57.6" x14ac:dyDescent="0.3">
      <c r="A958">
        <v>956</v>
      </c>
      <c r="B958" s="1" t="s">
        <v>957</v>
      </c>
      <c r="C958" s="1" t="s">
        <v>5066</v>
      </c>
      <c r="D958">
        <v>50000</v>
      </c>
      <c r="E958">
        <f>VLOOKUP(D958,LU_A!$C$2:$D$13,1,TRUE)</f>
        <v>50000</v>
      </c>
      <c r="F958" t="str">
        <f>VLOOKUP($D958,LU_A!$C$2:$D$13,2,TRUE)</f>
        <v>LgD</v>
      </c>
      <c r="G958">
        <v>861</v>
      </c>
      <c r="H958" t="s">
        <v>8221</v>
      </c>
      <c r="I958" t="s">
        <v>8224</v>
      </c>
      <c r="J958" t="s">
        <v>8246</v>
      </c>
      <c r="K958">
        <v>1430081759</v>
      </c>
      <c r="L958" s="8">
        <f t="shared" si="140"/>
        <v>42120.872210648144</v>
      </c>
      <c r="M958" s="8">
        <f t="shared" si="143"/>
        <v>42120</v>
      </c>
      <c r="N958" s="9">
        <f t="shared" si="144"/>
        <v>0.872210648143664</v>
      </c>
      <c r="O958">
        <v>1424901359</v>
      </c>
      <c r="P958" s="8">
        <f t="shared" si="141"/>
        <v>42060.913877314815</v>
      </c>
      <c r="Q958" s="8">
        <f t="shared" si="145"/>
        <v>42060</v>
      </c>
      <c r="R958" s="9">
        <f t="shared" si="146"/>
        <v>0.91387731481518131</v>
      </c>
      <c r="S958" t="b">
        <v>0</v>
      </c>
      <c r="T958">
        <v>17</v>
      </c>
      <c r="U958" t="str">
        <f t="shared" si="147"/>
        <v/>
      </c>
      <c r="V958">
        <f t="shared" si="148"/>
        <v>17</v>
      </c>
      <c r="W958" t="b">
        <v>0</v>
      </c>
      <c r="X958" t="s">
        <v>8271</v>
      </c>
      <c r="Y958" s="3">
        <f t="shared" si="149"/>
        <v>1.7219999999999999E-2</v>
      </c>
      <c r="Z958" s="4">
        <f t="shared" si="142"/>
        <v>50.647058823529413</v>
      </c>
      <c r="AA958" t="s">
        <v>8315</v>
      </c>
      <c r="AB958" t="s">
        <v>8317</v>
      </c>
      <c r="AC958">
        <f>1</f>
        <v>1</v>
      </c>
    </row>
    <row r="959" spans="1:29" ht="28.8" x14ac:dyDescent="0.3">
      <c r="A959">
        <v>957</v>
      </c>
      <c r="B959" s="1" t="s">
        <v>958</v>
      </c>
      <c r="C959" s="1" t="s">
        <v>5067</v>
      </c>
      <c r="D959">
        <v>12000</v>
      </c>
      <c r="E959">
        <f>VLOOKUP(D959,LU_A!$C$2:$D$13,1,TRUE)</f>
        <v>10000</v>
      </c>
      <c r="F959" t="str">
        <f>VLOOKUP($D959,LU_A!$C$2:$D$13,2,TRUE)</f>
        <v>SmD</v>
      </c>
      <c r="G959">
        <v>233</v>
      </c>
      <c r="H959" t="s">
        <v>8221</v>
      </c>
      <c r="I959" t="s">
        <v>8224</v>
      </c>
      <c r="J959" t="s">
        <v>8246</v>
      </c>
      <c r="K959">
        <v>1479392133</v>
      </c>
      <c r="L959" s="8">
        <f t="shared" si="140"/>
        <v>42691.594131944439</v>
      </c>
      <c r="M959" s="8">
        <f t="shared" si="143"/>
        <v>42691</v>
      </c>
      <c r="N959" s="9">
        <f t="shared" si="144"/>
        <v>0.59413194443914108</v>
      </c>
      <c r="O959">
        <v>1476710133</v>
      </c>
      <c r="P959" s="8">
        <f t="shared" si="141"/>
        <v>42660.552465277782</v>
      </c>
      <c r="Q959" s="8">
        <f t="shared" si="145"/>
        <v>42660</v>
      </c>
      <c r="R959" s="9">
        <f t="shared" si="146"/>
        <v>0.55246527778217569</v>
      </c>
      <c r="S959" t="b">
        <v>0</v>
      </c>
      <c r="T959">
        <v>7</v>
      </c>
      <c r="U959" t="str">
        <f t="shared" si="147"/>
        <v/>
      </c>
      <c r="V959">
        <f t="shared" si="148"/>
        <v>7</v>
      </c>
      <c r="W959" t="b">
        <v>0</v>
      </c>
      <c r="X959" t="s">
        <v>8271</v>
      </c>
      <c r="Y959" s="3">
        <f t="shared" si="149"/>
        <v>1.9416666666666665E-2</v>
      </c>
      <c r="Z959" s="4">
        <f t="shared" si="142"/>
        <v>33.285714285714285</v>
      </c>
      <c r="AA959" t="s">
        <v>8315</v>
      </c>
      <c r="AB959" t="s">
        <v>8317</v>
      </c>
      <c r="AC959">
        <f>1</f>
        <v>1</v>
      </c>
    </row>
    <row r="960" spans="1:29" ht="57.6" x14ac:dyDescent="0.3">
      <c r="A960">
        <v>958</v>
      </c>
      <c r="B960" s="1" t="s">
        <v>959</v>
      </c>
      <c r="C960" s="1" t="s">
        <v>5068</v>
      </c>
      <c r="D960">
        <v>7777</v>
      </c>
      <c r="E960">
        <f>VLOOKUP(D960,LU_A!$C$2:$D$13,1,TRUE)</f>
        <v>5000</v>
      </c>
      <c r="F960" t="str">
        <f>VLOOKUP($D960,LU_A!$C$2:$D$13,2,TRUE)</f>
        <v>SmC</v>
      </c>
      <c r="G960">
        <v>881</v>
      </c>
      <c r="H960" t="s">
        <v>8221</v>
      </c>
      <c r="I960" t="s">
        <v>8224</v>
      </c>
      <c r="J960" t="s">
        <v>8246</v>
      </c>
      <c r="K960">
        <v>1428641940</v>
      </c>
      <c r="L960" s="8">
        <f t="shared" si="140"/>
        <v>42104.207638888889</v>
      </c>
      <c r="M960" s="8">
        <f t="shared" si="143"/>
        <v>42104</v>
      </c>
      <c r="N960" s="9">
        <f t="shared" si="144"/>
        <v>0.20763888888905058</v>
      </c>
      <c r="O960">
        <v>1426792563</v>
      </c>
      <c r="P960" s="8">
        <f t="shared" si="141"/>
        <v>42082.802812499998</v>
      </c>
      <c r="Q960" s="8">
        <f t="shared" si="145"/>
        <v>42082</v>
      </c>
      <c r="R960" s="9">
        <f t="shared" si="146"/>
        <v>0.80281249999825377</v>
      </c>
      <c r="S960" t="b">
        <v>0</v>
      </c>
      <c r="T960">
        <v>17</v>
      </c>
      <c r="U960" t="str">
        <f t="shared" si="147"/>
        <v/>
      </c>
      <c r="V960">
        <f t="shared" si="148"/>
        <v>17</v>
      </c>
      <c r="W960" t="b">
        <v>0</v>
      </c>
      <c r="X960" t="s">
        <v>8271</v>
      </c>
      <c r="Y960" s="3">
        <f t="shared" si="149"/>
        <v>0.11328275684711328</v>
      </c>
      <c r="Z960" s="4">
        <f t="shared" si="142"/>
        <v>51.823529411764703</v>
      </c>
      <c r="AA960" t="s">
        <v>8315</v>
      </c>
      <c r="AB960" t="s">
        <v>8317</v>
      </c>
      <c r="AC960">
        <f>1</f>
        <v>1</v>
      </c>
    </row>
    <row r="961" spans="1:29" ht="43.2" x14ac:dyDescent="0.3">
      <c r="A961">
        <v>959</v>
      </c>
      <c r="B961" s="1" t="s">
        <v>960</v>
      </c>
      <c r="C961" s="1" t="s">
        <v>5069</v>
      </c>
      <c r="D961">
        <v>50000</v>
      </c>
      <c r="E961">
        <f>VLOOKUP(D961,LU_A!$C$2:$D$13,1,TRUE)</f>
        <v>50000</v>
      </c>
      <c r="F961" t="str">
        <f>VLOOKUP($D961,LU_A!$C$2:$D$13,2,TRUE)</f>
        <v>LgD</v>
      </c>
      <c r="G961">
        <v>19430</v>
      </c>
      <c r="H961" t="s">
        <v>8221</v>
      </c>
      <c r="I961" t="s">
        <v>8224</v>
      </c>
      <c r="J961" t="s">
        <v>8246</v>
      </c>
      <c r="K961">
        <v>1421640665</v>
      </c>
      <c r="L961" s="8">
        <f t="shared" si="140"/>
        <v>42023.174363425926</v>
      </c>
      <c r="M961" s="8">
        <f t="shared" si="143"/>
        <v>42023</v>
      </c>
      <c r="N961" s="9">
        <f t="shared" si="144"/>
        <v>0.17436342592554865</v>
      </c>
      <c r="O961">
        <v>1419048665</v>
      </c>
      <c r="P961" s="8">
        <f t="shared" si="141"/>
        <v>41993.174363425926</v>
      </c>
      <c r="Q961" s="8">
        <f t="shared" si="145"/>
        <v>41993</v>
      </c>
      <c r="R961" s="9">
        <f t="shared" si="146"/>
        <v>0.17436342592554865</v>
      </c>
      <c r="S961" t="b">
        <v>0</v>
      </c>
      <c r="T961">
        <v>171</v>
      </c>
      <c r="U961" t="str">
        <f t="shared" si="147"/>
        <v/>
      </c>
      <c r="V961">
        <f t="shared" si="148"/>
        <v>171</v>
      </c>
      <c r="W961" t="b">
        <v>0</v>
      </c>
      <c r="X961" t="s">
        <v>8271</v>
      </c>
      <c r="Y961" s="3">
        <f t="shared" si="149"/>
        <v>0.3886</v>
      </c>
      <c r="Z961" s="4">
        <f t="shared" si="142"/>
        <v>113.62573099415205</v>
      </c>
      <c r="AA961" t="s">
        <v>8315</v>
      </c>
      <c r="AB961" t="s">
        <v>8317</v>
      </c>
      <c r="AC961">
        <f>1</f>
        <v>1</v>
      </c>
    </row>
    <row r="962" spans="1:29" ht="43.2" x14ac:dyDescent="0.3">
      <c r="A962">
        <v>960</v>
      </c>
      <c r="B962" s="1" t="s">
        <v>961</v>
      </c>
      <c r="C962" s="1" t="s">
        <v>5070</v>
      </c>
      <c r="D962">
        <v>55650</v>
      </c>
      <c r="E962">
        <f>VLOOKUP(D962,LU_A!$C$2:$D$13,1,TRUE)</f>
        <v>50000</v>
      </c>
      <c r="F962" t="str">
        <f>VLOOKUP($D962,LU_A!$C$2:$D$13,2,TRUE)</f>
        <v>LgD</v>
      </c>
      <c r="G962">
        <v>25655</v>
      </c>
      <c r="H962" t="s">
        <v>8221</v>
      </c>
      <c r="I962" t="s">
        <v>8224</v>
      </c>
      <c r="J962" t="s">
        <v>8246</v>
      </c>
      <c r="K962">
        <v>1489500155</v>
      </c>
      <c r="L962" s="8">
        <f t="shared" ref="L962:L1025" si="150">(((K962/60)/60)/24)+DATE(1970,1,1)</f>
        <v>42808.585127314815</v>
      </c>
      <c r="M962" s="8">
        <f t="shared" si="143"/>
        <v>42808</v>
      </c>
      <c r="N962" s="9">
        <f t="shared" si="144"/>
        <v>0.58512731481459923</v>
      </c>
      <c r="O962">
        <v>1485874955</v>
      </c>
      <c r="P962" s="8">
        <f t="shared" ref="P962:P1025" si="151">(((O962/60)/60)/24)+DATE(1970,1,1)</f>
        <v>42766.626793981486</v>
      </c>
      <c r="Q962" s="8">
        <f t="shared" si="145"/>
        <v>42766</v>
      </c>
      <c r="R962" s="9">
        <f t="shared" si="146"/>
        <v>0.62679398148611654</v>
      </c>
      <c r="S962" t="b">
        <v>0</v>
      </c>
      <c r="T962">
        <v>188</v>
      </c>
      <c r="U962" t="str">
        <f t="shared" si="147"/>
        <v/>
      </c>
      <c r="V962">
        <f t="shared" si="148"/>
        <v>188</v>
      </c>
      <c r="W962" t="b">
        <v>0</v>
      </c>
      <c r="X962" t="s">
        <v>8271</v>
      </c>
      <c r="Y962" s="3">
        <f t="shared" si="149"/>
        <v>0.46100628930817611</v>
      </c>
      <c r="Z962" s="4">
        <f t="shared" ref="Z962:Z1025" si="152">IFERROR(G962/T962," ")</f>
        <v>136.46276595744681</v>
      </c>
      <c r="AA962" t="s">
        <v>8315</v>
      </c>
      <c r="AB962" t="s">
        <v>8317</v>
      </c>
      <c r="AC962">
        <f>1</f>
        <v>1</v>
      </c>
    </row>
    <row r="963" spans="1:29" ht="43.2" x14ac:dyDescent="0.3">
      <c r="A963">
        <v>961</v>
      </c>
      <c r="B963" s="1" t="s">
        <v>962</v>
      </c>
      <c r="C963" s="1" t="s">
        <v>5071</v>
      </c>
      <c r="D963">
        <v>95000</v>
      </c>
      <c r="E963">
        <f>VLOOKUP(D963,LU_A!$C$2:$D$13,1,TRUE)</f>
        <v>50000</v>
      </c>
      <c r="F963" t="str">
        <f>VLOOKUP($D963,LU_A!$C$2:$D$13,2,TRUE)</f>
        <v>LgD</v>
      </c>
      <c r="G963">
        <v>40079</v>
      </c>
      <c r="H963" t="s">
        <v>8221</v>
      </c>
      <c r="I963" t="s">
        <v>8224</v>
      </c>
      <c r="J963" t="s">
        <v>8246</v>
      </c>
      <c r="K963">
        <v>1487617200</v>
      </c>
      <c r="L963" s="8">
        <f t="shared" si="150"/>
        <v>42786.791666666672</v>
      </c>
      <c r="M963" s="8">
        <f t="shared" ref="M963:M1026" si="153">INT(L963)</f>
        <v>42786</v>
      </c>
      <c r="N963" s="9">
        <f t="shared" ref="N963:N1026" si="154">L963-M963</f>
        <v>0.79166666667151731</v>
      </c>
      <c r="O963">
        <v>1483634335</v>
      </c>
      <c r="P963" s="8">
        <f t="shared" si="151"/>
        <v>42740.693692129629</v>
      </c>
      <c r="Q963" s="8">
        <f t="shared" ref="Q963:Q1026" si="155">INT(P963)</f>
        <v>42740</v>
      </c>
      <c r="R963" s="9">
        <f t="shared" ref="R963:R1026" si="156">P963-Q963</f>
        <v>0.69369212962919846</v>
      </c>
      <c r="S963" t="b">
        <v>0</v>
      </c>
      <c r="T963">
        <v>110</v>
      </c>
      <c r="U963" t="str">
        <f t="shared" ref="U963:U1026" si="157">IF(H963="successful",T963,"")</f>
        <v/>
      </c>
      <c r="V963">
        <f t="shared" ref="V963:V1026" si="158">IF(H963="failed",T963,"")</f>
        <v>110</v>
      </c>
      <c r="W963" t="b">
        <v>0</v>
      </c>
      <c r="X963" t="s">
        <v>8271</v>
      </c>
      <c r="Y963" s="3">
        <f t="shared" ref="Y963:Y1026" si="159">G963/D963</f>
        <v>0.42188421052631581</v>
      </c>
      <c r="Z963" s="4">
        <f t="shared" si="152"/>
        <v>364.35454545454547</v>
      </c>
      <c r="AA963" t="s">
        <v>8315</v>
      </c>
      <c r="AB963" t="s">
        <v>8317</v>
      </c>
      <c r="AC963">
        <f>1</f>
        <v>1</v>
      </c>
    </row>
    <row r="964" spans="1:29" ht="43.2" x14ac:dyDescent="0.3">
      <c r="A964">
        <v>962</v>
      </c>
      <c r="B964" s="1" t="s">
        <v>963</v>
      </c>
      <c r="C964" s="1" t="s">
        <v>5072</v>
      </c>
      <c r="D964">
        <v>2500</v>
      </c>
      <c r="E964">
        <f>VLOOKUP(D964,LU_A!$C$2:$D$13,1,TRUE)</f>
        <v>1000</v>
      </c>
      <c r="F964" t="str">
        <f>VLOOKUP($D964,LU_A!$C$2:$D$13,2,TRUE)</f>
        <v>SmB</v>
      </c>
      <c r="G964">
        <v>712</v>
      </c>
      <c r="H964" t="s">
        <v>8221</v>
      </c>
      <c r="I964" t="s">
        <v>8224</v>
      </c>
      <c r="J964" t="s">
        <v>8246</v>
      </c>
      <c r="K964">
        <v>1455210353</v>
      </c>
      <c r="L964" s="8">
        <f t="shared" si="150"/>
        <v>42411.712418981479</v>
      </c>
      <c r="M964" s="8">
        <f t="shared" si="153"/>
        <v>42411</v>
      </c>
      <c r="N964" s="9">
        <f t="shared" si="154"/>
        <v>0.71241898147854954</v>
      </c>
      <c r="O964">
        <v>1451927153</v>
      </c>
      <c r="P964" s="8">
        <f t="shared" si="151"/>
        <v>42373.712418981479</v>
      </c>
      <c r="Q964" s="8">
        <f t="shared" si="155"/>
        <v>42373</v>
      </c>
      <c r="R964" s="9">
        <f t="shared" si="156"/>
        <v>0.71241898147854954</v>
      </c>
      <c r="S964" t="b">
        <v>0</v>
      </c>
      <c r="T964">
        <v>37</v>
      </c>
      <c r="U964" t="str">
        <f t="shared" si="157"/>
        <v/>
      </c>
      <c r="V964">
        <f t="shared" si="158"/>
        <v>37</v>
      </c>
      <c r="W964" t="b">
        <v>0</v>
      </c>
      <c r="X964" t="s">
        <v>8271</v>
      </c>
      <c r="Y964" s="3">
        <f t="shared" si="159"/>
        <v>0.2848</v>
      </c>
      <c r="Z964" s="4">
        <f t="shared" si="152"/>
        <v>19.243243243243242</v>
      </c>
      <c r="AA964" t="s">
        <v>8315</v>
      </c>
      <c r="AB964" t="s">
        <v>8317</v>
      </c>
      <c r="AC964">
        <f>1</f>
        <v>1</v>
      </c>
    </row>
    <row r="965" spans="1:29" ht="28.8" x14ac:dyDescent="0.3">
      <c r="A965">
        <v>963</v>
      </c>
      <c r="B965" s="1" t="s">
        <v>964</v>
      </c>
      <c r="C965" s="1" t="s">
        <v>5073</v>
      </c>
      <c r="D965">
        <v>35000</v>
      </c>
      <c r="E965">
        <f>VLOOKUP(D965,LU_A!$C$2:$D$13,1,TRUE)</f>
        <v>35000</v>
      </c>
      <c r="F965" t="str">
        <f>VLOOKUP($D965,LU_A!$C$2:$D$13,2,TRUE)</f>
        <v>LgA</v>
      </c>
      <c r="G965">
        <v>377</v>
      </c>
      <c r="H965" t="s">
        <v>8221</v>
      </c>
      <c r="I965" t="s">
        <v>8224</v>
      </c>
      <c r="J965" t="s">
        <v>8246</v>
      </c>
      <c r="K965">
        <v>1476717319</v>
      </c>
      <c r="L965" s="8">
        <f t="shared" si="150"/>
        <v>42660.635636574079</v>
      </c>
      <c r="M965" s="8">
        <f t="shared" si="153"/>
        <v>42660</v>
      </c>
      <c r="N965" s="9">
        <f t="shared" si="154"/>
        <v>0.635636574079399</v>
      </c>
      <c r="O965">
        <v>1473693319</v>
      </c>
      <c r="P965" s="8">
        <f t="shared" si="151"/>
        <v>42625.635636574079</v>
      </c>
      <c r="Q965" s="8">
        <f t="shared" si="155"/>
        <v>42625</v>
      </c>
      <c r="R965" s="9">
        <f t="shared" si="156"/>
        <v>0.635636574079399</v>
      </c>
      <c r="S965" t="b">
        <v>0</v>
      </c>
      <c r="T965">
        <v>9</v>
      </c>
      <c r="U965" t="str">
        <f t="shared" si="157"/>
        <v/>
      </c>
      <c r="V965">
        <f t="shared" si="158"/>
        <v>9</v>
      </c>
      <c r="W965" t="b">
        <v>0</v>
      </c>
      <c r="X965" t="s">
        <v>8271</v>
      </c>
      <c r="Y965" s="3">
        <f t="shared" si="159"/>
        <v>1.0771428571428571E-2</v>
      </c>
      <c r="Z965" s="4">
        <f t="shared" si="152"/>
        <v>41.888888888888886</v>
      </c>
      <c r="AA965" t="s">
        <v>8315</v>
      </c>
      <c r="AB965" t="s">
        <v>8317</v>
      </c>
      <c r="AC965">
        <f>1</f>
        <v>1</v>
      </c>
    </row>
    <row r="966" spans="1:29" ht="43.2" x14ac:dyDescent="0.3">
      <c r="A966">
        <v>964</v>
      </c>
      <c r="B966" s="1" t="s">
        <v>965</v>
      </c>
      <c r="C966" s="1" t="s">
        <v>5074</v>
      </c>
      <c r="D966">
        <v>110000</v>
      </c>
      <c r="E966">
        <f>VLOOKUP(D966,LU_A!$C$2:$D$13,1,TRUE)</f>
        <v>50000</v>
      </c>
      <c r="F966" t="str">
        <f>VLOOKUP($D966,LU_A!$C$2:$D$13,2,TRUE)</f>
        <v>LgD</v>
      </c>
      <c r="G966">
        <v>879</v>
      </c>
      <c r="H966" t="s">
        <v>8221</v>
      </c>
      <c r="I966" t="s">
        <v>8229</v>
      </c>
      <c r="J966" t="s">
        <v>8251</v>
      </c>
      <c r="K966">
        <v>1441119919</v>
      </c>
      <c r="L966" s="8">
        <f t="shared" si="150"/>
        <v>42248.628692129627</v>
      </c>
      <c r="M966" s="8">
        <f t="shared" si="153"/>
        <v>42248</v>
      </c>
      <c r="N966" s="9">
        <f t="shared" si="154"/>
        <v>0.62869212962687016</v>
      </c>
      <c r="O966">
        <v>1437663919</v>
      </c>
      <c r="P966" s="8">
        <f t="shared" si="151"/>
        <v>42208.628692129627</v>
      </c>
      <c r="Q966" s="8">
        <f t="shared" si="155"/>
        <v>42208</v>
      </c>
      <c r="R966" s="9">
        <f t="shared" si="156"/>
        <v>0.62869212962687016</v>
      </c>
      <c r="S966" t="b">
        <v>0</v>
      </c>
      <c r="T966">
        <v>29</v>
      </c>
      <c r="U966" t="str">
        <f t="shared" si="157"/>
        <v/>
      </c>
      <c r="V966">
        <f t="shared" si="158"/>
        <v>29</v>
      </c>
      <c r="W966" t="b">
        <v>0</v>
      </c>
      <c r="X966" t="s">
        <v>8271</v>
      </c>
      <c r="Y966" s="3">
        <f t="shared" si="159"/>
        <v>7.9909090909090902E-3</v>
      </c>
      <c r="Z966" s="4">
        <f t="shared" si="152"/>
        <v>30.310344827586206</v>
      </c>
      <c r="AA966" t="s">
        <v>8315</v>
      </c>
      <c r="AB966" t="s">
        <v>8317</v>
      </c>
      <c r="AC966">
        <f>1</f>
        <v>1</v>
      </c>
    </row>
    <row r="967" spans="1:29" ht="43.2" x14ac:dyDescent="0.3">
      <c r="A967">
        <v>965</v>
      </c>
      <c r="B967" s="1" t="s">
        <v>966</v>
      </c>
      <c r="C967" s="1" t="s">
        <v>5075</v>
      </c>
      <c r="D967">
        <v>25000</v>
      </c>
      <c r="E967">
        <f>VLOOKUP(D967,LU_A!$C$2:$D$13,1,TRUE)</f>
        <v>25000</v>
      </c>
      <c r="F967" t="str">
        <f>VLOOKUP($D967,LU_A!$C$2:$D$13,2,TRUE)</f>
        <v>MedC</v>
      </c>
      <c r="G967">
        <v>298</v>
      </c>
      <c r="H967" t="s">
        <v>8221</v>
      </c>
      <c r="I967" t="s">
        <v>8224</v>
      </c>
      <c r="J967" t="s">
        <v>8246</v>
      </c>
      <c r="K967">
        <v>1477454340</v>
      </c>
      <c r="L967" s="8">
        <f t="shared" si="150"/>
        <v>42669.165972222225</v>
      </c>
      <c r="M967" s="8">
        <f t="shared" si="153"/>
        <v>42669</v>
      </c>
      <c r="N967" s="9">
        <f t="shared" si="154"/>
        <v>0.16597222222480923</v>
      </c>
      <c r="O967">
        <v>1474676646</v>
      </c>
      <c r="P967" s="8">
        <f t="shared" si="151"/>
        <v>42637.016736111109</v>
      </c>
      <c r="Q967" s="8">
        <f t="shared" si="155"/>
        <v>42637</v>
      </c>
      <c r="R967" s="9">
        <f t="shared" si="156"/>
        <v>1.6736111108912155E-2</v>
      </c>
      <c r="S967" t="b">
        <v>0</v>
      </c>
      <c r="T967">
        <v>6</v>
      </c>
      <c r="U967" t="str">
        <f t="shared" si="157"/>
        <v/>
      </c>
      <c r="V967">
        <f t="shared" si="158"/>
        <v>6</v>
      </c>
      <c r="W967" t="b">
        <v>0</v>
      </c>
      <c r="X967" t="s">
        <v>8271</v>
      </c>
      <c r="Y967" s="3">
        <f t="shared" si="159"/>
        <v>1.192E-2</v>
      </c>
      <c r="Z967" s="4">
        <f t="shared" si="152"/>
        <v>49.666666666666664</v>
      </c>
      <c r="AA967" t="s">
        <v>8315</v>
      </c>
      <c r="AB967" t="s">
        <v>8317</v>
      </c>
      <c r="AC967">
        <f>1</f>
        <v>1</v>
      </c>
    </row>
    <row r="968" spans="1:29" ht="43.2" x14ac:dyDescent="0.3">
      <c r="A968">
        <v>966</v>
      </c>
      <c r="B968" s="1" t="s">
        <v>967</v>
      </c>
      <c r="C968" s="1" t="s">
        <v>5076</v>
      </c>
      <c r="D968">
        <v>12000</v>
      </c>
      <c r="E968">
        <f>VLOOKUP(D968,LU_A!$C$2:$D$13,1,TRUE)</f>
        <v>10000</v>
      </c>
      <c r="F968" t="str">
        <f>VLOOKUP($D968,LU_A!$C$2:$D$13,2,TRUE)</f>
        <v>SmD</v>
      </c>
      <c r="G968">
        <v>1776</v>
      </c>
      <c r="H968" t="s">
        <v>8221</v>
      </c>
      <c r="I968" t="s">
        <v>8224</v>
      </c>
      <c r="J968" t="s">
        <v>8246</v>
      </c>
      <c r="K968">
        <v>1475766932</v>
      </c>
      <c r="L968" s="8">
        <f t="shared" si="150"/>
        <v>42649.635787037041</v>
      </c>
      <c r="M968" s="8">
        <f t="shared" si="153"/>
        <v>42649</v>
      </c>
      <c r="N968" s="9">
        <f t="shared" si="154"/>
        <v>0.63578703704115469</v>
      </c>
      <c r="O968">
        <v>1473174932</v>
      </c>
      <c r="P968" s="8">
        <f t="shared" si="151"/>
        <v>42619.635787037041</v>
      </c>
      <c r="Q968" s="8">
        <f t="shared" si="155"/>
        <v>42619</v>
      </c>
      <c r="R968" s="9">
        <f t="shared" si="156"/>
        <v>0.63578703704115469</v>
      </c>
      <c r="S968" t="b">
        <v>0</v>
      </c>
      <c r="T968">
        <v>30</v>
      </c>
      <c r="U968" t="str">
        <f t="shared" si="157"/>
        <v/>
      </c>
      <c r="V968">
        <f t="shared" si="158"/>
        <v>30</v>
      </c>
      <c r="W968" t="b">
        <v>0</v>
      </c>
      <c r="X968" t="s">
        <v>8271</v>
      </c>
      <c r="Y968" s="3">
        <f t="shared" si="159"/>
        <v>0.14799999999999999</v>
      </c>
      <c r="Z968" s="4">
        <f t="shared" si="152"/>
        <v>59.2</v>
      </c>
      <c r="AA968" t="s">
        <v>8315</v>
      </c>
      <c r="AB968" t="s">
        <v>8317</v>
      </c>
      <c r="AC968">
        <f>1</f>
        <v>1</v>
      </c>
    </row>
    <row r="969" spans="1:29" ht="43.2" x14ac:dyDescent="0.3">
      <c r="A969">
        <v>967</v>
      </c>
      <c r="B969" s="1" t="s">
        <v>968</v>
      </c>
      <c r="C969" s="1" t="s">
        <v>5077</v>
      </c>
      <c r="D969">
        <v>20000</v>
      </c>
      <c r="E969">
        <f>VLOOKUP(D969,LU_A!$C$2:$D$13,1,TRUE)</f>
        <v>20000</v>
      </c>
      <c r="F969" t="str">
        <f>VLOOKUP($D969,LU_A!$C$2:$D$13,2,TRUE)</f>
        <v>MedB</v>
      </c>
      <c r="G969">
        <v>3562</v>
      </c>
      <c r="H969" t="s">
        <v>8221</v>
      </c>
      <c r="I969" t="s">
        <v>8224</v>
      </c>
      <c r="J969" t="s">
        <v>8246</v>
      </c>
      <c r="K969">
        <v>1461301574</v>
      </c>
      <c r="L969" s="8">
        <f t="shared" si="150"/>
        <v>42482.21266203704</v>
      </c>
      <c r="M969" s="8">
        <f t="shared" si="153"/>
        <v>42482</v>
      </c>
      <c r="N969" s="9">
        <f t="shared" si="154"/>
        <v>0.21266203703999054</v>
      </c>
      <c r="O969">
        <v>1456121174</v>
      </c>
      <c r="P969" s="8">
        <f t="shared" si="151"/>
        <v>42422.254328703704</v>
      </c>
      <c r="Q969" s="8">
        <f t="shared" si="155"/>
        <v>42422</v>
      </c>
      <c r="R969" s="9">
        <f t="shared" si="156"/>
        <v>0.25432870370423188</v>
      </c>
      <c r="S969" t="b">
        <v>0</v>
      </c>
      <c r="T969">
        <v>81</v>
      </c>
      <c r="U969" t="str">
        <f t="shared" si="157"/>
        <v/>
      </c>
      <c r="V969">
        <f t="shared" si="158"/>
        <v>81</v>
      </c>
      <c r="W969" t="b">
        <v>0</v>
      </c>
      <c r="X969" t="s">
        <v>8271</v>
      </c>
      <c r="Y969" s="3">
        <f t="shared" si="159"/>
        <v>0.17810000000000001</v>
      </c>
      <c r="Z969" s="4">
        <f t="shared" si="152"/>
        <v>43.97530864197531</v>
      </c>
      <c r="AA969" t="s">
        <v>8315</v>
      </c>
      <c r="AB969" t="s">
        <v>8317</v>
      </c>
      <c r="AC969">
        <f>1</f>
        <v>1</v>
      </c>
    </row>
    <row r="970" spans="1:29" ht="43.2" x14ac:dyDescent="0.3">
      <c r="A970">
        <v>968</v>
      </c>
      <c r="B970" s="1" t="s">
        <v>969</v>
      </c>
      <c r="C970" s="1" t="s">
        <v>5078</v>
      </c>
      <c r="D970">
        <v>8000</v>
      </c>
      <c r="E970">
        <f>VLOOKUP(D970,LU_A!$C$2:$D$13,1,TRUE)</f>
        <v>5000</v>
      </c>
      <c r="F970" t="str">
        <f>VLOOKUP($D970,LU_A!$C$2:$D$13,2,TRUE)</f>
        <v>SmC</v>
      </c>
      <c r="G970">
        <v>106</v>
      </c>
      <c r="H970" t="s">
        <v>8221</v>
      </c>
      <c r="I970" t="s">
        <v>8224</v>
      </c>
      <c r="J970" t="s">
        <v>8246</v>
      </c>
      <c r="K970">
        <v>1408134034</v>
      </c>
      <c r="L970" s="8">
        <f t="shared" si="150"/>
        <v>41866.847615740742</v>
      </c>
      <c r="M970" s="8">
        <f t="shared" si="153"/>
        <v>41866</v>
      </c>
      <c r="N970" s="9">
        <f t="shared" si="154"/>
        <v>0.84761574074218515</v>
      </c>
      <c r="O970">
        <v>1405542034</v>
      </c>
      <c r="P970" s="8">
        <f t="shared" si="151"/>
        <v>41836.847615740742</v>
      </c>
      <c r="Q970" s="8">
        <f t="shared" si="155"/>
        <v>41836</v>
      </c>
      <c r="R970" s="9">
        <f t="shared" si="156"/>
        <v>0.84761574074218515</v>
      </c>
      <c r="S970" t="b">
        <v>0</v>
      </c>
      <c r="T970">
        <v>4</v>
      </c>
      <c r="U970" t="str">
        <f t="shared" si="157"/>
        <v/>
      </c>
      <c r="V970">
        <f t="shared" si="158"/>
        <v>4</v>
      </c>
      <c r="W970" t="b">
        <v>0</v>
      </c>
      <c r="X970" t="s">
        <v>8271</v>
      </c>
      <c r="Y970" s="3">
        <f t="shared" si="159"/>
        <v>1.325E-2</v>
      </c>
      <c r="Z970" s="4">
        <f t="shared" si="152"/>
        <v>26.5</v>
      </c>
      <c r="AA970" t="s">
        <v>8315</v>
      </c>
      <c r="AB970" t="s">
        <v>8317</v>
      </c>
      <c r="AC970">
        <f>1</f>
        <v>1</v>
      </c>
    </row>
    <row r="971" spans="1:29" ht="28.8" x14ac:dyDescent="0.3">
      <c r="A971">
        <v>969</v>
      </c>
      <c r="B971" s="1" t="s">
        <v>970</v>
      </c>
      <c r="C971" s="1" t="s">
        <v>5079</v>
      </c>
      <c r="D971">
        <v>30000</v>
      </c>
      <c r="E971">
        <f>VLOOKUP(D971,LU_A!$C$2:$D$13,1,TRUE)</f>
        <v>30000</v>
      </c>
      <c r="F971" t="str">
        <f>VLOOKUP($D971,LU_A!$C$2:$D$13,2,TRUE)</f>
        <v>MedD</v>
      </c>
      <c r="G971">
        <v>14000</v>
      </c>
      <c r="H971" t="s">
        <v>8221</v>
      </c>
      <c r="I971" t="s">
        <v>8238</v>
      </c>
      <c r="J971" t="s">
        <v>8256</v>
      </c>
      <c r="K971">
        <v>1486624607</v>
      </c>
      <c r="L971" s="8">
        <f t="shared" si="150"/>
        <v>42775.30332175926</v>
      </c>
      <c r="M971" s="8">
        <f t="shared" si="153"/>
        <v>42775</v>
      </c>
      <c r="N971" s="9">
        <f t="shared" si="154"/>
        <v>0.30332175926014315</v>
      </c>
      <c r="O971">
        <v>1483773407</v>
      </c>
      <c r="P971" s="8">
        <f t="shared" si="151"/>
        <v>42742.30332175926</v>
      </c>
      <c r="Q971" s="8">
        <f t="shared" si="155"/>
        <v>42742</v>
      </c>
      <c r="R971" s="9">
        <f t="shared" si="156"/>
        <v>0.30332175926014315</v>
      </c>
      <c r="S971" t="b">
        <v>0</v>
      </c>
      <c r="T971">
        <v>11</v>
      </c>
      <c r="U971" t="str">
        <f t="shared" si="157"/>
        <v/>
      </c>
      <c r="V971">
        <f t="shared" si="158"/>
        <v>11</v>
      </c>
      <c r="W971" t="b">
        <v>0</v>
      </c>
      <c r="X971" t="s">
        <v>8271</v>
      </c>
      <c r="Y971" s="3">
        <f t="shared" si="159"/>
        <v>0.46666666666666667</v>
      </c>
      <c r="Z971" s="4">
        <f t="shared" si="152"/>
        <v>1272.7272727272727</v>
      </c>
      <c r="AA971" t="s">
        <v>8315</v>
      </c>
      <c r="AB971" t="s">
        <v>8317</v>
      </c>
      <c r="AC971">
        <f>1</f>
        <v>1</v>
      </c>
    </row>
    <row r="972" spans="1:29" ht="57.6" x14ac:dyDescent="0.3">
      <c r="A972">
        <v>970</v>
      </c>
      <c r="B972" s="1" t="s">
        <v>971</v>
      </c>
      <c r="C972" s="1" t="s">
        <v>5080</v>
      </c>
      <c r="D972">
        <v>5000</v>
      </c>
      <c r="E972">
        <f>VLOOKUP(D972,LU_A!$C$2:$D$13,1,TRUE)</f>
        <v>5000</v>
      </c>
      <c r="F972" t="str">
        <f>VLOOKUP($D972,LU_A!$C$2:$D$13,2,TRUE)</f>
        <v>SmC</v>
      </c>
      <c r="G972">
        <v>2296</v>
      </c>
      <c r="H972" t="s">
        <v>8221</v>
      </c>
      <c r="I972" t="s">
        <v>8229</v>
      </c>
      <c r="J972" t="s">
        <v>8251</v>
      </c>
      <c r="K972">
        <v>1485147540</v>
      </c>
      <c r="L972" s="8">
        <f t="shared" si="150"/>
        <v>42758.207638888889</v>
      </c>
      <c r="M972" s="8">
        <f t="shared" si="153"/>
        <v>42758</v>
      </c>
      <c r="N972" s="9">
        <f t="shared" si="154"/>
        <v>0.20763888888905058</v>
      </c>
      <c r="O972">
        <v>1481951853</v>
      </c>
      <c r="P972" s="8">
        <f t="shared" si="151"/>
        <v>42721.220520833333</v>
      </c>
      <c r="Q972" s="8">
        <f t="shared" si="155"/>
        <v>42721</v>
      </c>
      <c r="R972" s="9">
        <f t="shared" si="156"/>
        <v>0.22052083333255723</v>
      </c>
      <c r="S972" t="b">
        <v>0</v>
      </c>
      <c r="T972">
        <v>14</v>
      </c>
      <c r="U972" t="str">
        <f t="shared" si="157"/>
        <v/>
      </c>
      <c r="V972">
        <f t="shared" si="158"/>
        <v>14</v>
      </c>
      <c r="W972" t="b">
        <v>0</v>
      </c>
      <c r="X972" t="s">
        <v>8271</v>
      </c>
      <c r="Y972" s="3">
        <f t="shared" si="159"/>
        <v>0.4592</v>
      </c>
      <c r="Z972" s="4">
        <f t="shared" si="152"/>
        <v>164</v>
      </c>
      <c r="AA972" t="s">
        <v>8315</v>
      </c>
      <c r="AB972" t="s">
        <v>8317</v>
      </c>
      <c r="AC972">
        <f>1</f>
        <v>1</v>
      </c>
    </row>
    <row r="973" spans="1:29" ht="43.2" x14ac:dyDescent="0.3">
      <c r="A973">
        <v>971</v>
      </c>
      <c r="B973" s="1" t="s">
        <v>972</v>
      </c>
      <c r="C973" s="1" t="s">
        <v>5081</v>
      </c>
      <c r="D973">
        <v>100000</v>
      </c>
      <c r="E973">
        <f>VLOOKUP(D973,LU_A!$C$2:$D$13,1,TRUE)</f>
        <v>50000</v>
      </c>
      <c r="F973" t="str">
        <f>VLOOKUP($D973,LU_A!$C$2:$D$13,2,TRUE)</f>
        <v>LgD</v>
      </c>
      <c r="G973">
        <v>226</v>
      </c>
      <c r="H973" t="s">
        <v>8221</v>
      </c>
      <c r="I973" t="s">
        <v>8224</v>
      </c>
      <c r="J973" t="s">
        <v>8246</v>
      </c>
      <c r="K973">
        <v>1433178060</v>
      </c>
      <c r="L973" s="8">
        <f t="shared" si="150"/>
        <v>42156.709027777775</v>
      </c>
      <c r="M973" s="8">
        <f t="shared" si="153"/>
        <v>42156</v>
      </c>
      <c r="N973" s="9">
        <f t="shared" si="154"/>
        <v>0.70902777777519077</v>
      </c>
      <c r="O973">
        <v>1429290060</v>
      </c>
      <c r="P973" s="8">
        <f t="shared" si="151"/>
        <v>42111.709027777775</v>
      </c>
      <c r="Q973" s="8">
        <f t="shared" si="155"/>
        <v>42111</v>
      </c>
      <c r="R973" s="9">
        <f t="shared" si="156"/>
        <v>0.70902777777519077</v>
      </c>
      <c r="S973" t="b">
        <v>0</v>
      </c>
      <c r="T973">
        <v>5</v>
      </c>
      <c r="U973" t="str">
        <f t="shared" si="157"/>
        <v/>
      </c>
      <c r="V973">
        <f t="shared" si="158"/>
        <v>5</v>
      </c>
      <c r="W973" t="b">
        <v>0</v>
      </c>
      <c r="X973" t="s">
        <v>8271</v>
      </c>
      <c r="Y973" s="3">
        <f t="shared" si="159"/>
        <v>2.2599999999999999E-3</v>
      </c>
      <c r="Z973" s="4">
        <f t="shared" si="152"/>
        <v>45.2</v>
      </c>
      <c r="AA973" t="s">
        <v>8315</v>
      </c>
      <c r="AB973" t="s">
        <v>8317</v>
      </c>
      <c r="AC973">
        <f>1</f>
        <v>1</v>
      </c>
    </row>
    <row r="974" spans="1:29" ht="43.2" x14ac:dyDescent="0.3">
      <c r="A974">
        <v>972</v>
      </c>
      <c r="B974" s="1" t="s">
        <v>973</v>
      </c>
      <c r="C974" s="1" t="s">
        <v>5082</v>
      </c>
      <c r="D974">
        <v>20000</v>
      </c>
      <c r="E974">
        <f>VLOOKUP(D974,LU_A!$C$2:$D$13,1,TRUE)</f>
        <v>20000</v>
      </c>
      <c r="F974" t="str">
        <f>VLOOKUP($D974,LU_A!$C$2:$D$13,2,TRUE)</f>
        <v>MedB</v>
      </c>
      <c r="G974">
        <v>6925</v>
      </c>
      <c r="H974" t="s">
        <v>8221</v>
      </c>
      <c r="I974" t="s">
        <v>8224</v>
      </c>
      <c r="J974" t="s">
        <v>8246</v>
      </c>
      <c r="K974">
        <v>1409813940</v>
      </c>
      <c r="L974" s="8">
        <f t="shared" si="150"/>
        <v>41886.290972222225</v>
      </c>
      <c r="M974" s="8">
        <f t="shared" si="153"/>
        <v>41886</v>
      </c>
      <c r="N974" s="9">
        <f t="shared" si="154"/>
        <v>0.29097222222480923</v>
      </c>
      <c r="O974">
        <v>1407271598</v>
      </c>
      <c r="P974" s="8">
        <f t="shared" si="151"/>
        <v>41856.865717592591</v>
      </c>
      <c r="Q974" s="8">
        <f t="shared" si="155"/>
        <v>41856</v>
      </c>
      <c r="R974" s="9">
        <f t="shared" si="156"/>
        <v>0.86571759259095415</v>
      </c>
      <c r="S974" t="b">
        <v>0</v>
      </c>
      <c r="T974">
        <v>45</v>
      </c>
      <c r="U974" t="str">
        <f t="shared" si="157"/>
        <v/>
      </c>
      <c r="V974">
        <f t="shared" si="158"/>
        <v>45</v>
      </c>
      <c r="W974" t="b">
        <v>0</v>
      </c>
      <c r="X974" t="s">
        <v>8271</v>
      </c>
      <c r="Y974" s="3">
        <f t="shared" si="159"/>
        <v>0.34625</v>
      </c>
      <c r="Z974" s="4">
        <f t="shared" si="152"/>
        <v>153.88888888888889</v>
      </c>
      <c r="AA974" t="s">
        <v>8315</v>
      </c>
      <c r="AB974" t="s">
        <v>8317</v>
      </c>
      <c r="AC974">
        <f>1</f>
        <v>1</v>
      </c>
    </row>
    <row r="975" spans="1:29" ht="43.2" x14ac:dyDescent="0.3">
      <c r="A975">
        <v>973</v>
      </c>
      <c r="B975" s="1" t="s">
        <v>974</v>
      </c>
      <c r="C975" s="1" t="s">
        <v>5083</v>
      </c>
      <c r="D975">
        <v>20000</v>
      </c>
      <c r="E975">
        <f>VLOOKUP(D975,LU_A!$C$2:$D$13,1,TRUE)</f>
        <v>20000</v>
      </c>
      <c r="F975" t="str">
        <f>VLOOKUP($D975,LU_A!$C$2:$D$13,2,TRUE)</f>
        <v>MedB</v>
      </c>
      <c r="G975">
        <v>411</v>
      </c>
      <c r="H975" t="s">
        <v>8221</v>
      </c>
      <c r="I975" t="s">
        <v>8224</v>
      </c>
      <c r="J975" t="s">
        <v>8246</v>
      </c>
      <c r="K975">
        <v>1447032093</v>
      </c>
      <c r="L975" s="8">
        <f t="shared" si="150"/>
        <v>42317.056631944448</v>
      </c>
      <c r="M975" s="8">
        <f t="shared" si="153"/>
        <v>42317</v>
      </c>
      <c r="N975" s="9">
        <f t="shared" si="154"/>
        <v>5.6631944447872229E-2</v>
      </c>
      <c r="O975">
        <v>1441844493</v>
      </c>
      <c r="P975" s="8">
        <f t="shared" si="151"/>
        <v>42257.014965277776</v>
      </c>
      <c r="Q975" s="8">
        <f t="shared" si="155"/>
        <v>42257</v>
      </c>
      <c r="R975" s="9">
        <f t="shared" si="156"/>
        <v>1.4965277776354924E-2</v>
      </c>
      <c r="S975" t="b">
        <v>0</v>
      </c>
      <c r="T975">
        <v>8</v>
      </c>
      <c r="U975" t="str">
        <f t="shared" si="157"/>
        <v/>
      </c>
      <c r="V975">
        <f t="shared" si="158"/>
        <v>8</v>
      </c>
      <c r="W975" t="b">
        <v>0</v>
      </c>
      <c r="X975" t="s">
        <v>8271</v>
      </c>
      <c r="Y975" s="3">
        <f t="shared" si="159"/>
        <v>2.0549999999999999E-2</v>
      </c>
      <c r="Z975" s="4">
        <f t="shared" si="152"/>
        <v>51.375</v>
      </c>
      <c r="AA975" t="s">
        <v>8315</v>
      </c>
      <c r="AB975" t="s">
        <v>8317</v>
      </c>
      <c r="AC975">
        <f>1</f>
        <v>1</v>
      </c>
    </row>
    <row r="976" spans="1:29" ht="43.2" x14ac:dyDescent="0.3">
      <c r="A976">
        <v>974</v>
      </c>
      <c r="B976" s="1" t="s">
        <v>975</v>
      </c>
      <c r="C976" s="1" t="s">
        <v>5084</v>
      </c>
      <c r="D976">
        <v>50000</v>
      </c>
      <c r="E976">
        <f>VLOOKUP(D976,LU_A!$C$2:$D$13,1,TRUE)</f>
        <v>50000</v>
      </c>
      <c r="F976" t="str">
        <f>VLOOKUP($D976,LU_A!$C$2:$D$13,2,TRUE)</f>
        <v>LgD</v>
      </c>
      <c r="G976">
        <v>280</v>
      </c>
      <c r="H976" t="s">
        <v>8221</v>
      </c>
      <c r="I976" t="s">
        <v>8224</v>
      </c>
      <c r="J976" t="s">
        <v>8246</v>
      </c>
      <c r="K976">
        <v>1458925156</v>
      </c>
      <c r="L976" s="8">
        <f t="shared" si="150"/>
        <v>42454.707824074074</v>
      </c>
      <c r="M976" s="8">
        <f t="shared" si="153"/>
        <v>42454</v>
      </c>
      <c r="N976" s="9">
        <f t="shared" si="154"/>
        <v>0.70782407407386927</v>
      </c>
      <c r="O976">
        <v>1456336756</v>
      </c>
      <c r="P976" s="8">
        <f t="shared" si="151"/>
        <v>42424.749490740738</v>
      </c>
      <c r="Q976" s="8">
        <f t="shared" si="155"/>
        <v>42424</v>
      </c>
      <c r="R976" s="9">
        <f t="shared" si="156"/>
        <v>0.74949074073811062</v>
      </c>
      <c r="S976" t="b">
        <v>0</v>
      </c>
      <c r="T976">
        <v>3</v>
      </c>
      <c r="U976" t="str">
        <f t="shared" si="157"/>
        <v/>
      </c>
      <c r="V976">
        <f t="shared" si="158"/>
        <v>3</v>
      </c>
      <c r="W976" t="b">
        <v>0</v>
      </c>
      <c r="X976" t="s">
        <v>8271</v>
      </c>
      <c r="Y976" s="3">
        <f t="shared" si="159"/>
        <v>5.5999999999999999E-3</v>
      </c>
      <c r="Z976" s="4">
        <f t="shared" si="152"/>
        <v>93.333333333333329</v>
      </c>
      <c r="AA976" t="s">
        <v>8315</v>
      </c>
      <c r="AB976" t="s">
        <v>8317</v>
      </c>
      <c r="AC976">
        <f>1</f>
        <v>1</v>
      </c>
    </row>
    <row r="977" spans="1:29" ht="43.2" x14ac:dyDescent="0.3">
      <c r="A977">
        <v>975</v>
      </c>
      <c r="B977" s="1" t="s">
        <v>976</v>
      </c>
      <c r="C977" s="1" t="s">
        <v>5085</v>
      </c>
      <c r="D977">
        <v>100000</v>
      </c>
      <c r="E977">
        <f>VLOOKUP(D977,LU_A!$C$2:$D$13,1,TRUE)</f>
        <v>50000</v>
      </c>
      <c r="F977" t="str">
        <f>VLOOKUP($D977,LU_A!$C$2:$D$13,2,TRUE)</f>
        <v>LgD</v>
      </c>
      <c r="G977">
        <v>2607</v>
      </c>
      <c r="H977" t="s">
        <v>8221</v>
      </c>
      <c r="I977" t="s">
        <v>8224</v>
      </c>
      <c r="J977" t="s">
        <v>8246</v>
      </c>
      <c r="K977">
        <v>1467132185</v>
      </c>
      <c r="L977" s="8">
        <f t="shared" si="150"/>
        <v>42549.696585648147</v>
      </c>
      <c r="M977" s="8">
        <f t="shared" si="153"/>
        <v>42549</v>
      </c>
      <c r="N977" s="9">
        <f t="shared" si="154"/>
        <v>0.6965856481474475</v>
      </c>
      <c r="O977">
        <v>1461948185</v>
      </c>
      <c r="P977" s="8">
        <f t="shared" si="151"/>
        <v>42489.696585648147</v>
      </c>
      <c r="Q977" s="8">
        <f t="shared" si="155"/>
        <v>42489</v>
      </c>
      <c r="R977" s="9">
        <f t="shared" si="156"/>
        <v>0.6965856481474475</v>
      </c>
      <c r="S977" t="b">
        <v>0</v>
      </c>
      <c r="T977">
        <v>24</v>
      </c>
      <c r="U977" t="str">
        <f t="shared" si="157"/>
        <v/>
      </c>
      <c r="V977">
        <f t="shared" si="158"/>
        <v>24</v>
      </c>
      <c r="W977" t="b">
        <v>0</v>
      </c>
      <c r="X977" t="s">
        <v>8271</v>
      </c>
      <c r="Y977" s="3">
        <f t="shared" si="159"/>
        <v>2.6069999999999999E-2</v>
      </c>
      <c r="Z977" s="4">
        <f t="shared" si="152"/>
        <v>108.625</v>
      </c>
      <c r="AA977" t="s">
        <v>8315</v>
      </c>
      <c r="AB977" t="s">
        <v>8317</v>
      </c>
      <c r="AC977">
        <f>1</f>
        <v>1</v>
      </c>
    </row>
    <row r="978" spans="1:29" ht="43.2" x14ac:dyDescent="0.3">
      <c r="A978">
        <v>976</v>
      </c>
      <c r="B978" s="1" t="s">
        <v>977</v>
      </c>
      <c r="C978" s="1" t="s">
        <v>5086</v>
      </c>
      <c r="D978">
        <v>150000</v>
      </c>
      <c r="E978">
        <f>VLOOKUP(D978,LU_A!$C$2:$D$13,1,TRUE)</f>
        <v>50000</v>
      </c>
      <c r="F978" t="str">
        <f>VLOOKUP($D978,LU_A!$C$2:$D$13,2,TRUE)</f>
        <v>LgD</v>
      </c>
      <c r="G978">
        <v>2889</v>
      </c>
      <c r="H978" t="s">
        <v>8221</v>
      </c>
      <c r="I978" t="s">
        <v>8226</v>
      </c>
      <c r="J978" t="s">
        <v>8248</v>
      </c>
      <c r="K978">
        <v>1439515497</v>
      </c>
      <c r="L978" s="8">
        <f t="shared" si="150"/>
        <v>42230.058993055558</v>
      </c>
      <c r="M978" s="8">
        <f t="shared" si="153"/>
        <v>42230</v>
      </c>
      <c r="N978" s="9">
        <f t="shared" si="154"/>
        <v>5.8993055557948537E-2</v>
      </c>
      <c r="O978">
        <v>1435627497</v>
      </c>
      <c r="P978" s="8">
        <f t="shared" si="151"/>
        <v>42185.058993055558</v>
      </c>
      <c r="Q978" s="8">
        <f t="shared" si="155"/>
        <v>42185</v>
      </c>
      <c r="R978" s="9">
        <f t="shared" si="156"/>
        <v>5.8993055557948537E-2</v>
      </c>
      <c r="S978" t="b">
        <v>0</v>
      </c>
      <c r="T978">
        <v>18</v>
      </c>
      <c r="U978" t="str">
        <f t="shared" si="157"/>
        <v/>
      </c>
      <c r="V978">
        <f t="shared" si="158"/>
        <v>18</v>
      </c>
      <c r="W978" t="b">
        <v>0</v>
      </c>
      <c r="X978" t="s">
        <v>8271</v>
      </c>
      <c r="Y978" s="3">
        <f t="shared" si="159"/>
        <v>1.9259999999999999E-2</v>
      </c>
      <c r="Z978" s="4">
        <f t="shared" si="152"/>
        <v>160.5</v>
      </c>
      <c r="AA978" t="s">
        <v>8315</v>
      </c>
      <c r="AB978" t="s">
        <v>8317</v>
      </c>
      <c r="AC978">
        <f>1</f>
        <v>1</v>
      </c>
    </row>
    <row r="979" spans="1:29" ht="43.2" x14ac:dyDescent="0.3">
      <c r="A979">
        <v>977</v>
      </c>
      <c r="B979" s="1" t="s">
        <v>978</v>
      </c>
      <c r="C979" s="1" t="s">
        <v>5087</v>
      </c>
      <c r="D979">
        <v>2700</v>
      </c>
      <c r="E979">
        <f>VLOOKUP(D979,LU_A!$C$2:$D$13,1,TRUE)</f>
        <v>1000</v>
      </c>
      <c r="F979" t="str">
        <f>VLOOKUP($D979,LU_A!$C$2:$D$13,2,TRUE)</f>
        <v>SmB</v>
      </c>
      <c r="G979">
        <v>909</v>
      </c>
      <c r="H979" t="s">
        <v>8221</v>
      </c>
      <c r="I979" t="s">
        <v>8239</v>
      </c>
      <c r="J979" t="s">
        <v>8249</v>
      </c>
      <c r="K979">
        <v>1456094197</v>
      </c>
      <c r="L979" s="8">
        <f t="shared" si="150"/>
        <v>42421.942094907412</v>
      </c>
      <c r="M979" s="8">
        <f t="shared" si="153"/>
        <v>42421</v>
      </c>
      <c r="N979" s="9">
        <f t="shared" si="154"/>
        <v>0.94209490741195623</v>
      </c>
      <c r="O979">
        <v>1453502197</v>
      </c>
      <c r="P979" s="8">
        <f t="shared" si="151"/>
        <v>42391.942094907412</v>
      </c>
      <c r="Q979" s="8">
        <f t="shared" si="155"/>
        <v>42391</v>
      </c>
      <c r="R979" s="9">
        <f t="shared" si="156"/>
        <v>0.94209490741195623</v>
      </c>
      <c r="S979" t="b">
        <v>0</v>
      </c>
      <c r="T979">
        <v>12</v>
      </c>
      <c r="U979" t="str">
        <f t="shared" si="157"/>
        <v/>
      </c>
      <c r="V979">
        <f t="shared" si="158"/>
        <v>12</v>
      </c>
      <c r="W979" t="b">
        <v>0</v>
      </c>
      <c r="X979" t="s">
        <v>8271</v>
      </c>
      <c r="Y979" s="3">
        <f t="shared" si="159"/>
        <v>0.33666666666666667</v>
      </c>
      <c r="Z979" s="4">
        <f t="shared" si="152"/>
        <v>75.75</v>
      </c>
      <c r="AA979" t="s">
        <v>8315</v>
      </c>
      <c r="AB979" t="s">
        <v>8317</v>
      </c>
      <c r="AC979">
        <f>1</f>
        <v>1</v>
      </c>
    </row>
    <row r="980" spans="1:29" ht="43.2" x14ac:dyDescent="0.3">
      <c r="A980">
        <v>978</v>
      </c>
      <c r="B980" s="1" t="s">
        <v>979</v>
      </c>
      <c r="C980" s="1" t="s">
        <v>5088</v>
      </c>
      <c r="D980">
        <v>172889</v>
      </c>
      <c r="E980">
        <f>VLOOKUP(D980,LU_A!$C$2:$D$13,1,TRUE)</f>
        <v>50000</v>
      </c>
      <c r="F980" t="str">
        <f>VLOOKUP($D980,LU_A!$C$2:$D$13,2,TRUE)</f>
        <v>LgD</v>
      </c>
      <c r="G980">
        <v>97273</v>
      </c>
      <c r="H980" t="s">
        <v>8221</v>
      </c>
      <c r="I980" t="s">
        <v>8235</v>
      </c>
      <c r="J980" t="s">
        <v>8255</v>
      </c>
      <c r="K980">
        <v>1456385101</v>
      </c>
      <c r="L980" s="8">
        <f t="shared" si="150"/>
        <v>42425.309039351851</v>
      </c>
      <c r="M980" s="8">
        <f t="shared" si="153"/>
        <v>42425</v>
      </c>
      <c r="N980" s="9">
        <f t="shared" si="154"/>
        <v>0.30903935185051523</v>
      </c>
      <c r="O980">
        <v>1453793101</v>
      </c>
      <c r="P980" s="8">
        <f t="shared" si="151"/>
        <v>42395.309039351851</v>
      </c>
      <c r="Q980" s="8">
        <f t="shared" si="155"/>
        <v>42395</v>
      </c>
      <c r="R980" s="9">
        <f t="shared" si="156"/>
        <v>0.30903935185051523</v>
      </c>
      <c r="S980" t="b">
        <v>0</v>
      </c>
      <c r="T980">
        <v>123</v>
      </c>
      <c r="U980" t="str">
        <f t="shared" si="157"/>
        <v/>
      </c>
      <c r="V980">
        <f t="shared" si="158"/>
        <v>123</v>
      </c>
      <c r="W980" t="b">
        <v>0</v>
      </c>
      <c r="X980" t="s">
        <v>8271</v>
      </c>
      <c r="Y980" s="3">
        <f t="shared" si="159"/>
        <v>0.5626326718299024</v>
      </c>
      <c r="Z980" s="4">
        <f t="shared" si="152"/>
        <v>790.83739837398377</v>
      </c>
      <c r="AA980" t="s">
        <v>8315</v>
      </c>
      <c r="AB980" t="s">
        <v>8317</v>
      </c>
      <c r="AC980">
        <f>1</f>
        <v>1</v>
      </c>
    </row>
    <row r="981" spans="1:29" ht="43.2" x14ac:dyDescent="0.3">
      <c r="A981">
        <v>979</v>
      </c>
      <c r="B981" s="1" t="s">
        <v>980</v>
      </c>
      <c r="C981" s="1" t="s">
        <v>5089</v>
      </c>
      <c r="D981">
        <v>35000</v>
      </c>
      <c r="E981">
        <f>VLOOKUP(D981,LU_A!$C$2:$D$13,1,TRUE)</f>
        <v>35000</v>
      </c>
      <c r="F981" t="str">
        <f>VLOOKUP($D981,LU_A!$C$2:$D$13,2,TRUE)</f>
        <v>LgA</v>
      </c>
      <c r="G981">
        <v>28986.16</v>
      </c>
      <c r="H981" t="s">
        <v>8221</v>
      </c>
      <c r="I981" t="s">
        <v>8224</v>
      </c>
      <c r="J981" t="s">
        <v>8246</v>
      </c>
      <c r="K981">
        <v>1466449140</v>
      </c>
      <c r="L981" s="8">
        <f t="shared" si="150"/>
        <v>42541.790972222225</v>
      </c>
      <c r="M981" s="8">
        <f t="shared" si="153"/>
        <v>42541</v>
      </c>
      <c r="N981" s="9">
        <f t="shared" si="154"/>
        <v>0.79097222222480923</v>
      </c>
      <c r="O981">
        <v>1463392828</v>
      </c>
      <c r="P981" s="8">
        <f t="shared" si="151"/>
        <v>42506.416990740734</v>
      </c>
      <c r="Q981" s="8">
        <f t="shared" si="155"/>
        <v>42506</v>
      </c>
      <c r="R981" s="9">
        <f t="shared" si="156"/>
        <v>0.41699074073403608</v>
      </c>
      <c r="S981" t="b">
        <v>0</v>
      </c>
      <c r="T981">
        <v>96</v>
      </c>
      <c r="U981" t="str">
        <f t="shared" si="157"/>
        <v/>
      </c>
      <c r="V981">
        <f t="shared" si="158"/>
        <v>96</v>
      </c>
      <c r="W981" t="b">
        <v>0</v>
      </c>
      <c r="X981" t="s">
        <v>8271</v>
      </c>
      <c r="Y981" s="3">
        <f t="shared" si="159"/>
        <v>0.82817600000000002</v>
      </c>
      <c r="Z981" s="4">
        <f t="shared" si="152"/>
        <v>301.93916666666667</v>
      </c>
      <c r="AA981" t="s">
        <v>8315</v>
      </c>
      <c r="AB981" t="s">
        <v>8317</v>
      </c>
      <c r="AC981">
        <f>1</f>
        <v>1</v>
      </c>
    </row>
    <row r="982" spans="1:29" ht="57.6" x14ac:dyDescent="0.3">
      <c r="A982">
        <v>980</v>
      </c>
      <c r="B982" s="1" t="s">
        <v>981</v>
      </c>
      <c r="C982" s="1" t="s">
        <v>5090</v>
      </c>
      <c r="D982">
        <v>10000</v>
      </c>
      <c r="E982">
        <f>VLOOKUP(D982,LU_A!$C$2:$D$13,1,TRUE)</f>
        <v>10000</v>
      </c>
      <c r="F982" t="str">
        <f>VLOOKUP($D982,LU_A!$C$2:$D$13,2,TRUE)</f>
        <v>SmD</v>
      </c>
      <c r="G982">
        <v>1486</v>
      </c>
      <c r="H982" t="s">
        <v>8221</v>
      </c>
      <c r="I982" t="s">
        <v>8224</v>
      </c>
      <c r="J982" t="s">
        <v>8246</v>
      </c>
      <c r="K982">
        <v>1417387322</v>
      </c>
      <c r="L982" s="8">
        <f t="shared" si="150"/>
        <v>41973.945856481485</v>
      </c>
      <c r="M982" s="8">
        <f t="shared" si="153"/>
        <v>41973</v>
      </c>
      <c r="N982" s="9">
        <f t="shared" si="154"/>
        <v>0.94585648148495238</v>
      </c>
      <c r="O982">
        <v>1413495722</v>
      </c>
      <c r="P982" s="8">
        <f t="shared" si="151"/>
        <v>41928.904189814813</v>
      </c>
      <c r="Q982" s="8">
        <f t="shared" si="155"/>
        <v>41928</v>
      </c>
      <c r="R982" s="9">
        <f t="shared" si="156"/>
        <v>0.90418981481343508</v>
      </c>
      <c r="S982" t="b">
        <v>0</v>
      </c>
      <c r="T982">
        <v>31</v>
      </c>
      <c r="U982" t="str">
        <f t="shared" si="157"/>
        <v/>
      </c>
      <c r="V982">
        <f t="shared" si="158"/>
        <v>31</v>
      </c>
      <c r="W982" t="b">
        <v>0</v>
      </c>
      <c r="X982" t="s">
        <v>8271</v>
      </c>
      <c r="Y982" s="3">
        <f t="shared" si="159"/>
        <v>0.14860000000000001</v>
      </c>
      <c r="Z982" s="4">
        <f t="shared" si="152"/>
        <v>47.935483870967744</v>
      </c>
      <c r="AA982" t="s">
        <v>8315</v>
      </c>
      <c r="AB982" t="s">
        <v>8317</v>
      </c>
      <c r="AC982">
        <f>1</f>
        <v>1</v>
      </c>
    </row>
    <row r="983" spans="1:29" ht="57.6" x14ac:dyDescent="0.3">
      <c r="A983">
        <v>981</v>
      </c>
      <c r="B983" s="1" t="s">
        <v>982</v>
      </c>
      <c r="C983" s="1" t="s">
        <v>5091</v>
      </c>
      <c r="D983">
        <v>88888</v>
      </c>
      <c r="E983">
        <f>VLOOKUP(D983,LU_A!$C$2:$D$13,1,TRUE)</f>
        <v>50000</v>
      </c>
      <c r="F983" t="str">
        <f>VLOOKUP($D983,LU_A!$C$2:$D$13,2,TRUE)</f>
        <v>LgD</v>
      </c>
      <c r="G983">
        <v>11</v>
      </c>
      <c r="H983" t="s">
        <v>8221</v>
      </c>
      <c r="I983" t="s">
        <v>8224</v>
      </c>
      <c r="J983" t="s">
        <v>8246</v>
      </c>
      <c r="K983">
        <v>1407624222</v>
      </c>
      <c r="L983" s="8">
        <f t="shared" si="150"/>
        <v>41860.947013888886</v>
      </c>
      <c r="M983" s="8">
        <f t="shared" si="153"/>
        <v>41860</v>
      </c>
      <c r="N983" s="9">
        <f t="shared" si="154"/>
        <v>0.94701388888643123</v>
      </c>
      <c r="O983">
        <v>1405032222</v>
      </c>
      <c r="P983" s="8">
        <f t="shared" si="151"/>
        <v>41830.947013888886</v>
      </c>
      <c r="Q983" s="8">
        <f t="shared" si="155"/>
        <v>41830</v>
      </c>
      <c r="R983" s="9">
        <f t="shared" si="156"/>
        <v>0.94701388888643123</v>
      </c>
      <c r="S983" t="b">
        <v>0</v>
      </c>
      <c r="T983">
        <v>4</v>
      </c>
      <c r="U983" t="str">
        <f t="shared" si="157"/>
        <v/>
      </c>
      <c r="V983">
        <f t="shared" si="158"/>
        <v>4</v>
      </c>
      <c r="W983" t="b">
        <v>0</v>
      </c>
      <c r="X983" t="s">
        <v>8271</v>
      </c>
      <c r="Y983" s="3">
        <f t="shared" si="159"/>
        <v>1.2375123751237513E-4</v>
      </c>
      <c r="Z983" s="4">
        <f t="shared" si="152"/>
        <v>2.75</v>
      </c>
      <c r="AA983" t="s">
        <v>8315</v>
      </c>
      <c r="AB983" t="s">
        <v>8317</v>
      </c>
      <c r="AC983">
        <f>1</f>
        <v>1</v>
      </c>
    </row>
    <row r="984" spans="1:29" ht="28.8" x14ac:dyDescent="0.3">
      <c r="A984">
        <v>982</v>
      </c>
      <c r="B984" s="1" t="s">
        <v>983</v>
      </c>
      <c r="C984" s="1" t="s">
        <v>5092</v>
      </c>
      <c r="D984">
        <v>17500</v>
      </c>
      <c r="E984">
        <f>VLOOKUP(D984,LU_A!$C$2:$D$13,1,TRUE)</f>
        <v>15000</v>
      </c>
      <c r="F984" t="str">
        <f>VLOOKUP($D984,LU_A!$C$2:$D$13,2,TRUE)</f>
        <v>MedA</v>
      </c>
      <c r="G984">
        <v>3</v>
      </c>
      <c r="H984" t="s">
        <v>8221</v>
      </c>
      <c r="I984" t="s">
        <v>8224</v>
      </c>
      <c r="J984" t="s">
        <v>8246</v>
      </c>
      <c r="K984">
        <v>1475431486</v>
      </c>
      <c r="L984" s="8">
        <f t="shared" si="150"/>
        <v>42645.753310185188</v>
      </c>
      <c r="M984" s="8">
        <f t="shared" si="153"/>
        <v>42645</v>
      </c>
      <c r="N984" s="9">
        <f t="shared" si="154"/>
        <v>0.75331018518772908</v>
      </c>
      <c r="O984">
        <v>1472839486</v>
      </c>
      <c r="P984" s="8">
        <f t="shared" si="151"/>
        <v>42615.753310185188</v>
      </c>
      <c r="Q984" s="8">
        <f t="shared" si="155"/>
        <v>42615</v>
      </c>
      <c r="R984" s="9">
        <f t="shared" si="156"/>
        <v>0.75331018518772908</v>
      </c>
      <c r="S984" t="b">
        <v>0</v>
      </c>
      <c r="T984">
        <v>3</v>
      </c>
      <c r="U984" t="str">
        <f t="shared" si="157"/>
        <v/>
      </c>
      <c r="V984">
        <f t="shared" si="158"/>
        <v>3</v>
      </c>
      <c r="W984" t="b">
        <v>0</v>
      </c>
      <c r="X984" t="s">
        <v>8271</v>
      </c>
      <c r="Y984" s="3">
        <f t="shared" si="159"/>
        <v>1.7142857142857143E-4</v>
      </c>
      <c r="Z984" s="4">
        <f t="shared" si="152"/>
        <v>1</v>
      </c>
      <c r="AA984" t="s">
        <v>8315</v>
      </c>
      <c r="AB984" t="s">
        <v>8317</v>
      </c>
      <c r="AC984">
        <f>1</f>
        <v>1</v>
      </c>
    </row>
    <row r="985" spans="1:29" ht="57.6" x14ac:dyDescent="0.3">
      <c r="A985">
        <v>983</v>
      </c>
      <c r="B985" s="1" t="s">
        <v>984</v>
      </c>
      <c r="C985" s="1" t="s">
        <v>5093</v>
      </c>
      <c r="D985">
        <v>104219</v>
      </c>
      <c r="E985">
        <f>VLOOKUP(D985,LU_A!$C$2:$D$13,1,TRUE)</f>
        <v>50000</v>
      </c>
      <c r="F985" t="str">
        <f>VLOOKUP($D985,LU_A!$C$2:$D$13,2,TRUE)</f>
        <v>LgD</v>
      </c>
      <c r="G985">
        <v>30751</v>
      </c>
      <c r="H985" t="s">
        <v>8221</v>
      </c>
      <c r="I985" t="s">
        <v>8227</v>
      </c>
      <c r="J985" t="s">
        <v>8249</v>
      </c>
      <c r="K985">
        <v>1471985640</v>
      </c>
      <c r="L985" s="8">
        <f t="shared" si="150"/>
        <v>42605.870833333334</v>
      </c>
      <c r="M985" s="8">
        <f t="shared" si="153"/>
        <v>42605</v>
      </c>
      <c r="N985" s="9">
        <f t="shared" si="154"/>
        <v>0.87083333333430346</v>
      </c>
      <c r="O985">
        <v>1469289685</v>
      </c>
      <c r="P985" s="8">
        <f t="shared" si="151"/>
        <v>42574.667650462965</v>
      </c>
      <c r="Q985" s="8">
        <f t="shared" si="155"/>
        <v>42574</v>
      </c>
      <c r="R985" s="9">
        <f t="shared" si="156"/>
        <v>0.66765046296495711</v>
      </c>
      <c r="S985" t="b">
        <v>0</v>
      </c>
      <c r="T985">
        <v>179</v>
      </c>
      <c r="U985" t="str">
        <f t="shared" si="157"/>
        <v/>
      </c>
      <c r="V985">
        <f t="shared" si="158"/>
        <v>179</v>
      </c>
      <c r="W985" t="b">
        <v>0</v>
      </c>
      <c r="X985" t="s">
        <v>8271</v>
      </c>
      <c r="Y985" s="3">
        <f t="shared" si="159"/>
        <v>0.2950613611721471</v>
      </c>
      <c r="Z985" s="4">
        <f t="shared" si="152"/>
        <v>171.79329608938548</v>
      </c>
      <c r="AA985" t="s">
        <v>8315</v>
      </c>
      <c r="AB985" t="s">
        <v>8317</v>
      </c>
      <c r="AC985">
        <f>1</f>
        <v>1</v>
      </c>
    </row>
    <row r="986" spans="1:29" ht="72" x14ac:dyDescent="0.3">
      <c r="A986">
        <v>984</v>
      </c>
      <c r="B986" s="1" t="s">
        <v>985</v>
      </c>
      <c r="C986" s="1" t="s">
        <v>5094</v>
      </c>
      <c r="D986">
        <v>10000</v>
      </c>
      <c r="E986">
        <f>VLOOKUP(D986,LU_A!$C$2:$D$13,1,TRUE)</f>
        <v>10000</v>
      </c>
      <c r="F986" t="str">
        <f>VLOOKUP($D986,LU_A!$C$2:$D$13,2,TRUE)</f>
        <v>SmD</v>
      </c>
      <c r="G986">
        <v>106</v>
      </c>
      <c r="H986" t="s">
        <v>8221</v>
      </c>
      <c r="I986" t="s">
        <v>8224</v>
      </c>
      <c r="J986" t="s">
        <v>8246</v>
      </c>
      <c r="K986">
        <v>1427507208</v>
      </c>
      <c r="L986" s="8">
        <f t="shared" si="150"/>
        <v>42091.074166666673</v>
      </c>
      <c r="M986" s="8">
        <f t="shared" si="153"/>
        <v>42091</v>
      </c>
      <c r="N986" s="9">
        <f t="shared" si="154"/>
        <v>7.4166666672681458E-2</v>
      </c>
      <c r="O986">
        <v>1424918808</v>
      </c>
      <c r="P986" s="8">
        <f t="shared" si="151"/>
        <v>42061.11583333333</v>
      </c>
      <c r="Q986" s="8">
        <f t="shared" si="155"/>
        <v>42061</v>
      </c>
      <c r="R986" s="9">
        <f t="shared" si="156"/>
        <v>0.11583333332964685</v>
      </c>
      <c r="S986" t="b">
        <v>0</v>
      </c>
      <c r="T986">
        <v>3</v>
      </c>
      <c r="U986" t="str">
        <f t="shared" si="157"/>
        <v/>
      </c>
      <c r="V986">
        <f t="shared" si="158"/>
        <v>3</v>
      </c>
      <c r="W986" t="b">
        <v>0</v>
      </c>
      <c r="X986" t="s">
        <v>8271</v>
      </c>
      <c r="Y986" s="3">
        <f t="shared" si="159"/>
        <v>1.06E-2</v>
      </c>
      <c r="Z986" s="4">
        <f t="shared" si="152"/>
        <v>35.333333333333336</v>
      </c>
      <c r="AA986" t="s">
        <v>8315</v>
      </c>
      <c r="AB986" t="s">
        <v>8317</v>
      </c>
      <c r="AC986">
        <f>1</f>
        <v>1</v>
      </c>
    </row>
    <row r="987" spans="1:29" ht="43.2" x14ac:dyDescent="0.3">
      <c r="A987">
        <v>985</v>
      </c>
      <c r="B987" s="1" t="s">
        <v>986</v>
      </c>
      <c r="C987" s="1" t="s">
        <v>5095</v>
      </c>
      <c r="D987">
        <v>30000</v>
      </c>
      <c r="E987">
        <f>VLOOKUP(D987,LU_A!$C$2:$D$13,1,TRUE)</f>
        <v>30000</v>
      </c>
      <c r="F987" t="str">
        <f>VLOOKUP($D987,LU_A!$C$2:$D$13,2,TRUE)</f>
        <v>MedD</v>
      </c>
      <c r="G987">
        <v>1888</v>
      </c>
      <c r="H987" t="s">
        <v>8221</v>
      </c>
      <c r="I987" t="s">
        <v>8236</v>
      </c>
      <c r="J987" t="s">
        <v>8249</v>
      </c>
      <c r="K987">
        <v>1451602800</v>
      </c>
      <c r="L987" s="8">
        <f t="shared" si="150"/>
        <v>42369.958333333328</v>
      </c>
      <c r="M987" s="8">
        <f t="shared" si="153"/>
        <v>42369</v>
      </c>
      <c r="N987" s="9">
        <f t="shared" si="154"/>
        <v>0.95833333332848269</v>
      </c>
      <c r="O987">
        <v>1449011610</v>
      </c>
      <c r="P987" s="8">
        <f t="shared" si="151"/>
        <v>42339.967708333337</v>
      </c>
      <c r="Q987" s="8">
        <f t="shared" si="155"/>
        <v>42339</v>
      </c>
      <c r="R987" s="9">
        <f t="shared" si="156"/>
        <v>0.96770833333721384</v>
      </c>
      <c r="S987" t="b">
        <v>0</v>
      </c>
      <c r="T987">
        <v>23</v>
      </c>
      <c r="U987" t="str">
        <f t="shared" si="157"/>
        <v/>
      </c>
      <c r="V987">
        <f t="shared" si="158"/>
        <v>23</v>
      </c>
      <c r="W987" t="b">
        <v>0</v>
      </c>
      <c r="X987" t="s">
        <v>8271</v>
      </c>
      <c r="Y987" s="3">
        <f t="shared" si="159"/>
        <v>6.2933333333333327E-2</v>
      </c>
      <c r="Z987" s="4">
        <f t="shared" si="152"/>
        <v>82.086956521739125</v>
      </c>
      <c r="AA987" t="s">
        <v>8315</v>
      </c>
      <c r="AB987" t="s">
        <v>8317</v>
      </c>
      <c r="AC987">
        <f>1</f>
        <v>1</v>
      </c>
    </row>
    <row r="988" spans="1:29" ht="57.6" x14ac:dyDescent="0.3">
      <c r="A988">
        <v>986</v>
      </c>
      <c r="B988" s="1" t="s">
        <v>987</v>
      </c>
      <c r="C988" s="1" t="s">
        <v>5096</v>
      </c>
      <c r="D988">
        <v>20000</v>
      </c>
      <c r="E988">
        <f>VLOOKUP(D988,LU_A!$C$2:$D$13,1,TRUE)</f>
        <v>20000</v>
      </c>
      <c r="F988" t="str">
        <f>VLOOKUP($D988,LU_A!$C$2:$D$13,2,TRUE)</f>
        <v>MedB</v>
      </c>
      <c r="G988">
        <v>2550</v>
      </c>
      <c r="H988" t="s">
        <v>8221</v>
      </c>
      <c r="I988" t="s">
        <v>8225</v>
      </c>
      <c r="J988" t="s">
        <v>8247</v>
      </c>
      <c r="K988">
        <v>1452384000</v>
      </c>
      <c r="L988" s="8">
        <f t="shared" si="150"/>
        <v>42379</v>
      </c>
      <c r="M988" s="8">
        <f t="shared" si="153"/>
        <v>42379</v>
      </c>
      <c r="N988" s="9">
        <f t="shared" si="154"/>
        <v>0</v>
      </c>
      <c r="O988">
        <v>1447698300</v>
      </c>
      <c r="P988" s="8">
        <f t="shared" si="151"/>
        <v>42324.767361111109</v>
      </c>
      <c r="Q988" s="8">
        <f t="shared" si="155"/>
        <v>42324</v>
      </c>
      <c r="R988" s="9">
        <f t="shared" si="156"/>
        <v>0.76736111110949423</v>
      </c>
      <c r="S988" t="b">
        <v>0</v>
      </c>
      <c r="T988">
        <v>23</v>
      </c>
      <c r="U988" t="str">
        <f t="shared" si="157"/>
        <v/>
      </c>
      <c r="V988">
        <f t="shared" si="158"/>
        <v>23</v>
      </c>
      <c r="W988" t="b">
        <v>0</v>
      </c>
      <c r="X988" t="s">
        <v>8271</v>
      </c>
      <c r="Y988" s="3">
        <f t="shared" si="159"/>
        <v>0.1275</v>
      </c>
      <c r="Z988" s="4">
        <f t="shared" si="152"/>
        <v>110.8695652173913</v>
      </c>
      <c r="AA988" t="s">
        <v>8315</v>
      </c>
      <c r="AB988" t="s">
        <v>8317</v>
      </c>
      <c r="AC988">
        <f>1</f>
        <v>1</v>
      </c>
    </row>
    <row r="989" spans="1:29" ht="43.2" x14ac:dyDescent="0.3">
      <c r="A989">
        <v>987</v>
      </c>
      <c r="B989" s="1" t="s">
        <v>988</v>
      </c>
      <c r="C989" s="1" t="s">
        <v>5097</v>
      </c>
      <c r="D989">
        <v>50000</v>
      </c>
      <c r="E989">
        <f>VLOOKUP(D989,LU_A!$C$2:$D$13,1,TRUE)</f>
        <v>50000</v>
      </c>
      <c r="F989" t="str">
        <f>VLOOKUP($D989,LU_A!$C$2:$D$13,2,TRUE)</f>
        <v>LgD</v>
      </c>
      <c r="G989">
        <v>6610</v>
      </c>
      <c r="H989" t="s">
        <v>8221</v>
      </c>
      <c r="I989" t="s">
        <v>8233</v>
      </c>
      <c r="J989" t="s">
        <v>8249</v>
      </c>
      <c r="K989">
        <v>1403507050</v>
      </c>
      <c r="L989" s="8">
        <f t="shared" si="150"/>
        <v>41813.294560185182</v>
      </c>
      <c r="M989" s="8">
        <f t="shared" si="153"/>
        <v>41813</v>
      </c>
      <c r="N989" s="9">
        <f t="shared" si="154"/>
        <v>0.29456018518249039</v>
      </c>
      <c r="O989">
        <v>1400051050</v>
      </c>
      <c r="P989" s="8">
        <f t="shared" si="151"/>
        <v>41773.294560185182</v>
      </c>
      <c r="Q989" s="8">
        <f t="shared" si="155"/>
        <v>41773</v>
      </c>
      <c r="R989" s="9">
        <f t="shared" si="156"/>
        <v>0.29456018518249039</v>
      </c>
      <c r="S989" t="b">
        <v>0</v>
      </c>
      <c r="T989">
        <v>41</v>
      </c>
      <c r="U989" t="str">
        <f t="shared" si="157"/>
        <v/>
      </c>
      <c r="V989">
        <f t="shared" si="158"/>
        <v>41</v>
      </c>
      <c r="W989" t="b">
        <v>0</v>
      </c>
      <c r="X989" t="s">
        <v>8271</v>
      </c>
      <c r="Y989" s="3">
        <f t="shared" si="159"/>
        <v>0.13220000000000001</v>
      </c>
      <c r="Z989" s="4">
        <f t="shared" si="152"/>
        <v>161.21951219512195</v>
      </c>
      <c r="AA989" t="s">
        <v>8315</v>
      </c>
      <c r="AB989" t="s">
        <v>8317</v>
      </c>
      <c r="AC989">
        <f>1</f>
        <v>1</v>
      </c>
    </row>
    <row r="990" spans="1:29" ht="57.6" x14ac:dyDescent="0.3">
      <c r="A990">
        <v>988</v>
      </c>
      <c r="B990" s="1" t="s">
        <v>989</v>
      </c>
      <c r="C990" s="1" t="s">
        <v>5098</v>
      </c>
      <c r="D990">
        <v>5000</v>
      </c>
      <c r="E990">
        <f>VLOOKUP(D990,LU_A!$C$2:$D$13,1,TRUE)</f>
        <v>5000</v>
      </c>
      <c r="F990" t="str">
        <f>VLOOKUP($D990,LU_A!$C$2:$D$13,2,TRUE)</f>
        <v>SmC</v>
      </c>
      <c r="G990">
        <v>0</v>
      </c>
      <c r="H990" t="s">
        <v>8221</v>
      </c>
      <c r="I990" t="s">
        <v>8237</v>
      </c>
      <c r="J990" t="s">
        <v>8249</v>
      </c>
      <c r="K990">
        <v>1475310825</v>
      </c>
      <c r="L990" s="8">
        <f t="shared" si="150"/>
        <v>42644.356770833328</v>
      </c>
      <c r="M990" s="8">
        <f t="shared" si="153"/>
        <v>42644</v>
      </c>
      <c r="N990" s="9">
        <f t="shared" si="154"/>
        <v>0.35677083332848269</v>
      </c>
      <c r="O990">
        <v>1472718825</v>
      </c>
      <c r="P990" s="8">
        <f t="shared" si="151"/>
        <v>42614.356770833328</v>
      </c>
      <c r="Q990" s="8">
        <f t="shared" si="155"/>
        <v>42614</v>
      </c>
      <c r="R990" s="9">
        <f t="shared" si="156"/>
        <v>0.35677083332848269</v>
      </c>
      <c r="S990" t="b">
        <v>0</v>
      </c>
      <c r="T990">
        <v>0</v>
      </c>
      <c r="U990" t="str">
        <f t="shared" si="157"/>
        <v/>
      </c>
      <c r="V990">
        <f t="shared" si="158"/>
        <v>0</v>
      </c>
      <c r="W990" t="b">
        <v>0</v>
      </c>
      <c r="X990" t="s">
        <v>8271</v>
      </c>
      <c r="Y990" s="3">
        <f t="shared" si="159"/>
        <v>0</v>
      </c>
      <c r="Z990" s="4" t="str">
        <f t="shared" si="152"/>
        <v xml:space="preserve"> </v>
      </c>
      <c r="AA990" t="s">
        <v>8315</v>
      </c>
      <c r="AB990" t="s">
        <v>8317</v>
      </c>
      <c r="AC990">
        <f>1</f>
        <v>1</v>
      </c>
    </row>
    <row r="991" spans="1:29" ht="28.8" x14ac:dyDescent="0.3">
      <c r="A991">
        <v>989</v>
      </c>
      <c r="B991" s="1" t="s">
        <v>990</v>
      </c>
      <c r="C991" s="1" t="s">
        <v>5099</v>
      </c>
      <c r="D991">
        <v>10000</v>
      </c>
      <c r="E991">
        <f>VLOOKUP(D991,LU_A!$C$2:$D$13,1,TRUE)</f>
        <v>10000</v>
      </c>
      <c r="F991" t="str">
        <f>VLOOKUP($D991,LU_A!$C$2:$D$13,2,TRUE)</f>
        <v>SmD</v>
      </c>
      <c r="G991">
        <v>1677</v>
      </c>
      <c r="H991" t="s">
        <v>8221</v>
      </c>
      <c r="I991" t="s">
        <v>8224</v>
      </c>
      <c r="J991" t="s">
        <v>8246</v>
      </c>
      <c r="K991">
        <v>1475101495</v>
      </c>
      <c r="L991" s="8">
        <f t="shared" si="150"/>
        <v>42641.933969907404</v>
      </c>
      <c r="M991" s="8">
        <f t="shared" si="153"/>
        <v>42641</v>
      </c>
      <c r="N991" s="9">
        <f t="shared" si="154"/>
        <v>0.93396990740438923</v>
      </c>
      <c r="O991">
        <v>1472509495</v>
      </c>
      <c r="P991" s="8">
        <f t="shared" si="151"/>
        <v>42611.933969907404</v>
      </c>
      <c r="Q991" s="8">
        <f t="shared" si="155"/>
        <v>42611</v>
      </c>
      <c r="R991" s="9">
        <f t="shared" si="156"/>
        <v>0.93396990740438923</v>
      </c>
      <c r="S991" t="b">
        <v>0</v>
      </c>
      <c r="T991">
        <v>32</v>
      </c>
      <c r="U991" t="str">
        <f t="shared" si="157"/>
        <v/>
      </c>
      <c r="V991">
        <f t="shared" si="158"/>
        <v>32</v>
      </c>
      <c r="W991" t="b">
        <v>0</v>
      </c>
      <c r="X991" t="s">
        <v>8271</v>
      </c>
      <c r="Y991" s="3">
        <f t="shared" si="159"/>
        <v>0.16769999999999999</v>
      </c>
      <c r="Z991" s="4">
        <f t="shared" si="152"/>
        <v>52.40625</v>
      </c>
      <c r="AA991" t="s">
        <v>8315</v>
      </c>
      <c r="AB991" t="s">
        <v>8317</v>
      </c>
      <c r="AC991">
        <f>1</f>
        <v>1</v>
      </c>
    </row>
    <row r="992" spans="1:29" ht="43.2" x14ac:dyDescent="0.3">
      <c r="A992">
        <v>990</v>
      </c>
      <c r="B992" s="1" t="s">
        <v>991</v>
      </c>
      <c r="C992" s="1" t="s">
        <v>5100</v>
      </c>
      <c r="D992">
        <v>25000</v>
      </c>
      <c r="E992">
        <f>VLOOKUP(D992,LU_A!$C$2:$D$13,1,TRUE)</f>
        <v>25000</v>
      </c>
      <c r="F992" t="str">
        <f>VLOOKUP($D992,LU_A!$C$2:$D$13,2,TRUE)</f>
        <v>MedC</v>
      </c>
      <c r="G992">
        <v>26</v>
      </c>
      <c r="H992" t="s">
        <v>8221</v>
      </c>
      <c r="I992" t="s">
        <v>8224</v>
      </c>
      <c r="J992" t="s">
        <v>8246</v>
      </c>
      <c r="K992">
        <v>1409770164</v>
      </c>
      <c r="L992" s="8">
        <f t="shared" si="150"/>
        <v>41885.784305555557</v>
      </c>
      <c r="M992" s="8">
        <f t="shared" si="153"/>
        <v>41885</v>
      </c>
      <c r="N992" s="9">
        <f t="shared" si="154"/>
        <v>0.78430555555678438</v>
      </c>
      <c r="O992">
        <v>1407178164</v>
      </c>
      <c r="P992" s="8">
        <f t="shared" si="151"/>
        <v>41855.784305555557</v>
      </c>
      <c r="Q992" s="8">
        <f t="shared" si="155"/>
        <v>41855</v>
      </c>
      <c r="R992" s="9">
        <f t="shared" si="156"/>
        <v>0.78430555555678438</v>
      </c>
      <c r="S992" t="b">
        <v>0</v>
      </c>
      <c r="T992">
        <v>2</v>
      </c>
      <c r="U992" t="str">
        <f t="shared" si="157"/>
        <v/>
      </c>
      <c r="V992">
        <f t="shared" si="158"/>
        <v>2</v>
      </c>
      <c r="W992" t="b">
        <v>0</v>
      </c>
      <c r="X992" t="s">
        <v>8271</v>
      </c>
      <c r="Y992" s="3">
        <f t="shared" si="159"/>
        <v>1.0399999999999999E-3</v>
      </c>
      <c r="Z992" s="4">
        <f t="shared" si="152"/>
        <v>13</v>
      </c>
      <c r="AA992" t="s">
        <v>8315</v>
      </c>
      <c r="AB992" t="s">
        <v>8317</v>
      </c>
      <c r="AC992">
        <f>1</f>
        <v>1</v>
      </c>
    </row>
    <row r="993" spans="1:29" ht="72" x14ac:dyDescent="0.3">
      <c r="A993">
        <v>991</v>
      </c>
      <c r="B993" s="1" t="s">
        <v>992</v>
      </c>
      <c r="C993" s="1" t="s">
        <v>5101</v>
      </c>
      <c r="D993">
        <v>5000</v>
      </c>
      <c r="E993">
        <f>VLOOKUP(D993,LU_A!$C$2:$D$13,1,TRUE)</f>
        <v>5000</v>
      </c>
      <c r="F993" t="str">
        <f>VLOOKUP($D993,LU_A!$C$2:$D$13,2,TRUE)</f>
        <v>SmC</v>
      </c>
      <c r="G993">
        <v>212</v>
      </c>
      <c r="H993" t="s">
        <v>8221</v>
      </c>
      <c r="I993" t="s">
        <v>8225</v>
      </c>
      <c r="J993" t="s">
        <v>8247</v>
      </c>
      <c r="K993">
        <v>1468349460</v>
      </c>
      <c r="L993" s="8">
        <f t="shared" si="150"/>
        <v>42563.785416666666</v>
      </c>
      <c r="M993" s="8">
        <f t="shared" si="153"/>
        <v>42563</v>
      </c>
      <c r="N993" s="9">
        <f t="shared" si="154"/>
        <v>0.78541666666569654</v>
      </c>
      <c r="O993">
        <v>1466186988</v>
      </c>
      <c r="P993" s="8">
        <f t="shared" si="151"/>
        <v>42538.75680555556</v>
      </c>
      <c r="Q993" s="8">
        <f t="shared" si="155"/>
        <v>42538</v>
      </c>
      <c r="R993" s="9">
        <f t="shared" si="156"/>
        <v>0.75680555556027684</v>
      </c>
      <c r="S993" t="b">
        <v>0</v>
      </c>
      <c r="T993">
        <v>7</v>
      </c>
      <c r="U993" t="str">
        <f t="shared" si="157"/>
        <v/>
      </c>
      <c r="V993">
        <f t="shared" si="158"/>
        <v>7</v>
      </c>
      <c r="W993" t="b">
        <v>0</v>
      </c>
      <c r="X993" t="s">
        <v>8271</v>
      </c>
      <c r="Y993" s="3">
        <f t="shared" si="159"/>
        <v>4.24E-2</v>
      </c>
      <c r="Z993" s="4">
        <f t="shared" si="152"/>
        <v>30.285714285714285</v>
      </c>
      <c r="AA993" t="s">
        <v>8315</v>
      </c>
      <c r="AB993" t="s">
        <v>8317</v>
      </c>
      <c r="AC993">
        <f>1</f>
        <v>1</v>
      </c>
    </row>
    <row r="994" spans="1:29" ht="43.2" x14ac:dyDescent="0.3">
      <c r="A994">
        <v>992</v>
      </c>
      <c r="B994" s="1" t="s">
        <v>993</v>
      </c>
      <c r="C994" s="1" t="s">
        <v>5102</v>
      </c>
      <c r="D994">
        <v>100000</v>
      </c>
      <c r="E994">
        <f>VLOOKUP(D994,LU_A!$C$2:$D$13,1,TRUE)</f>
        <v>50000</v>
      </c>
      <c r="F994" t="str">
        <f>VLOOKUP($D994,LU_A!$C$2:$D$13,2,TRUE)</f>
        <v>LgD</v>
      </c>
      <c r="G994">
        <v>467</v>
      </c>
      <c r="H994" t="s">
        <v>8221</v>
      </c>
      <c r="I994" t="s">
        <v>8224</v>
      </c>
      <c r="J994" t="s">
        <v>8246</v>
      </c>
      <c r="K994">
        <v>1462655519</v>
      </c>
      <c r="L994" s="8">
        <f t="shared" si="150"/>
        <v>42497.883321759262</v>
      </c>
      <c r="M994" s="8">
        <f t="shared" si="153"/>
        <v>42497</v>
      </c>
      <c r="N994" s="9">
        <f t="shared" si="154"/>
        <v>0.88332175926188938</v>
      </c>
      <c r="O994">
        <v>1457475119</v>
      </c>
      <c r="P994" s="8">
        <f t="shared" si="151"/>
        <v>42437.924988425926</v>
      </c>
      <c r="Q994" s="8">
        <f t="shared" si="155"/>
        <v>42437</v>
      </c>
      <c r="R994" s="9">
        <f t="shared" si="156"/>
        <v>0.92498842592613073</v>
      </c>
      <c r="S994" t="b">
        <v>0</v>
      </c>
      <c r="T994">
        <v>4</v>
      </c>
      <c r="U994" t="str">
        <f t="shared" si="157"/>
        <v/>
      </c>
      <c r="V994">
        <f t="shared" si="158"/>
        <v>4</v>
      </c>
      <c r="W994" t="b">
        <v>0</v>
      </c>
      <c r="X994" t="s">
        <v>8271</v>
      </c>
      <c r="Y994" s="3">
        <f t="shared" si="159"/>
        <v>4.6699999999999997E-3</v>
      </c>
      <c r="Z994" s="4">
        <f t="shared" si="152"/>
        <v>116.75</v>
      </c>
      <c r="AA994" t="s">
        <v>8315</v>
      </c>
      <c r="AB994" t="s">
        <v>8317</v>
      </c>
      <c r="AC994">
        <f>1</f>
        <v>1</v>
      </c>
    </row>
    <row r="995" spans="1:29" ht="43.2" x14ac:dyDescent="0.3">
      <c r="A995">
        <v>993</v>
      </c>
      <c r="B995" s="1" t="s">
        <v>994</v>
      </c>
      <c r="C995" s="1" t="s">
        <v>5103</v>
      </c>
      <c r="D995">
        <v>70000</v>
      </c>
      <c r="E995">
        <f>VLOOKUP(D995,LU_A!$C$2:$D$13,1,TRUE)</f>
        <v>50000</v>
      </c>
      <c r="F995" t="str">
        <f>VLOOKUP($D995,LU_A!$C$2:$D$13,2,TRUE)</f>
        <v>LgD</v>
      </c>
      <c r="G995">
        <v>17561</v>
      </c>
      <c r="H995" t="s">
        <v>8221</v>
      </c>
      <c r="I995" t="s">
        <v>8224</v>
      </c>
      <c r="J995" t="s">
        <v>8246</v>
      </c>
      <c r="K995">
        <v>1478926800</v>
      </c>
      <c r="L995" s="8">
        <f t="shared" si="150"/>
        <v>42686.208333333328</v>
      </c>
      <c r="M995" s="8">
        <f t="shared" si="153"/>
        <v>42686</v>
      </c>
      <c r="N995" s="9">
        <f t="shared" si="154"/>
        <v>0.20833333332848269</v>
      </c>
      <c r="O995">
        <v>1476054568</v>
      </c>
      <c r="P995" s="8">
        <f t="shared" si="151"/>
        <v>42652.964907407411</v>
      </c>
      <c r="Q995" s="8">
        <f t="shared" si="155"/>
        <v>42652</v>
      </c>
      <c r="R995" s="9">
        <f t="shared" si="156"/>
        <v>0.96490740741137415</v>
      </c>
      <c r="S995" t="b">
        <v>0</v>
      </c>
      <c r="T995">
        <v>196</v>
      </c>
      <c r="U995" t="str">
        <f t="shared" si="157"/>
        <v/>
      </c>
      <c r="V995">
        <f t="shared" si="158"/>
        <v>196</v>
      </c>
      <c r="W995" t="b">
        <v>0</v>
      </c>
      <c r="X995" t="s">
        <v>8271</v>
      </c>
      <c r="Y995" s="3">
        <f t="shared" si="159"/>
        <v>0.25087142857142858</v>
      </c>
      <c r="Z995" s="4">
        <f t="shared" si="152"/>
        <v>89.59693877551021</v>
      </c>
      <c r="AA995" t="s">
        <v>8315</v>
      </c>
      <c r="AB995" t="s">
        <v>8317</v>
      </c>
      <c r="AC995">
        <f>1</f>
        <v>1</v>
      </c>
    </row>
    <row r="996" spans="1:29" ht="57.6" x14ac:dyDescent="0.3">
      <c r="A996">
        <v>994</v>
      </c>
      <c r="B996" s="1" t="s">
        <v>995</v>
      </c>
      <c r="C996" s="1" t="s">
        <v>5104</v>
      </c>
      <c r="D996">
        <v>200000</v>
      </c>
      <c r="E996">
        <f>VLOOKUP(D996,LU_A!$C$2:$D$13,1,TRUE)</f>
        <v>50000</v>
      </c>
      <c r="F996" t="str">
        <f>VLOOKUP($D996,LU_A!$C$2:$D$13,2,TRUE)</f>
        <v>LgD</v>
      </c>
      <c r="G996">
        <v>4669</v>
      </c>
      <c r="H996" t="s">
        <v>8221</v>
      </c>
      <c r="I996" t="s">
        <v>8224</v>
      </c>
      <c r="J996" t="s">
        <v>8246</v>
      </c>
      <c r="K996">
        <v>1417388340</v>
      </c>
      <c r="L996" s="8">
        <f t="shared" si="150"/>
        <v>41973.957638888889</v>
      </c>
      <c r="M996" s="8">
        <f t="shared" si="153"/>
        <v>41973</v>
      </c>
      <c r="N996" s="9">
        <f t="shared" si="154"/>
        <v>0.95763888888905058</v>
      </c>
      <c r="O996">
        <v>1412835530</v>
      </c>
      <c r="P996" s="8">
        <f t="shared" si="151"/>
        <v>41921.263078703705</v>
      </c>
      <c r="Q996" s="8">
        <f t="shared" si="155"/>
        <v>41921</v>
      </c>
      <c r="R996" s="9">
        <f t="shared" si="156"/>
        <v>0.263078703705105</v>
      </c>
      <c r="S996" t="b">
        <v>0</v>
      </c>
      <c r="T996">
        <v>11</v>
      </c>
      <c r="U996" t="str">
        <f t="shared" si="157"/>
        <v/>
      </c>
      <c r="V996">
        <f t="shared" si="158"/>
        <v>11</v>
      </c>
      <c r="W996" t="b">
        <v>0</v>
      </c>
      <c r="X996" t="s">
        <v>8271</v>
      </c>
      <c r="Y996" s="3">
        <f t="shared" si="159"/>
        <v>2.3345000000000001E-2</v>
      </c>
      <c r="Z996" s="4">
        <f t="shared" si="152"/>
        <v>424.45454545454544</v>
      </c>
      <c r="AA996" t="s">
        <v>8315</v>
      </c>
      <c r="AB996" t="s">
        <v>8317</v>
      </c>
      <c r="AC996">
        <f>1</f>
        <v>1</v>
      </c>
    </row>
    <row r="997" spans="1:29" ht="43.2" x14ac:dyDescent="0.3">
      <c r="A997">
        <v>995</v>
      </c>
      <c r="B997" s="1" t="s">
        <v>996</v>
      </c>
      <c r="C997" s="1" t="s">
        <v>5105</v>
      </c>
      <c r="D997">
        <v>10000</v>
      </c>
      <c r="E997">
        <f>VLOOKUP(D997,LU_A!$C$2:$D$13,1,TRUE)</f>
        <v>10000</v>
      </c>
      <c r="F997" t="str">
        <f>VLOOKUP($D997,LU_A!$C$2:$D$13,2,TRUE)</f>
        <v>SmD</v>
      </c>
      <c r="G997">
        <v>726</v>
      </c>
      <c r="H997" t="s">
        <v>8221</v>
      </c>
      <c r="I997" t="s">
        <v>8224</v>
      </c>
      <c r="J997" t="s">
        <v>8246</v>
      </c>
      <c r="K997">
        <v>1417276800</v>
      </c>
      <c r="L997" s="8">
        <f t="shared" si="150"/>
        <v>41972.666666666672</v>
      </c>
      <c r="M997" s="8">
        <f t="shared" si="153"/>
        <v>41972</v>
      </c>
      <c r="N997" s="9">
        <f t="shared" si="154"/>
        <v>0.66666666667151731</v>
      </c>
      <c r="O997">
        <v>1415140480</v>
      </c>
      <c r="P997" s="8">
        <f t="shared" si="151"/>
        <v>41947.940740740742</v>
      </c>
      <c r="Q997" s="8">
        <f t="shared" si="155"/>
        <v>41947</v>
      </c>
      <c r="R997" s="9">
        <f t="shared" si="156"/>
        <v>0.94074074074160308</v>
      </c>
      <c r="S997" t="b">
        <v>0</v>
      </c>
      <c r="T997">
        <v>9</v>
      </c>
      <c r="U997" t="str">
        <f t="shared" si="157"/>
        <v/>
      </c>
      <c r="V997">
        <f t="shared" si="158"/>
        <v>9</v>
      </c>
      <c r="W997" t="b">
        <v>0</v>
      </c>
      <c r="X997" t="s">
        <v>8271</v>
      </c>
      <c r="Y997" s="3">
        <f t="shared" si="159"/>
        <v>7.2599999999999998E-2</v>
      </c>
      <c r="Z997" s="4">
        <f t="shared" si="152"/>
        <v>80.666666666666671</v>
      </c>
      <c r="AA997" t="s">
        <v>8315</v>
      </c>
      <c r="AB997" t="s">
        <v>8317</v>
      </c>
      <c r="AC997">
        <f>1</f>
        <v>1</v>
      </c>
    </row>
    <row r="998" spans="1:29" ht="28.8" x14ac:dyDescent="0.3">
      <c r="A998">
        <v>996</v>
      </c>
      <c r="B998" s="1" t="s">
        <v>997</v>
      </c>
      <c r="C998" s="1" t="s">
        <v>5106</v>
      </c>
      <c r="D998">
        <v>4000</v>
      </c>
      <c r="E998">
        <f>VLOOKUP(D998,LU_A!$C$2:$D$13,1,TRUE)</f>
        <v>1000</v>
      </c>
      <c r="F998" t="str">
        <f>VLOOKUP($D998,LU_A!$C$2:$D$13,2,TRUE)</f>
        <v>SmB</v>
      </c>
      <c r="G998">
        <v>65</v>
      </c>
      <c r="H998" t="s">
        <v>8221</v>
      </c>
      <c r="I998" t="s">
        <v>8224</v>
      </c>
      <c r="J998" t="s">
        <v>8246</v>
      </c>
      <c r="K998">
        <v>1406474820</v>
      </c>
      <c r="L998" s="8">
        <f t="shared" si="150"/>
        <v>41847.643750000003</v>
      </c>
      <c r="M998" s="8">
        <f t="shared" si="153"/>
        <v>41847</v>
      </c>
      <c r="N998" s="9">
        <f t="shared" si="154"/>
        <v>0.64375000000291038</v>
      </c>
      <c r="O998">
        <v>1403902060</v>
      </c>
      <c r="P998" s="8">
        <f t="shared" si="151"/>
        <v>41817.866435185184</v>
      </c>
      <c r="Q998" s="8">
        <f t="shared" si="155"/>
        <v>41817</v>
      </c>
      <c r="R998" s="9">
        <f t="shared" si="156"/>
        <v>0.86643518518394558</v>
      </c>
      <c r="S998" t="b">
        <v>0</v>
      </c>
      <c r="T998">
        <v>5</v>
      </c>
      <c r="U998" t="str">
        <f t="shared" si="157"/>
        <v/>
      </c>
      <c r="V998">
        <f t="shared" si="158"/>
        <v>5</v>
      </c>
      <c r="W998" t="b">
        <v>0</v>
      </c>
      <c r="X998" t="s">
        <v>8271</v>
      </c>
      <c r="Y998" s="3">
        <f t="shared" si="159"/>
        <v>1.6250000000000001E-2</v>
      </c>
      <c r="Z998" s="4">
        <f t="shared" si="152"/>
        <v>13</v>
      </c>
      <c r="AA998" t="s">
        <v>8315</v>
      </c>
      <c r="AB998" t="s">
        <v>8317</v>
      </c>
      <c r="AC998">
        <f>1</f>
        <v>1</v>
      </c>
    </row>
    <row r="999" spans="1:29" ht="28.8" x14ac:dyDescent="0.3">
      <c r="A999">
        <v>997</v>
      </c>
      <c r="B999" s="1" t="s">
        <v>998</v>
      </c>
      <c r="C999" s="1" t="s">
        <v>5107</v>
      </c>
      <c r="D999">
        <v>5000</v>
      </c>
      <c r="E999">
        <f>VLOOKUP(D999,LU_A!$C$2:$D$13,1,TRUE)</f>
        <v>5000</v>
      </c>
      <c r="F999" t="str">
        <f>VLOOKUP($D999,LU_A!$C$2:$D$13,2,TRUE)</f>
        <v>SmC</v>
      </c>
      <c r="G999">
        <v>65</v>
      </c>
      <c r="H999" t="s">
        <v>8221</v>
      </c>
      <c r="I999" t="s">
        <v>8224</v>
      </c>
      <c r="J999" t="s">
        <v>8246</v>
      </c>
      <c r="K999">
        <v>1417145297</v>
      </c>
      <c r="L999" s="8">
        <f t="shared" si="150"/>
        <v>41971.144641203704</v>
      </c>
      <c r="M999" s="8">
        <f t="shared" si="153"/>
        <v>41971</v>
      </c>
      <c r="N999" s="9">
        <f t="shared" si="154"/>
        <v>0.14464120370394085</v>
      </c>
      <c r="O999">
        <v>1414549697</v>
      </c>
      <c r="P999" s="8">
        <f t="shared" si="151"/>
        <v>41941.10297453704</v>
      </c>
      <c r="Q999" s="8">
        <f t="shared" si="155"/>
        <v>41941</v>
      </c>
      <c r="R999" s="9">
        <f t="shared" si="156"/>
        <v>0.1029745370396995</v>
      </c>
      <c r="S999" t="b">
        <v>0</v>
      </c>
      <c r="T999">
        <v>8</v>
      </c>
      <c r="U999" t="str">
        <f t="shared" si="157"/>
        <v/>
      </c>
      <c r="V999">
        <f t="shared" si="158"/>
        <v>8</v>
      </c>
      <c r="W999" t="b">
        <v>0</v>
      </c>
      <c r="X999" t="s">
        <v>8271</v>
      </c>
      <c r="Y999" s="3">
        <f t="shared" si="159"/>
        <v>1.2999999999999999E-2</v>
      </c>
      <c r="Z999" s="4">
        <f t="shared" si="152"/>
        <v>8.125</v>
      </c>
      <c r="AA999" t="s">
        <v>8315</v>
      </c>
      <c r="AB999" t="s">
        <v>8317</v>
      </c>
      <c r="AC999">
        <f>1</f>
        <v>1</v>
      </c>
    </row>
    <row r="1000" spans="1:29" ht="43.2" x14ac:dyDescent="0.3">
      <c r="A1000">
        <v>998</v>
      </c>
      <c r="B1000" s="1" t="s">
        <v>999</v>
      </c>
      <c r="C1000" s="1" t="s">
        <v>5108</v>
      </c>
      <c r="D1000">
        <v>60000</v>
      </c>
      <c r="E1000">
        <f>VLOOKUP(D1000,LU_A!$C$2:$D$13,1,TRUE)</f>
        <v>50000</v>
      </c>
      <c r="F1000" t="str">
        <f>VLOOKUP($D1000,LU_A!$C$2:$D$13,2,TRUE)</f>
        <v>LgD</v>
      </c>
      <c r="G1000">
        <v>35135</v>
      </c>
      <c r="H1000" t="s">
        <v>8221</v>
      </c>
      <c r="I1000" t="s">
        <v>8229</v>
      </c>
      <c r="J1000" t="s">
        <v>8251</v>
      </c>
      <c r="K1000">
        <v>1447909401</v>
      </c>
      <c r="L1000" s="8">
        <f t="shared" si="150"/>
        <v>42327.210659722223</v>
      </c>
      <c r="M1000" s="8">
        <f t="shared" si="153"/>
        <v>42327</v>
      </c>
      <c r="N1000" s="9">
        <f t="shared" si="154"/>
        <v>0.21065972222277196</v>
      </c>
      <c r="O1000">
        <v>1444017801</v>
      </c>
      <c r="P1000" s="8">
        <f t="shared" si="151"/>
        <v>42282.168993055559</v>
      </c>
      <c r="Q1000" s="8">
        <f t="shared" si="155"/>
        <v>42282</v>
      </c>
      <c r="R1000" s="9">
        <f t="shared" si="156"/>
        <v>0.16899305555853061</v>
      </c>
      <c r="S1000" t="b">
        <v>0</v>
      </c>
      <c r="T1000">
        <v>229</v>
      </c>
      <c r="U1000" t="str">
        <f t="shared" si="157"/>
        <v/>
      </c>
      <c r="V1000">
        <f t="shared" si="158"/>
        <v>229</v>
      </c>
      <c r="W1000" t="b">
        <v>0</v>
      </c>
      <c r="X1000" t="s">
        <v>8271</v>
      </c>
      <c r="Y1000" s="3">
        <f t="shared" si="159"/>
        <v>0.58558333333333334</v>
      </c>
      <c r="Z1000" s="4">
        <f t="shared" si="152"/>
        <v>153.42794759825327</v>
      </c>
      <c r="AA1000" t="s">
        <v>8315</v>
      </c>
      <c r="AB1000" t="s">
        <v>8317</v>
      </c>
      <c r="AC1000">
        <f>1</f>
        <v>1</v>
      </c>
    </row>
    <row r="1001" spans="1:29" ht="43.2" x14ac:dyDescent="0.3">
      <c r="A1001">
        <v>999</v>
      </c>
      <c r="B1001" s="1" t="s">
        <v>1000</v>
      </c>
      <c r="C1001" s="1" t="s">
        <v>5109</v>
      </c>
      <c r="D1001">
        <v>150000</v>
      </c>
      <c r="E1001">
        <f>VLOOKUP(D1001,LU_A!$C$2:$D$13,1,TRUE)</f>
        <v>50000</v>
      </c>
      <c r="F1001" t="str">
        <f>VLOOKUP($D1001,LU_A!$C$2:$D$13,2,TRUE)</f>
        <v>LgD</v>
      </c>
      <c r="G1001">
        <v>11683</v>
      </c>
      <c r="H1001" t="s">
        <v>8221</v>
      </c>
      <c r="I1001" t="s">
        <v>8229</v>
      </c>
      <c r="J1001" t="s">
        <v>8251</v>
      </c>
      <c r="K1001">
        <v>1415865720</v>
      </c>
      <c r="L1001" s="8">
        <f t="shared" si="150"/>
        <v>41956.334722222222</v>
      </c>
      <c r="M1001" s="8">
        <f t="shared" si="153"/>
        <v>41956</v>
      </c>
      <c r="N1001" s="9">
        <f t="shared" si="154"/>
        <v>0.33472222222189885</v>
      </c>
      <c r="O1001">
        <v>1413270690</v>
      </c>
      <c r="P1001" s="8">
        <f t="shared" si="151"/>
        <v>41926.29965277778</v>
      </c>
      <c r="Q1001" s="8">
        <f t="shared" si="155"/>
        <v>41926</v>
      </c>
      <c r="R1001" s="9">
        <f t="shared" si="156"/>
        <v>0.29965277777955635</v>
      </c>
      <c r="S1001" t="b">
        <v>0</v>
      </c>
      <c r="T1001">
        <v>40</v>
      </c>
      <c r="U1001" t="str">
        <f t="shared" si="157"/>
        <v/>
      </c>
      <c r="V1001">
        <f t="shared" si="158"/>
        <v>40</v>
      </c>
      <c r="W1001" t="b">
        <v>0</v>
      </c>
      <c r="X1001" t="s">
        <v>8271</v>
      </c>
      <c r="Y1001" s="3">
        <f t="shared" si="159"/>
        <v>7.7886666666666673E-2</v>
      </c>
      <c r="Z1001" s="4">
        <f t="shared" si="152"/>
        <v>292.07499999999999</v>
      </c>
      <c r="AA1001" t="s">
        <v>8315</v>
      </c>
      <c r="AB1001" t="s">
        <v>8317</v>
      </c>
      <c r="AC1001">
        <f>1</f>
        <v>1</v>
      </c>
    </row>
    <row r="1002" spans="1:29" ht="43.2" x14ac:dyDescent="0.3">
      <c r="A1002">
        <v>1000</v>
      </c>
      <c r="B1002" s="1" t="s">
        <v>1001</v>
      </c>
      <c r="C1002" s="1" t="s">
        <v>5110</v>
      </c>
      <c r="D1002">
        <v>894700</v>
      </c>
      <c r="E1002">
        <f>VLOOKUP(D1002,LU_A!$C$2:$D$13,1,TRUE)</f>
        <v>50000</v>
      </c>
      <c r="F1002" t="str">
        <f>VLOOKUP($D1002,LU_A!$C$2:$D$13,2,TRUE)</f>
        <v>LgD</v>
      </c>
      <c r="G1002">
        <v>19824</v>
      </c>
      <c r="H1002" t="s">
        <v>8220</v>
      </c>
      <c r="I1002" t="s">
        <v>8224</v>
      </c>
      <c r="J1002" t="s">
        <v>8246</v>
      </c>
      <c r="K1002">
        <v>1489537560</v>
      </c>
      <c r="L1002" s="8">
        <f t="shared" si="150"/>
        <v>42809.018055555556</v>
      </c>
      <c r="M1002" s="8">
        <f t="shared" si="153"/>
        <v>42809</v>
      </c>
      <c r="N1002" s="9">
        <f t="shared" si="154"/>
        <v>1.8055555556202307E-2</v>
      </c>
      <c r="O1002">
        <v>1484357160</v>
      </c>
      <c r="P1002" s="8">
        <f t="shared" si="151"/>
        <v>42749.059722222228</v>
      </c>
      <c r="Q1002" s="8">
        <f t="shared" si="155"/>
        <v>42749</v>
      </c>
      <c r="R1002" s="9">
        <f t="shared" si="156"/>
        <v>5.9722222227719612E-2</v>
      </c>
      <c r="S1002" t="b">
        <v>0</v>
      </c>
      <c r="T1002">
        <v>6</v>
      </c>
      <c r="U1002" t="str">
        <f t="shared" si="157"/>
        <v/>
      </c>
      <c r="V1002" t="str">
        <f t="shared" si="158"/>
        <v/>
      </c>
      <c r="W1002" t="b">
        <v>0</v>
      </c>
      <c r="X1002" t="s">
        <v>8271</v>
      </c>
      <c r="Y1002" s="3">
        <f t="shared" si="159"/>
        <v>2.2157147647256063E-2</v>
      </c>
      <c r="Z1002" s="4">
        <f t="shared" si="152"/>
        <v>3304</v>
      </c>
      <c r="AA1002" t="s">
        <v>8315</v>
      </c>
      <c r="AB1002" t="s">
        <v>8317</v>
      </c>
      <c r="AC1002">
        <f>1</f>
        <v>1</v>
      </c>
    </row>
    <row r="1003" spans="1:29" ht="57.6" x14ac:dyDescent="0.3">
      <c r="A1003">
        <v>1001</v>
      </c>
      <c r="B1003" s="1" t="s">
        <v>1002</v>
      </c>
      <c r="C1003" s="1" t="s">
        <v>5111</v>
      </c>
      <c r="D1003">
        <v>5000</v>
      </c>
      <c r="E1003">
        <f>VLOOKUP(D1003,LU_A!$C$2:$D$13,1,TRUE)</f>
        <v>5000</v>
      </c>
      <c r="F1003" t="str">
        <f>VLOOKUP($D1003,LU_A!$C$2:$D$13,2,TRUE)</f>
        <v>SmC</v>
      </c>
      <c r="G1003">
        <v>5200</v>
      </c>
      <c r="H1003" t="s">
        <v>8220</v>
      </c>
      <c r="I1003" t="s">
        <v>8225</v>
      </c>
      <c r="J1003" t="s">
        <v>8247</v>
      </c>
      <c r="K1003">
        <v>1485796613</v>
      </c>
      <c r="L1003" s="8">
        <f t="shared" si="150"/>
        <v>42765.720057870371</v>
      </c>
      <c r="M1003" s="8">
        <f t="shared" si="153"/>
        <v>42765</v>
      </c>
      <c r="N1003" s="9">
        <f t="shared" si="154"/>
        <v>0.7200578703705105</v>
      </c>
      <c r="O1003">
        <v>1481908613</v>
      </c>
      <c r="P1003" s="8">
        <f t="shared" si="151"/>
        <v>42720.720057870371</v>
      </c>
      <c r="Q1003" s="8">
        <f t="shared" si="155"/>
        <v>42720</v>
      </c>
      <c r="R1003" s="9">
        <f t="shared" si="156"/>
        <v>0.7200578703705105</v>
      </c>
      <c r="S1003" t="b">
        <v>0</v>
      </c>
      <c r="T1003">
        <v>4</v>
      </c>
      <c r="U1003" t="str">
        <f t="shared" si="157"/>
        <v/>
      </c>
      <c r="V1003" t="str">
        <f t="shared" si="158"/>
        <v/>
      </c>
      <c r="W1003" t="b">
        <v>0</v>
      </c>
      <c r="X1003" t="s">
        <v>8271</v>
      </c>
      <c r="Y1003" s="3">
        <f t="shared" si="159"/>
        <v>1.04</v>
      </c>
      <c r="Z1003" s="4">
        <f t="shared" si="152"/>
        <v>1300</v>
      </c>
      <c r="AA1003" t="s">
        <v>8315</v>
      </c>
      <c r="AB1003" t="s">
        <v>8317</v>
      </c>
      <c r="AC1003">
        <f>1</f>
        <v>1</v>
      </c>
    </row>
    <row r="1004" spans="1:29" ht="43.2" x14ac:dyDescent="0.3">
      <c r="A1004">
        <v>1002</v>
      </c>
      <c r="B1004" s="1" t="s">
        <v>1003</v>
      </c>
      <c r="C1004" s="1" t="s">
        <v>5112</v>
      </c>
      <c r="D1004">
        <v>9999</v>
      </c>
      <c r="E1004">
        <f>VLOOKUP(D1004,LU_A!$C$2:$D$13,1,TRUE)</f>
        <v>5000</v>
      </c>
      <c r="F1004" t="str">
        <f>VLOOKUP($D1004,LU_A!$C$2:$D$13,2,TRUE)</f>
        <v>SmC</v>
      </c>
      <c r="G1004">
        <v>2960</v>
      </c>
      <c r="H1004" t="s">
        <v>8220</v>
      </c>
      <c r="I1004" t="s">
        <v>8224</v>
      </c>
      <c r="J1004" t="s">
        <v>8246</v>
      </c>
      <c r="K1004">
        <v>1450331940</v>
      </c>
      <c r="L1004" s="8">
        <f t="shared" si="150"/>
        <v>42355.249305555553</v>
      </c>
      <c r="M1004" s="8">
        <f t="shared" si="153"/>
        <v>42355</v>
      </c>
      <c r="N1004" s="9">
        <f t="shared" si="154"/>
        <v>0.24930555555329192</v>
      </c>
      <c r="O1004">
        <v>1447777514</v>
      </c>
      <c r="P1004" s="8">
        <f t="shared" si="151"/>
        <v>42325.684189814812</v>
      </c>
      <c r="Q1004" s="8">
        <f t="shared" si="155"/>
        <v>42325</v>
      </c>
      <c r="R1004" s="9">
        <f t="shared" si="156"/>
        <v>0.68418981481227092</v>
      </c>
      <c r="S1004" t="b">
        <v>0</v>
      </c>
      <c r="T1004">
        <v>22</v>
      </c>
      <c r="U1004" t="str">
        <f t="shared" si="157"/>
        <v/>
      </c>
      <c r="V1004" t="str">
        <f t="shared" si="158"/>
        <v/>
      </c>
      <c r="W1004" t="b">
        <v>0</v>
      </c>
      <c r="X1004" t="s">
        <v>8271</v>
      </c>
      <c r="Y1004" s="3">
        <f t="shared" si="159"/>
        <v>0.29602960296029601</v>
      </c>
      <c r="Z1004" s="4">
        <f t="shared" si="152"/>
        <v>134.54545454545453</v>
      </c>
      <c r="AA1004" t="s">
        <v>8315</v>
      </c>
      <c r="AB1004" t="s">
        <v>8317</v>
      </c>
      <c r="AC1004">
        <f>1</f>
        <v>1</v>
      </c>
    </row>
    <row r="1005" spans="1:29" ht="43.2" x14ac:dyDescent="0.3">
      <c r="A1005">
        <v>1003</v>
      </c>
      <c r="B1005" s="1" t="s">
        <v>1004</v>
      </c>
      <c r="C1005" s="1" t="s">
        <v>5113</v>
      </c>
      <c r="D1005">
        <v>20000</v>
      </c>
      <c r="E1005">
        <f>VLOOKUP(D1005,LU_A!$C$2:$D$13,1,TRUE)</f>
        <v>20000</v>
      </c>
      <c r="F1005" t="str">
        <f>VLOOKUP($D1005,LU_A!$C$2:$D$13,2,TRUE)</f>
        <v>MedB</v>
      </c>
      <c r="G1005">
        <v>3211</v>
      </c>
      <c r="H1005" t="s">
        <v>8220</v>
      </c>
      <c r="I1005" t="s">
        <v>8230</v>
      </c>
      <c r="J1005" t="s">
        <v>8249</v>
      </c>
      <c r="K1005">
        <v>1489680061</v>
      </c>
      <c r="L1005" s="8">
        <f t="shared" si="150"/>
        <v>42810.667372685188</v>
      </c>
      <c r="M1005" s="8">
        <f t="shared" si="153"/>
        <v>42810</v>
      </c>
      <c r="N1005" s="9">
        <f t="shared" si="154"/>
        <v>0.66737268518772908</v>
      </c>
      <c r="O1005">
        <v>1487091661</v>
      </c>
      <c r="P1005" s="8">
        <f t="shared" si="151"/>
        <v>42780.709039351852</v>
      </c>
      <c r="Q1005" s="8">
        <f t="shared" si="155"/>
        <v>42780</v>
      </c>
      <c r="R1005" s="9">
        <f t="shared" si="156"/>
        <v>0.70903935185197042</v>
      </c>
      <c r="S1005" t="b">
        <v>0</v>
      </c>
      <c r="T1005">
        <v>15</v>
      </c>
      <c r="U1005" t="str">
        <f t="shared" si="157"/>
        <v/>
      </c>
      <c r="V1005" t="str">
        <f t="shared" si="158"/>
        <v/>
      </c>
      <c r="W1005" t="b">
        <v>0</v>
      </c>
      <c r="X1005" t="s">
        <v>8271</v>
      </c>
      <c r="Y1005" s="3">
        <f t="shared" si="159"/>
        <v>0.16055</v>
      </c>
      <c r="Z1005" s="4">
        <f t="shared" si="152"/>
        <v>214.06666666666666</v>
      </c>
      <c r="AA1005" t="s">
        <v>8315</v>
      </c>
      <c r="AB1005" t="s">
        <v>8317</v>
      </c>
      <c r="AC1005">
        <f>1</f>
        <v>1</v>
      </c>
    </row>
    <row r="1006" spans="1:29" ht="28.8" x14ac:dyDescent="0.3">
      <c r="A1006">
        <v>1004</v>
      </c>
      <c r="B1006" s="1" t="s">
        <v>1005</v>
      </c>
      <c r="C1006" s="1" t="s">
        <v>5114</v>
      </c>
      <c r="D1006">
        <v>25000</v>
      </c>
      <c r="E1006">
        <f>VLOOKUP(D1006,LU_A!$C$2:$D$13,1,TRUE)</f>
        <v>25000</v>
      </c>
      <c r="F1006" t="str">
        <f>VLOOKUP($D1006,LU_A!$C$2:$D$13,2,TRUE)</f>
        <v>MedC</v>
      </c>
      <c r="G1006">
        <v>20552</v>
      </c>
      <c r="H1006" t="s">
        <v>8220</v>
      </c>
      <c r="I1006" t="s">
        <v>8224</v>
      </c>
      <c r="J1006" t="s">
        <v>8246</v>
      </c>
      <c r="K1006">
        <v>1455814827</v>
      </c>
      <c r="L1006" s="8">
        <f t="shared" si="150"/>
        <v>42418.708645833336</v>
      </c>
      <c r="M1006" s="8">
        <f t="shared" si="153"/>
        <v>42418</v>
      </c>
      <c r="N1006" s="9">
        <f t="shared" si="154"/>
        <v>0.70864583333604969</v>
      </c>
      <c r="O1006">
        <v>1453222827</v>
      </c>
      <c r="P1006" s="8">
        <f t="shared" si="151"/>
        <v>42388.708645833336</v>
      </c>
      <c r="Q1006" s="8">
        <f t="shared" si="155"/>
        <v>42388</v>
      </c>
      <c r="R1006" s="9">
        <f t="shared" si="156"/>
        <v>0.70864583333604969</v>
      </c>
      <c r="S1006" t="b">
        <v>0</v>
      </c>
      <c r="T1006">
        <v>95</v>
      </c>
      <c r="U1006" t="str">
        <f t="shared" si="157"/>
        <v/>
      </c>
      <c r="V1006" t="str">
        <f t="shared" si="158"/>
        <v/>
      </c>
      <c r="W1006" t="b">
        <v>0</v>
      </c>
      <c r="X1006" t="s">
        <v>8271</v>
      </c>
      <c r="Y1006" s="3">
        <f t="shared" si="159"/>
        <v>0.82208000000000003</v>
      </c>
      <c r="Z1006" s="4">
        <f t="shared" si="152"/>
        <v>216.33684210526314</v>
      </c>
      <c r="AA1006" t="s">
        <v>8315</v>
      </c>
      <c r="AB1006" t="s">
        <v>8317</v>
      </c>
      <c r="AC1006">
        <f>1</f>
        <v>1</v>
      </c>
    </row>
    <row r="1007" spans="1:29" ht="43.2" x14ac:dyDescent="0.3">
      <c r="A1007">
        <v>1005</v>
      </c>
      <c r="B1007" s="1" t="s">
        <v>1006</v>
      </c>
      <c r="C1007" s="1" t="s">
        <v>5115</v>
      </c>
      <c r="D1007">
        <v>200000</v>
      </c>
      <c r="E1007">
        <f>VLOOKUP(D1007,LU_A!$C$2:$D$13,1,TRUE)</f>
        <v>50000</v>
      </c>
      <c r="F1007" t="str">
        <f>VLOOKUP($D1007,LU_A!$C$2:$D$13,2,TRUE)</f>
        <v>LgD</v>
      </c>
      <c r="G1007">
        <v>150102</v>
      </c>
      <c r="H1007" t="s">
        <v>8220</v>
      </c>
      <c r="I1007" t="s">
        <v>8224</v>
      </c>
      <c r="J1007" t="s">
        <v>8246</v>
      </c>
      <c r="K1007">
        <v>1446217183</v>
      </c>
      <c r="L1007" s="8">
        <f t="shared" si="150"/>
        <v>42307.624803240738</v>
      </c>
      <c r="M1007" s="8">
        <f t="shared" si="153"/>
        <v>42307</v>
      </c>
      <c r="N1007" s="9">
        <f t="shared" si="154"/>
        <v>0.62480324073840166</v>
      </c>
      <c r="O1007">
        <v>1443538783</v>
      </c>
      <c r="P1007" s="8">
        <f t="shared" si="151"/>
        <v>42276.624803240738</v>
      </c>
      <c r="Q1007" s="8">
        <f t="shared" si="155"/>
        <v>42276</v>
      </c>
      <c r="R1007" s="9">
        <f t="shared" si="156"/>
        <v>0.62480324073840166</v>
      </c>
      <c r="S1007" t="b">
        <v>0</v>
      </c>
      <c r="T1007">
        <v>161</v>
      </c>
      <c r="U1007" t="str">
        <f t="shared" si="157"/>
        <v/>
      </c>
      <c r="V1007" t="str">
        <f t="shared" si="158"/>
        <v/>
      </c>
      <c r="W1007" t="b">
        <v>0</v>
      </c>
      <c r="X1007" t="s">
        <v>8271</v>
      </c>
      <c r="Y1007" s="3">
        <f t="shared" si="159"/>
        <v>0.75051000000000001</v>
      </c>
      <c r="Z1007" s="4">
        <f t="shared" si="152"/>
        <v>932.31055900621118</v>
      </c>
      <c r="AA1007" t="s">
        <v>8315</v>
      </c>
      <c r="AB1007" t="s">
        <v>8317</v>
      </c>
      <c r="AC1007">
        <f>1</f>
        <v>1</v>
      </c>
    </row>
    <row r="1008" spans="1:29" ht="43.2" x14ac:dyDescent="0.3">
      <c r="A1008">
        <v>1006</v>
      </c>
      <c r="B1008" s="1" t="s">
        <v>1007</v>
      </c>
      <c r="C1008" s="1" t="s">
        <v>5116</v>
      </c>
      <c r="D1008">
        <v>4000</v>
      </c>
      <c r="E1008">
        <f>VLOOKUP(D1008,LU_A!$C$2:$D$13,1,TRUE)</f>
        <v>1000</v>
      </c>
      <c r="F1008" t="str">
        <f>VLOOKUP($D1008,LU_A!$C$2:$D$13,2,TRUE)</f>
        <v>SmB</v>
      </c>
      <c r="G1008">
        <v>234</v>
      </c>
      <c r="H1008" t="s">
        <v>8220</v>
      </c>
      <c r="I1008" t="s">
        <v>8224</v>
      </c>
      <c r="J1008" t="s">
        <v>8246</v>
      </c>
      <c r="K1008">
        <v>1418368260</v>
      </c>
      <c r="L1008" s="8">
        <f t="shared" si="150"/>
        <v>41985.299305555556</v>
      </c>
      <c r="M1008" s="8">
        <f t="shared" si="153"/>
        <v>41985</v>
      </c>
      <c r="N1008" s="9">
        <f t="shared" si="154"/>
        <v>0.29930555555620231</v>
      </c>
      <c r="O1008">
        <v>1417654672</v>
      </c>
      <c r="P1008" s="8">
        <f t="shared" si="151"/>
        <v>41977.040185185186</v>
      </c>
      <c r="Q1008" s="8">
        <f t="shared" si="155"/>
        <v>41977</v>
      </c>
      <c r="R1008" s="9">
        <f t="shared" si="156"/>
        <v>4.0185185185691807E-2</v>
      </c>
      <c r="S1008" t="b">
        <v>0</v>
      </c>
      <c r="T1008">
        <v>8</v>
      </c>
      <c r="U1008" t="str">
        <f t="shared" si="157"/>
        <v/>
      </c>
      <c r="V1008" t="str">
        <f t="shared" si="158"/>
        <v/>
      </c>
      <c r="W1008" t="b">
        <v>0</v>
      </c>
      <c r="X1008" t="s">
        <v>8271</v>
      </c>
      <c r="Y1008" s="3">
        <f t="shared" si="159"/>
        <v>5.8500000000000003E-2</v>
      </c>
      <c r="Z1008" s="4">
        <f t="shared" si="152"/>
        <v>29.25</v>
      </c>
      <c r="AA1008" t="s">
        <v>8315</v>
      </c>
      <c r="AB1008" t="s">
        <v>8317</v>
      </c>
      <c r="AC1008">
        <f>1</f>
        <v>1</v>
      </c>
    </row>
    <row r="1009" spans="1:29" ht="43.2" x14ac:dyDescent="0.3">
      <c r="A1009">
        <v>1007</v>
      </c>
      <c r="B1009" s="1" t="s">
        <v>1008</v>
      </c>
      <c r="C1009" s="1" t="s">
        <v>5117</v>
      </c>
      <c r="D1009">
        <v>30000</v>
      </c>
      <c r="E1009">
        <f>VLOOKUP(D1009,LU_A!$C$2:$D$13,1,TRUE)</f>
        <v>30000</v>
      </c>
      <c r="F1009" t="str">
        <f>VLOOKUP($D1009,LU_A!$C$2:$D$13,2,TRUE)</f>
        <v>MedD</v>
      </c>
      <c r="G1009">
        <v>13296</v>
      </c>
      <c r="H1009" t="s">
        <v>8220</v>
      </c>
      <c r="I1009" t="s">
        <v>8224</v>
      </c>
      <c r="J1009" t="s">
        <v>8246</v>
      </c>
      <c r="K1009">
        <v>1481727623</v>
      </c>
      <c r="L1009" s="8">
        <f t="shared" si="150"/>
        <v>42718.6252662037</v>
      </c>
      <c r="M1009" s="8">
        <f t="shared" si="153"/>
        <v>42718</v>
      </c>
      <c r="N1009" s="9">
        <f t="shared" si="154"/>
        <v>0.62526620370044839</v>
      </c>
      <c r="O1009">
        <v>1478095223</v>
      </c>
      <c r="P1009" s="8">
        <f t="shared" si="151"/>
        <v>42676.583599537036</v>
      </c>
      <c r="Q1009" s="8">
        <f t="shared" si="155"/>
        <v>42676</v>
      </c>
      <c r="R1009" s="9">
        <f t="shared" si="156"/>
        <v>0.58359953703620704</v>
      </c>
      <c r="S1009" t="b">
        <v>0</v>
      </c>
      <c r="T1009">
        <v>76</v>
      </c>
      <c r="U1009" t="str">
        <f t="shared" si="157"/>
        <v/>
      </c>
      <c r="V1009" t="str">
        <f t="shared" si="158"/>
        <v/>
      </c>
      <c r="W1009" t="b">
        <v>0</v>
      </c>
      <c r="X1009" t="s">
        <v>8271</v>
      </c>
      <c r="Y1009" s="3">
        <f t="shared" si="159"/>
        <v>0.44319999999999998</v>
      </c>
      <c r="Z1009" s="4">
        <f t="shared" si="152"/>
        <v>174.94736842105263</v>
      </c>
      <c r="AA1009" t="s">
        <v>8315</v>
      </c>
      <c r="AB1009" t="s">
        <v>8317</v>
      </c>
      <c r="AC1009">
        <f>1</f>
        <v>1</v>
      </c>
    </row>
    <row r="1010" spans="1:29" ht="43.2" x14ac:dyDescent="0.3">
      <c r="A1010">
        <v>1008</v>
      </c>
      <c r="B1010" s="1" t="s">
        <v>1009</v>
      </c>
      <c r="C1010" s="1" t="s">
        <v>5118</v>
      </c>
      <c r="D1010">
        <v>93500</v>
      </c>
      <c r="E1010">
        <f>VLOOKUP(D1010,LU_A!$C$2:$D$13,1,TRUE)</f>
        <v>50000</v>
      </c>
      <c r="F1010" t="str">
        <f>VLOOKUP($D1010,LU_A!$C$2:$D$13,2,TRUE)</f>
        <v>LgD</v>
      </c>
      <c r="G1010">
        <v>250</v>
      </c>
      <c r="H1010" t="s">
        <v>8220</v>
      </c>
      <c r="I1010" t="s">
        <v>8238</v>
      </c>
      <c r="J1010" t="s">
        <v>8256</v>
      </c>
      <c r="K1010">
        <v>1482953115</v>
      </c>
      <c r="L1010" s="8">
        <f t="shared" si="150"/>
        <v>42732.809201388889</v>
      </c>
      <c r="M1010" s="8">
        <f t="shared" si="153"/>
        <v>42732</v>
      </c>
      <c r="N1010" s="9">
        <f t="shared" si="154"/>
        <v>0.80920138888905058</v>
      </c>
      <c r="O1010">
        <v>1480361115</v>
      </c>
      <c r="P1010" s="8">
        <f t="shared" si="151"/>
        <v>42702.809201388889</v>
      </c>
      <c r="Q1010" s="8">
        <f t="shared" si="155"/>
        <v>42702</v>
      </c>
      <c r="R1010" s="9">
        <f t="shared" si="156"/>
        <v>0.80920138888905058</v>
      </c>
      <c r="S1010" t="b">
        <v>0</v>
      </c>
      <c r="T1010">
        <v>1</v>
      </c>
      <c r="U1010" t="str">
        <f t="shared" si="157"/>
        <v/>
      </c>
      <c r="V1010" t="str">
        <f t="shared" si="158"/>
        <v/>
      </c>
      <c r="W1010" t="b">
        <v>0</v>
      </c>
      <c r="X1010" t="s">
        <v>8271</v>
      </c>
      <c r="Y1010" s="3">
        <f t="shared" si="159"/>
        <v>2.6737967914438501E-3</v>
      </c>
      <c r="Z1010" s="4">
        <f t="shared" si="152"/>
        <v>250</v>
      </c>
      <c r="AA1010" t="s">
        <v>8315</v>
      </c>
      <c r="AB1010" t="s">
        <v>8317</v>
      </c>
      <c r="AC1010">
        <f>1</f>
        <v>1</v>
      </c>
    </row>
    <row r="1011" spans="1:29" ht="57.6" x14ac:dyDescent="0.3">
      <c r="A1011">
        <v>1009</v>
      </c>
      <c r="B1011" s="1" t="s">
        <v>1010</v>
      </c>
      <c r="C1011" s="1" t="s">
        <v>5119</v>
      </c>
      <c r="D1011">
        <v>50000</v>
      </c>
      <c r="E1011">
        <f>VLOOKUP(D1011,LU_A!$C$2:$D$13,1,TRUE)</f>
        <v>50000</v>
      </c>
      <c r="F1011" t="str">
        <f>VLOOKUP($D1011,LU_A!$C$2:$D$13,2,TRUE)</f>
        <v>LgD</v>
      </c>
      <c r="G1011">
        <v>6565</v>
      </c>
      <c r="H1011" t="s">
        <v>8220</v>
      </c>
      <c r="I1011" t="s">
        <v>8224</v>
      </c>
      <c r="J1011" t="s">
        <v>8246</v>
      </c>
      <c r="K1011">
        <v>1466346646</v>
      </c>
      <c r="L1011" s="8">
        <f t="shared" si="150"/>
        <v>42540.604699074072</v>
      </c>
      <c r="M1011" s="8">
        <f t="shared" si="153"/>
        <v>42540</v>
      </c>
      <c r="N1011" s="9">
        <f t="shared" si="154"/>
        <v>0.60469907407241408</v>
      </c>
      <c r="O1011">
        <v>1463754646</v>
      </c>
      <c r="P1011" s="8">
        <f t="shared" si="151"/>
        <v>42510.604699074072</v>
      </c>
      <c r="Q1011" s="8">
        <f t="shared" si="155"/>
        <v>42510</v>
      </c>
      <c r="R1011" s="9">
        <f t="shared" si="156"/>
        <v>0.60469907407241408</v>
      </c>
      <c r="S1011" t="b">
        <v>0</v>
      </c>
      <c r="T1011">
        <v>101</v>
      </c>
      <c r="U1011" t="str">
        <f t="shared" si="157"/>
        <v/>
      </c>
      <c r="V1011" t="str">
        <f t="shared" si="158"/>
        <v/>
      </c>
      <c r="W1011" t="b">
        <v>0</v>
      </c>
      <c r="X1011" t="s">
        <v>8271</v>
      </c>
      <c r="Y1011" s="3">
        <f t="shared" si="159"/>
        <v>0.1313</v>
      </c>
      <c r="Z1011" s="4">
        <f t="shared" si="152"/>
        <v>65</v>
      </c>
      <c r="AA1011" t="s">
        <v>8315</v>
      </c>
      <c r="AB1011" t="s">
        <v>8317</v>
      </c>
      <c r="AC1011">
        <f>1</f>
        <v>1</v>
      </c>
    </row>
    <row r="1012" spans="1:29" ht="43.2" x14ac:dyDescent="0.3">
      <c r="A1012">
        <v>1010</v>
      </c>
      <c r="B1012" s="1" t="s">
        <v>1011</v>
      </c>
      <c r="C1012" s="1" t="s">
        <v>5120</v>
      </c>
      <c r="D1012">
        <v>115250</v>
      </c>
      <c r="E1012">
        <f>VLOOKUP(D1012,LU_A!$C$2:$D$13,1,TRUE)</f>
        <v>50000</v>
      </c>
      <c r="F1012" t="str">
        <f>VLOOKUP($D1012,LU_A!$C$2:$D$13,2,TRUE)</f>
        <v>LgD</v>
      </c>
      <c r="G1012">
        <v>220</v>
      </c>
      <c r="H1012" t="s">
        <v>8220</v>
      </c>
      <c r="I1012" t="s">
        <v>8224</v>
      </c>
      <c r="J1012" t="s">
        <v>8246</v>
      </c>
      <c r="K1012">
        <v>1473044340</v>
      </c>
      <c r="L1012" s="8">
        <f t="shared" si="150"/>
        <v>42618.124305555553</v>
      </c>
      <c r="M1012" s="8">
        <f t="shared" si="153"/>
        <v>42618</v>
      </c>
      <c r="N1012" s="9">
        <f t="shared" si="154"/>
        <v>0.12430555555329192</v>
      </c>
      <c r="O1012">
        <v>1468180462</v>
      </c>
      <c r="P1012" s="8">
        <f t="shared" si="151"/>
        <v>42561.829421296294</v>
      </c>
      <c r="Q1012" s="8">
        <f t="shared" si="155"/>
        <v>42561</v>
      </c>
      <c r="R1012" s="9">
        <f t="shared" si="156"/>
        <v>0.82942129629373085</v>
      </c>
      <c r="S1012" t="b">
        <v>0</v>
      </c>
      <c r="T1012">
        <v>4</v>
      </c>
      <c r="U1012" t="str">
        <f t="shared" si="157"/>
        <v/>
      </c>
      <c r="V1012" t="str">
        <f t="shared" si="158"/>
        <v/>
      </c>
      <c r="W1012" t="b">
        <v>0</v>
      </c>
      <c r="X1012" t="s">
        <v>8271</v>
      </c>
      <c r="Y1012" s="3">
        <f t="shared" si="159"/>
        <v>1.9088937093275488E-3</v>
      </c>
      <c r="Z1012" s="4">
        <f t="shared" si="152"/>
        <v>55</v>
      </c>
      <c r="AA1012" t="s">
        <v>8315</v>
      </c>
      <c r="AB1012" t="s">
        <v>8317</v>
      </c>
      <c r="AC1012">
        <f>1</f>
        <v>1</v>
      </c>
    </row>
    <row r="1013" spans="1:29" ht="43.2" x14ac:dyDescent="0.3">
      <c r="A1013">
        <v>1011</v>
      </c>
      <c r="B1013" s="1" t="s">
        <v>1012</v>
      </c>
      <c r="C1013" s="1" t="s">
        <v>5121</v>
      </c>
      <c r="D1013">
        <v>20000</v>
      </c>
      <c r="E1013">
        <f>VLOOKUP(D1013,LU_A!$C$2:$D$13,1,TRUE)</f>
        <v>20000</v>
      </c>
      <c r="F1013" t="str">
        <f>VLOOKUP($D1013,LU_A!$C$2:$D$13,2,TRUE)</f>
        <v>MedB</v>
      </c>
      <c r="G1013">
        <v>75</v>
      </c>
      <c r="H1013" t="s">
        <v>8220</v>
      </c>
      <c r="I1013" t="s">
        <v>8224</v>
      </c>
      <c r="J1013" t="s">
        <v>8246</v>
      </c>
      <c r="K1013">
        <v>1418938395</v>
      </c>
      <c r="L1013" s="8">
        <f t="shared" si="150"/>
        <v>41991.898090277777</v>
      </c>
      <c r="M1013" s="8">
        <f t="shared" si="153"/>
        <v>41991</v>
      </c>
      <c r="N1013" s="9">
        <f t="shared" si="154"/>
        <v>0.89809027777664596</v>
      </c>
      <c r="O1013">
        <v>1415050395</v>
      </c>
      <c r="P1013" s="8">
        <f t="shared" si="151"/>
        <v>41946.898090277777</v>
      </c>
      <c r="Q1013" s="8">
        <f t="shared" si="155"/>
        <v>41946</v>
      </c>
      <c r="R1013" s="9">
        <f t="shared" si="156"/>
        <v>0.89809027777664596</v>
      </c>
      <c r="S1013" t="b">
        <v>0</v>
      </c>
      <c r="T1013">
        <v>1</v>
      </c>
      <c r="U1013" t="str">
        <f t="shared" si="157"/>
        <v/>
      </c>
      <c r="V1013" t="str">
        <f t="shared" si="158"/>
        <v/>
      </c>
      <c r="W1013" t="b">
        <v>0</v>
      </c>
      <c r="X1013" t="s">
        <v>8271</v>
      </c>
      <c r="Y1013" s="3">
        <f t="shared" si="159"/>
        <v>3.7499999999999999E-3</v>
      </c>
      <c r="Z1013" s="4">
        <f t="shared" si="152"/>
        <v>75</v>
      </c>
      <c r="AA1013" t="s">
        <v>8315</v>
      </c>
      <c r="AB1013" t="s">
        <v>8317</v>
      </c>
      <c r="AC1013">
        <f>1</f>
        <v>1</v>
      </c>
    </row>
    <row r="1014" spans="1:29" ht="57.6" x14ac:dyDescent="0.3">
      <c r="A1014">
        <v>1012</v>
      </c>
      <c r="B1014" s="1" t="s">
        <v>1013</v>
      </c>
      <c r="C1014" s="1" t="s">
        <v>5122</v>
      </c>
      <c r="D1014">
        <v>5000</v>
      </c>
      <c r="E1014">
        <f>VLOOKUP(D1014,LU_A!$C$2:$D$13,1,TRUE)</f>
        <v>5000</v>
      </c>
      <c r="F1014" t="str">
        <f>VLOOKUP($D1014,LU_A!$C$2:$D$13,2,TRUE)</f>
        <v>SmC</v>
      </c>
      <c r="G1014">
        <v>1076751.05</v>
      </c>
      <c r="H1014" t="s">
        <v>8220</v>
      </c>
      <c r="I1014" t="s">
        <v>8224</v>
      </c>
      <c r="J1014" t="s">
        <v>8246</v>
      </c>
      <c r="K1014">
        <v>1485254052</v>
      </c>
      <c r="L1014" s="8">
        <f t="shared" si="150"/>
        <v>42759.440416666665</v>
      </c>
      <c r="M1014" s="8">
        <f t="shared" si="153"/>
        <v>42759</v>
      </c>
      <c r="N1014" s="9">
        <f t="shared" si="154"/>
        <v>0.44041666666453239</v>
      </c>
      <c r="O1014">
        <v>1481366052</v>
      </c>
      <c r="P1014" s="8">
        <f t="shared" si="151"/>
        <v>42714.440416666665</v>
      </c>
      <c r="Q1014" s="8">
        <f t="shared" si="155"/>
        <v>42714</v>
      </c>
      <c r="R1014" s="9">
        <f t="shared" si="156"/>
        <v>0.44041666666453239</v>
      </c>
      <c r="S1014" t="b">
        <v>0</v>
      </c>
      <c r="T1014">
        <v>775</v>
      </c>
      <c r="U1014" t="str">
        <f t="shared" si="157"/>
        <v/>
      </c>
      <c r="V1014" t="str">
        <f t="shared" si="158"/>
        <v/>
      </c>
      <c r="W1014" t="b">
        <v>0</v>
      </c>
      <c r="X1014" t="s">
        <v>8271</v>
      </c>
      <c r="Y1014" s="3">
        <f t="shared" si="159"/>
        <v>215.35021</v>
      </c>
      <c r="Z1014" s="4">
        <f t="shared" si="152"/>
        <v>1389.3561935483872</v>
      </c>
      <c r="AA1014" t="s">
        <v>8315</v>
      </c>
      <c r="AB1014" t="s">
        <v>8317</v>
      </c>
      <c r="AC1014">
        <f>1</f>
        <v>1</v>
      </c>
    </row>
    <row r="1015" spans="1:29" ht="43.2" x14ac:dyDescent="0.3">
      <c r="A1015">
        <v>1013</v>
      </c>
      <c r="B1015" s="1" t="s">
        <v>1014</v>
      </c>
      <c r="C1015" s="1" t="s">
        <v>5123</v>
      </c>
      <c r="D1015">
        <v>25000</v>
      </c>
      <c r="E1015">
        <f>VLOOKUP(D1015,LU_A!$C$2:$D$13,1,TRUE)</f>
        <v>25000</v>
      </c>
      <c r="F1015" t="str">
        <f>VLOOKUP($D1015,LU_A!$C$2:$D$13,2,TRUE)</f>
        <v>MedC</v>
      </c>
      <c r="G1015">
        <v>8632</v>
      </c>
      <c r="H1015" t="s">
        <v>8220</v>
      </c>
      <c r="I1015" t="s">
        <v>8224</v>
      </c>
      <c r="J1015" t="s">
        <v>8246</v>
      </c>
      <c r="K1015">
        <v>1451419200</v>
      </c>
      <c r="L1015" s="8">
        <f t="shared" si="150"/>
        <v>42367.833333333328</v>
      </c>
      <c r="M1015" s="8">
        <f t="shared" si="153"/>
        <v>42367</v>
      </c>
      <c r="N1015" s="9">
        <f t="shared" si="154"/>
        <v>0.83333333332848269</v>
      </c>
      <c r="O1015">
        <v>1449000056</v>
      </c>
      <c r="P1015" s="8">
        <f t="shared" si="151"/>
        <v>42339.833981481483</v>
      </c>
      <c r="Q1015" s="8">
        <f t="shared" si="155"/>
        <v>42339</v>
      </c>
      <c r="R1015" s="9">
        <f t="shared" si="156"/>
        <v>0.83398148148262408</v>
      </c>
      <c r="S1015" t="b">
        <v>0</v>
      </c>
      <c r="T1015">
        <v>90</v>
      </c>
      <c r="U1015" t="str">
        <f t="shared" si="157"/>
        <v/>
      </c>
      <c r="V1015" t="str">
        <f t="shared" si="158"/>
        <v/>
      </c>
      <c r="W1015" t="b">
        <v>0</v>
      </c>
      <c r="X1015" t="s">
        <v>8271</v>
      </c>
      <c r="Y1015" s="3">
        <f t="shared" si="159"/>
        <v>0.34527999999999998</v>
      </c>
      <c r="Z1015" s="4">
        <f t="shared" si="152"/>
        <v>95.911111111111111</v>
      </c>
      <c r="AA1015" t="s">
        <v>8315</v>
      </c>
      <c r="AB1015" t="s">
        <v>8317</v>
      </c>
      <c r="AC1015">
        <f>1</f>
        <v>1</v>
      </c>
    </row>
    <row r="1016" spans="1:29" ht="28.8" x14ac:dyDescent="0.3">
      <c r="A1016">
        <v>1014</v>
      </c>
      <c r="B1016" s="1" t="s">
        <v>1015</v>
      </c>
      <c r="C1016" s="1" t="s">
        <v>5124</v>
      </c>
      <c r="D1016">
        <v>10000</v>
      </c>
      <c r="E1016">
        <f>VLOOKUP(D1016,LU_A!$C$2:$D$13,1,TRUE)</f>
        <v>10000</v>
      </c>
      <c r="F1016" t="str">
        <f>VLOOKUP($D1016,LU_A!$C$2:$D$13,2,TRUE)</f>
        <v>SmD</v>
      </c>
      <c r="G1016">
        <v>3060</v>
      </c>
      <c r="H1016" t="s">
        <v>8220</v>
      </c>
      <c r="I1016" t="s">
        <v>8224</v>
      </c>
      <c r="J1016" t="s">
        <v>8246</v>
      </c>
      <c r="K1016">
        <v>1420070615</v>
      </c>
      <c r="L1016" s="8">
        <f t="shared" si="150"/>
        <v>42005.002488425926</v>
      </c>
      <c r="M1016" s="8">
        <f t="shared" si="153"/>
        <v>42005</v>
      </c>
      <c r="N1016" s="9">
        <f t="shared" si="154"/>
        <v>2.488425925548654E-3</v>
      </c>
      <c r="O1016">
        <v>1415750615</v>
      </c>
      <c r="P1016" s="8">
        <f t="shared" si="151"/>
        <v>41955.002488425926</v>
      </c>
      <c r="Q1016" s="8">
        <f t="shared" si="155"/>
        <v>41955</v>
      </c>
      <c r="R1016" s="9">
        <f t="shared" si="156"/>
        <v>2.488425925548654E-3</v>
      </c>
      <c r="S1016" t="b">
        <v>0</v>
      </c>
      <c r="T1016">
        <v>16</v>
      </c>
      <c r="U1016" t="str">
        <f t="shared" si="157"/>
        <v/>
      </c>
      <c r="V1016" t="str">
        <f t="shared" si="158"/>
        <v/>
      </c>
      <c r="W1016" t="b">
        <v>0</v>
      </c>
      <c r="X1016" t="s">
        <v>8271</v>
      </c>
      <c r="Y1016" s="3">
        <f t="shared" si="159"/>
        <v>0.30599999999999999</v>
      </c>
      <c r="Z1016" s="4">
        <f t="shared" si="152"/>
        <v>191.25</v>
      </c>
      <c r="AA1016" t="s">
        <v>8315</v>
      </c>
      <c r="AB1016" t="s">
        <v>8317</v>
      </c>
      <c r="AC1016">
        <f>1</f>
        <v>1</v>
      </c>
    </row>
    <row r="1017" spans="1:29" ht="28.8" x14ac:dyDescent="0.3">
      <c r="A1017">
        <v>1015</v>
      </c>
      <c r="B1017" s="1" t="s">
        <v>1016</v>
      </c>
      <c r="C1017" s="1" t="s">
        <v>5125</v>
      </c>
      <c r="D1017">
        <v>9000</v>
      </c>
      <c r="E1017">
        <f>VLOOKUP(D1017,LU_A!$C$2:$D$13,1,TRUE)</f>
        <v>5000</v>
      </c>
      <c r="F1017" t="str">
        <f>VLOOKUP($D1017,LU_A!$C$2:$D$13,2,TRUE)</f>
        <v>SmC</v>
      </c>
      <c r="G1017">
        <v>240</v>
      </c>
      <c r="H1017" t="s">
        <v>8220</v>
      </c>
      <c r="I1017" t="s">
        <v>8240</v>
      </c>
      <c r="J1017" t="s">
        <v>8257</v>
      </c>
      <c r="K1017">
        <v>1448489095</v>
      </c>
      <c r="L1017" s="8">
        <f t="shared" si="150"/>
        <v>42333.920081018514</v>
      </c>
      <c r="M1017" s="8">
        <f t="shared" si="153"/>
        <v>42333</v>
      </c>
      <c r="N1017" s="9">
        <f t="shared" si="154"/>
        <v>0.92008101851388346</v>
      </c>
      <c r="O1017">
        <v>1445893495</v>
      </c>
      <c r="P1017" s="8">
        <f t="shared" si="151"/>
        <v>42303.878414351857</v>
      </c>
      <c r="Q1017" s="8">
        <f t="shared" si="155"/>
        <v>42303</v>
      </c>
      <c r="R1017" s="9">
        <f t="shared" si="156"/>
        <v>0.87841435185691807</v>
      </c>
      <c r="S1017" t="b">
        <v>0</v>
      </c>
      <c r="T1017">
        <v>6</v>
      </c>
      <c r="U1017" t="str">
        <f t="shared" si="157"/>
        <v/>
      </c>
      <c r="V1017" t="str">
        <f t="shared" si="158"/>
        <v/>
      </c>
      <c r="W1017" t="b">
        <v>0</v>
      </c>
      <c r="X1017" t="s">
        <v>8271</v>
      </c>
      <c r="Y1017" s="3">
        <f t="shared" si="159"/>
        <v>2.6666666666666668E-2</v>
      </c>
      <c r="Z1017" s="4">
        <f t="shared" si="152"/>
        <v>40</v>
      </c>
      <c r="AA1017" t="s">
        <v>8315</v>
      </c>
      <c r="AB1017" t="s">
        <v>8317</v>
      </c>
      <c r="AC1017">
        <f>1</f>
        <v>1</v>
      </c>
    </row>
    <row r="1018" spans="1:29" ht="43.2" x14ac:dyDescent="0.3">
      <c r="A1018">
        <v>1016</v>
      </c>
      <c r="B1018" s="1" t="s">
        <v>1017</v>
      </c>
      <c r="C1018" s="1" t="s">
        <v>5126</v>
      </c>
      <c r="D1018">
        <v>100000</v>
      </c>
      <c r="E1018">
        <f>VLOOKUP(D1018,LU_A!$C$2:$D$13,1,TRUE)</f>
        <v>50000</v>
      </c>
      <c r="F1018" t="str">
        <f>VLOOKUP($D1018,LU_A!$C$2:$D$13,2,TRUE)</f>
        <v>LgD</v>
      </c>
      <c r="G1018">
        <v>2842</v>
      </c>
      <c r="H1018" t="s">
        <v>8220</v>
      </c>
      <c r="I1018" t="s">
        <v>8224</v>
      </c>
      <c r="J1018" t="s">
        <v>8246</v>
      </c>
      <c r="K1018">
        <v>1459992856</v>
      </c>
      <c r="L1018" s="8">
        <f t="shared" si="150"/>
        <v>42467.065462962957</v>
      </c>
      <c r="M1018" s="8">
        <f t="shared" si="153"/>
        <v>42467</v>
      </c>
      <c r="N1018" s="9">
        <f t="shared" si="154"/>
        <v>6.546296295709908E-2</v>
      </c>
      <c r="O1018">
        <v>1456108456</v>
      </c>
      <c r="P1018" s="8">
        <f t="shared" si="151"/>
        <v>42422.107129629629</v>
      </c>
      <c r="Q1018" s="8">
        <f t="shared" si="155"/>
        <v>42422</v>
      </c>
      <c r="R1018" s="9">
        <f t="shared" si="156"/>
        <v>0.10712962962861639</v>
      </c>
      <c r="S1018" t="b">
        <v>0</v>
      </c>
      <c r="T1018">
        <v>38</v>
      </c>
      <c r="U1018" t="str">
        <f t="shared" si="157"/>
        <v/>
      </c>
      <c r="V1018" t="str">
        <f t="shared" si="158"/>
        <v/>
      </c>
      <c r="W1018" t="b">
        <v>0</v>
      </c>
      <c r="X1018" t="s">
        <v>8271</v>
      </c>
      <c r="Y1018" s="3">
        <f t="shared" si="159"/>
        <v>2.8420000000000001E-2</v>
      </c>
      <c r="Z1018" s="4">
        <f t="shared" si="152"/>
        <v>74.78947368421052</v>
      </c>
      <c r="AA1018" t="s">
        <v>8315</v>
      </c>
      <c r="AB1018" t="s">
        <v>8317</v>
      </c>
      <c r="AC1018">
        <f>1</f>
        <v>1</v>
      </c>
    </row>
    <row r="1019" spans="1:29" ht="43.2" x14ac:dyDescent="0.3">
      <c r="A1019">
        <v>1017</v>
      </c>
      <c r="B1019" s="1" t="s">
        <v>1018</v>
      </c>
      <c r="C1019" s="1" t="s">
        <v>5127</v>
      </c>
      <c r="D1019">
        <v>250000</v>
      </c>
      <c r="E1019">
        <f>VLOOKUP(D1019,LU_A!$C$2:$D$13,1,TRUE)</f>
        <v>50000</v>
      </c>
      <c r="F1019" t="str">
        <f>VLOOKUP($D1019,LU_A!$C$2:$D$13,2,TRUE)</f>
        <v>LgD</v>
      </c>
      <c r="G1019">
        <v>57197</v>
      </c>
      <c r="H1019" t="s">
        <v>8220</v>
      </c>
      <c r="I1019" t="s">
        <v>8224</v>
      </c>
      <c r="J1019" t="s">
        <v>8246</v>
      </c>
      <c r="K1019">
        <v>1448125935</v>
      </c>
      <c r="L1019" s="8">
        <f t="shared" si="150"/>
        <v>42329.716840277775</v>
      </c>
      <c r="M1019" s="8">
        <f t="shared" si="153"/>
        <v>42329</v>
      </c>
      <c r="N1019" s="9">
        <f t="shared" si="154"/>
        <v>0.71684027777519077</v>
      </c>
      <c r="O1019">
        <v>1444666335</v>
      </c>
      <c r="P1019" s="8">
        <f t="shared" si="151"/>
        <v>42289.675173611111</v>
      </c>
      <c r="Q1019" s="8">
        <f t="shared" si="155"/>
        <v>42289</v>
      </c>
      <c r="R1019" s="9">
        <f t="shared" si="156"/>
        <v>0.67517361111094942</v>
      </c>
      <c r="S1019" t="b">
        <v>0</v>
      </c>
      <c r="T1019">
        <v>355</v>
      </c>
      <c r="U1019" t="str">
        <f t="shared" si="157"/>
        <v/>
      </c>
      <c r="V1019" t="str">
        <f t="shared" si="158"/>
        <v/>
      </c>
      <c r="W1019" t="b">
        <v>0</v>
      </c>
      <c r="X1019" t="s">
        <v>8271</v>
      </c>
      <c r="Y1019" s="3">
        <f t="shared" si="159"/>
        <v>0.22878799999999999</v>
      </c>
      <c r="Z1019" s="4">
        <f t="shared" si="152"/>
        <v>161.11830985915492</v>
      </c>
      <c r="AA1019" t="s">
        <v>8315</v>
      </c>
      <c r="AB1019" t="s">
        <v>8317</v>
      </c>
      <c r="AC1019">
        <f>1</f>
        <v>1</v>
      </c>
    </row>
    <row r="1020" spans="1:29" ht="43.2" x14ac:dyDescent="0.3">
      <c r="A1020">
        <v>1018</v>
      </c>
      <c r="B1020" s="1" t="s">
        <v>1019</v>
      </c>
      <c r="C1020" s="1" t="s">
        <v>5128</v>
      </c>
      <c r="D1020">
        <v>20000</v>
      </c>
      <c r="E1020">
        <f>VLOOKUP(D1020,LU_A!$C$2:$D$13,1,TRUE)</f>
        <v>20000</v>
      </c>
      <c r="F1020" t="str">
        <f>VLOOKUP($D1020,LU_A!$C$2:$D$13,2,TRUE)</f>
        <v>MedB</v>
      </c>
      <c r="G1020">
        <v>621</v>
      </c>
      <c r="H1020" t="s">
        <v>8220</v>
      </c>
      <c r="I1020" t="s">
        <v>8224</v>
      </c>
      <c r="J1020" t="s">
        <v>8246</v>
      </c>
      <c r="K1020">
        <v>1468496933</v>
      </c>
      <c r="L1020" s="8">
        <f t="shared" si="150"/>
        <v>42565.492280092592</v>
      </c>
      <c r="M1020" s="8">
        <f t="shared" si="153"/>
        <v>42565</v>
      </c>
      <c r="N1020" s="9">
        <f t="shared" si="154"/>
        <v>0.49228009259240935</v>
      </c>
      <c r="O1020">
        <v>1465904933</v>
      </c>
      <c r="P1020" s="8">
        <f t="shared" si="151"/>
        <v>42535.492280092592</v>
      </c>
      <c r="Q1020" s="8">
        <f t="shared" si="155"/>
        <v>42535</v>
      </c>
      <c r="R1020" s="9">
        <f t="shared" si="156"/>
        <v>0.49228009259240935</v>
      </c>
      <c r="S1020" t="b">
        <v>0</v>
      </c>
      <c r="T1020">
        <v>7</v>
      </c>
      <c r="U1020" t="str">
        <f t="shared" si="157"/>
        <v/>
      </c>
      <c r="V1020" t="str">
        <f t="shared" si="158"/>
        <v/>
      </c>
      <c r="W1020" t="b">
        <v>0</v>
      </c>
      <c r="X1020" t="s">
        <v>8271</v>
      </c>
      <c r="Y1020" s="3">
        <f t="shared" si="159"/>
        <v>3.1050000000000001E-2</v>
      </c>
      <c r="Z1020" s="4">
        <f t="shared" si="152"/>
        <v>88.714285714285708</v>
      </c>
      <c r="AA1020" t="s">
        <v>8315</v>
      </c>
      <c r="AB1020" t="s">
        <v>8317</v>
      </c>
      <c r="AC1020">
        <f>1</f>
        <v>1</v>
      </c>
    </row>
    <row r="1021" spans="1:29" ht="43.2" x14ac:dyDescent="0.3">
      <c r="A1021">
        <v>1019</v>
      </c>
      <c r="B1021" s="1" t="s">
        <v>1020</v>
      </c>
      <c r="C1021" s="1" t="s">
        <v>5129</v>
      </c>
      <c r="D1021">
        <v>45000</v>
      </c>
      <c r="E1021">
        <f>VLOOKUP(D1021,LU_A!$C$2:$D$13,1,TRUE)</f>
        <v>45000</v>
      </c>
      <c r="F1021" t="str">
        <f>VLOOKUP($D1021,LU_A!$C$2:$D$13,2,TRUE)</f>
        <v>LgC</v>
      </c>
      <c r="G1021">
        <v>21300</v>
      </c>
      <c r="H1021" t="s">
        <v>8220</v>
      </c>
      <c r="I1021" t="s">
        <v>8224</v>
      </c>
      <c r="J1021" t="s">
        <v>8246</v>
      </c>
      <c r="K1021">
        <v>1423092149</v>
      </c>
      <c r="L1021" s="8">
        <f t="shared" si="150"/>
        <v>42039.973946759259</v>
      </c>
      <c r="M1021" s="8">
        <f t="shared" si="153"/>
        <v>42039</v>
      </c>
      <c r="N1021" s="9">
        <f t="shared" si="154"/>
        <v>0.973946759258979</v>
      </c>
      <c r="O1021">
        <v>1420500149</v>
      </c>
      <c r="P1021" s="8">
        <f t="shared" si="151"/>
        <v>42009.973946759259</v>
      </c>
      <c r="Q1021" s="8">
        <f t="shared" si="155"/>
        <v>42009</v>
      </c>
      <c r="R1021" s="9">
        <f t="shared" si="156"/>
        <v>0.973946759258979</v>
      </c>
      <c r="S1021" t="b">
        <v>0</v>
      </c>
      <c r="T1021">
        <v>400</v>
      </c>
      <c r="U1021" t="str">
        <f t="shared" si="157"/>
        <v/>
      </c>
      <c r="V1021" t="str">
        <f t="shared" si="158"/>
        <v/>
      </c>
      <c r="W1021" t="b">
        <v>0</v>
      </c>
      <c r="X1021" t="s">
        <v>8271</v>
      </c>
      <c r="Y1021" s="3">
        <f t="shared" si="159"/>
        <v>0.47333333333333333</v>
      </c>
      <c r="Z1021" s="4">
        <f t="shared" si="152"/>
        <v>53.25</v>
      </c>
      <c r="AA1021" t="s">
        <v>8315</v>
      </c>
      <c r="AB1021" t="s">
        <v>8317</v>
      </c>
      <c r="AC1021">
        <f>1</f>
        <v>1</v>
      </c>
    </row>
    <row r="1022" spans="1:29" ht="43.2" x14ac:dyDescent="0.3">
      <c r="A1022">
        <v>1020</v>
      </c>
      <c r="B1022" s="1" t="s">
        <v>1021</v>
      </c>
      <c r="C1022" s="1" t="s">
        <v>5130</v>
      </c>
      <c r="D1022">
        <v>1550</v>
      </c>
      <c r="E1022">
        <f>VLOOKUP(D1022,LU_A!$C$2:$D$13,1,TRUE)</f>
        <v>1000</v>
      </c>
      <c r="F1022" t="str">
        <f>VLOOKUP($D1022,LU_A!$C$2:$D$13,2,TRUE)</f>
        <v>SmB</v>
      </c>
      <c r="G1022">
        <v>3186</v>
      </c>
      <c r="H1022" t="s">
        <v>8219</v>
      </c>
      <c r="I1022" t="s">
        <v>8229</v>
      </c>
      <c r="J1022" t="s">
        <v>8251</v>
      </c>
      <c r="K1022">
        <v>1433206020</v>
      </c>
      <c r="L1022" s="8">
        <f t="shared" si="150"/>
        <v>42157.032638888893</v>
      </c>
      <c r="M1022" s="8">
        <f t="shared" si="153"/>
        <v>42157</v>
      </c>
      <c r="N1022" s="9">
        <f t="shared" si="154"/>
        <v>3.2638888893416151E-2</v>
      </c>
      <c r="O1022">
        <v>1430617209</v>
      </c>
      <c r="P1022" s="8">
        <f t="shared" si="151"/>
        <v>42127.069548611107</v>
      </c>
      <c r="Q1022" s="8">
        <f t="shared" si="155"/>
        <v>42127</v>
      </c>
      <c r="R1022" s="9">
        <f t="shared" si="156"/>
        <v>6.9548611107165925E-2</v>
      </c>
      <c r="S1022" t="b">
        <v>0</v>
      </c>
      <c r="T1022">
        <v>30</v>
      </c>
      <c r="U1022">
        <f t="shared" si="157"/>
        <v>30</v>
      </c>
      <c r="V1022" t="str">
        <f t="shared" si="158"/>
        <v/>
      </c>
      <c r="W1022" t="b">
        <v>1</v>
      </c>
      <c r="X1022" t="s">
        <v>8278</v>
      </c>
      <c r="Y1022" s="3">
        <f t="shared" si="159"/>
        <v>2.0554838709677421</v>
      </c>
      <c r="Z1022" s="4">
        <f t="shared" si="152"/>
        <v>106.2</v>
      </c>
      <c r="AA1022" t="s">
        <v>8321</v>
      </c>
      <c r="AB1022" t="s">
        <v>8326</v>
      </c>
      <c r="AC1022">
        <f>1</f>
        <v>1</v>
      </c>
    </row>
    <row r="1023" spans="1:29" ht="43.2" x14ac:dyDescent="0.3">
      <c r="A1023">
        <v>1021</v>
      </c>
      <c r="B1023" s="1" t="s">
        <v>1022</v>
      </c>
      <c r="C1023" s="1" t="s">
        <v>5131</v>
      </c>
      <c r="D1023">
        <v>3000</v>
      </c>
      <c r="E1023">
        <f>VLOOKUP(D1023,LU_A!$C$2:$D$13,1,TRUE)</f>
        <v>1000</v>
      </c>
      <c r="F1023" t="str">
        <f>VLOOKUP($D1023,LU_A!$C$2:$D$13,2,TRUE)</f>
        <v>SmB</v>
      </c>
      <c r="G1023">
        <v>10554.11</v>
      </c>
      <c r="H1023" t="s">
        <v>8219</v>
      </c>
      <c r="I1023" t="s">
        <v>8224</v>
      </c>
      <c r="J1023" t="s">
        <v>8246</v>
      </c>
      <c r="K1023">
        <v>1445054400</v>
      </c>
      <c r="L1023" s="8">
        <f t="shared" si="150"/>
        <v>42294.166666666672</v>
      </c>
      <c r="M1023" s="8">
        <f t="shared" si="153"/>
        <v>42294</v>
      </c>
      <c r="N1023" s="9">
        <f t="shared" si="154"/>
        <v>0.16666666667151731</v>
      </c>
      <c r="O1023">
        <v>1443074571</v>
      </c>
      <c r="P1023" s="8">
        <f t="shared" si="151"/>
        <v>42271.251979166671</v>
      </c>
      <c r="Q1023" s="8">
        <f t="shared" si="155"/>
        <v>42271</v>
      </c>
      <c r="R1023" s="9">
        <f t="shared" si="156"/>
        <v>0.25197916667093523</v>
      </c>
      <c r="S1023" t="b">
        <v>1</v>
      </c>
      <c r="T1023">
        <v>478</v>
      </c>
      <c r="U1023">
        <f t="shared" si="157"/>
        <v>478</v>
      </c>
      <c r="V1023" t="str">
        <f t="shared" si="158"/>
        <v/>
      </c>
      <c r="W1023" t="b">
        <v>1</v>
      </c>
      <c r="X1023" t="s">
        <v>8278</v>
      </c>
      <c r="Y1023" s="3">
        <f t="shared" si="159"/>
        <v>3.5180366666666667</v>
      </c>
      <c r="Z1023" s="4">
        <f t="shared" si="152"/>
        <v>22.079728033472804</v>
      </c>
      <c r="AA1023" t="s">
        <v>8321</v>
      </c>
      <c r="AB1023" t="s">
        <v>8326</v>
      </c>
      <c r="AC1023">
        <f>1</f>
        <v>1</v>
      </c>
    </row>
    <row r="1024" spans="1:29" ht="28.8" x14ac:dyDescent="0.3">
      <c r="A1024">
        <v>1022</v>
      </c>
      <c r="B1024" s="1" t="s">
        <v>1023</v>
      </c>
      <c r="C1024" s="1" t="s">
        <v>5132</v>
      </c>
      <c r="D1024">
        <v>2000</v>
      </c>
      <c r="E1024">
        <f>VLOOKUP(D1024,LU_A!$C$2:$D$13,1,TRUE)</f>
        <v>1000</v>
      </c>
      <c r="F1024" t="str">
        <f>VLOOKUP($D1024,LU_A!$C$2:$D$13,2,TRUE)</f>
        <v>SmB</v>
      </c>
      <c r="G1024">
        <v>2298</v>
      </c>
      <c r="H1024" t="s">
        <v>8219</v>
      </c>
      <c r="I1024" t="s">
        <v>8224</v>
      </c>
      <c r="J1024" t="s">
        <v>8246</v>
      </c>
      <c r="K1024">
        <v>1431876677</v>
      </c>
      <c r="L1024" s="8">
        <f t="shared" si="150"/>
        <v>42141.646724537044</v>
      </c>
      <c r="M1024" s="8">
        <f t="shared" si="153"/>
        <v>42141</v>
      </c>
      <c r="N1024" s="9">
        <f t="shared" si="154"/>
        <v>0.64672453704406507</v>
      </c>
      <c r="O1024">
        <v>1429284677</v>
      </c>
      <c r="P1024" s="8">
        <f t="shared" si="151"/>
        <v>42111.646724537044</v>
      </c>
      <c r="Q1024" s="8">
        <f t="shared" si="155"/>
        <v>42111</v>
      </c>
      <c r="R1024" s="9">
        <f t="shared" si="156"/>
        <v>0.64672453704406507</v>
      </c>
      <c r="S1024" t="b">
        <v>1</v>
      </c>
      <c r="T1024">
        <v>74</v>
      </c>
      <c r="U1024">
        <f t="shared" si="157"/>
        <v>74</v>
      </c>
      <c r="V1024" t="str">
        <f t="shared" si="158"/>
        <v/>
      </c>
      <c r="W1024" t="b">
        <v>1</v>
      </c>
      <c r="X1024" t="s">
        <v>8278</v>
      </c>
      <c r="Y1024" s="3">
        <f t="shared" si="159"/>
        <v>1.149</v>
      </c>
      <c r="Z1024" s="4">
        <f t="shared" si="152"/>
        <v>31.054054054054053</v>
      </c>
      <c r="AA1024" t="s">
        <v>8321</v>
      </c>
      <c r="AB1024" t="s">
        <v>8326</v>
      </c>
      <c r="AC1024">
        <f>1</f>
        <v>1</v>
      </c>
    </row>
    <row r="1025" spans="1:29" ht="43.2" x14ac:dyDescent="0.3">
      <c r="A1025">
        <v>1023</v>
      </c>
      <c r="B1025" s="1" t="s">
        <v>1024</v>
      </c>
      <c r="C1025" s="1" t="s">
        <v>5133</v>
      </c>
      <c r="D1025">
        <v>2000</v>
      </c>
      <c r="E1025">
        <f>VLOOKUP(D1025,LU_A!$C$2:$D$13,1,TRUE)</f>
        <v>1000</v>
      </c>
      <c r="F1025" t="str">
        <f>VLOOKUP($D1025,LU_A!$C$2:$D$13,2,TRUE)</f>
        <v>SmB</v>
      </c>
      <c r="G1025">
        <v>4743</v>
      </c>
      <c r="H1025" t="s">
        <v>8219</v>
      </c>
      <c r="I1025" t="s">
        <v>8225</v>
      </c>
      <c r="J1025" t="s">
        <v>8247</v>
      </c>
      <c r="K1025">
        <v>1434837861</v>
      </c>
      <c r="L1025" s="8">
        <f t="shared" si="150"/>
        <v>42175.919687500005</v>
      </c>
      <c r="M1025" s="8">
        <f t="shared" si="153"/>
        <v>42175</v>
      </c>
      <c r="N1025" s="9">
        <f t="shared" si="154"/>
        <v>0.91968750000523869</v>
      </c>
      <c r="O1025">
        <v>1432245861</v>
      </c>
      <c r="P1025" s="8">
        <f t="shared" si="151"/>
        <v>42145.919687500005</v>
      </c>
      <c r="Q1025" s="8">
        <f t="shared" si="155"/>
        <v>42145</v>
      </c>
      <c r="R1025" s="9">
        <f t="shared" si="156"/>
        <v>0.91968750000523869</v>
      </c>
      <c r="S1025" t="b">
        <v>0</v>
      </c>
      <c r="T1025">
        <v>131</v>
      </c>
      <c r="U1025">
        <f t="shared" si="157"/>
        <v>131</v>
      </c>
      <c r="V1025" t="str">
        <f t="shared" si="158"/>
        <v/>
      </c>
      <c r="W1025" t="b">
        <v>1</v>
      </c>
      <c r="X1025" t="s">
        <v>8278</v>
      </c>
      <c r="Y1025" s="3">
        <f t="shared" si="159"/>
        <v>2.3715000000000002</v>
      </c>
      <c r="Z1025" s="4">
        <f t="shared" si="152"/>
        <v>36.206106870229007</v>
      </c>
      <c r="AA1025" t="s">
        <v>8321</v>
      </c>
      <c r="AB1025" t="s">
        <v>8326</v>
      </c>
      <c r="AC1025">
        <f>1</f>
        <v>1</v>
      </c>
    </row>
    <row r="1026" spans="1:29" ht="43.2" x14ac:dyDescent="0.3">
      <c r="A1026">
        <v>1024</v>
      </c>
      <c r="B1026" s="1" t="s">
        <v>1025</v>
      </c>
      <c r="C1026" s="1" t="s">
        <v>5134</v>
      </c>
      <c r="D1026">
        <v>20000</v>
      </c>
      <c r="E1026">
        <f>VLOOKUP(D1026,LU_A!$C$2:$D$13,1,TRUE)</f>
        <v>20000</v>
      </c>
      <c r="F1026" t="str">
        <f>VLOOKUP($D1026,LU_A!$C$2:$D$13,2,TRUE)</f>
        <v>MedB</v>
      </c>
      <c r="G1026">
        <v>23727.55</v>
      </c>
      <c r="H1026" t="s">
        <v>8219</v>
      </c>
      <c r="I1026" t="s">
        <v>8235</v>
      </c>
      <c r="J1026" t="s">
        <v>8255</v>
      </c>
      <c r="K1026">
        <v>1454248563</v>
      </c>
      <c r="L1026" s="8">
        <f t="shared" ref="L1026:L1089" si="160">(((K1026/60)/60)/24)+DATE(1970,1,1)</f>
        <v>42400.580590277779</v>
      </c>
      <c r="M1026" s="8">
        <f t="shared" si="153"/>
        <v>42400</v>
      </c>
      <c r="N1026" s="9">
        <f t="shared" si="154"/>
        <v>0.58059027777926531</v>
      </c>
      <c r="O1026">
        <v>1451656563</v>
      </c>
      <c r="P1026" s="8">
        <f t="shared" ref="P1026:P1089" si="161">(((O1026/60)/60)/24)+DATE(1970,1,1)</f>
        <v>42370.580590277779</v>
      </c>
      <c r="Q1026" s="8">
        <f t="shared" si="155"/>
        <v>42370</v>
      </c>
      <c r="R1026" s="9">
        <f t="shared" si="156"/>
        <v>0.58059027777926531</v>
      </c>
      <c r="S1026" t="b">
        <v>1</v>
      </c>
      <c r="T1026">
        <v>61</v>
      </c>
      <c r="U1026">
        <f t="shared" si="157"/>
        <v>61</v>
      </c>
      <c r="V1026" t="str">
        <f t="shared" si="158"/>
        <v/>
      </c>
      <c r="W1026" t="b">
        <v>1</v>
      </c>
      <c r="X1026" t="s">
        <v>8278</v>
      </c>
      <c r="Y1026" s="3">
        <f t="shared" si="159"/>
        <v>1.1863774999999999</v>
      </c>
      <c r="Z1026" s="4">
        <f t="shared" ref="Z1026:Z1089" si="162">IFERROR(G1026/T1026," ")</f>
        <v>388.9762295081967</v>
      </c>
      <c r="AA1026" t="s">
        <v>8321</v>
      </c>
      <c r="AB1026" t="s">
        <v>8326</v>
      </c>
      <c r="AC1026">
        <f>1</f>
        <v>1</v>
      </c>
    </row>
    <row r="1027" spans="1:29" ht="43.2" x14ac:dyDescent="0.3">
      <c r="A1027">
        <v>1025</v>
      </c>
      <c r="B1027" s="1" t="s">
        <v>1026</v>
      </c>
      <c r="C1027" s="1" t="s">
        <v>5135</v>
      </c>
      <c r="D1027">
        <v>70000</v>
      </c>
      <c r="E1027">
        <f>VLOOKUP(D1027,LU_A!$C$2:$D$13,1,TRUE)</f>
        <v>50000</v>
      </c>
      <c r="F1027" t="str">
        <f>VLOOKUP($D1027,LU_A!$C$2:$D$13,2,TRUE)</f>
        <v>LgD</v>
      </c>
      <c r="G1027">
        <v>76949.820000000007</v>
      </c>
      <c r="H1027" t="s">
        <v>8219</v>
      </c>
      <c r="I1027" t="s">
        <v>8224</v>
      </c>
      <c r="J1027" t="s">
        <v>8246</v>
      </c>
      <c r="K1027">
        <v>1426532437</v>
      </c>
      <c r="L1027" s="8">
        <f t="shared" si="160"/>
        <v>42079.792094907403</v>
      </c>
      <c r="M1027" s="8">
        <f t="shared" ref="M1027:M1090" si="163">INT(L1027)</f>
        <v>42079</v>
      </c>
      <c r="N1027" s="9">
        <f t="shared" ref="N1027:N1090" si="164">L1027-M1027</f>
        <v>0.79209490740322508</v>
      </c>
      <c r="O1027">
        <v>1423944037</v>
      </c>
      <c r="P1027" s="8">
        <f t="shared" si="161"/>
        <v>42049.833761574075</v>
      </c>
      <c r="Q1027" s="8">
        <f t="shared" ref="Q1027:Q1090" si="165">INT(P1027)</f>
        <v>42049</v>
      </c>
      <c r="R1027" s="9">
        <f t="shared" ref="R1027:R1090" si="166">P1027-Q1027</f>
        <v>0.83376157407474238</v>
      </c>
      <c r="S1027" t="b">
        <v>1</v>
      </c>
      <c r="T1027">
        <v>1071</v>
      </c>
      <c r="U1027">
        <f t="shared" ref="U1027:U1090" si="167">IF(H1027="successful",T1027,"")</f>
        <v>1071</v>
      </c>
      <c r="V1027" t="str">
        <f t="shared" ref="V1027:V1090" si="168">IF(H1027="failed",T1027,"")</f>
        <v/>
      </c>
      <c r="W1027" t="b">
        <v>1</v>
      </c>
      <c r="X1027" t="s">
        <v>8278</v>
      </c>
      <c r="Y1027" s="3">
        <f t="shared" ref="Y1027:Y1090" si="169">G1027/D1027</f>
        <v>1.099283142857143</v>
      </c>
      <c r="Z1027" s="4">
        <f t="shared" si="162"/>
        <v>71.848571428571432</v>
      </c>
      <c r="AA1027" t="s">
        <v>8321</v>
      </c>
      <c r="AB1027" t="s">
        <v>8326</v>
      </c>
      <c r="AC1027">
        <f>1</f>
        <v>1</v>
      </c>
    </row>
    <row r="1028" spans="1:29" ht="57.6" x14ac:dyDescent="0.3">
      <c r="A1028">
        <v>1026</v>
      </c>
      <c r="B1028" s="1" t="s">
        <v>1027</v>
      </c>
      <c r="C1028" s="1" t="s">
        <v>5136</v>
      </c>
      <c r="D1028">
        <v>7000</v>
      </c>
      <c r="E1028">
        <f>VLOOKUP(D1028,LU_A!$C$2:$D$13,1,TRUE)</f>
        <v>5000</v>
      </c>
      <c r="F1028" t="str">
        <f>VLOOKUP($D1028,LU_A!$C$2:$D$13,2,TRUE)</f>
        <v>SmC</v>
      </c>
      <c r="G1028">
        <v>7000.58</v>
      </c>
      <c r="H1028" t="s">
        <v>8219</v>
      </c>
      <c r="I1028" t="s">
        <v>8225</v>
      </c>
      <c r="J1028" t="s">
        <v>8247</v>
      </c>
      <c r="K1028">
        <v>1459414016</v>
      </c>
      <c r="L1028" s="8">
        <f t="shared" si="160"/>
        <v>42460.365925925929</v>
      </c>
      <c r="M1028" s="8">
        <f t="shared" si="163"/>
        <v>42460</v>
      </c>
      <c r="N1028" s="9">
        <f t="shared" si="164"/>
        <v>0.36592592592933215</v>
      </c>
      <c r="O1028">
        <v>1456480016</v>
      </c>
      <c r="P1028" s="8">
        <f t="shared" si="161"/>
        <v>42426.407592592594</v>
      </c>
      <c r="Q1028" s="8">
        <f t="shared" si="165"/>
        <v>42426</v>
      </c>
      <c r="R1028" s="9">
        <f t="shared" si="166"/>
        <v>0.4075925925935735</v>
      </c>
      <c r="S1028" t="b">
        <v>1</v>
      </c>
      <c r="T1028">
        <v>122</v>
      </c>
      <c r="U1028">
        <f t="shared" si="167"/>
        <v>122</v>
      </c>
      <c r="V1028" t="str">
        <f t="shared" si="168"/>
        <v/>
      </c>
      <c r="W1028" t="b">
        <v>1</v>
      </c>
      <c r="X1028" t="s">
        <v>8278</v>
      </c>
      <c r="Y1028" s="3">
        <f t="shared" si="169"/>
        <v>1.0000828571428571</v>
      </c>
      <c r="Z1028" s="4">
        <f t="shared" si="162"/>
        <v>57.381803278688523</v>
      </c>
      <c r="AA1028" t="s">
        <v>8321</v>
      </c>
      <c r="AB1028" t="s">
        <v>8326</v>
      </c>
      <c r="AC1028">
        <f>1</f>
        <v>1</v>
      </c>
    </row>
    <row r="1029" spans="1:29" ht="43.2" x14ac:dyDescent="0.3">
      <c r="A1029">
        <v>1027</v>
      </c>
      <c r="B1029" s="1" t="s">
        <v>1028</v>
      </c>
      <c r="C1029" s="1" t="s">
        <v>5137</v>
      </c>
      <c r="D1029">
        <v>7501</v>
      </c>
      <c r="E1029">
        <f>VLOOKUP(D1029,LU_A!$C$2:$D$13,1,TRUE)</f>
        <v>5000</v>
      </c>
      <c r="F1029" t="str">
        <f>VLOOKUP($D1029,LU_A!$C$2:$D$13,2,TRUE)</f>
        <v>SmC</v>
      </c>
      <c r="G1029">
        <v>7733</v>
      </c>
      <c r="H1029" t="s">
        <v>8219</v>
      </c>
      <c r="I1029" t="s">
        <v>8224</v>
      </c>
      <c r="J1029" t="s">
        <v>8246</v>
      </c>
      <c r="K1029">
        <v>1414025347</v>
      </c>
      <c r="L1029" s="8">
        <f t="shared" si="160"/>
        <v>41935.034108796295</v>
      </c>
      <c r="M1029" s="8">
        <f t="shared" si="163"/>
        <v>41935</v>
      </c>
      <c r="N1029" s="9">
        <f t="shared" si="164"/>
        <v>3.4108796295186039E-2</v>
      </c>
      <c r="O1029">
        <v>1411433347</v>
      </c>
      <c r="P1029" s="8">
        <f t="shared" si="161"/>
        <v>41905.034108796295</v>
      </c>
      <c r="Q1029" s="8">
        <f t="shared" si="165"/>
        <v>41905</v>
      </c>
      <c r="R1029" s="9">
        <f t="shared" si="166"/>
        <v>3.4108796295186039E-2</v>
      </c>
      <c r="S1029" t="b">
        <v>1</v>
      </c>
      <c r="T1029">
        <v>111</v>
      </c>
      <c r="U1029">
        <f t="shared" si="167"/>
        <v>111</v>
      </c>
      <c r="V1029" t="str">
        <f t="shared" si="168"/>
        <v/>
      </c>
      <c r="W1029" t="b">
        <v>1</v>
      </c>
      <c r="X1029" t="s">
        <v>8278</v>
      </c>
      <c r="Y1029" s="3">
        <f t="shared" si="169"/>
        <v>1.0309292094387414</v>
      </c>
      <c r="Z1029" s="4">
        <f t="shared" si="162"/>
        <v>69.666666666666671</v>
      </c>
      <c r="AA1029" t="s">
        <v>8321</v>
      </c>
      <c r="AB1029" t="s">
        <v>8326</v>
      </c>
      <c r="AC1029">
        <f>1</f>
        <v>1</v>
      </c>
    </row>
    <row r="1030" spans="1:29" ht="43.2" x14ac:dyDescent="0.3">
      <c r="A1030">
        <v>1028</v>
      </c>
      <c r="B1030" s="1" t="s">
        <v>1029</v>
      </c>
      <c r="C1030" s="1" t="s">
        <v>5138</v>
      </c>
      <c r="D1030">
        <v>10000</v>
      </c>
      <c r="E1030">
        <f>VLOOKUP(D1030,LU_A!$C$2:$D$13,1,TRUE)</f>
        <v>10000</v>
      </c>
      <c r="F1030" t="str">
        <f>VLOOKUP($D1030,LU_A!$C$2:$D$13,2,TRUE)</f>
        <v>SmD</v>
      </c>
      <c r="G1030">
        <v>11727</v>
      </c>
      <c r="H1030" t="s">
        <v>8219</v>
      </c>
      <c r="I1030" t="s">
        <v>8225</v>
      </c>
      <c r="J1030" t="s">
        <v>8247</v>
      </c>
      <c r="K1030">
        <v>1488830400</v>
      </c>
      <c r="L1030" s="8">
        <f t="shared" si="160"/>
        <v>42800.833333333328</v>
      </c>
      <c r="M1030" s="8">
        <f t="shared" si="163"/>
        <v>42800</v>
      </c>
      <c r="N1030" s="9">
        <f t="shared" si="164"/>
        <v>0.83333333332848269</v>
      </c>
      <c r="O1030">
        <v>1484924605</v>
      </c>
      <c r="P1030" s="8">
        <f t="shared" si="161"/>
        <v>42755.627372685187</v>
      </c>
      <c r="Q1030" s="8">
        <f t="shared" si="165"/>
        <v>42755</v>
      </c>
      <c r="R1030" s="9">
        <f t="shared" si="166"/>
        <v>0.62737268518685596</v>
      </c>
      <c r="S1030" t="b">
        <v>1</v>
      </c>
      <c r="T1030">
        <v>255</v>
      </c>
      <c r="U1030">
        <f t="shared" si="167"/>
        <v>255</v>
      </c>
      <c r="V1030" t="str">
        <f t="shared" si="168"/>
        <v/>
      </c>
      <c r="W1030" t="b">
        <v>1</v>
      </c>
      <c r="X1030" t="s">
        <v>8278</v>
      </c>
      <c r="Y1030" s="3">
        <f t="shared" si="169"/>
        <v>1.1727000000000001</v>
      </c>
      <c r="Z1030" s="4">
        <f t="shared" si="162"/>
        <v>45.988235294117644</v>
      </c>
      <c r="AA1030" t="s">
        <v>8321</v>
      </c>
      <c r="AB1030" t="s">
        <v>8326</v>
      </c>
      <c r="AC1030">
        <f>1</f>
        <v>1</v>
      </c>
    </row>
    <row r="1031" spans="1:29" ht="28.8" x14ac:dyDescent="0.3">
      <c r="A1031">
        <v>1029</v>
      </c>
      <c r="B1031" s="1" t="s">
        <v>1030</v>
      </c>
      <c r="C1031" s="1" t="s">
        <v>5139</v>
      </c>
      <c r="D1031">
        <v>10000</v>
      </c>
      <c r="E1031">
        <f>VLOOKUP(D1031,LU_A!$C$2:$D$13,1,TRUE)</f>
        <v>10000</v>
      </c>
      <c r="F1031" t="str">
        <f>VLOOKUP($D1031,LU_A!$C$2:$D$13,2,TRUE)</f>
        <v>SmD</v>
      </c>
      <c r="G1031">
        <v>11176</v>
      </c>
      <c r="H1031" t="s">
        <v>8219</v>
      </c>
      <c r="I1031" t="s">
        <v>8235</v>
      </c>
      <c r="J1031" t="s">
        <v>8255</v>
      </c>
      <c r="K1031">
        <v>1428184740</v>
      </c>
      <c r="L1031" s="8">
        <f t="shared" si="160"/>
        <v>42098.915972222225</v>
      </c>
      <c r="M1031" s="8">
        <f t="shared" si="163"/>
        <v>42098</v>
      </c>
      <c r="N1031" s="9">
        <f t="shared" si="164"/>
        <v>0.91597222222480923</v>
      </c>
      <c r="O1031">
        <v>1423501507</v>
      </c>
      <c r="P1031" s="8">
        <f t="shared" si="161"/>
        <v>42044.711886574078</v>
      </c>
      <c r="Q1031" s="8">
        <f t="shared" si="165"/>
        <v>42044</v>
      </c>
      <c r="R1031" s="9">
        <f t="shared" si="166"/>
        <v>0.71188657407765277</v>
      </c>
      <c r="S1031" t="b">
        <v>0</v>
      </c>
      <c r="T1031">
        <v>141</v>
      </c>
      <c r="U1031">
        <f t="shared" si="167"/>
        <v>141</v>
      </c>
      <c r="V1031" t="str">
        <f t="shared" si="168"/>
        <v/>
      </c>
      <c r="W1031" t="b">
        <v>1</v>
      </c>
      <c r="X1031" t="s">
        <v>8278</v>
      </c>
      <c r="Y1031" s="3">
        <f t="shared" si="169"/>
        <v>1.1175999999999999</v>
      </c>
      <c r="Z1031" s="4">
        <f t="shared" si="162"/>
        <v>79.262411347517727</v>
      </c>
      <c r="AA1031" t="s">
        <v>8321</v>
      </c>
      <c r="AB1031" t="s">
        <v>8326</v>
      </c>
      <c r="AC1031">
        <f>1</f>
        <v>1</v>
      </c>
    </row>
    <row r="1032" spans="1:29" ht="28.8" x14ac:dyDescent="0.3">
      <c r="A1032">
        <v>1030</v>
      </c>
      <c r="B1032" s="1" t="s">
        <v>1031</v>
      </c>
      <c r="C1032" s="1" t="s">
        <v>5140</v>
      </c>
      <c r="D1032">
        <v>2000</v>
      </c>
      <c r="E1032">
        <f>VLOOKUP(D1032,LU_A!$C$2:$D$13,1,TRUE)</f>
        <v>1000</v>
      </c>
      <c r="F1032" t="str">
        <f>VLOOKUP($D1032,LU_A!$C$2:$D$13,2,TRUE)</f>
        <v>SmB</v>
      </c>
      <c r="G1032">
        <v>6842</v>
      </c>
      <c r="H1032" t="s">
        <v>8219</v>
      </c>
      <c r="I1032" t="s">
        <v>8224</v>
      </c>
      <c r="J1032" t="s">
        <v>8246</v>
      </c>
      <c r="K1032">
        <v>1473680149</v>
      </c>
      <c r="L1032" s="8">
        <f t="shared" si="160"/>
        <v>42625.483206018514</v>
      </c>
      <c r="M1032" s="8">
        <f t="shared" si="163"/>
        <v>42625</v>
      </c>
      <c r="N1032" s="9">
        <f t="shared" si="164"/>
        <v>0.48320601851446554</v>
      </c>
      <c r="O1032">
        <v>1472470549</v>
      </c>
      <c r="P1032" s="8">
        <f t="shared" si="161"/>
        <v>42611.483206018514</v>
      </c>
      <c r="Q1032" s="8">
        <f t="shared" si="165"/>
        <v>42611</v>
      </c>
      <c r="R1032" s="9">
        <f t="shared" si="166"/>
        <v>0.48320601851446554</v>
      </c>
      <c r="S1032" t="b">
        <v>0</v>
      </c>
      <c r="T1032">
        <v>159</v>
      </c>
      <c r="U1032">
        <f t="shared" si="167"/>
        <v>159</v>
      </c>
      <c r="V1032" t="str">
        <f t="shared" si="168"/>
        <v/>
      </c>
      <c r="W1032" t="b">
        <v>1</v>
      </c>
      <c r="X1032" t="s">
        <v>8278</v>
      </c>
      <c r="Y1032" s="3">
        <f t="shared" si="169"/>
        <v>3.4209999999999998</v>
      </c>
      <c r="Z1032" s="4">
        <f t="shared" si="162"/>
        <v>43.031446540880502</v>
      </c>
      <c r="AA1032" t="s">
        <v>8321</v>
      </c>
      <c r="AB1032" t="s">
        <v>8326</v>
      </c>
      <c r="AC1032">
        <f>1</f>
        <v>1</v>
      </c>
    </row>
    <row r="1033" spans="1:29" ht="57.6" x14ac:dyDescent="0.3">
      <c r="A1033">
        <v>1031</v>
      </c>
      <c r="B1033" s="1" t="s">
        <v>1032</v>
      </c>
      <c r="C1033" s="1" t="s">
        <v>5141</v>
      </c>
      <c r="D1033">
        <v>10000</v>
      </c>
      <c r="E1033">
        <f>VLOOKUP(D1033,LU_A!$C$2:$D$13,1,TRUE)</f>
        <v>10000</v>
      </c>
      <c r="F1033" t="str">
        <f>VLOOKUP($D1033,LU_A!$C$2:$D$13,2,TRUE)</f>
        <v>SmD</v>
      </c>
      <c r="G1033">
        <v>10740</v>
      </c>
      <c r="H1033" t="s">
        <v>8219</v>
      </c>
      <c r="I1033" t="s">
        <v>8224</v>
      </c>
      <c r="J1033" t="s">
        <v>8246</v>
      </c>
      <c r="K1033">
        <v>1450290010</v>
      </c>
      <c r="L1033" s="8">
        <f t="shared" si="160"/>
        <v>42354.764004629629</v>
      </c>
      <c r="M1033" s="8">
        <f t="shared" si="163"/>
        <v>42354</v>
      </c>
      <c r="N1033" s="9">
        <f t="shared" si="164"/>
        <v>0.76400462962919846</v>
      </c>
      <c r="O1033">
        <v>1447698010</v>
      </c>
      <c r="P1033" s="8">
        <f t="shared" si="161"/>
        <v>42324.764004629629</v>
      </c>
      <c r="Q1033" s="8">
        <f t="shared" si="165"/>
        <v>42324</v>
      </c>
      <c r="R1033" s="9">
        <f t="shared" si="166"/>
        <v>0.76400462962919846</v>
      </c>
      <c r="S1033" t="b">
        <v>0</v>
      </c>
      <c r="T1033">
        <v>99</v>
      </c>
      <c r="U1033">
        <f t="shared" si="167"/>
        <v>99</v>
      </c>
      <c r="V1033" t="str">
        <f t="shared" si="168"/>
        <v/>
      </c>
      <c r="W1033" t="b">
        <v>1</v>
      </c>
      <c r="X1033" t="s">
        <v>8278</v>
      </c>
      <c r="Y1033" s="3">
        <f t="shared" si="169"/>
        <v>1.0740000000000001</v>
      </c>
      <c r="Z1033" s="4">
        <f t="shared" si="162"/>
        <v>108.48484848484848</v>
      </c>
      <c r="AA1033" t="s">
        <v>8321</v>
      </c>
      <c r="AB1033" t="s">
        <v>8326</v>
      </c>
      <c r="AC1033">
        <f>1</f>
        <v>1</v>
      </c>
    </row>
    <row r="1034" spans="1:29" x14ac:dyDescent="0.3">
      <c r="A1034">
        <v>1032</v>
      </c>
      <c r="B1034" s="1" t="s">
        <v>1033</v>
      </c>
      <c r="C1034" s="1" t="s">
        <v>5142</v>
      </c>
      <c r="D1034">
        <v>5400</v>
      </c>
      <c r="E1034">
        <f>VLOOKUP(D1034,LU_A!$C$2:$D$13,1,TRUE)</f>
        <v>5000</v>
      </c>
      <c r="F1034" t="str">
        <f>VLOOKUP($D1034,LU_A!$C$2:$D$13,2,TRUE)</f>
        <v>SmC</v>
      </c>
      <c r="G1034">
        <v>5858.84</v>
      </c>
      <c r="H1034" t="s">
        <v>8219</v>
      </c>
      <c r="I1034" t="s">
        <v>8224</v>
      </c>
      <c r="J1034" t="s">
        <v>8246</v>
      </c>
      <c r="K1034">
        <v>1466697625</v>
      </c>
      <c r="L1034" s="8">
        <f t="shared" si="160"/>
        <v>42544.666956018518</v>
      </c>
      <c r="M1034" s="8">
        <f t="shared" si="163"/>
        <v>42544</v>
      </c>
      <c r="N1034" s="9">
        <f t="shared" si="164"/>
        <v>0.66695601851824904</v>
      </c>
      <c r="O1034">
        <v>1464105625</v>
      </c>
      <c r="P1034" s="8">
        <f t="shared" si="161"/>
        <v>42514.666956018518</v>
      </c>
      <c r="Q1034" s="8">
        <f t="shared" si="165"/>
        <v>42514</v>
      </c>
      <c r="R1034" s="9">
        <f t="shared" si="166"/>
        <v>0.66695601851824904</v>
      </c>
      <c r="S1034" t="b">
        <v>0</v>
      </c>
      <c r="T1034">
        <v>96</v>
      </c>
      <c r="U1034">
        <f t="shared" si="167"/>
        <v>96</v>
      </c>
      <c r="V1034" t="str">
        <f t="shared" si="168"/>
        <v/>
      </c>
      <c r="W1034" t="b">
        <v>1</v>
      </c>
      <c r="X1034" t="s">
        <v>8278</v>
      </c>
      <c r="Y1034" s="3">
        <f t="shared" si="169"/>
        <v>1.0849703703703704</v>
      </c>
      <c r="Z1034" s="4">
        <f t="shared" si="162"/>
        <v>61.029583333333335</v>
      </c>
      <c r="AA1034" t="s">
        <v>8321</v>
      </c>
      <c r="AB1034" t="s">
        <v>8326</v>
      </c>
      <c r="AC1034">
        <f>1</f>
        <v>1</v>
      </c>
    </row>
    <row r="1035" spans="1:29" ht="43.2" x14ac:dyDescent="0.3">
      <c r="A1035">
        <v>1033</v>
      </c>
      <c r="B1035" s="1" t="s">
        <v>1034</v>
      </c>
      <c r="C1035" s="1" t="s">
        <v>5143</v>
      </c>
      <c r="D1035">
        <v>1328</v>
      </c>
      <c r="E1035">
        <f>VLOOKUP(D1035,LU_A!$C$2:$D$13,1,TRUE)</f>
        <v>1000</v>
      </c>
      <c r="F1035" t="str">
        <f>VLOOKUP($D1035,LU_A!$C$2:$D$13,2,TRUE)</f>
        <v>SmB</v>
      </c>
      <c r="G1035">
        <v>1366</v>
      </c>
      <c r="H1035" t="s">
        <v>8219</v>
      </c>
      <c r="I1035" t="s">
        <v>8225</v>
      </c>
      <c r="J1035" t="s">
        <v>8247</v>
      </c>
      <c r="K1035">
        <v>1481564080</v>
      </c>
      <c r="L1035" s="8">
        <f t="shared" si="160"/>
        <v>42716.732407407413</v>
      </c>
      <c r="M1035" s="8">
        <f t="shared" si="163"/>
        <v>42716</v>
      </c>
      <c r="N1035" s="9">
        <f t="shared" si="164"/>
        <v>0.73240740741312038</v>
      </c>
      <c r="O1035">
        <v>1479144880</v>
      </c>
      <c r="P1035" s="8">
        <f t="shared" si="161"/>
        <v>42688.732407407413</v>
      </c>
      <c r="Q1035" s="8">
        <f t="shared" si="165"/>
        <v>42688</v>
      </c>
      <c r="R1035" s="9">
        <f t="shared" si="166"/>
        <v>0.73240740741312038</v>
      </c>
      <c r="S1035" t="b">
        <v>0</v>
      </c>
      <c r="T1035">
        <v>27</v>
      </c>
      <c r="U1035">
        <f t="shared" si="167"/>
        <v>27</v>
      </c>
      <c r="V1035" t="str">
        <f t="shared" si="168"/>
        <v/>
      </c>
      <c r="W1035" t="b">
        <v>1</v>
      </c>
      <c r="X1035" t="s">
        <v>8278</v>
      </c>
      <c r="Y1035" s="3">
        <f t="shared" si="169"/>
        <v>1.0286144578313252</v>
      </c>
      <c r="Z1035" s="4">
        <f t="shared" si="162"/>
        <v>50.592592592592595</v>
      </c>
      <c r="AA1035" t="s">
        <v>8321</v>
      </c>
      <c r="AB1035" t="s">
        <v>8326</v>
      </c>
      <c r="AC1035">
        <f>1</f>
        <v>1</v>
      </c>
    </row>
    <row r="1036" spans="1:29" ht="43.2" x14ac:dyDescent="0.3">
      <c r="A1036">
        <v>1034</v>
      </c>
      <c r="B1036" s="1" t="s">
        <v>1035</v>
      </c>
      <c r="C1036" s="1" t="s">
        <v>5144</v>
      </c>
      <c r="D1036">
        <v>5000</v>
      </c>
      <c r="E1036">
        <f>VLOOKUP(D1036,LU_A!$C$2:$D$13,1,TRUE)</f>
        <v>5000</v>
      </c>
      <c r="F1036" t="str">
        <f>VLOOKUP($D1036,LU_A!$C$2:$D$13,2,TRUE)</f>
        <v>SmC</v>
      </c>
      <c r="G1036">
        <v>6500.09</v>
      </c>
      <c r="H1036" t="s">
        <v>8219</v>
      </c>
      <c r="I1036" t="s">
        <v>8224</v>
      </c>
      <c r="J1036" t="s">
        <v>8246</v>
      </c>
      <c r="K1036">
        <v>1470369540</v>
      </c>
      <c r="L1036" s="8">
        <f t="shared" si="160"/>
        <v>42587.165972222225</v>
      </c>
      <c r="M1036" s="8">
        <f t="shared" si="163"/>
        <v>42587</v>
      </c>
      <c r="N1036" s="9">
        <f t="shared" si="164"/>
        <v>0.16597222222480923</v>
      </c>
      <c r="O1036">
        <v>1467604804</v>
      </c>
      <c r="P1036" s="8">
        <f t="shared" si="161"/>
        <v>42555.166712962964</v>
      </c>
      <c r="Q1036" s="8">
        <f t="shared" si="165"/>
        <v>42555</v>
      </c>
      <c r="R1036" s="9">
        <f t="shared" si="166"/>
        <v>0.166712962964084</v>
      </c>
      <c r="S1036" t="b">
        <v>0</v>
      </c>
      <c r="T1036">
        <v>166</v>
      </c>
      <c r="U1036">
        <f t="shared" si="167"/>
        <v>166</v>
      </c>
      <c r="V1036" t="str">
        <f t="shared" si="168"/>
        <v/>
      </c>
      <c r="W1036" t="b">
        <v>1</v>
      </c>
      <c r="X1036" t="s">
        <v>8278</v>
      </c>
      <c r="Y1036" s="3">
        <f t="shared" si="169"/>
        <v>1.3000180000000001</v>
      </c>
      <c r="Z1036" s="4">
        <f t="shared" si="162"/>
        <v>39.157168674698795</v>
      </c>
      <c r="AA1036" t="s">
        <v>8321</v>
      </c>
      <c r="AB1036" t="s">
        <v>8326</v>
      </c>
      <c r="AC1036">
        <f>1</f>
        <v>1</v>
      </c>
    </row>
    <row r="1037" spans="1:29" ht="43.2" x14ac:dyDescent="0.3">
      <c r="A1037">
        <v>1035</v>
      </c>
      <c r="B1037" s="1" t="s">
        <v>1036</v>
      </c>
      <c r="C1037" s="1" t="s">
        <v>5145</v>
      </c>
      <c r="D1037">
        <v>4600</v>
      </c>
      <c r="E1037">
        <f>VLOOKUP(D1037,LU_A!$C$2:$D$13,1,TRUE)</f>
        <v>1000</v>
      </c>
      <c r="F1037" t="str">
        <f>VLOOKUP($D1037,LU_A!$C$2:$D$13,2,TRUE)</f>
        <v>SmB</v>
      </c>
      <c r="G1037">
        <v>4952</v>
      </c>
      <c r="H1037" t="s">
        <v>8219</v>
      </c>
      <c r="I1037" t="s">
        <v>8224</v>
      </c>
      <c r="J1037" t="s">
        <v>8246</v>
      </c>
      <c r="K1037">
        <v>1423668220</v>
      </c>
      <c r="L1037" s="8">
        <f t="shared" si="160"/>
        <v>42046.641435185185</v>
      </c>
      <c r="M1037" s="8">
        <f t="shared" si="163"/>
        <v>42046</v>
      </c>
      <c r="N1037" s="9">
        <f t="shared" si="164"/>
        <v>0.64143518518540077</v>
      </c>
      <c r="O1037">
        <v>1421076220</v>
      </c>
      <c r="P1037" s="8">
        <f t="shared" si="161"/>
        <v>42016.641435185185</v>
      </c>
      <c r="Q1037" s="8">
        <f t="shared" si="165"/>
        <v>42016</v>
      </c>
      <c r="R1037" s="9">
        <f t="shared" si="166"/>
        <v>0.64143518518540077</v>
      </c>
      <c r="S1037" t="b">
        <v>0</v>
      </c>
      <c r="T1037">
        <v>76</v>
      </c>
      <c r="U1037">
        <f t="shared" si="167"/>
        <v>76</v>
      </c>
      <c r="V1037" t="str">
        <f t="shared" si="168"/>
        <v/>
      </c>
      <c r="W1037" t="b">
        <v>1</v>
      </c>
      <c r="X1037" t="s">
        <v>8278</v>
      </c>
      <c r="Y1037" s="3">
        <f t="shared" si="169"/>
        <v>1.0765217391304347</v>
      </c>
      <c r="Z1037" s="4">
        <f t="shared" si="162"/>
        <v>65.15789473684211</v>
      </c>
      <c r="AA1037" t="s">
        <v>8321</v>
      </c>
      <c r="AB1037" t="s">
        <v>8326</v>
      </c>
      <c r="AC1037">
        <f>1</f>
        <v>1</v>
      </c>
    </row>
    <row r="1038" spans="1:29" ht="43.2" x14ac:dyDescent="0.3">
      <c r="A1038">
        <v>1036</v>
      </c>
      <c r="B1038" s="1" t="s">
        <v>1037</v>
      </c>
      <c r="C1038" s="1" t="s">
        <v>5146</v>
      </c>
      <c r="D1038">
        <v>4500</v>
      </c>
      <c r="E1038">
        <f>VLOOKUP(D1038,LU_A!$C$2:$D$13,1,TRUE)</f>
        <v>1000</v>
      </c>
      <c r="F1038" t="str">
        <f>VLOOKUP($D1038,LU_A!$C$2:$D$13,2,TRUE)</f>
        <v>SmB</v>
      </c>
      <c r="G1038">
        <v>5056.22</v>
      </c>
      <c r="H1038" t="s">
        <v>8219</v>
      </c>
      <c r="I1038" t="s">
        <v>8224</v>
      </c>
      <c r="J1038" t="s">
        <v>8246</v>
      </c>
      <c r="K1038">
        <v>1357545600</v>
      </c>
      <c r="L1038" s="8">
        <f t="shared" si="160"/>
        <v>41281.333333333336</v>
      </c>
      <c r="M1038" s="8">
        <f t="shared" si="163"/>
        <v>41281</v>
      </c>
      <c r="N1038" s="9">
        <f t="shared" si="164"/>
        <v>0.33333333333575865</v>
      </c>
      <c r="O1038">
        <v>1354790790</v>
      </c>
      <c r="P1038" s="8">
        <f t="shared" si="161"/>
        <v>41249.448958333334</v>
      </c>
      <c r="Q1038" s="8">
        <f t="shared" si="165"/>
        <v>41249</v>
      </c>
      <c r="R1038" s="9">
        <f t="shared" si="166"/>
        <v>0.44895833333430346</v>
      </c>
      <c r="S1038" t="b">
        <v>0</v>
      </c>
      <c r="T1038">
        <v>211</v>
      </c>
      <c r="U1038">
        <f t="shared" si="167"/>
        <v>211</v>
      </c>
      <c r="V1038" t="str">
        <f t="shared" si="168"/>
        <v/>
      </c>
      <c r="W1038" t="b">
        <v>1</v>
      </c>
      <c r="X1038" t="s">
        <v>8278</v>
      </c>
      <c r="Y1038" s="3">
        <f t="shared" si="169"/>
        <v>1.1236044444444444</v>
      </c>
      <c r="Z1038" s="4">
        <f t="shared" si="162"/>
        <v>23.963127962085309</v>
      </c>
      <c r="AA1038" t="s">
        <v>8321</v>
      </c>
      <c r="AB1038" t="s">
        <v>8326</v>
      </c>
      <c r="AC1038">
        <f>1</f>
        <v>1</v>
      </c>
    </row>
    <row r="1039" spans="1:29" ht="43.2" x14ac:dyDescent="0.3">
      <c r="A1039">
        <v>1037</v>
      </c>
      <c r="B1039" s="1" t="s">
        <v>1038</v>
      </c>
      <c r="C1039" s="1" t="s">
        <v>5147</v>
      </c>
      <c r="D1039">
        <v>1000</v>
      </c>
      <c r="E1039">
        <f>VLOOKUP(D1039,LU_A!$C$2:$D$13,1,TRUE)</f>
        <v>1000</v>
      </c>
      <c r="F1039" t="str">
        <f>VLOOKUP($D1039,LU_A!$C$2:$D$13,2,TRUE)</f>
        <v>SmB</v>
      </c>
      <c r="G1039">
        <v>1021</v>
      </c>
      <c r="H1039" t="s">
        <v>8219</v>
      </c>
      <c r="I1039" t="s">
        <v>8224</v>
      </c>
      <c r="J1039" t="s">
        <v>8246</v>
      </c>
      <c r="K1039">
        <v>1431925200</v>
      </c>
      <c r="L1039" s="8">
        <f t="shared" si="160"/>
        <v>42142.208333333328</v>
      </c>
      <c r="M1039" s="8">
        <f t="shared" si="163"/>
        <v>42142</v>
      </c>
      <c r="N1039" s="9">
        <f t="shared" si="164"/>
        <v>0.20833333332848269</v>
      </c>
      <c r="O1039">
        <v>1429991062</v>
      </c>
      <c r="P1039" s="8">
        <f t="shared" si="161"/>
        <v>42119.822476851856</v>
      </c>
      <c r="Q1039" s="8">
        <f t="shared" si="165"/>
        <v>42119</v>
      </c>
      <c r="R1039" s="9">
        <f t="shared" si="166"/>
        <v>0.82247685185575392</v>
      </c>
      <c r="S1039" t="b">
        <v>0</v>
      </c>
      <c r="T1039">
        <v>21</v>
      </c>
      <c r="U1039">
        <f t="shared" si="167"/>
        <v>21</v>
      </c>
      <c r="V1039" t="str">
        <f t="shared" si="168"/>
        <v/>
      </c>
      <c r="W1039" t="b">
        <v>1</v>
      </c>
      <c r="X1039" t="s">
        <v>8278</v>
      </c>
      <c r="Y1039" s="3">
        <f t="shared" si="169"/>
        <v>1.0209999999999999</v>
      </c>
      <c r="Z1039" s="4">
        <f t="shared" si="162"/>
        <v>48.61904761904762</v>
      </c>
      <c r="AA1039" t="s">
        <v>8321</v>
      </c>
      <c r="AB1039" t="s">
        <v>8326</v>
      </c>
      <c r="AC1039">
        <f>1</f>
        <v>1</v>
      </c>
    </row>
    <row r="1040" spans="1:29" ht="43.2" x14ac:dyDescent="0.3">
      <c r="A1040">
        <v>1038</v>
      </c>
      <c r="B1040" s="1" t="s">
        <v>1039</v>
      </c>
      <c r="C1040" s="1" t="s">
        <v>5148</v>
      </c>
      <c r="D1040">
        <v>1500</v>
      </c>
      <c r="E1040">
        <f>VLOOKUP(D1040,LU_A!$C$2:$D$13,1,TRUE)</f>
        <v>1000</v>
      </c>
      <c r="F1040" t="str">
        <f>VLOOKUP($D1040,LU_A!$C$2:$D$13,2,TRUE)</f>
        <v>SmB</v>
      </c>
      <c r="G1040">
        <v>2180</v>
      </c>
      <c r="H1040" t="s">
        <v>8219</v>
      </c>
      <c r="I1040" t="s">
        <v>8224</v>
      </c>
      <c r="J1040" t="s">
        <v>8246</v>
      </c>
      <c r="K1040">
        <v>1458362023</v>
      </c>
      <c r="L1040" s="8">
        <f t="shared" si="160"/>
        <v>42448.190081018518</v>
      </c>
      <c r="M1040" s="8">
        <f t="shared" si="163"/>
        <v>42448</v>
      </c>
      <c r="N1040" s="9">
        <f t="shared" si="164"/>
        <v>0.190081018517958</v>
      </c>
      <c r="O1040">
        <v>1455773623</v>
      </c>
      <c r="P1040" s="8">
        <f t="shared" si="161"/>
        <v>42418.231747685189</v>
      </c>
      <c r="Q1040" s="8">
        <f t="shared" si="165"/>
        <v>42418</v>
      </c>
      <c r="R1040" s="9">
        <f t="shared" si="166"/>
        <v>0.23174768518947531</v>
      </c>
      <c r="S1040" t="b">
        <v>0</v>
      </c>
      <c r="T1040">
        <v>61</v>
      </c>
      <c r="U1040">
        <f t="shared" si="167"/>
        <v>61</v>
      </c>
      <c r="V1040" t="str">
        <f t="shared" si="168"/>
        <v/>
      </c>
      <c r="W1040" t="b">
        <v>1</v>
      </c>
      <c r="X1040" t="s">
        <v>8278</v>
      </c>
      <c r="Y1040" s="3">
        <f t="shared" si="169"/>
        <v>1.4533333333333334</v>
      </c>
      <c r="Z1040" s="4">
        <f t="shared" si="162"/>
        <v>35.73770491803279</v>
      </c>
      <c r="AA1040" t="s">
        <v>8321</v>
      </c>
      <c r="AB1040" t="s">
        <v>8326</v>
      </c>
      <c r="AC1040">
        <f>1</f>
        <v>1</v>
      </c>
    </row>
    <row r="1041" spans="1:29" ht="43.2" x14ac:dyDescent="0.3">
      <c r="A1041">
        <v>1039</v>
      </c>
      <c r="B1041" s="1" t="s">
        <v>1040</v>
      </c>
      <c r="C1041" s="1" t="s">
        <v>5149</v>
      </c>
      <c r="D1041">
        <v>500</v>
      </c>
      <c r="E1041">
        <f>VLOOKUP(D1041,LU_A!$C$2:$D$13,1,TRUE)</f>
        <v>0</v>
      </c>
      <c r="F1041" t="str">
        <f>VLOOKUP($D1041,LU_A!$C$2:$D$13,2,TRUE)</f>
        <v>SmA</v>
      </c>
      <c r="G1041">
        <v>641</v>
      </c>
      <c r="H1041" t="s">
        <v>8219</v>
      </c>
      <c r="I1041" t="s">
        <v>8224</v>
      </c>
      <c r="J1041" t="s">
        <v>8246</v>
      </c>
      <c r="K1041">
        <v>1481615940</v>
      </c>
      <c r="L1041" s="8">
        <f t="shared" si="160"/>
        <v>42717.332638888889</v>
      </c>
      <c r="M1041" s="8">
        <f t="shared" si="163"/>
        <v>42717</v>
      </c>
      <c r="N1041" s="9">
        <f t="shared" si="164"/>
        <v>0.33263888888905058</v>
      </c>
      <c r="O1041">
        <v>1479436646</v>
      </c>
      <c r="P1041" s="8">
        <f t="shared" si="161"/>
        <v>42692.109328703707</v>
      </c>
      <c r="Q1041" s="8">
        <f t="shared" si="165"/>
        <v>42692</v>
      </c>
      <c r="R1041" s="9">
        <f t="shared" si="166"/>
        <v>0.10932870370743331</v>
      </c>
      <c r="S1041" t="b">
        <v>0</v>
      </c>
      <c r="T1041">
        <v>30</v>
      </c>
      <c r="U1041">
        <f t="shared" si="167"/>
        <v>30</v>
      </c>
      <c r="V1041" t="str">
        <f t="shared" si="168"/>
        <v/>
      </c>
      <c r="W1041" t="b">
        <v>1</v>
      </c>
      <c r="X1041" t="s">
        <v>8278</v>
      </c>
      <c r="Y1041" s="3">
        <f t="shared" si="169"/>
        <v>1.282</v>
      </c>
      <c r="Z1041" s="4">
        <f t="shared" si="162"/>
        <v>21.366666666666667</v>
      </c>
      <c r="AA1041" t="s">
        <v>8321</v>
      </c>
      <c r="AB1041" t="s">
        <v>8326</v>
      </c>
      <c r="AC1041">
        <f>1</f>
        <v>1</v>
      </c>
    </row>
    <row r="1042" spans="1:29" ht="43.2" x14ac:dyDescent="0.3">
      <c r="A1042">
        <v>1040</v>
      </c>
      <c r="B1042" s="1" t="s">
        <v>1041</v>
      </c>
      <c r="C1042" s="1" t="s">
        <v>5150</v>
      </c>
      <c r="D1042">
        <v>85000</v>
      </c>
      <c r="E1042">
        <f>VLOOKUP(D1042,LU_A!$C$2:$D$13,1,TRUE)</f>
        <v>50000</v>
      </c>
      <c r="F1042" t="str">
        <f>VLOOKUP($D1042,LU_A!$C$2:$D$13,2,TRUE)</f>
        <v>LgD</v>
      </c>
      <c r="G1042">
        <v>250</v>
      </c>
      <c r="H1042" t="s">
        <v>8220</v>
      </c>
      <c r="I1042" t="s">
        <v>8224</v>
      </c>
      <c r="J1042" t="s">
        <v>8246</v>
      </c>
      <c r="K1042">
        <v>1472317209</v>
      </c>
      <c r="L1042" s="8">
        <f t="shared" si="160"/>
        <v>42609.708437499998</v>
      </c>
      <c r="M1042" s="8">
        <f t="shared" si="163"/>
        <v>42609</v>
      </c>
      <c r="N1042" s="9">
        <f t="shared" si="164"/>
        <v>0.70843749999767169</v>
      </c>
      <c r="O1042">
        <v>1469725209</v>
      </c>
      <c r="P1042" s="8">
        <f t="shared" si="161"/>
        <v>42579.708437499998</v>
      </c>
      <c r="Q1042" s="8">
        <f t="shared" si="165"/>
        <v>42579</v>
      </c>
      <c r="R1042" s="9">
        <f t="shared" si="166"/>
        <v>0.70843749999767169</v>
      </c>
      <c r="S1042" t="b">
        <v>0</v>
      </c>
      <c r="T1042">
        <v>1</v>
      </c>
      <c r="U1042" t="str">
        <f t="shared" si="167"/>
        <v/>
      </c>
      <c r="V1042" t="str">
        <f t="shared" si="168"/>
        <v/>
      </c>
      <c r="W1042" t="b">
        <v>0</v>
      </c>
      <c r="X1042" t="s">
        <v>8279</v>
      </c>
      <c r="Y1042" s="3">
        <f t="shared" si="169"/>
        <v>2.9411764705882353E-3</v>
      </c>
      <c r="Z1042" s="4">
        <f t="shared" si="162"/>
        <v>250</v>
      </c>
      <c r="AA1042" t="s">
        <v>8327</v>
      </c>
      <c r="AB1042" t="s">
        <v>8328</v>
      </c>
      <c r="AC1042">
        <f>1</f>
        <v>1</v>
      </c>
    </row>
    <row r="1043" spans="1:29" ht="43.2" x14ac:dyDescent="0.3">
      <c r="A1043">
        <v>1041</v>
      </c>
      <c r="B1043" s="1" t="s">
        <v>1042</v>
      </c>
      <c r="C1043" s="1" t="s">
        <v>5151</v>
      </c>
      <c r="D1043">
        <v>50</v>
      </c>
      <c r="E1043">
        <f>VLOOKUP(D1043,LU_A!$C$2:$D$13,1,TRUE)</f>
        <v>0</v>
      </c>
      <c r="F1043" t="str">
        <f>VLOOKUP($D1043,LU_A!$C$2:$D$13,2,TRUE)</f>
        <v>SmA</v>
      </c>
      <c r="G1043">
        <v>0</v>
      </c>
      <c r="H1043" t="s">
        <v>8220</v>
      </c>
      <c r="I1043" t="s">
        <v>8224</v>
      </c>
      <c r="J1043" t="s">
        <v>8246</v>
      </c>
      <c r="K1043">
        <v>1406769992</v>
      </c>
      <c r="L1043" s="8">
        <f t="shared" si="160"/>
        <v>41851.060092592597</v>
      </c>
      <c r="M1043" s="8">
        <f t="shared" si="163"/>
        <v>41851</v>
      </c>
      <c r="N1043" s="9">
        <f t="shared" si="164"/>
        <v>6.0092592597356997E-2</v>
      </c>
      <c r="O1043">
        <v>1405041992</v>
      </c>
      <c r="P1043" s="8">
        <f t="shared" si="161"/>
        <v>41831.060092592597</v>
      </c>
      <c r="Q1043" s="8">
        <f t="shared" si="165"/>
        <v>41831</v>
      </c>
      <c r="R1043" s="9">
        <f t="shared" si="166"/>
        <v>6.0092592597356997E-2</v>
      </c>
      <c r="S1043" t="b">
        <v>0</v>
      </c>
      <c r="T1043">
        <v>0</v>
      </c>
      <c r="U1043" t="str">
        <f t="shared" si="167"/>
        <v/>
      </c>
      <c r="V1043" t="str">
        <f t="shared" si="168"/>
        <v/>
      </c>
      <c r="W1043" t="b">
        <v>0</v>
      </c>
      <c r="X1043" t="s">
        <v>8279</v>
      </c>
      <c r="Y1043" s="3">
        <f t="shared" si="169"/>
        <v>0</v>
      </c>
      <c r="Z1043" s="4" t="str">
        <f t="shared" si="162"/>
        <v xml:space="preserve"> </v>
      </c>
      <c r="AA1043" t="s">
        <v>8327</v>
      </c>
      <c r="AB1043" t="s">
        <v>8328</v>
      </c>
      <c r="AC1043">
        <f>1</f>
        <v>1</v>
      </c>
    </row>
    <row r="1044" spans="1:29" ht="43.2" x14ac:dyDescent="0.3">
      <c r="A1044">
        <v>1042</v>
      </c>
      <c r="B1044" s="1" t="s">
        <v>1043</v>
      </c>
      <c r="C1044" s="1" t="s">
        <v>5152</v>
      </c>
      <c r="D1044">
        <v>650</v>
      </c>
      <c r="E1044">
        <f>VLOOKUP(D1044,LU_A!$C$2:$D$13,1,TRUE)</f>
        <v>0</v>
      </c>
      <c r="F1044" t="str">
        <f>VLOOKUP($D1044,LU_A!$C$2:$D$13,2,TRUE)</f>
        <v>SmA</v>
      </c>
      <c r="G1044">
        <v>10</v>
      </c>
      <c r="H1044" t="s">
        <v>8220</v>
      </c>
      <c r="I1044" t="s">
        <v>8224</v>
      </c>
      <c r="J1044" t="s">
        <v>8246</v>
      </c>
      <c r="K1044">
        <v>1410516000</v>
      </c>
      <c r="L1044" s="8">
        <f t="shared" si="160"/>
        <v>41894.416666666664</v>
      </c>
      <c r="M1044" s="8">
        <f t="shared" si="163"/>
        <v>41894</v>
      </c>
      <c r="N1044" s="9">
        <f t="shared" si="164"/>
        <v>0.41666666666424135</v>
      </c>
      <c r="O1044">
        <v>1406824948</v>
      </c>
      <c r="P1044" s="8">
        <f t="shared" si="161"/>
        <v>41851.696157407408</v>
      </c>
      <c r="Q1044" s="8">
        <f t="shared" si="165"/>
        <v>41851</v>
      </c>
      <c r="R1044" s="9">
        <f t="shared" si="166"/>
        <v>0.69615740740846377</v>
      </c>
      <c r="S1044" t="b">
        <v>0</v>
      </c>
      <c r="T1044">
        <v>1</v>
      </c>
      <c r="U1044" t="str">
        <f t="shared" si="167"/>
        <v/>
      </c>
      <c r="V1044" t="str">
        <f t="shared" si="168"/>
        <v/>
      </c>
      <c r="W1044" t="b">
        <v>0</v>
      </c>
      <c r="X1044" t="s">
        <v>8279</v>
      </c>
      <c r="Y1044" s="3">
        <f t="shared" si="169"/>
        <v>1.5384615384615385E-2</v>
      </c>
      <c r="Z1044" s="4">
        <f t="shared" si="162"/>
        <v>10</v>
      </c>
      <c r="AA1044" t="s">
        <v>8327</v>
      </c>
      <c r="AB1044" t="s">
        <v>8328</v>
      </c>
      <c r="AC1044">
        <f>1</f>
        <v>1</v>
      </c>
    </row>
    <row r="1045" spans="1:29" ht="43.2" x14ac:dyDescent="0.3">
      <c r="A1045">
        <v>1043</v>
      </c>
      <c r="B1045" s="1" t="s">
        <v>1044</v>
      </c>
      <c r="C1045" s="1" t="s">
        <v>5153</v>
      </c>
      <c r="D1045">
        <v>100000</v>
      </c>
      <c r="E1045">
        <f>VLOOKUP(D1045,LU_A!$C$2:$D$13,1,TRUE)</f>
        <v>50000</v>
      </c>
      <c r="F1045" t="str">
        <f>VLOOKUP($D1045,LU_A!$C$2:$D$13,2,TRUE)</f>
        <v>LgD</v>
      </c>
      <c r="G1045">
        <v>8537</v>
      </c>
      <c r="H1045" t="s">
        <v>8220</v>
      </c>
      <c r="I1045" t="s">
        <v>8224</v>
      </c>
      <c r="J1045" t="s">
        <v>8246</v>
      </c>
      <c r="K1045">
        <v>1432101855</v>
      </c>
      <c r="L1045" s="8">
        <f t="shared" si="160"/>
        <v>42144.252951388888</v>
      </c>
      <c r="M1045" s="8">
        <f t="shared" si="163"/>
        <v>42144</v>
      </c>
      <c r="N1045" s="9">
        <f t="shared" si="164"/>
        <v>0.25295138888759539</v>
      </c>
      <c r="O1045">
        <v>1429509855</v>
      </c>
      <c r="P1045" s="8">
        <f t="shared" si="161"/>
        <v>42114.252951388888</v>
      </c>
      <c r="Q1045" s="8">
        <f t="shared" si="165"/>
        <v>42114</v>
      </c>
      <c r="R1045" s="9">
        <f t="shared" si="166"/>
        <v>0.25295138888759539</v>
      </c>
      <c r="S1045" t="b">
        <v>0</v>
      </c>
      <c r="T1045">
        <v>292</v>
      </c>
      <c r="U1045" t="str">
        <f t="shared" si="167"/>
        <v/>
      </c>
      <c r="V1045" t="str">
        <f t="shared" si="168"/>
        <v/>
      </c>
      <c r="W1045" t="b">
        <v>0</v>
      </c>
      <c r="X1045" t="s">
        <v>8279</v>
      </c>
      <c r="Y1045" s="3">
        <f t="shared" si="169"/>
        <v>8.5370000000000001E-2</v>
      </c>
      <c r="Z1045" s="4">
        <f t="shared" si="162"/>
        <v>29.236301369863014</v>
      </c>
      <c r="AA1045" t="s">
        <v>8327</v>
      </c>
      <c r="AB1045" t="s">
        <v>8328</v>
      </c>
      <c r="AC1045">
        <f>1</f>
        <v>1</v>
      </c>
    </row>
    <row r="1046" spans="1:29" ht="43.2" x14ac:dyDescent="0.3">
      <c r="A1046">
        <v>1044</v>
      </c>
      <c r="B1046" s="1" t="s">
        <v>1045</v>
      </c>
      <c r="C1046" s="1" t="s">
        <v>5154</v>
      </c>
      <c r="D1046">
        <v>7000</v>
      </c>
      <c r="E1046">
        <f>VLOOKUP(D1046,LU_A!$C$2:$D$13,1,TRUE)</f>
        <v>5000</v>
      </c>
      <c r="F1046" t="str">
        <f>VLOOKUP($D1046,LU_A!$C$2:$D$13,2,TRUE)</f>
        <v>SmC</v>
      </c>
      <c r="G1046">
        <v>6</v>
      </c>
      <c r="H1046" t="s">
        <v>8220</v>
      </c>
      <c r="I1046" t="s">
        <v>8224</v>
      </c>
      <c r="J1046" t="s">
        <v>8246</v>
      </c>
      <c r="K1046">
        <v>1425587220</v>
      </c>
      <c r="L1046" s="8">
        <f t="shared" si="160"/>
        <v>42068.852083333331</v>
      </c>
      <c r="M1046" s="8">
        <f t="shared" si="163"/>
        <v>42068</v>
      </c>
      <c r="N1046" s="9">
        <f t="shared" si="164"/>
        <v>0.85208333333139308</v>
      </c>
      <c r="O1046">
        <v>1420668801</v>
      </c>
      <c r="P1046" s="8">
        <f t="shared" si="161"/>
        <v>42011.925937499997</v>
      </c>
      <c r="Q1046" s="8">
        <f t="shared" si="165"/>
        <v>42011</v>
      </c>
      <c r="R1046" s="9">
        <f t="shared" si="166"/>
        <v>0.92593749999650754</v>
      </c>
      <c r="S1046" t="b">
        <v>0</v>
      </c>
      <c r="T1046">
        <v>2</v>
      </c>
      <c r="U1046" t="str">
        <f t="shared" si="167"/>
        <v/>
      </c>
      <c r="V1046" t="str">
        <f t="shared" si="168"/>
        <v/>
      </c>
      <c r="W1046" t="b">
        <v>0</v>
      </c>
      <c r="X1046" t="s">
        <v>8279</v>
      </c>
      <c r="Y1046" s="3">
        <f t="shared" si="169"/>
        <v>8.571428571428571E-4</v>
      </c>
      <c r="Z1046" s="4">
        <f t="shared" si="162"/>
        <v>3</v>
      </c>
      <c r="AA1046" t="s">
        <v>8327</v>
      </c>
      <c r="AB1046" t="s">
        <v>8328</v>
      </c>
      <c r="AC1046">
        <f>1</f>
        <v>1</v>
      </c>
    </row>
    <row r="1047" spans="1:29" ht="43.2" x14ac:dyDescent="0.3">
      <c r="A1047">
        <v>1045</v>
      </c>
      <c r="B1047" s="1" t="s">
        <v>1046</v>
      </c>
      <c r="C1047" s="1" t="s">
        <v>5155</v>
      </c>
      <c r="D1047">
        <v>10000</v>
      </c>
      <c r="E1047">
        <f>VLOOKUP(D1047,LU_A!$C$2:$D$13,1,TRUE)</f>
        <v>10000</v>
      </c>
      <c r="F1047" t="str">
        <f>VLOOKUP($D1047,LU_A!$C$2:$D$13,2,TRUE)</f>
        <v>SmD</v>
      </c>
      <c r="G1047">
        <v>266</v>
      </c>
      <c r="H1047" t="s">
        <v>8220</v>
      </c>
      <c r="I1047" t="s">
        <v>8224</v>
      </c>
      <c r="J1047" t="s">
        <v>8246</v>
      </c>
      <c r="K1047">
        <v>1408827550</v>
      </c>
      <c r="L1047" s="8">
        <f t="shared" si="160"/>
        <v>41874.874421296299</v>
      </c>
      <c r="M1047" s="8">
        <f t="shared" si="163"/>
        <v>41874</v>
      </c>
      <c r="N1047" s="9">
        <f t="shared" si="164"/>
        <v>0.87442129629926058</v>
      </c>
      <c r="O1047">
        <v>1406235550</v>
      </c>
      <c r="P1047" s="8">
        <f t="shared" si="161"/>
        <v>41844.874421296299</v>
      </c>
      <c r="Q1047" s="8">
        <f t="shared" si="165"/>
        <v>41844</v>
      </c>
      <c r="R1047" s="9">
        <f t="shared" si="166"/>
        <v>0.87442129629926058</v>
      </c>
      <c r="S1047" t="b">
        <v>0</v>
      </c>
      <c r="T1047">
        <v>8</v>
      </c>
      <c r="U1047" t="str">
        <f t="shared" si="167"/>
        <v/>
      </c>
      <c r="V1047" t="str">
        <f t="shared" si="168"/>
        <v/>
      </c>
      <c r="W1047" t="b">
        <v>0</v>
      </c>
      <c r="X1047" t="s">
        <v>8279</v>
      </c>
      <c r="Y1047" s="3">
        <f t="shared" si="169"/>
        <v>2.6599999999999999E-2</v>
      </c>
      <c r="Z1047" s="4">
        <f t="shared" si="162"/>
        <v>33.25</v>
      </c>
      <c r="AA1047" t="s">
        <v>8327</v>
      </c>
      <c r="AB1047" t="s">
        <v>8328</v>
      </c>
      <c r="AC1047">
        <f>1</f>
        <v>1</v>
      </c>
    </row>
    <row r="1048" spans="1:29" ht="43.2" x14ac:dyDescent="0.3">
      <c r="A1048">
        <v>1046</v>
      </c>
      <c r="B1048" s="1" t="s">
        <v>1047</v>
      </c>
      <c r="C1048" s="1" t="s">
        <v>5156</v>
      </c>
      <c r="D1048">
        <v>3000</v>
      </c>
      <c r="E1048">
        <f>VLOOKUP(D1048,LU_A!$C$2:$D$13,1,TRUE)</f>
        <v>1000</v>
      </c>
      <c r="F1048" t="str">
        <f>VLOOKUP($D1048,LU_A!$C$2:$D$13,2,TRUE)</f>
        <v>SmB</v>
      </c>
      <c r="G1048">
        <v>0</v>
      </c>
      <c r="H1048" t="s">
        <v>8220</v>
      </c>
      <c r="I1048" t="s">
        <v>8236</v>
      </c>
      <c r="J1048" t="s">
        <v>8249</v>
      </c>
      <c r="K1048">
        <v>1451161560</v>
      </c>
      <c r="L1048" s="8">
        <f t="shared" si="160"/>
        <v>42364.851388888885</v>
      </c>
      <c r="M1048" s="8">
        <f t="shared" si="163"/>
        <v>42364</v>
      </c>
      <c r="N1048" s="9">
        <f t="shared" si="164"/>
        <v>0.851388888884685</v>
      </c>
      <c r="O1048">
        <v>1447273560</v>
      </c>
      <c r="P1048" s="8">
        <f t="shared" si="161"/>
        <v>42319.851388888885</v>
      </c>
      <c r="Q1048" s="8">
        <f t="shared" si="165"/>
        <v>42319</v>
      </c>
      <c r="R1048" s="9">
        <f t="shared" si="166"/>
        <v>0.851388888884685</v>
      </c>
      <c r="S1048" t="b">
        <v>0</v>
      </c>
      <c r="T1048">
        <v>0</v>
      </c>
      <c r="U1048" t="str">
        <f t="shared" si="167"/>
        <v/>
      </c>
      <c r="V1048" t="str">
        <f t="shared" si="168"/>
        <v/>
      </c>
      <c r="W1048" t="b">
        <v>0</v>
      </c>
      <c r="X1048" t="s">
        <v>8279</v>
      </c>
      <c r="Y1048" s="3">
        <f t="shared" si="169"/>
        <v>0</v>
      </c>
      <c r="Z1048" s="4" t="str">
        <f t="shared" si="162"/>
        <v xml:space="preserve"> </v>
      </c>
      <c r="AA1048" t="s">
        <v>8327</v>
      </c>
      <c r="AB1048" t="s">
        <v>8328</v>
      </c>
      <c r="AC1048">
        <f>1</f>
        <v>1</v>
      </c>
    </row>
    <row r="1049" spans="1:29" ht="43.2" x14ac:dyDescent="0.3">
      <c r="A1049">
        <v>1047</v>
      </c>
      <c r="B1049" s="1" t="s">
        <v>1048</v>
      </c>
      <c r="C1049" s="1" t="s">
        <v>5157</v>
      </c>
      <c r="D1049">
        <v>2000</v>
      </c>
      <c r="E1049">
        <f>VLOOKUP(D1049,LU_A!$C$2:$D$13,1,TRUE)</f>
        <v>1000</v>
      </c>
      <c r="F1049" t="str">
        <f>VLOOKUP($D1049,LU_A!$C$2:$D$13,2,TRUE)</f>
        <v>SmB</v>
      </c>
      <c r="G1049">
        <v>1</v>
      </c>
      <c r="H1049" t="s">
        <v>8220</v>
      </c>
      <c r="I1049" t="s">
        <v>8224</v>
      </c>
      <c r="J1049" t="s">
        <v>8246</v>
      </c>
      <c r="K1049">
        <v>1415219915</v>
      </c>
      <c r="L1049" s="8">
        <f t="shared" si="160"/>
        <v>41948.860127314816</v>
      </c>
      <c r="M1049" s="8">
        <f t="shared" si="163"/>
        <v>41948</v>
      </c>
      <c r="N1049" s="9">
        <f t="shared" si="164"/>
        <v>0.86012731481605442</v>
      </c>
      <c r="O1049">
        <v>1412624315</v>
      </c>
      <c r="P1049" s="8">
        <f t="shared" si="161"/>
        <v>41918.818460648145</v>
      </c>
      <c r="Q1049" s="8">
        <f t="shared" si="165"/>
        <v>41918</v>
      </c>
      <c r="R1049" s="9">
        <f t="shared" si="166"/>
        <v>0.81846064814453712</v>
      </c>
      <c r="S1049" t="b">
        <v>0</v>
      </c>
      <c r="T1049">
        <v>1</v>
      </c>
      <c r="U1049" t="str">
        <f t="shared" si="167"/>
        <v/>
      </c>
      <c r="V1049" t="str">
        <f t="shared" si="168"/>
        <v/>
      </c>
      <c r="W1049" t="b">
        <v>0</v>
      </c>
      <c r="X1049" t="s">
        <v>8279</v>
      </c>
      <c r="Y1049" s="3">
        <f t="shared" si="169"/>
        <v>5.0000000000000001E-4</v>
      </c>
      <c r="Z1049" s="4">
        <f t="shared" si="162"/>
        <v>1</v>
      </c>
      <c r="AA1049" t="s">
        <v>8327</v>
      </c>
      <c r="AB1049" t="s">
        <v>8328</v>
      </c>
      <c r="AC1049">
        <f>1</f>
        <v>1</v>
      </c>
    </row>
    <row r="1050" spans="1:29" ht="43.2" x14ac:dyDescent="0.3">
      <c r="A1050">
        <v>1048</v>
      </c>
      <c r="B1050" s="1" t="s">
        <v>1049</v>
      </c>
      <c r="C1050" s="1" t="s">
        <v>5158</v>
      </c>
      <c r="D1050">
        <v>15000</v>
      </c>
      <c r="E1050">
        <f>VLOOKUP(D1050,LU_A!$C$2:$D$13,1,TRUE)</f>
        <v>15000</v>
      </c>
      <c r="F1050" t="str">
        <f>VLOOKUP($D1050,LU_A!$C$2:$D$13,2,TRUE)</f>
        <v>MedA</v>
      </c>
      <c r="G1050">
        <v>212</v>
      </c>
      <c r="H1050" t="s">
        <v>8220</v>
      </c>
      <c r="I1050" t="s">
        <v>8224</v>
      </c>
      <c r="J1050" t="s">
        <v>8246</v>
      </c>
      <c r="K1050">
        <v>1474766189</v>
      </c>
      <c r="L1050" s="8">
        <f t="shared" si="160"/>
        <v>42638.053113425922</v>
      </c>
      <c r="M1050" s="8">
        <f t="shared" si="163"/>
        <v>42638</v>
      </c>
      <c r="N1050" s="9">
        <f t="shared" si="164"/>
        <v>5.3113425921765156E-2</v>
      </c>
      <c r="O1050">
        <v>1471310189</v>
      </c>
      <c r="P1050" s="8">
        <f t="shared" si="161"/>
        <v>42598.053113425922</v>
      </c>
      <c r="Q1050" s="8">
        <f t="shared" si="165"/>
        <v>42598</v>
      </c>
      <c r="R1050" s="9">
        <f t="shared" si="166"/>
        <v>5.3113425921765156E-2</v>
      </c>
      <c r="S1050" t="b">
        <v>0</v>
      </c>
      <c r="T1050">
        <v>4</v>
      </c>
      <c r="U1050" t="str">
        <f t="shared" si="167"/>
        <v/>
      </c>
      <c r="V1050" t="str">
        <f t="shared" si="168"/>
        <v/>
      </c>
      <c r="W1050" t="b">
        <v>0</v>
      </c>
      <c r="X1050" t="s">
        <v>8279</v>
      </c>
      <c r="Y1050" s="3">
        <f t="shared" si="169"/>
        <v>1.4133333333333333E-2</v>
      </c>
      <c r="Z1050" s="4">
        <f t="shared" si="162"/>
        <v>53</v>
      </c>
      <c r="AA1050" t="s">
        <v>8327</v>
      </c>
      <c r="AB1050" t="s">
        <v>8328</v>
      </c>
      <c r="AC1050">
        <f>1</f>
        <v>1</v>
      </c>
    </row>
    <row r="1051" spans="1:29" x14ac:dyDescent="0.3">
      <c r="A1051">
        <v>1049</v>
      </c>
      <c r="B1051" s="1" t="s">
        <v>1050</v>
      </c>
      <c r="C1051" s="1" t="s">
        <v>5159</v>
      </c>
      <c r="D1051">
        <v>12000</v>
      </c>
      <c r="E1051">
        <f>VLOOKUP(D1051,LU_A!$C$2:$D$13,1,TRUE)</f>
        <v>10000</v>
      </c>
      <c r="F1051" t="str">
        <f>VLOOKUP($D1051,LU_A!$C$2:$D$13,2,TRUE)</f>
        <v>SmD</v>
      </c>
      <c r="G1051">
        <v>0</v>
      </c>
      <c r="H1051" t="s">
        <v>8220</v>
      </c>
      <c r="I1051" t="s">
        <v>8224</v>
      </c>
      <c r="J1051" t="s">
        <v>8246</v>
      </c>
      <c r="K1051">
        <v>1455272445</v>
      </c>
      <c r="L1051" s="8">
        <f t="shared" si="160"/>
        <v>42412.431076388893</v>
      </c>
      <c r="M1051" s="8">
        <f t="shared" si="163"/>
        <v>42412</v>
      </c>
      <c r="N1051" s="9">
        <f t="shared" si="164"/>
        <v>0.43107638889341615</v>
      </c>
      <c r="O1051">
        <v>1452680445</v>
      </c>
      <c r="P1051" s="8">
        <f t="shared" si="161"/>
        <v>42382.431076388893</v>
      </c>
      <c r="Q1051" s="8">
        <f t="shared" si="165"/>
        <v>42382</v>
      </c>
      <c r="R1051" s="9">
        <f t="shared" si="166"/>
        <v>0.43107638889341615</v>
      </c>
      <c r="S1051" t="b">
        <v>0</v>
      </c>
      <c r="T1051">
        <v>0</v>
      </c>
      <c r="U1051" t="str">
        <f t="shared" si="167"/>
        <v/>
      </c>
      <c r="V1051" t="str">
        <f t="shared" si="168"/>
        <v/>
      </c>
      <c r="W1051" t="b">
        <v>0</v>
      </c>
      <c r="X1051" t="s">
        <v>8279</v>
      </c>
      <c r="Y1051" s="3">
        <f t="shared" si="169"/>
        <v>0</v>
      </c>
      <c r="Z1051" s="4" t="str">
        <f t="shared" si="162"/>
        <v xml:space="preserve"> </v>
      </c>
      <c r="AA1051" t="s">
        <v>8327</v>
      </c>
      <c r="AB1051" t="s">
        <v>8328</v>
      </c>
      <c r="AC1051">
        <f>1</f>
        <v>1</v>
      </c>
    </row>
    <row r="1052" spans="1:29" ht="28.8" x14ac:dyDescent="0.3">
      <c r="A1052">
        <v>1050</v>
      </c>
      <c r="B1052" s="1" t="s">
        <v>1051</v>
      </c>
      <c r="C1052" s="1" t="s">
        <v>5160</v>
      </c>
      <c r="D1052">
        <v>2500</v>
      </c>
      <c r="E1052">
        <f>VLOOKUP(D1052,LU_A!$C$2:$D$13,1,TRUE)</f>
        <v>1000</v>
      </c>
      <c r="F1052" t="str">
        <f>VLOOKUP($D1052,LU_A!$C$2:$D$13,2,TRUE)</f>
        <v>SmB</v>
      </c>
      <c r="G1052">
        <v>0</v>
      </c>
      <c r="H1052" t="s">
        <v>8220</v>
      </c>
      <c r="I1052" t="s">
        <v>8224</v>
      </c>
      <c r="J1052" t="s">
        <v>8246</v>
      </c>
      <c r="K1052">
        <v>1442257677</v>
      </c>
      <c r="L1052" s="8">
        <f t="shared" si="160"/>
        <v>42261.7971875</v>
      </c>
      <c r="M1052" s="8">
        <f t="shared" si="163"/>
        <v>42261</v>
      </c>
      <c r="N1052" s="9">
        <f t="shared" si="164"/>
        <v>0.79718750000029104</v>
      </c>
      <c r="O1052">
        <v>1439665677</v>
      </c>
      <c r="P1052" s="8">
        <f t="shared" si="161"/>
        <v>42231.7971875</v>
      </c>
      <c r="Q1052" s="8">
        <f t="shared" si="165"/>
        <v>42231</v>
      </c>
      <c r="R1052" s="9">
        <f t="shared" si="166"/>
        <v>0.79718750000029104</v>
      </c>
      <c r="S1052" t="b">
        <v>0</v>
      </c>
      <c r="T1052">
        <v>0</v>
      </c>
      <c r="U1052" t="str">
        <f t="shared" si="167"/>
        <v/>
      </c>
      <c r="V1052" t="str">
        <f t="shared" si="168"/>
        <v/>
      </c>
      <c r="W1052" t="b">
        <v>0</v>
      </c>
      <c r="X1052" t="s">
        <v>8279</v>
      </c>
      <c r="Y1052" s="3">
        <f t="shared" si="169"/>
        <v>0</v>
      </c>
      <c r="Z1052" s="4" t="str">
        <f t="shared" si="162"/>
        <v xml:space="preserve"> </v>
      </c>
      <c r="AA1052" t="s">
        <v>8327</v>
      </c>
      <c r="AB1052" t="s">
        <v>8328</v>
      </c>
      <c r="AC1052">
        <f>1</f>
        <v>1</v>
      </c>
    </row>
    <row r="1053" spans="1:29" ht="43.2" x14ac:dyDescent="0.3">
      <c r="A1053">
        <v>1051</v>
      </c>
      <c r="B1053" s="1" t="s">
        <v>1052</v>
      </c>
      <c r="C1053" s="1" t="s">
        <v>5161</v>
      </c>
      <c r="D1053">
        <v>500</v>
      </c>
      <c r="E1053">
        <f>VLOOKUP(D1053,LU_A!$C$2:$D$13,1,TRUE)</f>
        <v>0</v>
      </c>
      <c r="F1053" t="str">
        <f>VLOOKUP($D1053,LU_A!$C$2:$D$13,2,TRUE)</f>
        <v>SmA</v>
      </c>
      <c r="G1053">
        <v>0</v>
      </c>
      <c r="H1053" t="s">
        <v>8220</v>
      </c>
      <c r="I1053" t="s">
        <v>8224</v>
      </c>
      <c r="J1053" t="s">
        <v>8246</v>
      </c>
      <c r="K1053">
        <v>1409098825</v>
      </c>
      <c r="L1053" s="8">
        <f t="shared" si="160"/>
        <v>41878.014178240745</v>
      </c>
      <c r="M1053" s="8">
        <f t="shared" si="163"/>
        <v>41878</v>
      </c>
      <c r="N1053" s="9">
        <f t="shared" si="164"/>
        <v>1.417824074451346E-2</v>
      </c>
      <c r="O1053">
        <v>1406679625</v>
      </c>
      <c r="P1053" s="8">
        <f t="shared" si="161"/>
        <v>41850.014178240745</v>
      </c>
      <c r="Q1053" s="8">
        <f t="shared" si="165"/>
        <v>41850</v>
      </c>
      <c r="R1053" s="9">
        <f t="shared" si="166"/>
        <v>1.417824074451346E-2</v>
      </c>
      <c r="S1053" t="b">
        <v>0</v>
      </c>
      <c r="T1053">
        <v>0</v>
      </c>
      <c r="U1053" t="str">
        <f t="shared" si="167"/>
        <v/>
      </c>
      <c r="V1053" t="str">
        <f t="shared" si="168"/>
        <v/>
      </c>
      <c r="W1053" t="b">
        <v>0</v>
      </c>
      <c r="X1053" t="s">
        <v>8279</v>
      </c>
      <c r="Y1053" s="3">
        <f t="shared" si="169"/>
        <v>0</v>
      </c>
      <c r="Z1053" s="4" t="str">
        <f t="shared" si="162"/>
        <v xml:space="preserve"> </v>
      </c>
      <c r="AA1053" t="s">
        <v>8327</v>
      </c>
      <c r="AB1053" t="s">
        <v>8328</v>
      </c>
      <c r="AC1053">
        <f>1</f>
        <v>1</v>
      </c>
    </row>
    <row r="1054" spans="1:29" ht="57.6" x14ac:dyDescent="0.3">
      <c r="A1054">
        <v>1052</v>
      </c>
      <c r="B1054" s="1" t="s">
        <v>1053</v>
      </c>
      <c r="C1054" s="1" t="s">
        <v>5162</v>
      </c>
      <c r="D1054">
        <v>4336</v>
      </c>
      <c r="E1054">
        <f>VLOOKUP(D1054,LU_A!$C$2:$D$13,1,TRUE)</f>
        <v>1000</v>
      </c>
      <c r="F1054" t="str">
        <f>VLOOKUP($D1054,LU_A!$C$2:$D$13,2,TRUE)</f>
        <v>SmB</v>
      </c>
      <c r="G1054">
        <v>0</v>
      </c>
      <c r="H1054" t="s">
        <v>8220</v>
      </c>
      <c r="I1054" t="s">
        <v>8224</v>
      </c>
      <c r="J1054" t="s">
        <v>8246</v>
      </c>
      <c r="K1054">
        <v>1465243740</v>
      </c>
      <c r="L1054" s="8">
        <f t="shared" si="160"/>
        <v>42527.839583333334</v>
      </c>
      <c r="M1054" s="8">
        <f t="shared" si="163"/>
        <v>42527</v>
      </c>
      <c r="N1054" s="9">
        <f t="shared" si="164"/>
        <v>0.83958333333430346</v>
      </c>
      <c r="O1054">
        <v>1461438495</v>
      </c>
      <c r="P1054" s="8">
        <f t="shared" si="161"/>
        <v>42483.797395833331</v>
      </c>
      <c r="Q1054" s="8">
        <f t="shared" si="165"/>
        <v>42483</v>
      </c>
      <c r="R1054" s="9">
        <f t="shared" si="166"/>
        <v>0.79739583333139308</v>
      </c>
      <c r="S1054" t="b">
        <v>0</v>
      </c>
      <c r="T1054">
        <v>0</v>
      </c>
      <c r="U1054" t="str">
        <f t="shared" si="167"/>
        <v/>
      </c>
      <c r="V1054" t="str">
        <f t="shared" si="168"/>
        <v/>
      </c>
      <c r="W1054" t="b">
        <v>0</v>
      </c>
      <c r="X1054" t="s">
        <v>8279</v>
      </c>
      <c r="Y1054" s="3">
        <f t="shared" si="169"/>
        <v>0</v>
      </c>
      <c r="Z1054" s="4" t="str">
        <f t="shared" si="162"/>
        <v xml:space="preserve"> </v>
      </c>
      <c r="AA1054" t="s">
        <v>8327</v>
      </c>
      <c r="AB1054" t="s">
        <v>8328</v>
      </c>
      <c r="AC1054">
        <f>1</f>
        <v>1</v>
      </c>
    </row>
    <row r="1055" spans="1:29" ht="43.2" x14ac:dyDescent="0.3">
      <c r="A1055">
        <v>1053</v>
      </c>
      <c r="B1055" s="1" t="s">
        <v>1054</v>
      </c>
      <c r="C1055" s="1" t="s">
        <v>5163</v>
      </c>
      <c r="D1055">
        <v>1500</v>
      </c>
      <c r="E1055">
        <f>VLOOKUP(D1055,LU_A!$C$2:$D$13,1,TRUE)</f>
        <v>1000</v>
      </c>
      <c r="F1055" t="str">
        <f>VLOOKUP($D1055,LU_A!$C$2:$D$13,2,TRUE)</f>
        <v>SmB</v>
      </c>
      <c r="G1055">
        <v>15</v>
      </c>
      <c r="H1055" t="s">
        <v>8220</v>
      </c>
      <c r="I1055" t="s">
        <v>8224</v>
      </c>
      <c r="J1055" t="s">
        <v>8246</v>
      </c>
      <c r="K1055">
        <v>1488773332</v>
      </c>
      <c r="L1055" s="8">
        <f t="shared" si="160"/>
        <v>42800.172824074078</v>
      </c>
      <c r="M1055" s="8">
        <f t="shared" si="163"/>
        <v>42800</v>
      </c>
      <c r="N1055" s="9">
        <f t="shared" si="164"/>
        <v>0.17282407407765277</v>
      </c>
      <c r="O1055">
        <v>1486613332</v>
      </c>
      <c r="P1055" s="8">
        <f t="shared" si="161"/>
        <v>42775.172824074078</v>
      </c>
      <c r="Q1055" s="8">
        <f t="shared" si="165"/>
        <v>42775</v>
      </c>
      <c r="R1055" s="9">
        <f t="shared" si="166"/>
        <v>0.17282407407765277</v>
      </c>
      <c r="S1055" t="b">
        <v>0</v>
      </c>
      <c r="T1055">
        <v>1</v>
      </c>
      <c r="U1055" t="str">
        <f t="shared" si="167"/>
        <v/>
      </c>
      <c r="V1055" t="str">
        <f t="shared" si="168"/>
        <v/>
      </c>
      <c r="W1055" t="b">
        <v>0</v>
      </c>
      <c r="X1055" t="s">
        <v>8279</v>
      </c>
      <c r="Y1055" s="3">
        <f t="shared" si="169"/>
        <v>0.01</v>
      </c>
      <c r="Z1055" s="4">
        <f t="shared" si="162"/>
        <v>15</v>
      </c>
      <c r="AA1055" t="s">
        <v>8327</v>
      </c>
      <c r="AB1055" t="s">
        <v>8328</v>
      </c>
      <c r="AC1055">
        <f>1</f>
        <v>1</v>
      </c>
    </row>
    <row r="1056" spans="1:29" ht="57.6" x14ac:dyDescent="0.3">
      <c r="A1056">
        <v>1054</v>
      </c>
      <c r="B1056" s="1" t="s">
        <v>1055</v>
      </c>
      <c r="C1056" s="1" t="s">
        <v>5164</v>
      </c>
      <c r="D1056">
        <v>2500</v>
      </c>
      <c r="E1056">
        <f>VLOOKUP(D1056,LU_A!$C$2:$D$13,1,TRUE)</f>
        <v>1000</v>
      </c>
      <c r="F1056" t="str">
        <f>VLOOKUP($D1056,LU_A!$C$2:$D$13,2,TRUE)</f>
        <v>SmB</v>
      </c>
      <c r="G1056">
        <v>0</v>
      </c>
      <c r="H1056" t="s">
        <v>8220</v>
      </c>
      <c r="I1056" t="s">
        <v>8224</v>
      </c>
      <c r="J1056" t="s">
        <v>8246</v>
      </c>
      <c r="K1056">
        <v>1407708000</v>
      </c>
      <c r="L1056" s="8">
        <f t="shared" si="160"/>
        <v>41861.916666666664</v>
      </c>
      <c r="M1056" s="8">
        <f t="shared" si="163"/>
        <v>41861</v>
      </c>
      <c r="N1056" s="9">
        <f t="shared" si="164"/>
        <v>0.91666666666424135</v>
      </c>
      <c r="O1056">
        <v>1405110399</v>
      </c>
      <c r="P1056" s="8">
        <f t="shared" si="161"/>
        <v>41831.851840277777</v>
      </c>
      <c r="Q1056" s="8">
        <f t="shared" si="165"/>
        <v>41831</v>
      </c>
      <c r="R1056" s="9">
        <f t="shared" si="166"/>
        <v>0.85184027777722804</v>
      </c>
      <c r="S1056" t="b">
        <v>0</v>
      </c>
      <c r="T1056">
        <v>0</v>
      </c>
      <c r="U1056" t="str">
        <f t="shared" si="167"/>
        <v/>
      </c>
      <c r="V1056" t="str">
        <f t="shared" si="168"/>
        <v/>
      </c>
      <c r="W1056" t="b">
        <v>0</v>
      </c>
      <c r="X1056" t="s">
        <v>8279</v>
      </c>
      <c r="Y1056" s="3">
        <f t="shared" si="169"/>
        <v>0</v>
      </c>
      <c r="Z1056" s="4" t="str">
        <f t="shared" si="162"/>
        <v xml:space="preserve"> </v>
      </c>
      <c r="AA1056" t="s">
        <v>8327</v>
      </c>
      <c r="AB1056" t="s">
        <v>8328</v>
      </c>
      <c r="AC1056">
        <f>1</f>
        <v>1</v>
      </c>
    </row>
    <row r="1057" spans="1:29" ht="43.2" x14ac:dyDescent="0.3">
      <c r="A1057">
        <v>1055</v>
      </c>
      <c r="B1057" s="1" t="s">
        <v>1056</v>
      </c>
      <c r="C1057" s="1" t="s">
        <v>5165</v>
      </c>
      <c r="D1057">
        <v>3500</v>
      </c>
      <c r="E1057">
        <f>VLOOKUP(D1057,LU_A!$C$2:$D$13,1,TRUE)</f>
        <v>1000</v>
      </c>
      <c r="F1057" t="str">
        <f>VLOOKUP($D1057,LU_A!$C$2:$D$13,2,TRUE)</f>
        <v>SmB</v>
      </c>
      <c r="G1057">
        <v>0</v>
      </c>
      <c r="H1057" t="s">
        <v>8220</v>
      </c>
      <c r="I1057" t="s">
        <v>8224</v>
      </c>
      <c r="J1057" t="s">
        <v>8246</v>
      </c>
      <c r="K1057">
        <v>1457394545</v>
      </c>
      <c r="L1057" s="8">
        <f t="shared" si="160"/>
        <v>42436.992418981477</v>
      </c>
      <c r="M1057" s="8">
        <f t="shared" si="163"/>
        <v>42436</v>
      </c>
      <c r="N1057" s="9">
        <f t="shared" si="164"/>
        <v>0.99241898147738539</v>
      </c>
      <c r="O1057">
        <v>1454802545</v>
      </c>
      <c r="P1057" s="8">
        <f t="shared" si="161"/>
        <v>42406.992418981477</v>
      </c>
      <c r="Q1057" s="8">
        <f t="shared" si="165"/>
        <v>42406</v>
      </c>
      <c r="R1057" s="9">
        <f t="shared" si="166"/>
        <v>0.99241898147738539</v>
      </c>
      <c r="S1057" t="b">
        <v>0</v>
      </c>
      <c r="T1057">
        <v>0</v>
      </c>
      <c r="U1057" t="str">
        <f t="shared" si="167"/>
        <v/>
      </c>
      <c r="V1057" t="str">
        <f t="shared" si="168"/>
        <v/>
      </c>
      <c r="W1057" t="b">
        <v>0</v>
      </c>
      <c r="X1057" t="s">
        <v>8279</v>
      </c>
      <c r="Y1057" s="3">
        <f t="shared" si="169"/>
        <v>0</v>
      </c>
      <c r="Z1057" s="4" t="str">
        <f t="shared" si="162"/>
        <v xml:space="preserve"> </v>
      </c>
      <c r="AA1057" t="s">
        <v>8327</v>
      </c>
      <c r="AB1057" t="s">
        <v>8328</v>
      </c>
      <c r="AC1057">
        <f>1</f>
        <v>1</v>
      </c>
    </row>
    <row r="1058" spans="1:29" ht="43.2" x14ac:dyDescent="0.3">
      <c r="A1058">
        <v>1056</v>
      </c>
      <c r="B1058" s="1" t="s">
        <v>1057</v>
      </c>
      <c r="C1058" s="1" t="s">
        <v>5166</v>
      </c>
      <c r="D1058">
        <v>10000</v>
      </c>
      <c r="E1058">
        <f>VLOOKUP(D1058,LU_A!$C$2:$D$13,1,TRUE)</f>
        <v>10000</v>
      </c>
      <c r="F1058" t="str">
        <f>VLOOKUP($D1058,LU_A!$C$2:$D$13,2,TRUE)</f>
        <v>SmD</v>
      </c>
      <c r="G1058">
        <v>0</v>
      </c>
      <c r="H1058" t="s">
        <v>8220</v>
      </c>
      <c r="I1058" t="s">
        <v>8224</v>
      </c>
      <c r="J1058" t="s">
        <v>8246</v>
      </c>
      <c r="K1058">
        <v>1429892177</v>
      </c>
      <c r="L1058" s="8">
        <f t="shared" si="160"/>
        <v>42118.677974537044</v>
      </c>
      <c r="M1058" s="8">
        <f t="shared" si="163"/>
        <v>42118</v>
      </c>
      <c r="N1058" s="9">
        <f t="shared" si="164"/>
        <v>0.67797453704406507</v>
      </c>
      <c r="O1058">
        <v>1424711777</v>
      </c>
      <c r="P1058" s="8">
        <f t="shared" si="161"/>
        <v>42058.719641203701</v>
      </c>
      <c r="Q1058" s="8">
        <f t="shared" si="165"/>
        <v>42058</v>
      </c>
      <c r="R1058" s="9">
        <f t="shared" si="166"/>
        <v>0.71964120370103046</v>
      </c>
      <c r="S1058" t="b">
        <v>0</v>
      </c>
      <c r="T1058">
        <v>0</v>
      </c>
      <c r="U1058" t="str">
        <f t="shared" si="167"/>
        <v/>
      </c>
      <c r="V1058" t="str">
        <f t="shared" si="168"/>
        <v/>
      </c>
      <c r="W1058" t="b">
        <v>0</v>
      </c>
      <c r="X1058" t="s">
        <v>8279</v>
      </c>
      <c r="Y1058" s="3">
        <f t="shared" si="169"/>
        <v>0</v>
      </c>
      <c r="Z1058" s="4" t="str">
        <f t="shared" si="162"/>
        <v xml:space="preserve"> </v>
      </c>
      <c r="AA1058" t="s">
        <v>8327</v>
      </c>
      <c r="AB1058" t="s">
        <v>8328</v>
      </c>
      <c r="AC1058">
        <f>1</f>
        <v>1</v>
      </c>
    </row>
    <row r="1059" spans="1:29" ht="43.2" x14ac:dyDescent="0.3">
      <c r="A1059">
        <v>1057</v>
      </c>
      <c r="B1059" s="1" t="s">
        <v>1058</v>
      </c>
      <c r="C1059" s="1" t="s">
        <v>5167</v>
      </c>
      <c r="D1059">
        <v>10000</v>
      </c>
      <c r="E1059">
        <f>VLOOKUP(D1059,LU_A!$C$2:$D$13,1,TRUE)</f>
        <v>10000</v>
      </c>
      <c r="F1059" t="str">
        <f>VLOOKUP($D1059,LU_A!$C$2:$D$13,2,TRUE)</f>
        <v>SmD</v>
      </c>
      <c r="G1059">
        <v>0</v>
      </c>
      <c r="H1059" t="s">
        <v>8220</v>
      </c>
      <c r="I1059" t="s">
        <v>8224</v>
      </c>
      <c r="J1059" t="s">
        <v>8246</v>
      </c>
      <c r="K1059">
        <v>1480888483</v>
      </c>
      <c r="L1059" s="8">
        <f t="shared" si="160"/>
        <v>42708.912997685184</v>
      </c>
      <c r="M1059" s="8">
        <f t="shared" si="163"/>
        <v>42708</v>
      </c>
      <c r="N1059" s="9">
        <f t="shared" si="164"/>
        <v>0.91299768518365454</v>
      </c>
      <c r="O1059">
        <v>1478292883</v>
      </c>
      <c r="P1059" s="8">
        <f t="shared" si="161"/>
        <v>42678.871331018512</v>
      </c>
      <c r="Q1059" s="8">
        <f t="shared" si="165"/>
        <v>42678</v>
      </c>
      <c r="R1059" s="9">
        <f t="shared" si="166"/>
        <v>0.87133101851213723</v>
      </c>
      <c r="S1059" t="b">
        <v>0</v>
      </c>
      <c r="T1059">
        <v>0</v>
      </c>
      <c r="U1059" t="str">
        <f t="shared" si="167"/>
        <v/>
      </c>
      <c r="V1059" t="str">
        <f t="shared" si="168"/>
        <v/>
      </c>
      <c r="W1059" t="b">
        <v>0</v>
      </c>
      <c r="X1059" t="s">
        <v>8279</v>
      </c>
      <c r="Y1059" s="3">
        <f t="shared" si="169"/>
        <v>0</v>
      </c>
      <c r="Z1059" s="4" t="str">
        <f t="shared" si="162"/>
        <v xml:space="preserve"> </v>
      </c>
      <c r="AA1059" t="s">
        <v>8327</v>
      </c>
      <c r="AB1059" t="s">
        <v>8328</v>
      </c>
      <c r="AC1059">
        <f>1</f>
        <v>1</v>
      </c>
    </row>
    <row r="1060" spans="1:29" ht="43.2" x14ac:dyDescent="0.3">
      <c r="A1060">
        <v>1058</v>
      </c>
      <c r="B1060" s="1" t="s">
        <v>1059</v>
      </c>
      <c r="C1060" s="1" t="s">
        <v>5168</v>
      </c>
      <c r="D1060">
        <v>40000</v>
      </c>
      <c r="E1060">
        <f>VLOOKUP(D1060,LU_A!$C$2:$D$13,1,TRUE)</f>
        <v>40000</v>
      </c>
      <c r="F1060" t="str">
        <f>VLOOKUP($D1060,LU_A!$C$2:$D$13,2,TRUE)</f>
        <v>LgB</v>
      </c>
      <c r="G1060">
        <v>0</v>
      </c>
      <c r="H1060" t="s">
        <v>8220</v>
      </c>
      <c r="I1060" t="s">
        <v>8224</v>
      </c>
      <c r="J1060" t="s">
        <v>8246</v>
      </c>
      <c r="K1060">
        <v>1427328000</v>
      </c>
      <c r="L1060" s="8">
        <f t="shared" si="160"/>
        <v>42089</v>
      </c>
      <c r="M1060" s="8">
        <f t="shared" si="163"/>
        <v>42089</v>
      </c>
      <c r="N1060" s="9">
        <f t="shared" si="164"/>
        <v>0</v>
      </c>
      <c r="O1060">
        <v>1423777043</v>
      </c>
      <c r="P1060" s="8">
        <f t="shared" si="161"/>
        <v>42047.900960648149</v>
      </c>
      <c r="Q1060" s="8">
        <f t="shared" si="165"/>
        <v>42047</v>
      </c>
      <c r="R1060" s="9">
        <f t="shared" si="166"/>
        <v>0.90096064814861165</v>
      </c>
      <c r="S1060" t="b">
        <v>0</v>
      </c>
      <c r="T1060">
        <v>0</v>
      </c>
      <c r="U1060" t="str">
        <f t="shared" si="167"/>
        <v/>
      </c>
      <c r="V1060" t="str">
        <f t="shared" si="168"/>
        <v/>
      </c>
      <c r="W1060" t="b">
        <v>0</v>
      </c>
      <c r="X1060" t="s">
        <v>8279</v>
      </c>
      <c r="Y1060" s="3">
        <f t="shared" si="169"/>
        <v>0</v>
      </c>
      <c r="Z1060" s="4" t="str">
        <f t="shared" si="162"/>
        <v xml:space="preserve"> </v>
      </c>
      <c r="AA1060" t="s">
        <v>8327</v>
      </c>
      <c r="AB1060" t="s">
        <v>8328</v>
      </c>
      <c r="AC1060">
        <f>1</f>
        <v>1</v>
      </c>
    </row>
    <row r="1061" spans="1:29" x14ac:dyDescent="0.3">
      <c r="A1061">
        <v>1059</v>
      </c>
      <c r="B1061" s="1" t="s">
        <v>1060</v>
      </c>
      <c r="C1061" s="1" t="s">
        <v>5169</v>
      </c>
      <c r="D1061">
        <v>1100</v>
      </c>
      <c r="E1061">
        <f>VLOOKUP(D1061,LU_A!$C$2:$D$13,1,TRUE)</f>
        <v>1000</v>
      </c>
      <c r="F1061" t="str">
        <f>VLOOKUP($D1061,LU_A!$C$2:$D$13,2,TRUE)</f>
        <v>SmB</v>
      </c>
      <c r="G1061">
        <v>0</v>
      </c>
      <c r="H1061" t="s">
        <v>8220</v>
      </c>
      <c r="I1061" t="s">
        <v>8224</v>
      </c>
      <c r="J1061" t="s">
        <v>8246</v>
      </c>
      <c r="K1061">
        <v>1426269456</v>
      </c>
      <c r="L1061" s="8">
        <f t="shared" si="160"/>
        <v>42076.748333333337</v>
      </c>
      <c r="M1061" s="8">
        <f t="shared" si="163"/>
        <v>42076</v>
      </c>
      <c r="N1061" s="9">
        <f t="shared" si="164"/>
        <v>0.74833333333663177</v>
      </c>
      <c r="O1061">
        <v>1423681056</v>
      </c>
      <c r="P1061" s="8">
        <f t="shared" si="161"/>
        <v>42046.79</v>
      </c>
      <c r="Q1061" s="8">
        <f t="shared" si="165"/>
        <v>42046</v>
      </c>
      <c r="R1061" s="9">
        <f t="shared" si="166"/>
        <v>0.79000000000087311</v>
      </c>
      <c r="S1061" t="b">
        <v>0</v>
      </c>
      <c r="T1061">
        <v>0</v>
      </c>
      <c r="U1061" t="str">
        <f t="shared" si="167"/>
        <v/>
      </c>
      <c r="V1061" t="str">
        <f t="shared" si="168"/>
        <v/>
      </c>
      <c r="W1061" t="b">
        <v>0</v>
      </c>
      <c r="X1061" t="s">
        <v>8279</v>
      </c>
      <c r="Y1061" s="3">
        <f t="shared" si="169"/>
        <v>0</v>
      </c>
      <c r="Z1061" s="4" t="str">
        <f t="shared" si="162"/>
        <v xml:space="preserve"> </v>
      </c>
      <c r="AA1061" t="s">
        <v>8327</v>
      </c>
      <c r="AB1061" t="s">
        <v>8328</v>
      </c>
      <c r="AC1061">
        <f>1</f>
        <v>1</v>
      </c>
    </row>
    <row r="1062" spans="1:29" ht="43.2" x14ac:dyDescent="0.3">
      <c r="A1062">
        <v>1060</v>
      </c>
      <c r="B1062" s="1" t="s">
        <v>1061</v>
      </c>
      <c r="C1062" s="1" t="s">
        <v>5170</v>
      </c>
      <c r="D1062">
        <v>5000</v>
      </c>
      <c r="E1062">
        <f>VLOOKUP(D1062,LU_A!$C$2:$D$13,1,TRUE)</f>
        <v>5000</v>
      </c>
      <c r="F1062" t="str">
        <f>VLOOKUP($D1062,LU_A!$C$2:$D$13,2,TRUE)</f>
        <v>SmC</v>
      </c>
      <c r="G1062">
        <v>50</v>
      </c>
      <c r="H1062" t="s">
        <v>8220</v>
      </c>
      <c r="I1062" t="s">
        <v>8224</v>
      </c>
      <c r="J1062" t="s">
        <v>8246</v>
      </c>
      <c r="K1062">
        <v>1429134893</v>
      </c>
      <c r="L1062" s="8">
        <f t="shared" si="160"/>
        <v>42109.913113425922</v>
      </c>
      <c r="M1062" s="8">
        <f t="shared" si="163"/>
        <v>42109</v>
      </c>
      <c r="N1062" s="9">
        <f t="shared" si="164"/>
        <v>0.91311342592234723</v>
      </c>
      <c r="O1062">
        <v>1426542893</v>
      </c>
      <c r="P1062" s="8">
        <f t="shared" si="161"/>
        <v>42079.913113425922</v>
      </c>
      <c r="Q1062" s="8">
        <f t="shared" si="165"/>
        <v>42079</v>
      </c>
      <c r="R1062" s="9">
        <f t="shared" si="166"/>
        <v>0.91311342592234723</v>
      </c>
      <c r="S1062" t="b">
        <v>0</v>
      </c>
      <c r="T1062">
        <v>1</v>
      </c>
      <c r="U1062" t="str">
        <f t="shared" si="167"/>
        <v/>
      </c>
      <c r="V1062" t="str">
        <f t="shared" si="168"/>
        <v/>
      </c>
      <c r="W1062" t="b">
        <v>0</v>
      </c>
      <c r="X1062" t="s">
        <v>8279</v>
      </c>
      <c r="Y1062" s="3">
        <f t="shared" si="169"/>
        <v>0.01</v>
      </c>
      <c r="Z1062" s="4">
        <f t="shared" si="162"/>
        <v>50</v>
      </c>
      <c r="AA1062" t="s">
        <v>8327</v>
      </c>
      <c r="AB1062" t="s">
        <v>8328</v>
      </c>
      <c r="AC1062">
        <f>1</f>
        <v>1</v>
      </c>
    </row>
    <row r="1063" spans="1:29" ht="28.8" x14ac:dyDescent="0.3">
      <c r="A1063">
        <v>1061</v>
      </c>
      <c r="B1063" s="1" t="s">
        <v>1062</v>
      </c>
      <c r="C1063" s="1" t="s">
        <v>5171</v>
      </c>
      <c r="D1063">
        <v>4000</v>
      </c>
      <c r="E1063">
        <f>VLOOKUP(D1063,LU_A!$C$2:$D$13,1,TRUE)</f>
        <v>1000</v>
      </c>
      <c r="F1063" t="str">
        <f>VLOOKUP($D1063,LU_A!$C$2:$D$13,2,TRUE)</f>
        <v>SmB</v>
      </c>
      <c r="G1063">
        <v>0</v>
      </c>
      <c r="H1063" t="s">
        <v>8220</v>
      </c>
      <c r="I1063" t="s">
        <v>8224</v>
      </c>
      <c r="J1063" t="s">
        <v>8246</v>
      </c>
      <c r="K1063">
        <v>1462150800</v>
      </c>
      <c r="L1063" s="8">
        <f t="shared" si="160"/>
        <v>42492.041666666672</v>
      </c>
      <c r="M1063" s="8">
        <f t="shared" si="163"/>
        <v>42492</v>
      </c>
      <c r="N1063" s="9">
        <f t="shared" si="164"/>
        <v>4.1666666671517305E-2</v>
      </c>
      <c r="O1063">
        <v>1456987108</v>
      </c>
      <c r="P1063" s="8">
        <f t="shared" si="161"/>
        <v>42432.276712962965</v>
      </c>
      <c r="Q1063" s="8">
        <f t="shared" si="165"/>
        <v>42432</v>
      </c>
      <c r="R1063" s="9">
        <f t="shared" si="166"/>
        <v>0.27671296296466608</v>
      </c>
      <c r="S1063" t="b">
        <v>0</v>
      </c>
      <c r="T1063">
        <v>0</v>
      </c>
      <c r="U1063" t="str">
        <f t="shared" si="167"/>
        <v/>
      </c>
      <c r="V1063" t="str">
        <f t="shared" si="168"/>
        <v/>
      </c>
      <c r="W1063" t="b">
        <v>0</v>
      </c>
      <c r="X1063" t="s">
        <v>8279</v>
      </c>
      <c r="Y1063" s="3">
        <f t="shared" si="169"/>
        <v>0</v>
      </c>
      <c r="Z1063" s="4" t="str">
        <f t="shared" si="162"/>
        <v xml:space="preserve"> </v>
      </c>
      <c r="AA1063" t="s">
        <v>8327</v>
      </c>
      <c r="AB1063" t="s">
        <v>8328</v>
      </c>
      <c r="AC1063">
        <f>1</f>
        <v>1</v>
      </c>
    </row>
    <row r="1064" spans="1:29" x14ac:dyDescent="0.3">
      <c r="A1064">
        <v>1062</v>
      </c>
      <c r="B1064" s="1" t="s">
        <v>1063</v>
      </c>
      <c r="C1064" s="1" t="s">
        <v>5172</v>
      </c>
      <c r="D1064">
        <v>199</v>
      </c>
      <c r="E1064">
        <f>VLOOKUP(D1064,LU_A!$C$2:$D$13,1,TRUE)</f>
        <v>0</v>
      </c>
      <c r="F1064" t="str">
        <f>VLOOKUP($D1064,LU_A!$C$2:$D$13,2,TRUE)</f>
        <v>SmA</v>
      </c>
      <c r="G1064">
        <v>190</v>
      </c>
      <c r="H1064" t="s">
        <v>8220</v>
      </c>
      <c r="I1064" t="s">
        <v>8224</v>
      </c>
      <c r="J1064" t="s">
        <v>8246</v>
      </c>
      <c r="K1064">
        <v>1468351341</v>
      </c>
      <c r="L1064" s="8">
        <f t="shared" si="160"/>
        <v>42563.807187500002</v>
      </c>
      <c r="M1064" s="8">
        <f t="shared" si="163"/>
        <v>42563</v>
      </c>
      <c r="N1064" s="9">
        <f t="shared" si="164"/>
        <v>0.80718750000232831</v>
      </c>
      <c r="O1064">
        <v>1467746541</v>
      </c>
      <c r="P1064" s="8">
        <f t="shared" si="161"/>
        <v>42556.807187500002</v>
      </c>
      <c r="Q1064" s="8">
        <f t="shared" si="165"/>
        <v>42556</v>
      </c>
      <c r="R1064" s="9">
        <f t="shared" si="166"/>
        <v>0.80718750000232831</v>
      </c>
      <c r="S1064" t="b">
        <v>0</v>
      </c>
      <c r="T1064">
        <v>4</v>
      </c>
      <c r="U1064" t="str">
        <f t="shared" si="167"/>
        <v/>
      </c>
      <c r="V1064" t="str">
        <f t="shared" si="168"/>
        <v/>
      </c>
      <c r="W1064" t="b">
        <v>0</v>
      </c>
      <c r="X1064" t="s">
        <v>8279</v>
      </c>
      <c r="Y1064" s="3">
        <f t="shared" si="169"/>
        <v>0.95477386934673369</v>
      </c>
      <c r="Z1064" s="4">
        <f t="shared" si="162"/>
        <v>47.5</v>
      </c>
      <c r="AA1064" t="s">
        <v>8327</v>
      </c>
      <c r="AB1064" t="s">
        <v>8328</v>
      </c>
      <c r="AC1064">
        <f>1</f>
        <v>1</v>
      </c>
    </row>
    <row r="1065" spans="1:29" ht="43.2" x14ac:dyDescent="0.3">
      <c r="A1065">
        <v>1063</v>
      </c>
      <c r="B1065" s="1" t="s">
        <v>1064</v>
      </c>
      <c r="C1065" s="1" t="s">
        <v>5173</v>
      </c>
      <c r="D1065">
        <v>1000</v>
      </c>
      <c r="E1065">
        <f>VLOOKUP(D1065,LU_A!$C$2:$D$13,1,TRUE)</f>
        <v>1000</v>
      </c>
      <c r="F1065" t="str">
        <f>VLOOKUP($D1065,LU_A!$C$2:$D$13,2,TRUE)</f>
        <v>SmB</v>
      </c>
      <c r="G1065">
        <v>0</v>
      </c>
      <c r="H1065" t="s">
        <v>8220</v>
      </c>
      <c r="I1065" t="s">
        <v>8224</v>
      </c>
      <c r="J1065" t="s">
        <v>8246</v>
      </c>
      <c r="K1065">
        <v>1472604262</v>
      </c>
      <c r="L1065" s="8">
        <f t="shared" si="160"/>
        <v>42613.030810185184</v>
      </c>
      <c r="M1065" s="8">
        <f t="shared" si="163"/>
        <v>42613</v>
      </c>
      <c r="N1065" s="9">
        <f t="shared" si="164"/>
        <v>3.0810185184236616E-2</v>
      </c>
      <c r="O1065">
        <v>1470012262</v>
      </c>
      <c r="P1065" s="8">
        <f t="shared" si="161"/>
        <v>42583.030810185184</v>
      </c>
      <c r="Q1065" s="8">
        <f t="shared" si="165"/>
        <v>42583</v>
      </c>
      <c r="R1065" s="9">
        <f t="shared" si="166"/>
        <v>3.0810185184236616E-2</v>
      </c>
      <c r="S1065" t="b">
        <v>0</v>
      </c>
      <c r="T1065">
        <v>0</v>
      </c>
      <c r="U1065" t="str">
        <f t="shared" si="167"/>
        <v/>
      </c>
      <c r="V1065" t="str">
        <f t="shared" si="168"/>
        <v/>
      </c>
      <c r="W1065" t="b">
        <v>0</v>
      </c>
      <c r="X1065" t="s">
        <v>8279</v>
      </c>
      <c r="Y1065" s="3">
        <f t="shared" si="169"/>
        <v>0</v>
      </c>
      <c r="Z1065" s="4" t="str">
        <f t="shared" si="162"/>
        <v xml:space="preserve"> </v>
      </c>
      <c r="AA1065" t="s">
        <v>8327</v>
      </c>
      <c r="AB1065" t="s">
        <v>8328</v>
      </c>
      <c r="AC1065">
        <f>1</f>
        <v>1</v>
      </c>
    </row>
    <row r="1066" spans="1:29" ht="43.2" x14ac:dyDescent="0.3">
      <c r="A1066">
        <v>1064</v>
      </c>
      <c r="B1066" s="1" t="s">
        <v>1065</v>
      </c>
      <c r="C1066" s="1" t="s">
        <v>5174</v>
      </c>
      <c r="D1066">
        <v>90000</v>
      </c>
      <c r="E1066">
        <f>VLOOKUP(D1066,LU_A!$C$2:$D$13,1,TRUE)</f>
        <v>50000</v>
      </c>
      <c r="F1066" t="str">
        <f>VLOOKUP($D1066,LU_A!$C$2:$D$13,2,TRUE)</f>
        <v>LgD</v>
      </c>
      <c r="G1066">
        <v>8077</v>
      </c>
      <c r="H1066" t="s">
        <v>8221</v>
      </c>
      <c r="I1066" t="s">
        <v>8224</v>
      </c>
      <c r="J1066" t="s">
        <v>8246</v>
      </c>
      <c r="K1066">
        <v>1373174903</v>
      </c>
      <c r="L1066" s="8">
        <f t="shared" si="160"/>
        <v>41462.228043981479</v>
      </c>
      <c r="M1066" s="8">
        <f t="shared" si="163"/>
        <v>41462</v>
      </c>
      <c r="N1066" s="9">
        <f t="shared" si="164"/>
        <v>0.22804398147854954</v>
      </c>
      <c r="O1066">
        <v>1369286903</v>
      </c>
      <c r="P1066" s="8">
        <f t="shared" si="161"/>
        <v>41417.228043981479</v>
      </c>
      <c r="Q1066" s="8">
        <f t="shared" si="165"/>
        <v>41417</v>
      </c>
      <c r="R1066" s="9">
        <f t="shared" si="166"/>
        <v>0.22804398147854954</v>
      </c>
      <c r="S1066" t="b">
        <v>0</v>
      </c>
      <c r="T1066">
        <v>123</v>
      </c>
      <c r="U1066" t="str">
        <f t="shared" si="167"/>
        <v/>
      </c>
      <c r="V1066">
        <f t="shared" si="168"/>
        <v>123</v>
      </c>
      <c r="W1066" t="b">
        <v>0</v>
      </c>
      <c r="X1066" t="s">
        <v>8280</v>
      </c>
      <c r="Y1066" s="3">
        <f t="shared" si="169"/>
        <v>8.9744444444444446E-2</v>
      </c>
      <c r="Z1066" s="4">
        <f t="shared" si="162"/>
        <v>65.666666666666671</v>
      </c>
      <c r="AA1066" t="s">
        <v>8329</v>
      </c>
      <c r="AB1066" t="s">
        <v>8330</v>
      </c>
      <c r="AC1066">
        <f>1</f>
        <v>1</v>
      </c>
    </row>
    <row r="1067" spans="1:29" ht="43.2" x14ac:dyDescent="0.3">
      <c r="A1067">
        <v>1065</v>
      </c>
      <c r="B1067" s="1" t="s">
        <v>1066</v>
      </c>
      <c r="C1067" s="1" t="s">
        <v>5175</v>
      </c>
      <c r="D1067">
        <v>3000</v>
      </c>
      <c r="E1067">
        <f>VLOOKUP(D1067,LU_A!$C$2:$D$13,1,TRUE)</f>
        <v>1000</v>
      </c>
      <c r="F1067" t="str">
        <f>VLOOKUP($D1067,LU_A!$C$2:$D$13,2,TRUE)</f>
        <v>SmB</v>
      </c>
      <c r="G1067">
        <v>81</v>
      </c>
      <c r="H1067" t="s">
        <v>8221</v>
      </c>
      <c r="I1067" t="s">
        <v>8226</v>
      </c>
      <c r="J1067" t="s">
        <v>8248</v>
      </c>
      <c r="K1067">
        <v>1392800922</v>
      </c>
      <c r="L1067" s="8">
        <f t="shared" si="160"/>
        <v>41689.381041666667</v>
      </c>
      <c r="M1067" s="8">
        <f t="shared" si="163"/>
        <v>41689</v>
      </c>
      <c r="N1067" s="9">
        <f t="shared" si="164"/>
        <v>0.38104166666744277</v>
      </c>
      <c r="O1067">
        <v>1390381722</v>
      </c>
      <c r="P1067" s="8">
        <f t="shared" si="161"/>
        <v>41661.381041666667</v>
      </c>
      <c r="Q1067" s="8">
        <f t="shared" si="165"/>
        <v>41661</v>
      </c>
      <c r="R1067" s="9">
        <f t="shared" si="166"/>
        <v>0.38104166666744277</v>
      </c>
      <c r="S1067" t="b">
        <v>0</v>
      </c>
      <c r="T1067">
        <v>5</v>
      </c>
      <c r="U1067" t="str">
        <f t="shared" si="167"/>
        <v/>
      </c>
      <c r="V1067">
        <f t="shared" si="168"/>
        <v>5</v>
      </c>
      <c r="W1067" t="b">
        <v>0</v>
      </c>
      <c r="X1067" t="s">
        <v>8280</v>
      </c>
      <c r="Y1067" s="3">
        <f t="shared" si="169"/>
        <v>2.7E-2</v>
      </c>
      <c r="Z1067" s="4">
        <f t="shared" si="162"/>
        <v>16.2</v>
      </c>
      <c r="AA1067" t="s">
        <v>8329</v>
      </c>
      <c r="AB1067" t="s">
        <v>8330</v>
      </c>
      <c r="AC1067">
        <f>1</f>
        <v>1</v>
      </c>
    </row>
    <row r="1068" spans="1:29" ht="43.2" x14ac:dyDescent="0.3">
      <c r="A1068">
        <v>1066</v>
      </c>
      <c r="B1068" s="1" t="s">
        <v>1067</v>
      </c>
      <c r="C1068" s="1" t="s">
        <v>5176</v>
      </c>
      <c r="D1068">
        <v>150000</v>
      </c>
      <c r="E1068">
        <f>VLOOKUP(D1068,LU_A!$C$2:$D$13,1,TRUE)</f>
        <v>50000</v>
      </c>
      <c r="F1068" t="str">
        <f>VLOOKUP($D1068,LU_A!$C$2:$D$13,2,TRUE)</f>
        <v>LgD</v>
      </c>
      <c r="G1068">
        <v>5051</v>
      </c>
      <c r="H1068" t="s">
        <v>8221</v>
      </c>
      <c r="I1068" t="s">
        <v>8224</v>
      </c>
      <c r="J1068" t="s">
        <v>8246</v>
      </c>
      <c r="K1068">
        <v>1375657582</v>
      </c>
      <c r="L1068" s="8">
        <f t="shared" si="160"/>
        <v>41490.962754629632</v>
      </c>
      <c r="M1068" s="8">
        <f t="shared" si="163"/>
        <v>41490</v>
      </c>
      <c r="N1068" s="9">
        <f t="shared" si="164"/>
        <v>0.96275462963239988</v>
      </c>
      <c r="O1068">
        <v>1371769582</v>
      </c>
      <c r="P1068" s="8">
        <f t="shared" si="161"/>
        <v>41445.962754629632</v>
      </c>
      <c r="Q1068" s="8">
        <f t="shared" si="165"/>
        <v>41445</v>
      </c>
      <c r="R1068" s="9">
        <f t="shared" si="166"/>
        <v>0.96275462963239988</v>
      </c>
      <c r="S1068" t="b">
        <v>0</v>
      </c>
      <c r="T1068">
        <v>148</v>
      </c>
      <c r="U1068" t="str">
        <f t="shared" si="167"/>
        <v/>
      </c>
      <c r="V1068">
        <f t="shared" si="168"/>
        <v>148</v>
      </c>
      <c r="W1068" t="b">
        <v>0</v>
      </c>
      <c r="X1068" t="s">
        <v>8280</v>
      </c>
      <c r="Y1068" s="3">
        <f t="shared" si="169"/>
        <v>3.3673333333333333E-2</v>
      </c>
      <c r="Z1068" s="4">
        <f t="shared" si="162"/>
        <v>34.128378378378379</v>
      </c>
      <c r="AA1068" t="s">
        <v>8329</v>
      </c>
      <c r="AB1068" t="s">
        <v>8330</v>
      </c>
      <c r="AC1068">
        <f>1</f>
        <v>1</v>
      </c>
    </row>
    <row r="1069" spans="1:29" ht="43.2" x14ac:dyDescent="0.3">
      <c r="A1069">
        <v>1067</v>
      </c>
      <c r="B1069" s="1" t="s">
        <v>1068</v>
      </c>
      <c r="C1069" s="1" t="s">
        <v>5177</v>
      </c>
      <c r="D1069">
        <v>500</v>
      </c>
      <c r="E1069">
        <f>VLOOKUP(D1069,LU_A!$C$2:$D$13,1,TRUE)</f>
        <v>0</v>
      </c>
      <c r="F1069" t="str">
        <f>VLOOKUP($D1069,LU_A!$C$2:$D$13,2,TRUE)</f>
        <v>SmA</v>
      </c>
      <c r="G1069">
        <v>130</v>
      </c>
      <c r="H1069" t="s">
        <v>8221</v>
      </c>
      <c r="I1069" t="s">
        <v>8224</v>
      </c>
      <c r="J1069" t="s">
        <v>8246</v>
      </c>
      <c r="K1069">
        <v>1387657931</v>
      </c>
      <c r="L1069" s="8">
        <f t="shared" si="160"/>
        <v>41629.855682870373</v>
      </c>
      <c r="M1069" s="8">
        <f t="shared" si="163"/>
        <v>41629</v>
      </c>
      <c r="N1069" s="9">
        <f t="shared" si="164"/>
        <v>0.85568287037312984</v>
      </c>
      <c r="O1069">
        <v>1385065931</v>
      </c>
      <c r="P1069" s="8">
        <f t="shared" si="161"/>
        <v>41599.855682870373</v>
      </c>
      <c r="Q1069" s="8">
        <f t="shared" si="165"/>
        <v>41599</v>
      </c>
      <c r="R1069" s="9">
        <f t="shared" si="166"/>
        <v>0.85568287037312984</v>
      </c>
      <c r="S1069" t="b">
        <v>0</v>
      </c>
      <c r="T1069">
        <v>10</v>
      </c>
      <c r="U1069" t="str">
        <f t="shared" si="167"/>
        <v/>
      </c>
      <c r="V1069">
        <f t="shared" si="168"/>
        <v>10</v>
      </c>
      <c r="W1069" t="b">
        <v>0</v>
      </c>
      <c r="X1069" t="s">
        <v>8280</v>
      </c>
      <c r="Y1069" s="3">
        <f t="shared" si="169"/>
        <v>0.26</v>
      </c>
      <c r="Z1069" s="4">
        <f t="shared" si="162"/>
        <v>13</v>
      </c>
      <c r="AA1069" t="s">
        <v>8329</v>
      </c>
      <c r="AB1069" t="s">
        <v>8330</v>
      </c>
      <c r="AC1069">
        <f>1</f>
        <v>1</v>
      </c>
    </row>
    <row r="1070" spans="1:29" ht="57.6" x14ac:dyDescent="0.3">
      <c r="A1070">
        <v>1068</v>
      </c>
      <c r="B1070" s="1" t="s">
        <v>1069</v>
      </c>
      <c r="C1070" s="1" t="s">
        <v>5178</v>
      </c>
      <c r="D1070">
        <v>30000</v>
      </c>
      <c r="E1070">
        <f>VLOOKUP(D1070,LU_A!$C$2:$D$13,1,TRUE)</f>
        <v>30000</v>
      </c>
      <c r="F1070" t="str">
        <f>VLOOKUP($D1070,LU_A!$C$2:$D$13,2,TRUE)</f>
        <v>MedD</v>
      </c>
      <c r="G1070">
        <v>45</v>
      </c>
      <c r="H1070" t="s">
        <v>8221</v>
      </c>
      <c r="I1070" t="s">
        <v>8224</v>
      </c>
      <c r="J1070" t="s">
        <v>8246</v>
      </c>
      <c r="K1070">
        <v>1460274864</v>
      </c>
      <c r="L1070" s="8">
        <f t="shared" si="160"/>
        <v>42470.329444444447</v>
      </c>
      <c r="M1070" s="8">
        <f t="shared" si="163"/>
        <v>42470</v>
      </c>
      <c r="N1070" s="9">
        <f t="shared" si="164"/>
        <v>0.32944444444729015</v>
      </c>
      <c r="O1070">
        <v>1457686464</v>
      </c>
      <c r="P1070" s="8">
        <f t="shared" si="161"/>
        <v>42440.371111111104</v>
      </c>
      <c r="Q1070" s="8">
        <f t="shared" si="165"/>
        <v>42440</v>
      </c>
      <c r="R1070" s="9">
        <f t="shared" si="166"/>
        <v>0.37111111110425554</v>
      </c>
      <c r="S1070" t="b">
        <v>0</v>
      </c>
      <c r="T1070">
        <v>4</v>
      </c>
      <c r="U1070" t="str">
        <f t="shared" si="167"/>
        <v/>
      </c>
      <c r="V1070">
        <f t="shared" si="168"/>
        <v>4</v>
      </c>
      <c r="W1070" t="b">
        <v>0</v>
      </c>
      <c r="X1070" t="s">
        <v>8280</v>
      </c>
      <c r="Y1070" s="3">
        <f t="shared" si="169"/>
        <v>1.5E-3</v>
      </c>
      <c r="Z1070" s="4">
        <f t="shared" si="162"/>
        <v>11.25</v>
      </c>
      <c r="AA1070" t="s">
        <v>8329</v>
      </c>
      <c r="AB1070" t="s">
        <v>8330</v>
      </c>
      <c r="AC1070">
        <f>1</f>
        <v>1</v>
      </c>
    </row>
    <row r="1071" spans="1:29" ht="43.2" x14ac:dyDescent="0.3">
      <c r="A1071">
        <v>1069</v>
      </c>
      <c r="B1071" s="1" t="s">
        <v>1070</v>
      </c>
      <c r="C1071" s="1" t="s">
        <v>5179</v>
      </c>
      <c r="D1071">
        <v>2200</v>
      </c>
      <c r="E1071">
        <f>VLOOKUP(D1071,LU_A!$C$2:$D$13,1,TRUE)</f>
        <v>1000</v>
      </c>
      <c r="F1071" t="str">
        <f>VLOOKUP($D1071,LU_A!$C$2:$D$13,2,TRUE)</f>
        <v>SmB</v>
      </c>
      <c r="G1071">
        <v>850</v>
      </c>
      <c r="H1071" t="s">
        <v>8221</v>
      </c>
      <c r="I1071" t="s">
        <v>8224</v>
      </c>
      <c r="J1071" t="s">
        <v>8246</v>
      </c>
      <c r="K1071">
        <v>1385447459</v>
      </c>
      <c r="L1071" s="8">
        <f t="shared" si="160"/>
        <v>41604.271516203706</v>
      </c>
      <c r="M1071" s="8">
        <f t="shared" si="163"/>
        <v>41604</v>
      </c>
      <c r="N1071" s="9">
        <f t="shared" si="164"/>
        <v>0.27151620370568708</v>
      </c>
      <c r="O1071">
        <v>1382679059</v>
      </c>
      <c r="P1071" s="8">
        <f t="shared" si="161"/>
        <v>41572.229849537034</v>
      </c>
      <c r="Q1071" s="8">
        <f t="shared" si="165"/>
        <v>41572</v>
      </c>
      <c r="R1071" s="9">
        <f t="shared" si="166"/>
        <v>0.22984953703416977</v>
      </c>
      <c r="S1071" t="b">
        <v>0</v>
      </c>
      <c r="T1071">
        <v>21</v>
      </c>
      <c r="U1071" t="str">
        <f t="shared" si="167"/>
        <v/>
      </c>
      <c r="V1071">
        <f t="shared" si="168"/>
        <v>21</v>
      </c>
      <c r="W1071" t="b">
        <v>0</v>
      </c>
      <c r="X1071" t="s">
        <v>8280</v>
      </c>
      <c r="Y1071" s="3">
        <f t="shared" si="169"/>
        <v>0.38636363636363635</v>
      </c>
      <c r="Z1071" s="4">
        <f t="shared" si="162"/>
        <v>40.476190476190474</v>
      </c>
      <c r="AA1071" t="s">
        <v>8329</v>
      </c>
      <c r="AB1071" t="s">
        <v>8330</v>
      </c>
      <c r="AC1071">
        <f>1</f>
        <v>1</v>
      </c>
    </row>
    <row r="1072" spans="1:29" ht="43.2" x14ac:dyDescent="0.3">
      <c r="A1072">
        <v>1070</v>
      </c>
      <c r="B1072" s="1" t="s">
        <v>1071</v>
      </c>
      <c r="C1072" s="1" t="s">
        <v>5180</v>
      </c>
      <c r="D1072">
        <v>10000</v>
      </c>
      <c r="E1072">
        <f>VLOOKUP(D1072,LU_A!$C$2:$D$13,1,TRUE)</f>
        <v>10000</v>
      </c>
      <c r="F1072" t="str">
        <f>VLOOKUP($D1072,LU_A!$C$2:$D$13,2,TRUE)</f>
        <v>SmD</v>
      </c>
      <c r="G1072">
        <v>70</v>
      </c>
      <c r="H1072" t="s">
        <v>8221</v>
      </c>
      <c r="I1072" t="s">
        <v>8224</v>
      </c>
      <c r="J1072" t="s">
        <v>8246</v>
      </c>
      <c r="K1072">
        <v>1349050622</v>
      </c>
      <c r="L1072" s="8">
        <f t="shared" si="160"/>
        <v>41183.011828703704</v>
      </c>
      <c r="M1072" s="8">
        <f t="shared" si="163"/>
        <v>41183</v>
      </c>
      <c r="N1072" s="9">
        <f t="shared" si="164"/>
        <v>1.1828703703940846E-2</v>
      </c>
      <c r="O1072">
        <v>1347322622</v>
      </c>
      <c r="P1072" s="8">
        <f t="shared" si="161"/>
        <v>41163.011828703704</v>
      </c>
      <c r="Q1072" s="8">
        <f t="shared" si="165"/>
        <v>41163</v>
      </c>
      <c r="R1072" s="9">
        <f t="shared" si="166"/>
        <v>1.1828703703940846E-2</v>
      </c>
      <c r="S1072" t="b">
        <v>0</v>
      </c>
      <c r="T1072">
        <v>2</v>
      </c>
      <c r="U1072" t="str">
        <f t="shared" si="167"/>
        <v/>
      </c>
      <c r="V1072">
        <f t="shared" si="168"/>
        <v>2</v>
      </c>
      <c r="W1072" t="b">
        <v>0</v>
      </c>
      <c r="X1072" t="s">
        <v>8280</v>
      </c>
      <c r="Y1072" s="3">
        <f t="shared" si="169"/>
        <v>7.0000000000000001E-3</v>
      </c>
      <c r="Z1072" s="4">
        <f t="shared" si="162"/>
        <v>35</v>
      </c>
      <c r="AA1072" t="s">
        <v>8329</v>
      </c>
      <c r="AB1072" t="s">
        <v>8330</v>
      </c>
      <c r="AC1072">
        <f>1</f>
        <v>1</v>
      </c>
    </row>
    <row r="1073" spans="1:29" ht="43.2" x14ac:dyDescent="0.3">
      <c r="A1073">
        <v>1071</v>
      </c>
      <c r="B1073" s="1" t="s">
        <v>1072</v>
      </c>
      <c r="C1073" s="1" t="s">
        <v>5181</v>
      </c>
      <c r="D1073">
        <v>100</v>
      </c>
      <c r="E1073">
        <f>VLOOKUP(D1073,LU_A!$C$2:$D$13,1,TRUE)</f>
        <v>0</v>
      </c>
      <c r="F1073" t="str">
        <f>VLOOKUP($D1073,LU_A!$C$2:$D$13,2,TRUE)</f>
        <v>SmA</v>
      </c>
      <c r="G1073">
        <v>0</v>
      </c>
      <c r="H1073" t="s">
        <v>8221</v>
      </c>
      <c r="I1073" t="s">
        <v>8234</v>
      </c>
      <c r="J1073" t="s">
        <v>8254</v>
      </c>
      <c r="K1073">
        <v>1447787093</v>
      </c>
      <c r="L1073" s="8">
        <f t="shared" si="160"/>
        <v>42325.795057870375</v>
      </c>
      <c r="M1073" s="8">
        <f t="shared" si="163"/>
        <v>42325</v>
      </c>
      <c r="N1073" s="9">
        <f t="shared" si="164"/>
        <v>0.79505787037487607</v>
      </c>
      <c r="O1073">
        <v>1445191493</v>
      </c>
      <c r="P1073" s="8">
        <f t="shared" si="161"/>
        <v>42295.753391203703</v>
      </c>
      <c r="Q1073" s="8">
        <f t="shared" si="165"/>
        <v>42295</v>
      </c>
      <c r="R1073" s="9">
        <f t="shared" si="166"/>
        <v>0.75339120370335877</v>
      </c>
      <c r="S1073" t="b">
        <v>0</v>
      </c>
      <c r="T1073">
        <v>0</v>
      </c>
      <c r="U1073" t="str">
        <f t="shared" si="167"/>
        <v/>
      </c>
      <c r="V1073">
        <f t="shared" si="168"/>
        <v>0</v>
      </c>
      <c r="W1073" t="b">
        <v>0</v>
      </c>
      <c r="X1073" t="s">
        <v>8280</v>
      </c>
      <c r="Y1073" s="3">
        <f t="shared" si="169"/>
        <v>0</v>
      </c>
      <c r="Z1073" s="4" t="str">
        <f t="shared" si="162"/>
        <v xml:space="preserve"> </v>
      </c>
      <c r="AA1073" t="s">
        <v>8329</v>
      </c>
      <c r="AB1073" t="s">
        <v>8330</v>
      </c>
      <c r="AC1073">
        <f>1</f>
        <v>1</v>
      </c>
    </row>
    <row r="1074" spans="1:29" ht="43.2" x14ac:dyDescent="0.3">
      <c r="A1074">
        <v>1072</v>
      </c>
      <c r="B1074" s="1" t="s">
        <v>1073</v>
      </c>
      <c r="C1074" s="1" t="s">
        <v>5182</v>
      </c>
      <c r="D1074">
        <v>75000</v>
      </c>
      <c r="E1074">
        <f>VLOOKUP(D1074,LU_A!$C$2:$D$13,1,TRUE)</f>
        <v>50000</v>
      </c>
      <c r="F1074" t="str">
        <f>VLOOKUP($D1074,LU_A!$C$2:$D$13,2,TRUE)</f>
        <v>LgD</v>
      </c>
      <c r="G1074">
        <v>51</v>
      </c>
      <c r="H1074" t="s">
        <v>8221</v>
      </c>
      <c r="I1074" t="s">
        <v>8224</v>
      </c>
      <c r="J1074" t="s">
        <v>8246</v>
      </c>
      <c r="K1074">
        <v>1391630297</v>
      </c>
      <c r="L1074" s="8">
        <f t="shared" si="160"/>
        <v>41675.832141203704</v>
      </c>
      <c r="M1074" s="8">
        <f t="shared" si="163"/>
        <v>41675</v>
      </c>
      <c r="N1074" s="9">
        <f t="shared" si="164"/>
        <v>0.83214120370394085</v>
      </c>
      <c r="O1074">
        <v>1389038297</v>
      </c>
      <c r="P1074" s="8">
        <f t="shared" si="161"/>
        <v>41645.832141203704</v>
      </c>
      <c r="Q1074" s="8">
        <f t="shared" si="165"/>
        <v>41645</v>
      </c>
      <c r="R1074" s="9">
        <f t="shared" si="166"/>
        <v>0.83214120370394085</v>
      </c>
      <c r="S1074" t="b">
        <v>0</v>
      </c>
      <c r="T1074">
        <v>4</v>
      </c>
      <c r="U1074" t="str">
        <f t="shared" si="167"/>
        <v/>
      </c>
      <c r="V1074">
        <f t="shared" si="168"/>
        <v>4</v>
      </c>
      <c r="W1074" t="b">
        <v>0</v>
      </c>
      <c r="X1074" t="s">
        <v>8280</v>
      </c>
      <c r="Y1074" s="3">
        <f t="shared" si="169"/>
        <v>6.8000000000000005E-4</v>
      </c>
      <c r="Z1074" s="4">
        <f t="shared" si="162"/>
        <v>12.75</v>
      </c>
      <c r="AA1074" t="s">
        <v>8329</v>
      </c>
      <c r="AB1074" t="s">
        <v>8330</v>
      </c>
      <c r="AC1074">
        <f>1</f>
        <v>1</v>
      </c>
    </row>
    <row r="1075" spans="1:29" ht="28.8" x14ac:dyDescent="0.3">
      <c r="A1075">
        <v>1073</v>
      </c>
      <c r="B1075" s="1" t="s">
        <v>1074</v>
      </c>
      <c r="C1075" s="1" t="s">
        <v>5183</v>
      </c>
      <c r="D1075">
        <v>750</v>
      </c>
      <c r="E1075">
        <f>VLOOKUP(D1075,LU_A!$C$2:$D$13,1,TRUE)</f>
        <v>0</v>
      </c>
      <c r="F1075" t="str">
        <f>VLOOKUP($D1075,LU_A!$C$2:$D$13,2,TRUE)</f>
        <v>SmA</v>
      </c>
      <c r="G1075">
        <v>10</v>
      </c>
      <c r="H1075" t="s">
        <v>8221</v>
      </c>
      <c r="I1075" t="s">
        <v>8224</v>
      </c>
      <c r="J1075" t="s">
        <v>8246</v>
      </c>
      <c r="K1075">
        <v>1318806541</v>
      </c>
      <c r="L1075" s="8">
        <f t="shared" si="160"/>
        <v>40832.964594907404</v>
      </c>
      <c r="M1075" s="8">
        <f t="shared" si="163"/>
        <v>40832</v>
      </c>
      <c r="N1075" s="9">
        <f t="shared" si="164"/>
        <v>0.96459490740380716</v>
      </c>
      <c r="O1075">
        <v>1316214541</v>
      </c>
      <c r="P1075" s="8">
        <f t="shared" si="161"/>
        <v>40802.964594907404</v>
      </c>
      <c r="Q1075" s="8">
        <f t="shared" si="165"/>
        <v>40802</v>
      </c>
      <c r="R1075" s="9">
        <f t="shared" si="166"/>
        <v>0.96459490740380716</v>
      </c>
      <c r="S1075" t="b">
        <v>0</v>
      </c>
      <c r="T1075">
        <v>1</v>
      </c>
      <c r="U1075" t="str">
        <f t="shared" si="167"/>
        <v/>
      </c>
      <c r="V1075">
        <f t="shared" si="168"/>
        <v>1</v>
      </c>
      <c r="W1075" t="b">
        <v>0</v>
      </c>
      <c r="X1075" t="s">
        <v>8280</v>
      </c>
      <c r="Y1075" s="3">
        <f t="shared" si="169"/>
        <v>1.3333333333333334E-2</v>
      </c>
      <c r="Z1075" s="4">
        <f t="shared" si="162"/>
        <v>10</v>
      </c>
      <c r="AA1075" t="s">
        <v>8329</v>
      </c>
      <c r="AB1075" t="s">
        <v>8330</v>
      </c>
      <c r="AC1075">
        <f>1</f>
        <v>1</v>
      </c>
    </row>
    <row r="1076" spans="1:29" ht="57.6" x14ac:dyDescent="0.3">
      <c r="A1076">
        <v>1074</v>
      </c>
      <c r="B1076" s="1" t="s">
        <v>1075</v>
      </c>
      <c r="C1076" s="1" t="s">
        <v>5184</v>
      </c>
      <c r="D1076">
        <v>54000</v>
      </c>
      <c r="E1076">
        <f>VLOOKUP(D1076,LU_A!$C$2:$D$13,1,TRUE)</f>
        <v>50000</v>
      </c>
      <c r="F1076" t="str">
        <f>VLOOKUP($D1076,LU_A!$C$2:$D$13,2,TRUE)</f>
        <v>LgD</v>
      </c>
      <c r="G1076">
        <v>3407</v>
      </c>
      <c r="H1076" t="s">
        <v>8221</v>
      </c>
      <c r="I1076" t="s">
        <v>8224</v>
      </c>
      <c r="J1076" t="s">
        <v>8246</v>
      </c>
      <c r="K1076">
        <v>1388808545</v>
      </c>
      <c r="L1076" s="8">
        <f t="shared" si="160"/>
        <v>41643.172974537039</v>
      </c>
      <c r="M1076" s="8">
        <f t="shared" si="163"/>
        <v>41643</v>
      </c>
      <c r="N1076" s="9">
        <f t="shared" si="164"/>
        <v>0.17297453703940846</v>
      </c>
      <c r="O1076">
        <v>1386216545</v>
      </c>
      <c r="P1076" s="8">
        <f t="shared" si="161"/>
        <v>41613.172974537039</v>
      </c>
      <c r="Q1076" s="8">
        <f t="shared" si="165"/>
        <v>41613</v>
      </c>
      <c r="R1076" s="9">
        <f t="shared" si="166"/>
        <v>0.17297453703940846</v>
      </c>
      <c r="S1076" t="b">
        <v>0</v>
      </c>
      <c r="T1076">
        <v>30</v>
      </c>
      <c r="U1076" t="str">
        <f t="shared" si="167"/>
        <v/>
      </c>
      <c r="V1076">
        <f t="shared" si="168"/>
        <v>30</v>
      </c>
      <c r="W1076" t="b">
        <v>0</v>
      </c>
      <c r="X1076" t="s">
        <v>8280</v>
      </c>
      <c r="Y1076" s="3">
        <f t="shared" si="169"/>
        <v>6.3092592592592589E-2</v>
      </c>
      <c r="Z1076" s="4">
        <f t="shared" si="162"/>
        <v>113.56666666666666</v>
      </c>
      <c r="AA1076" t="s">
        <v>8329</v>
      </c>
      <c r="AB1076" t="s">
        <v>8330</v>
      </c>
      <c r="AC1076">
        <f>1</f>
        <v>1</v>
      </c>
    </row>
    <row r="1077" spans="1:29" ht="28.8" x14ac:dyDescent="0.3">
      <c r="A1077">
        <v>1075</v>
      </c>
      <c r="B1077" s="1" t="s">
        <v>1076</v>
      </c>
      <c r="C1077" s="1" t="s">
        <v>5185</v>
      </c>
      <c r="D1077">
        <v>1000</v>
      </c>
      <c r="E1077">
        <f>VLOOKUP(D1077,LU_A!$C$2:$D$13,1,TRUE)</f>
        <v>1000</v>
      </c>
      <c r="F1077" t="str">
        <f>VLOOKUP($D1077,LU_A!$C$2:$D$13,2,TRUE)</f>
        <v>SmB</v>
      </c>
      <c r="G1077">
        <v>45</v>
      </c>
      <c r="H1077" t="s">
        <v>8221</v>
      </c>
      <c r="I1077" t="s">
        <v>8224</v>
      </c>
      <c r="J1077" t="s">
        <v>8246</v>
      </c>
      <c r="K1077">
        <v>1336340516</v>
      </c>
      <c r="L1077" s="8">
        <f t="shared" si="160"/>
        <v>41035.904120370367</v>
      </c>
      <c r="M1077" s="8">
        <f t="shared" si="163"/>
        <v>41035</v>
      </c>
      <c r="N1077" s="9">
        <f t="shared" si="164"/>
        <v>0.90412037036730908</v>
      </c>
      <c r="O1077">
        <v>1333748516</v>
      </c>
      <c r="P1077" s="8">
        <f t="shared" si="161"/>
        <v>41005.904120370367</v>
      </c>
      <c r="Q1077" s="8">
        <f t="shared" si="165"/>
        <v>41005</v>
      </c>
      <c r="R1077" s="9">
        <f t="shared" si="166"/>
        <v>0.90412037036730908</v>
      </c>
      <c r="S1077" t="b">
        <v>0</v>
      </c>
      <c r="T1077">
        <v>3</v>
      </c>
      <c r="U1077" t="str">
        <f t="shared" si="167"/>
        <v/>
      </c>
      <c r="V1077">
        <f t="shared" si="168"/>
        <v>3</v>
      </c>
      <c r="W1077" t="b">
        <v>0</v>
      </c>
      <c r="X1077" t="s">
        <v>8280</v>
      </c>
      <c r="Y1077" s="3">
        <f t="shared" si="169"/>
        <v>4.4999999999999998E-2</v>
      </c>
      <c r="Z1077" s="4">
        <f t="shared" si="162"/>
        <v>15</v>
      </c>
      <c r="AA1077" t="s">
        <v>8329</v>
      </c>
      <c r="AB1077" t="s">
        <v>8330</v>
      </c>
      <c r="AC1077">
        <f>1</f>
        <v>1</v>
      </c>
    </row>
    <row r="1078" spans="1:29" ht="43.2" x14ac:dyDescent="0.3">
      <c r="A1078">
        <v>1076</v>
      </c>
      <c r="B1078" s="1" t="s">
        <v>1077</v>
      </c>
      <c r="C1078" s="1" t="s">
        <v>5186</v>
      </c>
      <c r="D1078">
        <v>75000</v>
      </c>
      <c r="E1078">
        <f>VLOOKUP(D1078,LU_A!$C$2:$D$13,1,TRUE)</f>
        <v>50000</v>
      </c>
      <c r="F1078" t="str">
        <f>VLOOKUP($D1078,LU_A!$C$2:$D$13,2,TRUE)</f>
        <v>LgD</v>
      </c>
      <c r="G1078">
        <v>47074</v>
      </c>
      <c r="H1078" t="s">
        <v>8221</v>
      </c>
      <c r="I1078" t="s">
        <v>8224</v>
      </c>
      <c r="J1078" t="s">
        <v>8246</v>
      </c>
      <c r="K1078">
        <v>1410426250</v>
      </c>
      <c r="L1078" s="8">
        <f t="shared" si="160"/>
        <v>41893.377893518518</v>
      </c>
      <c r="M1078" s="8">
        <f t="shared" si="163"/>
        <v>41893</v>
      </c>
      <c r="N1078" s="9">
        <f t="shared" si="164"/>
        <v>0.37789351851824904</v>
      </c>
      <c r="O1078">
        <v>1405674250</v>
      </c>
      <c r="P1078" s="8">
        <f t="shared" si="161"/>
        <v>41838.377893518518</v>
      </c>
      <c r="Q1078" s="8">
        <f t="shared" si="165"/>
        <v>41838</v>
      </c>
      <c r="R1078" s="9">
        <f t="shared" si="166"/>
        <v>0.37789351851824904</v>
      </c>
      <c r="S1078" t="b">
        <v>0</v>
      </c>
      <c r="T1078">
        <v>975</v>
      </c>
      <c r="U1078" t="str">
        <f t="shared" si="167"/>
        <v/>
      </c>
      <c r="V1078">
        <f t="shared" si="168"/>
        <v>975</v>
      </c>
      <c r="W1078" t="b">
        <v>0</v>
      </c>
      <c r="X1078" t="s">
        <v>8280</v>
      </c>
      <c r="Y1078" s="3">
        <f t="shared" si="169"/>
        <v>0.62765333333333329</v>
      </c>
      <c r="Z1078" s="4">
        <f t="shared" si="162"/>
        <v>48.281025641025643</v>
      </c>
      <c r="AA1078" t="s">
        <v>8329</v>
      </c>
      <c r="AB1078" t="s">
        <v>8330</v>
      </c>
      <c r="AC1078">
        <f>1</f>
        <v>1</v>
      </c>
    </row>
    <row r="1079" spans="1:29" ht="43.2" x14ac:dyDescent="0.3">
      <c r="A1079">
        <v>1077</v>
      </c>
      <c r="B1079" s="1" t="s">
        <v>1078</v>
      </c>
      <c r="C1079" s="1" t="s">
        <v>5187</v>
      </c>
      <c r="D1079">
        <v>25000</v>
      </c>
      <c r="E1079">
        <f>VLOOKUP(D1079,LU_A!$C$2:$D$13,1,TRUE)</f>
        <v>25000</v>
      </c>
      <c r="F1079" t="str">
        <f>VLOOKUP($D1079,LU_A!$C$2:$D$13,2,TRUE)</f>
        <v>MedC</v>
      </c>
      <c r="G1079">
        <v>7344</v>
      </c>
      <c r="H1079" t="s">
        <v>8221</v>
      </c>
      <c r="I1079" t="s">
        <v>8224</v>
      </c>
      <c r="J1079" t="s">
        <v>8246</v>
      </c>
      <c r="K1079">
        <v>1452744011</v>
      </c>
      <c r="L1079" s="8">
        <f t="shared" si="160"/>
        <v>42383.16679398148</v>
      </c>
      <c r="M1079" s="8">
        <f t="shared" si="163"/>
        <v>42383</v>
      </c>
      <c r="N1079" s="9">
        <f t="shared" si="164"/>
        <v>0.16679398147971369</v>
      </c>
      <c r="O1079">
        <v>1450152011</v>
      </c>
      <c r="P1079" s="8">
        <f t="shared" si="161"/>
        <v>42353.16679398148</v>
      </c>
      <c r="Q1079" s="8">
        <f t="shared" si="165"/>
        <v>42353</v>
      </c>
      <c r="R1079" s="9">
        <f t="shared" si="166"/>
        <v>0.16679398147971369</v>
      </c>
      <c r="S1079" t="b">
        <v>0</v>
      </c>
      <c r="T1079">
        <v>167</v>
      </c>
      <c r="U1079" t="str">
        <f t="shared" si="167"/>
        <v/>
      </c>
      <c r="V1079">
        <f t="shared" si="168"/>
        <v>167</v>
      </c>
      <c r="W1079" t="b">
        <v>0</v>
      </c>
      <c r="X1079" t="s">
        <v>8280</v>
      </c>
      <c r="Y1079" s="3">
        <f t="shared" si="169"/>
        <v>0.29376000000000002</v>
      </c>
      <c r="Z1079" s="4">
        <f t="shared" si="162"/>
        <v>43.976047904191617</v>
      </c>
      <c r="AA1079" t="s">
        <v>8329</v>
      </c>
      <c r="AB1079" t="s">
        <v>8330</v>
      </c>
      <c r="AC1079">
        <f>1</f>
        <v>1</v>
      </c>
    </row>
    <row r="1080" spans="1:29" ht="57.6" x14ac:dyDescent="0.3">
      <c r="A1080">
        <v>1078</v>
      </c>
      <c r="B1080" s="1" t="s">
        <v>1079</v>
      </c>
      <c r="C1080" s="1" t="s">
        <v>5188</v>
      </c>
      <c r="D1080">
        <v>600</v>
      </c>
      <c r="E1080">
        <f>VLOOKUP(D1080,LU_A!$C$2:$D$13,1,TRUE)</f>
        <v>0</v>
      </c>
      <c r="F1080" t="str">
        <f>VLOOKUP($D1080,LU_A!$C$2:$D$13,2,TRUE)</f>
        <v>SmA</v>
      </c>
      <c r="G1080">
        <v>45</v>
      </c>
      <c r="H1080" t="s">
        <v>8221</v>
      </c>
      <c r="I1080" t="s">
        <v>8224</v>
      </c>
      <c r="J1080" t="s">
        <v>8246</v>
      </c>
      <c r="K1080">
        <v>1311309721</v>
      </c>
      <c r="L1080" s="8">
        <f t="shared" si="160"/>
        <v>40746.195844907408</v>
      </c>
      <c r="M1080" s="8">
        <f t="shared" si="163"/>
        <v>40746</v>
      </c>
      <c r="N1080" s="9">
        <f t="shared" si="164"/>
        <v>0.19584490740817273</v>
      </c>
      <c r="O1080">
        <v>1307421721</v>
      </c>
      <c r="P1080" s="8">
        <f t="shared" si="161"/>
        <v>40701.195844907408</v>
      </c>
      <c r="Q1080" s="8">
        <f t="shared" si="165"/>
        <v>40701</v>
      </c>
      <c r="R1080" s="9">
        <f t="shared" si="166"/>
        <v>0.19584490740817273</v>
      </c>
      <c r="S1080" t="b">
        <v>0</v>
      </c>
      <c r="T1080">
        <v>5</v>
      </c>
      <c r="U1080" t="str">
        <f t="shared" si="167"/>
        <v/>
      </c>
      <c r="V1080">
        <f t="shared" si="168"/>
        <v>5</v>
      </c>
      <c r="W1080" t="b">
        <v>0</v>
      </c>
      <c r="X1080" t="s">
        <v>8280</v>
      </c>
      <c r="Y1080" s="3">
        <f t="shared" si="169"/>
        <v>7.4999999999999997E-2</v>
      </c>
      <c r="Z1080" s="4">
        <f t="shared" si="162"/>
        <v>9</v>
      </c>
      <c r="AA1080" t="s">
        <v>8329</v>
      </c>
      <c r="AB1080" t="s">
        <v>8330</v>
      </c>
      <c r="AC1080">
        <f>1</f>
        <v>1</v>
      </c>
    </row>
    <row r="1081" spans="1:29" ht="43.2" x14ac:dyDescent="0.3">
      <c r="A1081">
        <v>1079</v>
      </c>
      <c r="B1081" s="1" t="s">
        <v>1080</v>
      </c>
      <c r="C1081" s="1" t="s">
        <v>5189</v>
      </c>
      <c r="D1081">
        <v>26000</v>
      </c>
      <c r="E1081">
        <f>VLOOKUP(D1081,LU_A!$C$2:$D$13,1,TRUE)</f>
        <v>25000</v>
      </c>
      <c r="F1081" t="str">
        <f>VLOOKUP($D1081,LU_A!$C$2:$D$13,2,TRUE)</f>
        <v>MedC</v>
      </c>
      <c r="G1081">
        <v>678</v>
      </c>
      <c r="H1081" t="s">
        <v>8221</v>
      </c>
      <c r="I1081" t="s">
        <v>8236</v>
      </c>
      <c r="J1081" t="s">
        <v>8249</v>
      </c>
      <c r="K1081">
        <v>1463232936</v>
      </c>
      <c r="L1081" s="8">
        <f t="shared" si="160"/>
        <v>42504.566388888896</v>
      </c>
      <c r="M1081" s="8">
        <f t="shared" si="163"/>
        <v>42504</v>
      </c>
      <c r="N1081" s="9">
        <f t="shared" si="164"/>
        <v>0.56638888889574446</v>
      </c>
      <c r="O1081">
        <v>1461072936</v>
      </c>
      <c r="P1081" s="8">
        <f t="shared" si="161"/>
        <v>42479.566388888896</v>
      </c>
      <c r="Q1081" s="8">
        <f t="shared" si="165"/>
        <v>42479</v>
      </c>
      <c r="R1081" s="9">
        <f t="shared" si="166"/>
        <v>0.56638888889574446</v>
      </c>
      <c r="S1081" t="b">
        <v>0</v>
      </c>
      <c r="T1081">
        <v>18</v>
      </c>
      <c r="U1081" t="str">
        <f t="shared" si="167"/>
        <v/>
      </c>
      <c r="V1081">
        <f t="shared" si="168"/>
        <v>18</v>
      </c>
      <c r="W1081" t="b">
        <v>0</v>
      </c>
      <c r="X1081" t="s">
        <v>8280</v>
      </c>
      <c r="Y1081" s="3">
        <f t="shared" si="169"/>
        <v>2.6076923076923077E-2</v>
      </c>
      <c r="Z1081" s="4">
        <f t="shared" si="162"/>
        <v>37.666666666666664</v>
      </c>
      <c r="AA1081" t="s">
        <v>8329</v>
      </c>
      <c r="AB1081" t="s">
        <v>8330</v>
      </c>
      <c r="AC1081">
        <f>1</f>
        <v>1</v>
      </c>
    </row>
    <row r="1082" spans="1:29" ht="43.2" x14ac:dyDescent="0.3">
      <c r="A1082">
        <v>1080</v>
      </c>
      <c r="B1082" s="1" t="s">
        <v>1081</v>
      </c>
      <c r="C1082" s="1" t="s">
        <v>5190</v>
      </c>
      <c r="D1082">
        <v>20000</v>
      </c>
      <c r="E1082">
        <f>VLOOKUP(D1082,LU_A!$C$2:$D$13,1,TRUE)</f>
        <v>20000</v>
      </c>
      <c r="F1082" t="str">
        <f>VLOOKUP($D1082,LU_A!$C$2:$D$13,2,TRUE)</f>
        <v>MedB</v>
      </c>
      <c r="G1082">
        <v>1821</v>
      </c>
      <c r="H1082" t="s">
        <v>8221</v>
      </c>
      <c r="I1082" t="s">
        <v>8224</v>
      </c>
      <c r="J1082" t="s">
        <v>8246</v>
      </c>
      <c r="K1082">
        <v>1399778333</v>
      </c>
      <c r="L1082" s="8">
        <f t="shared" si="160"/>
        <v>41770.138113425928</v>
      </c>
      <c r="M1082" s="8">
        <f t="shared" si="163"/>
        <v>41770</v>
      </c>
      <c r="N1082" s="9">
        <f t="shared" si="164"/>
        <v>0.138113425928168</v>
      </c>
      <c r="O1082">
        <v>1397186333</v>
      </c>
      <c r="P1082" s="8">
        <f t="shared" si="161"/>
        <v>41740.138113425928</v>
      </c>
      <c r="Q1082" s="8">
        <f t="shared" si="165"/>
        <v>41740</v>
      </c>
      <c r="R1082" s="9">
        <f t="shared" si="166"/>
        <v>0.138113425928168</v>
      </c>
      <c r="S1082" t="b">
        <v>0</v>
      </c>
      <c r="T1082">
        <v>98</v>
      </c>
      <c r="U1082" t="str">
        <f t="shared" si="167"/>
        <v/>
      </c>
      <c r="V1082">
        <f t="shared" si="168"/>
        <v>98</v>
      </c>
      <c r="W1082" t="b">
        <v>0</v>
      </c>
      <c r="X1082" t="s">
        <v>8280</v>
      </c>
      <c r="Y1082" s="3">
        <f t="shared" si="169"/>
        <v>9.1050000000000006E-2</v>
      </c>
      <c r="Z1082" s="4">
        <f t="shared" si="162"/>
        <v>18.581632653061224</v>
      </c>
      <c r="AA1082" t="s">
        <v>8329</v>
      </c>
      <c r="AB1082" t="s">
        <v>8330</v>
      </c>
      <c r="AC1082">
        <f>1</f>
        <v>1</v>
      </c>
    </row>
    <row r="1083" spans="1:29" ht="43.2" x14ac:dyDescent="0.3">
      <c r="A1083">
        <v>1081</v>
      </c>
      <c r="B1083" s="1" t="s">
        <v>1082</v>
      </c>
      <c r="C1083" s="1" t="s">
        <v>5191</v>
      </c>
      <c r="D1083">
        <v>68000</v>
      </c>
      <c r="E1083">
        <f>VLOOKUP(D1083,LU_A!$C$2:$D$13,1,TRUE)</f>
        <v>50000</v>
      </c>
      <c r="F1083" t="str">
        <f>VLOOKUP($D1083,LU_A!$C$2:$D$13,2,TRUE)</f>
        <v>LgD</v>
      </c>
      <c r="G1083">
        <v>12</v>
      </c>
      <c r="H1083" t="s">
        <v>8221</v>
      </c>
      <c r="I1083" t="s">
        <v>8224</v>
      </c>
      <c r="J1083" t="s">
        <v>8246</v>
      </c>
      <c r="K1083">
        <v>1422483292</v>
      </c>
      <c r="L1083" s="8">
        <f t="shared" si="160"/>
        <v>42032.926990740743</v>
      </c>
      <c r="M1083" s="8">
        <f t="shared" si="163"/>
        <v>42032</v>
      </c>
      <c r="N1083" s="9">
        <f t="shared" si="164"/>
        <v>0.92699074074334931</v>
      </c>
      <c r="O1083">
        <v>1419891292</v>
      </c>
      <c r="P1083" s="8">
        <f t="shared" si="161"/>
        <v>42002.926990740743</v>
      </c>
      <c r="Q1083" s="8">
        <f t="shared" si="165"/>
        <v>42002</v>
      </c>
      <c r="R1083" s="9">
        <f t="shared" si="166"/>
        <v>0.92699074074334931</v>
      </c>
      <c r="S1083" t="b">
        <v>0</v>
      </c>
      <c r="T1083">
        <v>4</v>
      </c>
      <c r="U1083" t="str">
        <f t="shared" si="167"/>
        <v/>
      </c>
      <c r="V1083">
        <f t="shared" si="168"/>
        <v>4</v>
      </c>
      <c r="W1083" t="b">
        <v>0</v>
      </c>
      <c r="X1083" t="s">
        <v>8280</v>
      </c>
      <c r="Y1083" s="3">
        <f t="shared" si="169"/>
        <v>1.7647058823529413E-4</v>
      </c>
      <c r="Z1083" s="4">
        <f t="shared" si="162"/>
        <v>3</v>
      </c>
      <c r="AA1083" t="s">
        <v>8329</v>
      </c>
      <c r="AB1083" t="s">
        <v>8330</v>
      </c>
      <c r="AC1083">
        <f>1</f>
        <v>1</v>
      </c>
    </row>
    <row r="1084" spans="1:29" ht="43.2" x14ac:dyDescent="0.3">
      <c r="A1084">
        <v>1082</v>
      </c>
      <c r="B1084" s="1" t="s">
        <v>1083</v>
      </c>
      <c r="C1084" s="1" t="s">
        <v>5192</v>
      </c>
      <c r="D1084">
        <v>10000</v>
      </c>
      <c r="E1084">
        <f>VLOOKUP(D1084,LU_A!$C$2:$D$13,1,TRUE)</f>
        <v>10000</v>
      </c>
      <c r="F1084" t="str">
        <f>VLOOKUP($D1084,LU_A!$C$2:$D$13,2,TRUE)</f>
        <v>SmD</v>
      </c>
      <c r="G1084">
        <v>56</v>
      </c>
      <c r="H1084" t="s">
        <v>8221</v>
      </c>
      <c r="I1084" t="s">
        <v>8224</v>
      </c>
      <c r="J1084" t="s">
        <v>8246</v>
      </c>
      <c r="K1084">
        <v>1344635088</v>
      </c>
      <c r="L1084" s="8">
        <f t="shared" si="160"/>
        <v>41131.906111111115</v>
      </c>
      <c r="M1084" s="8">
        <f t="shared" si="163"/>
        <v>41131</v>
      </c>
      <c r="N1084" s="9">
        <f t="shared" si="164"/>
        <v>0.90611111111502396</v>
      </c>
      <c r="O1084">
        <v>1342043088</v>
      </c>
      <c r="P1084" s="8">
        <f t="shared" si="161"/>
        <v>41101.906111111115</v>
      </c>
      <c r="Q1084" s="8">
        <f t="shared" si="165"/>
        <v>41101</v>
      </c>
      <c r="R1084" s="9">
        <f t="shared" si="166"/>
        <v>0.90611111111502396</v>
      </c>
      <c r="S1084" t="b">
        <v>0</v>
      </c>
      <c r="T1084">
        <v>3</v>
      </c>
      <c r="U1084" t="str">
        <f t="shared" si="167"/>
        <v/>
      </c>
      <c r="V1084">
        <f t="shared" si="168"/>
        <v>3</v>
      </c>
      <c r="W1084" t="b">
        <v>0</v>
      </c>
      <c r="X1084" t="s">
        <v>8280</v>
      </c>
      <c r="Y1084" s="3">
        <f t="shared" si="169"/>
        <v>5.5999999999999999E-3</v>
      </c>
      <c r="Z1084" s="4">
        <f t="shared" si="162"/>
        <v>18.666666666666668</v>
      </c>
      <c r="AA1084" t="s">
        <v>8329</v>
      </c>
      <c r="AB1084" t="s">
        <v>8330</v>
      </c>
      <c r="AC1084">
        <f>1</f>
        <v>1</v>
      </c>
    </row>
    <row r="1085" spans="1:29" ht="43.2" x14ac:dyDescent="0.3">
      <c r="A1085">
        <v>1083</v>
      </c>
      <c r="B1085" s="1" t="s">
        <v>1084</v>
      </c>
      <c r="C1085" s="1" t="s">
        <v>5193</v>
      </c>
      <c r="D1085">
        <v>50000</v>
      </c>
      <c r="E1085">
        <f>VLOOKUP(D1085,LU_A!$C$2:$D$13,1,TRUE)</f>
        <v>50000</v>
      </c>
      <c r="F1085" t="str">
        <f>VLOOKUP($D1085,LU_A!$C$2:$D$13,2,TRUE)</f>
        <v>LgD</v>
      </c>
      <c r="G1085">
        <v>410</v>
      </c>
      <c r="H1085" t="s">
        <v>8221</v>
      </c>
      <c r="I1085" t="s">
        <v>8229</v>
      </c>
      <c r="J1085" t="s">
        <v>8251</v>
      </c>
      <c r="K1085">
        <v>1406994583</v>
      </c>
      <c r="L1085" s="8">
        <f t="shared" si="160"/>
        <v>41853.659525462965</v>
      </c>
      <c r="M1085" s="8">
        <f t="shared" si="163"/>
        <v>41853</v>
      </c>
      <c r="N1085" s="9">
        <f t="shared" si="164"/>
        <v>0.65952546296466608</v>
      </c>
      <c r="O1085">
        <v>1401810583</v>
      </c>
      <c r="P1085" s="8">
        <f t="shared" si="161"/>
        <v>41793.659525462965</v>
      </c>
      <c r="Q1085" s="8">
        <f t="shared" si="165"/>
        <v>41793</v>
      </c>
      <c r="R1085" s="9">
        <f t="shared" si="166"/>
        <v>0.65952546296466608</v>
      </c>
      <c r="S1085" t="b">
        <v>0</v>
      </c>
      <c r="T1085">
        <v>1</v>
      </c>
      <c r="U1085" t="str">
        <f t="shared" si="167"/>
        <v/>
      </c>
      <c r="V1085">
        <f t="shared" si="168"/>
        <v>1</v>
      </c>
      <c r="W1085" t="b">
        <v>0</v>
      </c>
      <c r="X1085" t="s">
        <v>8280</v>
      </c>
      <c r="Y1085" s="3">
        <f t="shared" si="169"/>
        <v>8.2000000000000007E-3</v>
      </c>
      <c r="Z1085" s="4">
        <f t="shared" si="162"/>
        <v>410</v>
      </c>
      <c r="AA1085" t="s">
        <v>8329</v>
      </c>
      <c r="AB1085" t="s">
        <v>8330</v>
      </c>
      <c r="AC1085">
        <f>1</f>
        <v>1</v>
      </c>
    </row>
    <row r="1086" spans="1:29" x14ac:dyDescent="0.3">
      <c r="A1086">
        <v>1084</v>
      </c>
      <c r="B1086" s="1" t="s">
        <v>1085</v>
      </c>
      <c r="C1086" s="1" t="s">
        <v>5194</v>
      </c>
      <c r="D1086">
        <v>550</v>
      </c>
      <c r="E1086">
        <f>VLOOKUP(D1086,LU_A!$C$2:$D$13,1,TRUE)</f>
        <v>0</v>
      </c>
      <c r="F1086" t="str">
        <f>VLOOKUP($D1086,LU_A!$C$2:$D$13,2,TRUE)</f>
        <v>SmA</v>
      </c>
      <c r="G1086">
        <v>0</v>
      </c>
      <c r="H1086" t="s">
        <v>8221</v>
      </c>
      <c r="I1086" t="s">
        <v>8224</v>
      </c>
      <c r="J1086" t="s">
        <v>8246</v>
      </c>
      <c r="K1086">
        <v>1407534804</v>
      </c>
      <c r="L1086" s="8">
        <f t="shared" si="160"/>
        <v>41859.912083333329</v>
      </c>
      <c r="M1086" s="8">
        <f t="shared" si="163"/>
        <v>41859</v>
      </c>
      <c r="N1086" s="9">
        <f t="shared" si="164"/>
        <v>0.91208333332906477</v>
      </c>
      <c r="O1086">
        <v>1404942804</v>
      </c>
      <c r="P1086" s="8">
        <f t="shared" si="161"/>
        <v>41829.912083333329</v>
      </c>
      <c r="Q1086" s="8">
        <f t="shared" si="165"/>
        <v>41829</v>
      </c>
      <c r="R1086" s="9">
        <f t="shared" si="166"/>
        <v>0.91208333332906477</v>
      </c>
      <c r="S1086" t="b">
        <v>0</v>
      </c>
      <c r="T1086">
        <v>0</v>
      </c>
      <c r="U1086" t="str">
        <f t="shared" si="167"/>
        <v/>
      </c>
      <c r="V1086">
        <f t="shared" si="168"/>
        <v>0</v>
      </c>
      <c r="W1086" t="b">
        <v>0</v>
      </c>
      <c r="X1086" t="s">
        <v>8280</v>
      </c>
      <c r="Y1086" s="3">
        <f t="shared" si="169"/>
        <v>0</v>
      </c>
      <c r="Z1086" s="4" t="str">
        <f t="shared" si="162"/>
        <v xml:space="preserve"> </v>
      </c>
      <c r="AA1086" t="s">
        <v>8329</v>
      </c>
      <c r="AB1086" t="s">
        <v>8330</v>
      </c>
      <c r="AC1086">
        <f>1</f>
        <v>1</v>
      </c>
    </row>
    <row r="1087" spans="1:29" ht="43.2" x14ac:dyDescent="0.3">
      <c r="A1087">
        <v>1085</v>
      </c>
      <c r="B1087" s="1" t="s">
        <v>1086</v>
      </c>
      <c r="C1087" s="1" t="s">
        <v>5195</v>
      </c>
      <c r="D1087">
        <v>30000</v>
      </c>
      <c r="E1087">
        <f>VLOOKUP(D1087,LU_A!$C$2:$D$13,1,TRUE)</f>
        <v>30000</v>
      </c>
      <c r="F1087" t="str">
        <f>VLOOKUP($D1087,LU_A!$C$2:$D$13,2,TRUE)</f>
        <v>MedD</v>
      </c>
      <c r="G1087">
        <v>1026</v>
      </c>
      <c r="H1087" t="s">
        <v>8221</v>
      </c>
      <c r="I1087" t="s">
        <v>8229</v>
      </c>
      <c r="J1087" t="s">
        <v>8251</v>
      </c>
      <c r="K1087">
        <v>1457967975</v>
      </c>
      <c r="L1087" s="8">
        <f t="shared" si="160"/>
        <v>42443.629340277781</v>
      </c>
      <c r="M1087" s="8">
        <f t="shared" si="163"/>
        <v>42443</v>
      </c>
      <c r="N1087" s="9">
        <f t="shared" si="164"/>
        <v>0.62934027778101154</v>
      </c>
      <c r="O1087">
        <v>1455379575</v>
      </c>
      <c r="P1087" s="8">
        <f t="shared" si="161"/>
        <v>42413.671006944445</v>
      </c>
      <c r="Q1087" s="8">
        <f t="shared" si="165"/>
        <v>42413</v>
      </c>
      <c r="R1087" s="9">
        <f t="shared" si="166"/>
        <v>0.67100694444525288</v>
      </c>
      <c r="S1087" t="b">
        <v>0</v>
      </c>
      <c r="T1087">
        <v>9</v>
      </c>
      <c r="U1087" t="str">
        <f t="shared" si="167"/>
        <v/>
      </c>
      <c r="V1087">
        <f t="shared" si="168"/>
        <v>9</v>
      </c>
      <c r="W1087" t="b">
        <v>0</v>
      </c>
      <c r="X1087" t="s">
        <v>8280</v>
      </c>
      <c r="Y1087" s="3">
        <f t="shared" si="169"/>
        <v>3.4200000000000001E-2</v>
      </c>
      <c r="Z1087" s="4">
        <f t="shared" si="162"/>
        <v>114</v>
      </c>
      <c r="AA1087" t="s">
        <v>8329</v>
      </c>
      <c r="AB1087" t="s">
        <v>8330</v>
      </c>
      <c r="AC1087">
        <f>1</f>
        <v>1</v>
      </c>
    </row>
    <row r="1088" spans="1:29" x14ac:dyDescent="0.3">
      <c r="A1088">
        <v>1086</v>
      </c>
      <c r="B1088" s="1" t="s">
        <v>1087</v>
      </c>
      <c r="C1088" s="1" t="s">
        <v>5196</v>
      </c>
      <c r="D1088">
        <v>18000</v>
      </c>
      <c r="E1088">
        <f>VLOOKUP(D1088,LU_A!$C$2:$D$13,1,TRUE)</f>
        <v>15000</v>
      </c>
      <c r="F1088" t="str">
        <f>VLOOKUP($D1088,LU_A!$C$2:$D$13,2,TRUE)</f>
        <v>MedA</v>
      </c>
      <c r="G1088">
        <v>15</v>
      </c>
      <c r="H1088" t="s">
        <v>8221</v>
      </c>
      <c r="I1088" t="s">
        <v>8224</v>
      </c>
      <c r="J1088" t="s">
        <v>8246</v>
      </c>
      <c r="K1088">
        <v>1408913291</v>
      </c>
      <c r="L1088" s="8">
        <f t="shared" si="160"/>
        <v>41875.866793981484</v>
      </c>
      <c r="M1088" s="8">
        <f t="shared" si="163"/>
        <v>41875</v>
      </c>
      <c r="N1088" s="9">
        <f t="shared" si="164"/>
        <v>0.86679398148407927</v>
      </c>
      <c r="O1088">
        <v>1406321291</v>
      </c>
      <c r="P1088" s="8">
        <f t="shared" si="161"/>
        <v>41845.866793981484</v>
      </c>
      <c r="Q1088" s="8">
        <f t="shared" si="165"/>
        <v>41845</v>
      </c>
      <c r="R1088" s="9">
        <f t="shared" si="166"/>
        <v>0.86679398148407927</v>
      </c>
      <c r="S1088" t="b">
        <v>0</v>
      </c>
      <c r="T1088">
        <v>2</v>
      </c>
      <c r="U1088" t="str">
        <f t="shared" si="167"/>
        <v/>
      </c>
      <c r="V1088">
        <f t="shared" si="168"/>
        <v>2</v>
      </c>
      <c r="W1088" t="b">
        <v>0</v>
      </c>
      <c r="X1088" t="s">
        <v>8280</v>
      </c>
      <c r="Y1088" s="3">
        <f t="shared" si="169"/>
        <v>8.3333333333333339E-4</v>
      </c>
      <c r="Z1088" s="4">
        <f t="shared" si="162"/>
        <v>7.5</v>
      </c>
      <c r="AA1088" t="s">
        <v>8329</v>
      </c>
      <c r="AB1088" t="s">
        <v>8330</v>
      </c>
      <c r="AC1088">
        <f>1</f>
        <v>1</v>
      </c>
    </row>
    <row r="1089" spans="1:29" ht="43.2" x14ac:dyDescent="0.3">
      <c r="A1089">
        <v>1087</v>
      </c>
      <c r="B1089" s="1" t="s">
        <v>1088</v>
      </c>
      <c r="C1089" s="1" t="s">
        <v>5197</v>
      </c>
      <c r="D1089">
        <v>1100</v>
      </c>
      <c r="E1089">
        <f>VLOOKUP(D1089,LU_A!$C$2:$D$13,1,TRUE)</f>
        <v>1000</v>
      </c>
      <c r="F1089" t="str">
        <f>VLOOKUP($D1089,LU_A!$C$2:$D$13,2,TRUE)</f>
        <v>SmB</v>
      </c>
      <c r="G1089">
        <v>0</v>
      </c>
      <c r="H1089" t="s">
        <v>8221</v>
      </c>
      <c r="I1089" t="s">
        <v>8224</v>
      </c>
      <c r="J1089" t="s">
        <v>8246</v>
      </c>
      <c r="K1089">
        <v>1402852087</v>
      </c>
      <c r="L1089" s="8">
        <f t="shared" si="160"/>
        <v>41805.713969907411</v>
      </c>
      <c r="M1089" s="8">
        <f t="shared" si="163"/>
        <v>41805</v>
      </c>
      <c r="N1089" s="9">
        <f t="shared" si="164"/>
        <v>0.71396990741050104</v>
      </c>
      <c r="O1089">
        <v>1400260087</v>
      </c>
      <c r="P1089" s="8">
        <f t="shared" si="161"/>
        <v>41775.713969907411</v>
      </c>
      <c r="Q1089" s="8">
        <f t="shared" si="165"/>
        <v>41775</v>
      </c>
      <c r="R1089" s="9">
        <f t="shared" si="166"/>
        <v>0.71396990741050104</v>
      </c>
      <c r="S1089" t="b">
        <v>0</v>
      </c>
      <c r="T1089">
        <v>0</v>
      </c>
      <c r="U1089" t="str">
        <f t="shared" si="167"/>
        <v/>
      </c>
      <c r="V1089">
        <f t="shared" si="168"/>
        <v>0</v>
      </c>
      <c r="W1089" t="b">
        <v>0</v>
      </c>
      <c r="X1089" t="s">
        <v>8280</v>
      </c>
      <c r="Y1089" s="3">
        <f t="shared" si="169"/>
        <v>0</v>
      </c>
      <c r="Z1089" s="4" t="str">
        <f t="shared" si="162"/>
        <v xml:space="preserve"> </v>
      </c>
      <c r="AA1089" t="s">
        <v>8329</v>
      </c>
      <c r="AB1089" t="s">
        <v>8330</v>
      </c>
      <c r="AC1089">
        <f>1</f>
        <v>1</v>
      </c>
    </row>
    <row r="1090" spans="1:29" ht="28.8" x14ac:dyDescent="0.3">
      <c r="A1090">
        <v>1088</v>
      </c>
      <c r="B1090" s="1" t="s">
        <v>1089</v>
      </c>
      <c r="C1090" s="1" t="s">
        <v>5198</v>
      </c>
      <c r="D1090">
        <v>45000</v>
      </c>
      <c r="E1090">
        <f>VLOOKUP(D1090,LU_A!$C$2:$D$13,1,TRUE)</f>
        <v>45000</v>
      </c>
      <c r="F1090" t="str">
        <f>VLOOKUP($D1090,LU_A!$C$2:$D$13,2,TRUE)</f>
        <v>LgC</v>
      </c>
      <c r="G1090">
        <v>6382.34</v>
      </c>
      <c r="H1090" t="s">
        <v>8221</v>
      </c>
      <c r="I1090" t="s">
        <v>8224</v>
      </c>
      <c r="J1090" t="s">
        <v>8246</v>
      </c>
      <c r="K1090">
        <v>1398366667</v>
      </c>
      <c r="L1090" s="8">
        <f t="shared" ref="L1090:L1153" si="170">(((K1090/60)/60)/24)+DATE(1970,1,1)</f>
        <v>41753.799386574072</v>
      </c>
      <c r="M1090" s="8">
        <f t="shared" si="163"/>
        <v>41753</v>
      </c>
      <c r="N1090" s="9">
        <f t="shared" si="164"/>
        <v>0.799386574071832</v>
      </c>
      <c r="O1090">
        <v>1395774667</v>
      </c>
      <c r="P1090" s="8">
        <f t="shared" ref="P1090:P1153" si="171">(((O1090/60)/60)/24)+DATE(1970,1,1)</f>
        <v>41723.799386574072</v>
      </c>
      <c r="Q1090" s="8">
        <f t="shared" si="165"/>
        <v>41723</v>
      </c>
      <c r="R1090" s="9">
        <f t="shared" si="166"/>
        <v>0.799386574071832</v>
      </c>
      <c r="S1090" t="b">
        <v>0</v>
      </c>
      <c r="T1090">
        <v>147</v>
      </c>
      <c r="U1090" t="str">
        <f t="shared" si="167"/>
        <v/>
      </c>
      <c r="V1090">
        <f t="shared" si="168"/>
        <v>147</v>
      </c>
      <c r="W1090" t="b">
        <v>0</v>
      </c>
      <c r="X1090" t="s">
        <v>8280</v>
      </c>
      <c r="Y1090" s="3">
        <f t="shared" si="169"/>
        <v>0.14182977777777778</v>
      </c>
      <c r="Z1090" s="4">
        <f t="shared" ref="Z1090:Z1153" si="172">IFERROR(G1090/T1090," ")</f>
        <v>43.41727891156463</v>
      </c>
      <c r="AA1090" t="s">
        <v>8329</v>
      </c>
      <c r="AB1090" t="s">
        <v>8330</v>
      </c>
      <c r="AC1090">
        <f>1</f>
        <v>1</v>
      </c>
    </row>
    <row r="1091" spans="1:29" ht="28.8" x14ac:dyDescent="0.3">
      <c r="A1091">
        <v>1089</v>
      </c>
      <c r="B1091" s="1" t="s">
        <v>1090</v>
      </c>
      <c r="C1091" s="1" t="s">
        <v>5199</v>
      </c>
      <c r="D1091">
        <v>15000</v>
      </c>
      <c r="E1091">
        <f>VLOOKUP(D1091,LU_A!$C$2:$D$13,1,TRUE)</f>
        <v>15000</v>
      </c>
      <c r="F1091" t="str">
        <f>VLOOKUP($D1091,LU_A!$C$2:$D$13,2,TRUE)</f>
        <v>MedA</v>
      </c>
      <c r="G1091">
        <v>1174</v>
      </c>
      <c r="H1091" t="s">
        <v>8221</v>
      </c>
      <c r="I1091" t="s">
        <v>8230</v>
      </c>
      <c r="J1091" t="s">
        <v>8249</v>
      </c>
      <c r="K1091">
        <v>1435293175</v>
      </c>
      <c r="L1091" s="8">
        <f t="shared" si="170"/>
        <v>42181.189525462964</v>
      </c>
      <c r="M1091" s="8">
        <f t="shared" ref="M1091:M1154" si="173">INT(L1091)</f>
        <v>42181</v>
      </c>
      <c r="N1091" s="9">
        <f t="shared" ref="N1091:N1154" si="174">L1091-M1091</f>
        <v>0.18952546296350192</v>
      </c>
      <c r="O1091">
        <v>1432701175</v>
      </c>
      <c r="P1091" s="8">
        <f t="shared" si="171"/>
        <v>42151.189525462964</v>
      </c>
      <c r="Q1091" s="8">
        <f t="shared" ref="Q1091:Q1154" si="175">INT(P1091)</f>
        <v>42151</v>
      </c>
      <c r="R1091" s="9">
        <f t="shared" ref="R1091:R1154" si="176">P1091-Q1091</f>
        <v>0.18952546296350192</v>
      </c>
      <c r="S1091" t="b">
        <v>0</v>
      </c>
      <c r="T1091">
        <v>49</v>
      </c>
      <c r="U1091" t="str">
        <f t="shared" ref="U1091:U1154" si="177">IF(H1091="successful",T1091,"")</f>
        <v/>
      </c>
      <c r="V1091">
        <f t="shared" ref="V1091:V1154" si="178">IF(H1091="failed",T1091,"")</f>
        <v>49</v>
      </c>
      <c r="W1091" t="b">
        <v>0</v>
      </c>
      <c r="X1091" t="s">
        <v>8280</v>
      </c>
      <c r="Y1091" s="3">
        <f t="shared" ref="Y1091:Y1154" si="179">G1091/D1091</f>
        <v>7.8266666666666665E-2</v>
      </c>
      <c r="Z1091" s="4">
        <f t="shared" si="172"/>
        <v>23.959183673469386</v>
      </c>
      <c r="AA1091" t="s">
        <v>8329</v>
      </c>
      <c r="AB1091" t="s">
        <v>8330</v>
      </c>
      <c r="AC1091">
        <f>1</f>
        <v>1</v>
      </c>
    </row>
    <row r="1092" spans="1:29" ht="43.2" x14ac:dyDescent="0.3">
      <c r="A1092">
        <v>1090</v>
      </c>
      <c r="B1092" s="1" t="s">
        <v>1091</v>
      </c>
      <c r="C1092" s="1" t="s">
        <v>5200</v>
      </c>
      <c r="D1092">
        <v>12999</v>
      </c>
      <c r="E1092">
        <f>VLOOKUP(D1092,LU_A!$C$2:$D$13,1,TRUE)</f>
        <v>10000</v>
      </c>
      <c r="F1092" t="str">
        <f>VLOOKUP($D1092,LU_A!$C$2:$D$13,2,TRUE)</f>
        <v>SmD</v>
      </c>
      <c r="G1092">
        <v>5</v>
      </c>
      <c r="H1092" t="s">
        <v>8221</v>
      </c>
      <c r="I1092" t="s">
        <v>8226</v>
      </c>
      <c r="J1092" t="s">
        <v>8248</v>
      </c>
      <c r="K1092">
        <v>1432873653</v>
      </c>
      <c r="L1092" s="8">
        <f t="shared" si="170"/>
        <v>42153.185798611114</v>
      </c>
      <c r="M1092" s="8">
        <f t="shared" si="173"/>
        <v>42153</v>
      </c>
      <c r="N1092" s="9">
        <f t="shared" si="174"/>
        <v>0.18579861111356877</v>
      </c>
      <c r="O1092">
        <v>1430281653</v>
      </c>
      <c r="P1092" s="8">
        <f t="shared" si="171"/>
        <v>42123.185798611114</v>
      </c>
      <c r="Q1092" s="8">
        <f t="shared" si="175"/>
        <v>42123</v>
      </c>
      <c r="R1092" s="9">
        <f t="shared" si="176"/>
        <v>0.18579861111356877</v>
      </c>
      <c r="S1092" t="b">
        <v>0</v>
      </c>
      <c r="T1092">
        <v>1</v>
      </c>
      <c r="U1092" t="str">
        <f t="shared" si="177"/>
        <v/>
      </c>
      <c r="V1092">
        <f t="shared" si="178"/>
        <v>1</v>
      </c>
      <c r="W1092" t="b">
        <v>0</v>
      </c>
      <c r="X1092" t="s">
        <v>8280</v>
      </c>
      <c r="Y1092" s="3">
        <f t="shared" si="179"/>
        <v>3.8464497269020693E-4</v>
      </c>
      <c r="Z1092" s="4">
        <f t="shared" si="172"/>
        <v>5</v>
      </c>
      <c r="AA1092" t="s">
        <v>8329</v>
      </c>
      <c r="AB1092" t="s">
        <v>8330</v>
      </c>
      <c r="AC1092">
        <f>1</f>
        <v>1</v>
      </c>
    </row>
    <row r="1093" spans="1:29" ht="43.2" x14ac:dyDescent="0.3">
      <c r="A1093">
        <v>1091</v>
      </c>
      <c r="B1093" s="1" t="s">
        <v>1092</v>
      </c>
      <c r="C1093" s="1" t="s">
        <v>5201</v>
      </c>
      <c r="D1093">
        <v>200</v>
      </c>
      <c r="E1093">
        <f>VLOOKUP(D1093,LU_A!$C$2:$D$13,1,TRUE)</f>
        <v>0</v>
      </c>
      <c r="F1093" t="str">
        <f>VLOOKUP($D1093,LU_A!$C$2:$D$13,2,TRUE)</f>
        <v>SmA</v>
      </c>
      <c r="G1093">
        <v>25</v>
      </c>
      <c r="H1093" t="s">
        <v>8221</v>
      </c>
      <c r="I1093" t="s">
        <v>8225</v>
      </c>
      <c r="J1093" t="s">
        <v>8247</v>
      </c>
      <c r="K1093">
        <v>1460313672</v>
      </c>
      <c r="L1093" s="8">
        <f t="shared" si="170"/>
        <v>42470.778611111105</v>
      </c>
      <c r="M1093" s="8">
        <f t="shared" si="173"/>
        <v>42470</v>
      </c>
      <c r="N1093" s="9">
        <f t="shared" si="174"/>
        <v>0.7786111111054197</v>
      </c>
      <c r="O1093">
        <v>1457725272</v>
      </c>
      <c r="P1093" s="8">
        <f t="shared" si="171"/>
        <v>42440.820277777777</v>
      </c>
      <c r="Q1093" s="8">
        <f t="shared" si="175"/>
        <v>42440</v>
      </c>
      <c r="R1093" s="9">
        <f t="shared" si="176"/>
        <v>0.820277777776937</v>
      </c>
      <c r="S1093" t="b">
        <v>0</v>
      </c>
      <c r="T1093">
        <v>2</v>
      </c>
      <c r="U1093" t="str">
        <f t="shared" si="177"/>
        <v/>
      </c>
      <c r="V1093">
        <f t="shared" si="178"/>
        <v>2</v>
      </c>
      <c r="W1093" t="b">
        <v>0</v>
      </c>
      <c r="X1093" t="s">
        <v>8280</v>
      </c>
      <c r="Y1093" s="3">
        <f t="shared" si="179"/>
        <v>0.125</v>
      </c>
      <c r="Z1093" s="4">
        <f t="shared" si="172"/>
        <v>12.5</v>
      </c>
      <c r="AA1093" t="s">
        <v>8329</v>
      </c>
      <c r="AB1093" t="s">
        <v>8330</v>
      </c>
      <c r="AC1093">
        <f>1</f>
        <v>1</v>
      </c>
    </row>
    <row r="1094" spans="1:29" ht="57.6" x14ac:dyDescent="0.3">
      <c r="A1094">
        <v>1092</v>
      </c>
      <c r="B1094" s="1" t="s">
        <v>1093</v>
      </c>
      <c r="C1094" s="1" t="s">
        <v>5202</v>
      </c>
      <c r="D1094">
        <v>2000</v>
      </c>
      <c r="E1094">
        <f>VLOOKUP(D1094,LU_A!$C$2:$D$13,1,TRUE)</f>
        <v>1000</v>
      </c>
      <c r="F1094" t="str">
        <f>VLOOKUP($D1094,LU_A!$C$2:$D$13,2,TRUE)</f>
        <v>SmB</v>
      </c>
      <c r="G1094">
        <v>21</v>
      </c>
      <c r="H1094" t="s">
        <v>8221</v>
      </c>
      <c r="I1094" t="s">
        <v>8224</v>
      </c>
      <c r="J1094" t="s">
        <v>8246</v>
      </c>
      <c r="K1094">
        <v>1357432638</v>
      </c>
      <c r="L1094" s="8">
        <f t="shared" si="170"/>
        <v>41280.025902777779</v>
      </c>
      <c r="M1094" s="8">
        <f t="shared" si="173"/>
        <v>41280</v>
      </c>
      <c r="N1094" s="9">
        <f t="shared" si="174"/>
        <v>2.5902777779265307E-2</v>
      </c>
      <c r="O1094">
        <v>1354840638</v>
      </c>
      <c r="P1094" s="8">
        <f t="shared" si="171"/>
        <v>41250.025902777779</v>
      </c>
      <c r="Q1094" s="8">
        <f t="shared" si="175"/>
        <v>41250</v>
      </c>
      <c r="R1094" s="9">
        <f t="shared" si="176"/>
        <v>2.5902777779265307E-2</v>
      </c>
      <c r="S1094" t="b">
        <v>0</v>
      </c>
      <c r="T1094">
        <v>7</v>
      </c>
      <c r="U1094" t="str">
        <f t="shared" si="177"/>
        <v/>
      </c>
      <c r="V1094">
        <f t="shared" si="178"/>
        <v>7</v>
      </c>
      <c r="W1094" t="b">
        <v>0</v>
      </c>
      <c r="X1094" t="s">
        <v>8280</v>
      </c>
      <c r="Y1094" s="3">
        <f t="shared" si="179"/>
        <v>1.0500000000000001E-2</v>
      </c>
      <c r="Z1094" s="4">
        <f t="shared" si="172"/>
        <v>3</v>
      </c>
      <c r="AA1094" t="s">
        <v>8329</v>
      </c>
      <c r="AB1094" t="s">
        <v>8330</v>
      </c>
      <c r="AC1094">
        <f>1</f>
        <v>1</v>
      </c>
    </row>
    <row r="1095" spans="1:29" ht="43.2" x14ac:dyDescent="0.3">
      <c r="A1095">
        <v>1093</v>
      </c>
      <c r="B1095" s="1" t="s">
        <v>1094</v>
      </c>
      <c r="C1095" s="1" t="s">
        <v>5203</v>
      </c>
      <c r="D1095">
        <v>300</v>
      </c>
      <c r="E1095">
        <f>VLOOKUP(D1095,LU_A!$C$2:$D$13,1,TRUE)</f>
        <v>0</v>
      </c>
      <c r="F1095" t="str">
        <f>VLOOKUP($D1095,LU_A!$C$2:$D$13,2,TRUE)</f>
        <v>SmA</v>
      </c>
      <c r="G1095">
        <v>42.25</v>
      </c>
      <c r="H1095" t="s">
        <v>8221</v>
      </c>
      <c r="I1095" t="s">
        <v>8229</v>
      </c>
      <c r="J1095" t="s">
        <v>8251</v>
      </c>
      <c r="K1095">
        <v>1455232937</v>
      </c>
      <c r="L1095" s="8">
        <f t="shared" si="170"/>
        <v>42411.973807870367</v>
      </c>
      <c r="M1095" s="8">
        <f t="shared" si="173"/>
        <v>42411</v>
      </c>
      <c r="N1095" s="9">
        <f t="shared" si="174"/>
        <v>0.973807870366727</v>
      </c>
      <c r="O1095">
        <v>1453936937</v>
      </c>
      <c r="P1095" s="8">
        <f t="shared" si="171"/>
        <v>42396.973807870367</v>
      </c>
      <c r="Q1095" s="8">
        <f t="shared" si="175"/>
        <v>42396</v>
      </c>
      <c r="R1095" s="9">
        <f t="shared" si="176"/>
        <v>0.973807870366727</v>
      </c>
      <c r="S1095" t="b">
        <v>0</v>
      </c>
      <c r="T1095">
        <v>4</v>
      </c>
      <c r="U1095" t="str">
        <f t="shared" si="177"/>
        <v/>
      </c>
      <c r="V1095">
        <f t="shared" si="178"/>
        <v>4</v>
      </c>
      <c r="W1095" t="b">
        <v>0</v>
      </c>
      <c r="X1095" t="s">
        <v>8280</v>
      </c>
      <c r="Y1095" s="3">
        <f t="shared" si="179"/>
        <v>0.14083333333333334</v>
      </c>
      <c r="Z1095" s="4">
        <f t="shared" si="172"/>
        <v>10.5625</v>
      </c>
      <c r="AA1095" t="s">
        <v>8329</v>
      </c>
      <c r="AB1095" t="s">
        <v>8330</v>
      </c>
      <c r="AC1095">
        <f>1</f>
        <v>1</v>
      </c>
    </row>
    <row r="1096" spans="1:29" ht="43.2" x14ac:dyDescent="0.3">
      <c r="A1096">
        <v>1094</v>
      </c>
      <c r="B1096" s="1" t="s">
        <v>1095</v>
      </c>
      <c r="C1096" s="1" t="s">
        <v>5204</v>
      </c>
      <c r="D1096">
        <v>18000</v>
      </c>
      <c r="E1096">
        <f>VLOOKUP(D1096,LU_A!$C$2:$D$13,1,TRUE)</f>
        <v>15000</v>
      </c>
      <c r="F1096" t="str">
        <f>VLOOKUP($D1096,LU_A!$C$2:$D$13,2,TRUE)</f>
        <v>MedA</v>
      </c>
      <c r="G1096">
        <v>3294.01</v>
      </c>
      <c r="H1096" t="s">
        <v>8221</v>
      </c>
      <c r="I1096" t="s">
        <v>8224</v>
      </c>
      <c r="J1096" t="s">
        <v>8246</v>
      </c>
      <c r="K1096">
        <v>1318180033</v>
      </c>
      <c r="L1096" s="8">
        <f t="shared" si="170"/>
        <v>40825.713344907403</v>
      </c>
      <c r="M1096" s="8">
        <f t="shared" si="173"/>
        <v>40825</v>
      </c>
      <c r="N1096" s="9">
        <f t="shared" si="174"/>
        <v>0.713344907402643</v>
      </c>
      <c r="O1096">
        <v>1315588033</v>
      </c>
      <c r="P1096" s="8">
        <f t="shared" si="171"/>
        <v>40795.713344907403</v>
      </c>
      <c r="Q1096" s="8">
        <f t="shared" si="175"/>
        <v>40795</v>
      </c>
      <c r="R1096" s="9">
        <f t="shared" si="176"/>
        <v>0.713344907402643</v>
      </c>
      <c r="S1096" t="b">
        <v>0</v>
      </c>
      <c r="T1096">
        <v>27</v>
      </c>
      <c r="U1096" t="str">
        <f t="shared" si="177"/>
        <v/>
      </c>
      <c r="V1096">
        <f t="shared" si="178"/>
        <v>27</v>
      </c>
      <c r="W1096" t="b">
        <v>0</v>
      </c>
      <c r="X1096" t="s">
        <v>8280</v>
      </c>
      <c r="Y1096" s="3">
        <f t="shared" si="179"/>
        <v>0.18300055555555556</v>
      </c>
      <c r="Z1096" s="4">
        <f t="shared" si="172"/>
        <v>122.00037037037038</v>
      </c>
      <c r="AA1096" t="s">
        <v>8329</v>
      </c>
      <c r="AB1096" t="s">
        <v>8330</v>
      </c>
      <c r="AC1096">
        <f>1</f>
        <v>1</v>
      </c>
    </row>
    <row r="1097" spans="1:29" ht="43.2" x14ac:dyDescent="0.3">
      <c r="A1097">
        <v>1095</v>
      </c>
      <c r="B1097" s="1" t="s">
        <v>1096</v>
      </c>
      <c r="C1097" s="1" t="s">
        <v>5205</v>
      </c>
      <c r="D1097">
        <v>500000</v>
      </c>
      <c r="E1097">
        <f>VLOOKUP(D1097,LU_A!$C$2:$D$13,1,TRUE)</f>
        <v>50000</v>
      </c>
      <c r="F1097" t="str">
        <f>VLOOKUP($D1097,LU_A!$C$2:$D$13,2,TRUE)</f>
        <v>LgD</v>
      </c>
      <c r="G1097">
        <v>25174</v>
      </c>
      <c r="H1097" t="s">
        <v>8221</v>
      </c>
      <c r="I1097" t="s">
        <v>8224</v>
      </c>
      <c r="J1097" t="s">
        <v>8246</v>
      </c>
      <c r="K1097">
        <v>1377867220</v>
      </c>
      <c r="L1097" s="8">
        <f t="shared" si="170"/>
        <v>41516.537268518521</v>
      </c>
      <c r="M1097" s="8">
        <f t="shared" si="173"/>
        <v>41516</v>
      </c>
      <c r="N1097" s="9">
        <f t="shared" si="174"/>
        <v>0.53726851852115942</v>
      </c>
      <c r="O1097">
        <v>1375275220</v>
      </c>
      <c r="P1097" s="8">
        <f t="shared" si="171"/>
        <v>41486.537268518521</v>
      </c>
      <c r="Q1097" s="8">
        <f t="shared" si="175"/>
        <v>41486</v>
      </c>
      <c r="R1097" s="9">
        <f t="shared" si="176"/>
        <v>0.53726851852115942</v>
      </c>
      <c r="S1097" t="b">
        <v>0</v>
      </c>
      <c r="T1097">
        <v>94</v>
      </c>
      <c r="U1097" t="str">
        <f t="shared" si="177"/>
        <v/>
      </c>
      <c r="V1097">
        <f t="shared" si="178"/>
        <v>94</v>
      </c>
      <c r="W1097" t="b">
        <v>0</v>
      </c>
      <c r="X1097" t="s">
        <v>8280</v>
      </c>
      <c r="Y1097" s="3">
        <f t="shared" si="179"/>
        <v>5.0347999999999997E-2</v>
      </c>
      <c r="Z1097" s="4">
        <f t="shared" si="172"/>
        <v>267.80851063829789</v>
      </c>
      <c r="AA1097" t="s">
        <v>8329</v>
      </c>
      <c r="AB1097" t="s">
        <v>8330</v>
      </c>
      <c r="AC1097">
        <f>1</f>
        <v>1</v>
      </c>
    </row>
    <row r="1098" spans="1:29" ht="43.2" x14ac:dyDescent="0.3">
      <c r="A1098">
        <v>1096</v>
      </c>
      <c r="B1098" s="1" t="s">
        <v>1097</v>
      </c>
      <c r="C1098" s="1" t="s">
        <v>5206</v>
      </c>
      <c r="D1098">
        <v>12000</v>
      </c>
      <c r="E1098">
        <f>VLOOKUP(D1098,LU_A!$C$2:$D$13,1,TRUE)</f>
        <v>10000</v>
      </c>
      <c r="F1098" t="str">
        <f>VLOOKUP($D1098,LU_A!$C$2:$D$13,2,TRUE)</f>
        <v>SmD</v>
      </c>
      <c r="G1098">
        <v>2152</v>
      </c>
      <c r="H1098" t="s">
        <v>8221</v>
      </c>
      <c r="I1098" t="s">
        <v>8224</v>
      </c>
      <c r="J1098" t="s">
        <v>8246</v>
      </c>
      <c r="K1098">
        <v>1412393400</v>
      </c>
      <c r="L1098" s="8">
        <f t="shared" si="170"/>
        <v>41916.145833333336</v>
      </c>
      <c r="M1098" s="8">
        <f t="shared" si="173"/>
        <v>41916</v>
      </c>
      <c r="N1098" s="9">
        <f t="shared" si="174"/>
        <v>0.14583333333575865</v>
      </c>
      <c r="O1098">
        <v>1409747154</v>
      </c>
      <c r="P1098" s="8">
        <f t="shared" si="171"/>
        <v>41885.51798611111</v>
      </c>
      <c r="Q1098" s="8">
        <f t="shared" si="175"/>
        <v>41885</v>
      </c>
      <c r="R1098" s="9">
        <f t="shared" si="176"/>
        <v>0.51798611111007631</v>
      </c>
      <c r="S1098" t="b">
        <v>0</v>
      </c>
      <c r="T1098">
        <v>29</v>
      </c>
      <c r="U1098" t="str">
        <f t="shared" si="177"/>
        <v/>
      </c>
      <c r="V1098">
        <f t="shared" si="178"/>
        <v>29</v>
      </c>
      <c r="W1098" t="b">
        <v>0</v>
      </c>
      <c r="X1098" t="s">
        <v>8280</v>
      </c>
      <c r="Y1098" s="3">
        <f t="shared" si="179"/>
        <v>0.17933333333333334</v>
      </c>
      <c r="Z1098" s="4">
        <f t="shared" si="172"/>
        <v>74.206896551724142</v>
      </c>
      <c r="AA1098" t="s">
        <v>8329</v>
      </c>
      <c r="AB1098" t="s">
        <v>8330</v>
      </c>
      <c r="AC1098">
        <f>1</f>
        <v>1</v>
      </c>
    </row>
    <row r="1099" spans="1:29" ht="43.2" x14ac:dyDescent="0.3">
      <c r="A1099">
        <v>1097</v>
      </c>
      <c r="B1099" s="1" t="s">
        <v>1098</v>
      </c>
      <c r="C1099" s="1" t="s">
        <v>5207</v>
      </c>
      <c r="D1099">
        <v>100000</v>
      </c>
      <c r="E1099">
        <f>VLOOKUP(D1099,LU_A!$C$2:$D$13,1,TRUE)</f>
        <v>50000</v>
      </c>
      <c r="F1099" t="str">
        <f>VLOOKUP($D1099,LU_A!$C$2:$D$13,2,TRUE)</f>
        <v>LgD</v>
      </c>
      <c r="G1099">
        <v>47</v>
      </c>
      <c r="H1099" t="s">
        <v>8221</v>
      </c>
      <c r="I1099" t="s">
        <v>8224</v>
      </c>
      <c r="J1099" t="s">
        <v>8246</v>
      </c>
      <c r="K1099">
        <v>1393786877</v>
      </c>
      <c r="L1099" s="8">
        <f t="shared" si="170"/>
        <v>41700.792557870373</v>
      </c>
      <c r="M1099" s="8">
        <f t="shared" si="173"/>
        <v>41700</v>
      </c>
      <c r="N1099" s="9">
        <f t="shared" si="174"/>
        <v>0.79255787037254777</v>
      </c>
      <c r="O1099">
        <v>1390330877</v>
      </c>
      <c r="P1099" s="8">
        <f t="shared" si="171"/>
        <v>41660.792557870373</v>
      </c>
      <c r="Q1099" s="8">
        <f t="shared" si="175"/>
        <v>41660</v>
      </c>
      <c r="R1099" s="9">
        <f t="shared" si="176"/>
        <v>0.79255787037254777</v>
      </c>
      <c r="S1099" t="b">
        <v>0</v>
      </c>
      <c r="T1099">
        <v>7</v>
      </c>
      <c r="U1099" t="str">
        <f t="shared" si="177"/>
        <v/>
      </c>
      <c r="V1099">
        <f t="shared" si="178"/>
        <v>7</v>
      </c>
      <c r="W1099" t="b">
        <v>0</v>
      </c>
      <c r="X1099" t="s">
        <v>8280</v>
      </c>
      <c r="Y1099" s="3">
        <f t="shared" si="179"/>
        <v>4.6999999999999999E-4</v>
      </c>
      <c r="Z1099" s="4">
        <f t="shared" si="172"/>
        <v>6.7142857142857144</v>
      </c>
      <c r="AA1099" t="s">
        <v>8329</v>
      </c>
      <c r="AB1099" t="s">
        <v>8330</v>
      </c>
      <c r="AC1099">
        <f>1</f>
        <v>1</v>
      </c>
    </row>
    <row r="1100" spans="1:29" ht="28.8" x14ac:dyDescent="0.3">
      <c r="A1100">
        <v>1098</v>
      </c>
      <c r="B1100" s="1" t="s">
        <v>1099</v>
      </c>
      <c r="C1100" s="1" t="s">
        <v>5208</v>
      </c>
      <c r="D1100">
        <v>25000</v>
      </c>
      <c r="E1100">
        <f>VLOOKUP(D1100,LU_A!$C$2:$D$13,1,TRUE)</f>
        <v>25000</v>
      </c>
      <c r="F1100" t="str">
        <f>VLOOKUP($D1100,LU_A!$C$2:$D$13,2,TRUE)</f>
        <v>MedC</v>
      </c>
      <c r="G1100">
        <v>1803</v>
      </c>
      <c r="H1100" t="s">
        <v>8221</v>
      </c>
      <c r="I1100" t="s">
        <v>8224</v>
      </c>
      <c r="J1100" t="s">
        <v>8246</v>
      </c>
      <c r="K1100">
        <v>1397413095</v>
      </c>
      <c r="L1100" s="8">
        <f t="shared" si="170"/>
        <v>41742.762673611112</v>
      </c>
      <c r="M1100" s="8">
        <f t="shared" si="173"/>
        <v>41742</v>
      </c>
      <c r="N1100" s="9">
        <f t="shared" si="174"/>
        <v>0.76267361111240461</v>
      </c>
      <c r="O1100">
        <v>1394821095</v>
      </c>
      <c r="P1100" s="8">
        <f t="shared" si="171"/>
        <v>41712.762673611112</v>
      </c>
      <c r="Q1100" s="8">
        <f t="shared" si="175"/>
        <v>41712</v>
      </c>
      <c r="R1100" s="9">
        <f t="shared" si="176"/>
        <v>0.76267361111240461</v>
      </c>
      <c r="S1100" t="b">
        <v>0</v>
      </c>
      <c r="T1100">
        <v>22</v>
      </c>
      <c r="U1100" t="str">
        <f t="shared" si="177"/>
        <v/>
      </c>
      <c r="V1100">
        <f t="shared" si="178"/>
        <v>22</v>
      </c>
      <c r="W1100" t="b">
        <v>0</v>
      </c>
      <c r="X1100" t="s">
        <v>8280</v>
      </c>
      <c r="Y1100" s="3">
        <f t="shared" si="179"/>
        <v>7.2120000000000004E-2</v>
      </c>
      <c r="Z1100" s="4">
        <f t="shared" si="172"/>
        <v>81.954545454545453</v>
      </c>
      <c r="AA1100" t="s">
        <v>8329</v>
      </c>
      <c r="AB1100" t="s">
        <v>8330</v>
      </c>
      <c r="AC1100">
        <f>1</f>
        <v>1</v>
      </c>
    </row>
    <row r="1101" spans="1:29" ht="57.6" x14ac:dyDescent="0.3">
      <c r="A1101">
        <v>1099</v>
      </c>
      <c r="B1101" s="1" t="s">
        <v>1100</v>
      </c>
      <c r="C1101" s="1" t="s">
        <v>5209</v>
      </c>
      <c r="D1101">
        <v>5000</v>
      </c>
      <c r="E1101">
        <f>VLOOKUP(D1101,LU_A!$C$2:$D$13,1,TRUE)</f>
        <v>5000</v>
      </c>
      <c r="F1101" t="str">
        <f>VLOOKUP($D1101,LU_A!$C$2:$D$13,2,TRUE)</f>
        <v>SmC</v>
      </c>
      <c r="G1101">
        <v>25</v>
      </c>
      <c r="H1101" t="s">
        <v>8221</v>
      </c>
      <c r="I1101" t="s">
        <v>8225</v>
      </c>
      <c r="J1101" t="s">
        <v>8247</v>
      </c>
      <c r="K1101">
        <v>1431547468</v>
      </c>
      <c r="L1101" s="8">
        <f t="shared" si="170"/>
        <v>42137.836435185185</v>
      </c>
      <c r="M1101" s="8">
        <f t="shared" si="173"/>
        <v>42137</v>
      </c>
      <c r="N1101" s="9">
        <f t="shared" si="174"/>
        <v>0.83643518518510973</v>
      </c>
      <c r="O1101">
        <v>1428955468</v>
      </c>
      <c r="P1101" s="8">
        <f t="shared" si="171"/>
        <v>42107.836435185185</v>
      </c>
      <c r="Q1101" s="8">
        <f t="shared" si="175"/>
        <v>42107</v>
      </c>
      <c r="R1101" s="9">
        <f t="shared" si="176"/>
        <v>0.83643518518510973</v>
      </c>
      <c r="S1101" t="b">
        <v>0</v>
      </c>
      <c r="T1101">
        <v>1</v>
      </c>
      <c r="U1101" t="str">
        <f t="shared" si="177"/>
        <v/>
      </c>
      <c r="V1101">
        <f t="shared" si="178"/>
        <v>1</v>
      </c>
      <c r="W1101" t="b">
        <v>0</v>
      </c>
      <c r="X1101" t="s">
        <v>8280</v>
      </c>
      <c r="Y1101" s="3">
        <f t="shared" si="179"/>
        <v>5.0000000000000001E-3</v>
      </c>
      <c r="Z1101" s="4">
        <f t="shared" si="172"/>
        <v>25</v>
      </c>
      <c r="AA1101" t="s">
        <v>8329</v>
      </c>
      <c r="AB1101" t="s">
        <v>8330</v>
      </c>
      <c r="AC1101">
        <f>1</f>
        <v>1</v>
      </c>
    </row>
    <row r="1102" spans="1:29" ht="43.2" x14ac:dyDescent="0.3">
      <c r="A1102">
        <v>1100</v>
      </c>
      <c r="B1102" s="1" t="s">
        <v>1101</v>
      </c>
      <c r="C1102" s="1" t="s">
        <v>5210</v>
      </c>
      <c r="D1102">
        <v>4000</v>
      </c>
      <c r="E1102">
        <f>VLOOKUP(D1102,LU_A!$C$2:$D$13,1,TRUE)</f>
        <v>1000</v>
      </c>
      <c r="F1102" t="str">
        <f>VLOOKUP($D1102,LU_A!$C$2:$D$13,2,TRUE)</f>
        <v>SmB</v>
      </c>
      <c r="G1102">
        <v>100</v>
      </c>
      <c r="H1102" t="s">
        <v>8221</v>
      </c>
      <c r="I1102" t="s">
        <v>8236</v>
      </c>
      <c r="J1102" t="s">
        <v>8249</v>
      </c>
      <c r="K1102">
        <v>1455417571</v>
      </c>
      <c r="L1102" s="8">
        <f t="shared" si="170"/>
        <v>42414.110775462963</v>
      </c>
      <c r="M1102" s="8">
        <f t="shared" si="173"/>
        <v>42414</v>
      </c>
      <c r="N1102" s="9">
        <f t="shared" si="174"/>
        <v>0.11077546296291985</v>
      </c>
      <c r="O1102">
        <v>1452825571</v>
      </c>
      <c r="P1102" s="8">
        <f t="shared" si="171"/>
        <v>42384.110775462963</v>
      </c>
      <c r="Q1102" s="8">
        <f t="shared" si="175"/>
        <v>42384</v>
      </c>
      <c r="R1102" s="9">
        <f t="shared" si="176"/>
        <v>0.11077546296291985</v>
      </c>
      <c r="S1102" t="b">
        <v>0</v>
      </c>
      <c r="T1102">
        <v>10</v>
      </c>
      <c r="U1102" t="str">
        <f t="shared" si="177"/>
        <v/>
      </c>
      <c r="V1102">
        <f t="shared" si="178"/>
        <v>10</v>
      </c>
      <c r="W1102" t="b">
        <v>0</v>
      </c>
      <c r="X1102" t="s">
        <v>8280</v>
      </c>
      <c r="Y1102" s="3">
        <f t="shared" si="179"/>
        <v>2.5000000000000001E-2</v>
      </c>
      <c r="Z1102" s="4">
        <f t="shared" si="172"/>
        <v>10</v>
      </c>
      <c r="AA1102" t="s">
        <v>8329</v>
      </c>
      <c r="AB1102" t="s">
        <v>8330</v>
      </c>
      <c r="AC1102">
        <f>1</f>
        <v>1</v>
      </c>
    </row>
    <row r="1103" spans="1:29" ht="28.8" x14ac:dyDescent="0.3">
      <c r="A1103">
        <v>1101</v>
      </c>
      <c r="B1103" s="1" t="s">
        <v>1102</v>
      </c>
      <c r="C1103" s="1" t="s">
        <v>5211</v>
      </c>
      <c r="D1103">
        <v>100000</v>
      </c>
      <c r="E1103">
        <f>VLOOKUP(D1103,LU_A!$C$2:$D$13,1,TRUE)</f>
        <v>50000</v>
      </c>
      <c r="F1103" t="str">
        <f>VLOOKUP($D1103,LU_A!$C$2:$D$13,2,TRUE)</f>
        <v>LgD</v>
      </c>
      <c r="G1103">
        <v>41</v>
      </c>
      <c r="H1103" t="s">
        <v>8221</v>
      </c>
      <c r="I1103" t="s">
        <v>8224</v>
      </c>
      <c r="J1103" t="s">
        <v>8246</v>
      </c>
      <c r="K1103">
        <v>1468519920</v>
      </c>
      <c r="L1103" s="8">
        <f t="shared" si="170"/>
        <v>42565.758333333331</v>
      </c>
      <c r="M1103" s="8">
        <f t="shared" si="173"/>
        <v>42565</v>
      </c>
      <c r="N1103" s="9">
        <f t="shared" si="174"/>
        <v>0.75833333333139308</v>
      </c>
      <c r="O1103">
        <v>1466188338</v>
      </c>
      <c r="P1103" s="8">
        <f t="shared" si="171"/>
        <v>42538.77243055556</v>
      </c>
      <c r="Q1103" s="8">
        <f t="shared" si="175"/>
        <v>42538</v>
      </c>
      <c r="R1103" s="9">
        <f t="shared" si="176"/>
        <v>0.77243055556027684</v>
      </c>
      <c r="S1103" t="b">
        <v>0</v>
      </c>
      <c r="T1103">
        <v>6</v>
      </c>
      <c r="U1103" t="str">
        <f t="shared" si="177"/>
        <v/>
      </c>
      <c r="V1103">
        <f t="shared" si="178"/>
        <v>6</v>
      </c>
      <c r="W1103" t="b">
        <v>0</v>
      </c>
      <c r="X1103" t="s">
        <v>8280</v>
      </c>
      <c r="Y1103" s="3">
        <f t="shared" si="179"/>
        <v>4.0999999999999999E-4</v>
      </c>
      <c r="Z1103" s="4">
        <f t="shared" si="172"/>
        <v>6.833333333333333</v>
      </c>
      <c r="AA1103" t="s">
        <v>8329</v>
      </c>
      <c r="AB1103" t="s">
        <v>8330</v>
      </c>
      <c r="AC1103">
        <f>1</f>
        <v>1</v>
      </c>
    </row>
    <row r="1104" spans="1:29" ht="43.2" x14ac:dyDescent="0.3">
      <c r="A1104">
        <v>1102</v>
      </c>
      <c r="B1104" s="1" t="s">
        <v>1103</v>
      </c>
      <c r="C1104" s="1" t="s">
        <v>5212</v>
      </c>
      <c r="D1104">
        <v>8000</v>
      </c>
      <c r="E1104">
        <f>VLOOKUP(D1104,LU_A!$C$2:$D$13,1,TRUE)</f>
        <v>5000</v>
      </c>
      <c r="F1104" t="str">
        <f>VLOOKUP($D1104,LU_A!$C$2:$D$13,2,TRUE)</f>
        <v>SmC</v>
      </c>
      <c r="G1104">
        <v>425</v>
      </c>
      <c r="H1104" t="s">
        <v>8221</v>
      </c>
      <c r="I1104" t="s">
        <v>8224</v>
      </c>
      <c r="J1104" t="s">
        <v>8246</v>
      </c>
      <c r="K1104">
        <v>1386568740</v>
      </c>
      <c r="L1104" s="8">
        <f t="shared" si="170"/>
        <v>41617.249305555553</v>
      </c>
      <c r="M1104" s="8">
        <f t="shared" si="173"/>
        <v>41617</v>
      </c>
      <c r="N1104" s="9">
        <f t="shared" si="174"/>
        <v>0.24930555555329192</v>
      </c>
      <c r="O1104">
        <v>1383095125</v>
      </c>
      <c r="P1104" s="8">
        <f t="shared" si="171"/>
        <v>41577.045428240745</v>
      </c>
      <c r="Q1104" s="8">
        <f t="shared" si="175"/>
        <v>41577</v>
      </c>
      <c r="R1104" s="9">
        <f t="shared" si="176"/>
        <v>4.542824074451346E-2</v>
      </c>
      <c r="S1104" t="b">
        <v>0</v>
      </c>
      <c r="T1104">
        <v>24</v>
      </c>
      <c r="U1104" t="str">
        <f t="shared" si="177"/>
        <v/>
      </c>
      <c r="V1104">
        <f t="shared" si="178"/>
        <v>24</v>
      </c>
      <c r="W1104" t="b">
        <v>0</v>
      </c>
      <c r="X1104" t="s">
        <v>8280</v>
      </c>
      <c r="Y1104" s="3">
        <f t="shared" si="179"/>
        <v>5.3124999999999999E-2</v>
      </c>
      <c r="Z1104" s="4">
        <f t="shared" si="172"/>
        <v>17.708333333333332</v>
      </c>
      <c r="AA1104" t="s">
        <v>8329</v>
      </c>
      <c r="AB1104" t="s">
        <v>8330</v>
      </c>
      <c r="AC1104">
        <f>1</f>
        <v>1</v>
      </c>
    </row>
    <row r="1105" spans="1:29" ht="43.2" x14ac:dyDescent="0.3">
      <c r="A1105">
        <v>1103</v>
      </c>
      <c r="B1105" s="1" t="s">
        <v>1104</v>
      </c>
      <c r="C1105" s="1" t="s">
        <v>5213</v>
      </c>
      <c r="D1105">
        <v>15000</v>
      </c>
      <c r="E1105">
        <f>VLOOKUP(D1105,LU_A!$C$2:$D$13,1,TRUE)</f>
        <v>15000</v>
      </c>
      <c r="F1105" t="str">
        <f>VLOOKUP($D1105,LU_A!$C$2:$D$13,2,TRUE)</f>
        <v>MedA</v>
      </c>
      <c r="G1105">
        <v>243</v>
      </c>
      <c r="H1105" t="s">
        <v>8221</v>
      </c>
      <c r="I1105" t="s">
        <v>8224</v>
      </c>
      <c r="J1105" t="s">
        <v>8246</v>
      </c>
      <c r="K1105">
        <v>1466227190</v>
      </c>
      <c r="L1105" s="8">
        <f t="shared" si="170"/>
        <v>42539.22210648148</v>
      </c>
      <c r="M1105" s="8">
        <f t="shared" si="173"/>
        <v>42539</v>
      </c>
      <c r="N1105" s="9">
        <f t="shared" si="174"/>
        <v>0.22210648148029577</v>
      </c>
      <c r="O1105">
        <v>1461043190</v>
      </c>
      <c r="P1105" s="8">
        <f t="shared" si="171"/>
        <v>42479.22210648148</v>
      </c>
      <c r="Q1105" s="8">
        <f t="shared" si="175"/>
        <v>42479</v>
      </c>
      <c r="R1105" s="9">
        <f t="shared" si="176"/>
        <v>0.22210648148029577</v>
      </c>
      <c r="S1105" t="b">
        <v>0</v>
      </c>
      <c r="T1105">
        <v>15</v>
      </c>
      <c r="U1105" t="str">
        <f t="shared" si="177"/>
        <v/>
      </c>
      <c r="V1105">
        <f t="shared" si="178"/>
        <v>15</v>
      </c>
      <c r="W1105" t="b">
        <v>0</v>
      </c>
      <c r="X1105" t="s">
        <v>8280</v>
      </c>
      <c r="Y1105" s="3">
        <f t="shared" si="179"/>
        <v>1.6199999999999999E-2</v>
      </c>
      <c r="Z1105" s="4">
        <f t="shared" si="172"/>
        <v>16.2</v>
      </c>
      <c r="AA1105" t="s">
        <v>8329</v>
      </c>
      <c r="AB1105" t="s">
        <v>8330</v>
      </c>
      <c r="AC1105">
        <f>1</f>
        <v>1</v>
      </c>
    </row>
    <row r="1106" spans="1:29" ht="43.2" x14ac:dyDescent="0.3">
      <c r="A1106">
        <v>1104</v>
      </c>
      <c r="B1106" s="1" t="s">
        <v>1105</v>
      </c>
      <c r="C1106" s="1" t="s">
        <v>5214</v>
      </c>
      <c r="D1106">
        <v>60000</v>
      </c>
      <c r="E1106">
        <f>VLOOKUP(D1106,LU_A!$C$2:$D$13,1,TRUE)</f>
        <v>50000</v>
      </c>
      <c r="F1106" t="str">
        <f>VLOOKUP($D1106,LU_A!$C$2:$D$13,2,TRUE)</f>
        <v>LgD</v>
      </c>
      <c r="G1106">
        <v>2971</v>
      </c>
      <c r="H1106" t="s">
        <v>8221</v>
      </c>
      <c r="I1106" t="s">
        <v>8225</v>
      </c>
      <c r="J1106" t="s">
        <v>8247</v>
      </c>
      <c r="K1106">
        <v>1402480221</v>
      </c>
      <c r="L1106" s="8">
        <f t="shared" si="170"/>
        <v>41801.40996527778</v>
      </c>
      <c r="M1106" s="8">
        <f t="shared" si="173"/>
        <v>41801</v>
      </c>
      <c r="N1106" s="9">
        <f t="shared" si="174"/>
        <v>0.40996527778042946</v>
      </c>
      <c r="O1106">
        <v>1399888221</v>
      </c>
      <c r="P1106" s="8">
        <f t="shared" si="171"/>
        <v>41771.40996527778</v>
      </c>
      <c r="Q1106" s="8">
        <f t="shared" si="175"/>
        <v>41771</v>
      </c>
      <c r="R1106" s="9">
        <f t="shared" si="176"/>
        <v>0.40996527778042946</v>
      </c>
      <c r="S1106" t="b">
        <v>0</v>
      </c>
      <c r="T1106">
        <v>37</v>
      </c>
      <c r="U1106" t="str">
        <f t="shared" si="177"/>
        <v/>
      </c>
      <c r="V1106">
        <f t="shared" si="178"/>
        <v>37</v>
      </c>
      <c r="W1106" t="b">
        <v>0</v>
      </c>
      <c r="X1106" t="s">
        <v>8280</v>
      </c>
      <c r="Y1106" s="3">
        <f t="shared" si="179"/>
        <v>4.9516666666666667E-2</v>
      </c>
      <c r="Z1106" s="4">
        <f t="shared" si="172"/>
        <v>80.297297297297291</v>
      </c>
      <c r="AA1106" t="s">
        <v>8329</v>
      </c>
      <c r="AB1106" t="s">
        <v>8330</v>
      </c>
      <c r="AC1106">
        <f>1</f>
        <v>1</v>
      </c>
    </row>
    <row r="1107" spans="1:29" ht="57.6" x14ac:dyDescent="0.3">
      <c r="A1107">
        <v>1105</v>
      </c>
      <c r="B1107" s="1" t="s">
        <v>1106</v>
      </c>
      <c r="C1107" s="1" t="s">
        <v>5215</v>
      </c>
      <c r="D1107">
        <v>900000</v>
      </c>
      <c r="E1107">
        <f>VLOOKUP(D1107,LU_A!$C$2:$D$13,1,TRUE)</f>
        <v>50000</v>
      </c>
      <c r="F1107" t="str">
        <f>VLOOKUP($D1107,LU_A!$C$2:$D$13,2,TRUE)</f>
        <v>LgD</v>
      </c>
      <c r="G1107">
        <v>1431</v>
      </c>
      <c r="H1107" t="s">
        <v>8221</v>
      </c>
      <c r="I1107" t="s">
        <v>8224</v>
      </c>
      <c r="J1107" t="s">
        <v>8246</v>
      </c>
      <c r="K1107">
        <v>1395627327</v>
      </c>
      <c r="L1107" s="8">
        <f t="shared" si="170"/>
        <v>41722.0940625</v>
      </c>
      <c r="M1107" s="8">
        <f t="shared" si="173"/>
        <v>41722</v>
      </c>
      <c r="N1107" s="9">
        <f t="shared" si="174"/>
        <v>9.4062500000291038E-2</v>
      </c>
      <c r="O1107">
        <v>1393038927</v>
      </c>
      <c r="P1107" s="8">
        <f t="shared" si="171"/>
        <v>41692.135729166665</v>
      </c>
      <c r="Q1107" s="8">
        <f t="shared" si="175"/>
        <v>41692</v>
      </c>
      <c r="R1107" s="9">
        <f t="shared" si="176"/>
        <v>0.13572916666453239</v>
      </c>
      <c r="S1107" t="b">
        <v>0</v>
      </c>
      <c r="T1107">
        <v>20</v>
      </c>
      <c r="U1107" t="str">
        <f t="shared" si="177"/>
        <v/>
      </c>
      <c r="V1107">
        <f t="shared" si="178"/>
        <v>20</v>
      </c>
      <c r="W1107" t="b">
        <v>0</v>
      </c>
      <c r="X1107" t="s">
        <v>8280</v>
      </c>
      <c r="Y1107" s="3">
        <f t="shared" si="179"/>
        <v>1.5900000000000001E-3</v>
      </c>
      <c r="Z1107" s="4">
        <f t="shared" si="172"/>
        <v>71.55</v>
      </c>
      <c r="AA1107" t="s">
        <v>8329</v>
      </c>
      <c r="AB1107" t="s">
        <v>8330</v>
      </c>
      <c r="AC1107">
        <f>1</f>
        <v>1</v>
      </c>
    </row>
    <row r="1108" spans="1:29" ht="43.2" x14ac:dyDescent="0.3">
      <c r="A1108">
        <v>1106</v>
      </c>
      <c r="B1108" s="1" t="s">
        <v>1107</v>
      </c>
      <c r="C1108" s="1" t="s">
        <v>5216</v>
      </c>
      <c r="D1108">
        <v>400</v>
      </c>
      <c r="E1108">
        <f>VLOOKUP(D1108,LU_A!$C$2:$D$13,1,TRUE)</f>
        <v>0</v>
      </c>
      <c r="F1108" t="str">
        <f>VLOOKUP($D1108,LU_A!$C$2:$D$13,2,TRUE)</f>
        <v>SmA</v>
      </c>
      <c r="G1108">
        <v>165</v>
      </c>
      <c r="H1108" t="s">
        <v>8221</v>
      </c>
      <c r="I1108" t="s">
        <v>8224</v>
      </c>
      <c r="J1108" t="s">
        <v>8246</v>
      </c>
      <c r="K1108">
        <v>1333557975</v>
      </c>
      <c r="L1108" s="8">
        <f t="shared" si="170"/>
        <v>41003.698784722219</v>
      </c>
      <c r="M1108" s="8">
        <f t="shared" si="173"/>
        <v>41003</v>
      </c>
      <c r="N1108" s="9">
        <f t="shared" si="174"/>
        <v>0.69878472221898846</v>
      </c>
      <c r="O1108">
        <v>1330969575</v>
      </c>
      <c r="P1108" s="8">
        <f t="shared" si="171"/>
        <v>40973.740451388891</v>
      </c>
      <c r="Q1108" s="8">
        <f t="shared" si="175"/>
        <v>40973</v>
      </c>
      <c r="R1108" s="9">
        <f t="shared" si="176"/>
        <v>0.74045138889050577</v>
      </c>
      <c r="S1108" t="b">
        <v>0</v>
      </c>
      <c r="T1108">
        <v>7</v>
      </c>
      <c r="U1108" t="str">
        <f t="shared" si="177"/>
        <v/>
      </c>
      <c r="V1108">
        <f t="shared" si="178"/>
        <v>7</v>
      </c>
      <c r="W1108" t="b">
        <v>0</v>
      </c>
      <c r="X1108" t="s">
        <v>8280</v>
      </c>
      <c r="Y1108" s="3">
        <f t="shared" si="179"/>
        <v>0.41249999999999998</v>
      </c>
      <c r="Z1108" s="4">
        <f t="shared" si="172"/>
        <v>23.571428571428573</v>
      </c>
      <c r="AA1108" t="s">
        <v>8329</v>
      </c>
      <c r="AB1108" t="s">
        <v>8330</v>
      </c>
      <c r="AC1108">
        <f>1</f>
        <v>1</v>
      </c>
    </row>
    <row r="1109" spans="1:29" ht="57.6" x14ac:dyDescent="0.3">
      <c r="A1109">
        <v>1107</v>
      </c>
      <c r="B1109" s="1" t="s">
        <v>1108</v>
      </c>
      <c r="C1109" s="1" t="s">
        <v>5217</v>
      </c>
      <c r="D1109">
        <v>10000</v>
      </c>
      <c r="E1109">
        <f>VLOOKUP(D1109,LU_A!$C$2:$D$13,1,TRUE)</f>
        <v>10000</v>
      </c>
      <c r="F1109" t="str">
        <f>VLOOKUP($D1109,LU_A!$C$2:$D$13,2,TRUE)</f>
        <v>SmD</v>
      </c>
      <c r="G1109">
        <v>0</v>
      </c>
      <c r="H1109" t="s">
        <v>8221</v>
      </c>
      <c r="I1109" t="s">
        <v>8224</v>
      </c>
      <c r="J1109" t="s">
        <v>8246</v>
      </c>
      <c r="K1109">
        <v>1406148024</v>
      </c>
      <c r="L1109" s="8">
        <f t="shared" si="170"/>
        <v>41843.861388888887</v>
      </c>
      <c r="M1109" s="8">
        <f t="shared" si="173"/>
        <v>41843</v>
      </c>
      <c r="N1109" s="9">
        <f t="shared" si="174"/>
        <v>0.86138888888672227</v>
      </c>
      <c r="O1109">
        <v>1403556024</v>
      </c>
      <c r="P1109" s="8">
        <f t="shared" si="171"/>
        <v>41813.861388888887</v>
      </c>
      <c r="Q1109" s="8">
        <f t="shared" si="175"/>
        <v>41813</v>
      </c>
      <c r="R1109" s="9">
        <f t="shared" si="176"/>
        <v>0.86138888888672227</v>
      </c>
      <c r="S1109" t="b">
        <v>0</v>
      </c>
      <c r="T1109">
        <v>0</v>
      </c>
      <c r="U1109" t="str">
        <f t="shared" si="177"/>
        <v/>
      </c>
      <c r="V1109">
        <f t="shared" si="178"/>
        <v>0</v>
      </c>
      <c r="W1109" t="b">
        <v>0</v>
      </c>
      <c r="X1109" t="s">
        <v>8280</v>
      </c>
      <c r="Y1109" s="3">
        <f t="shared" si="179"/>
        <v>0</v>
      </c>
      <c r="Z1109" s="4" t="str">
        <f t="shared" si="172"/>
        <v xml:space="preserve"> </v>
      </c>
      <c r="AA1109" t="s">
        <v>8329</v>
      </c>
      <c r="AB1109" t="s">
        <v>8330</v>
      </c>
      <c r="AC1109">
        <f>1</f>
        <v>1</v>
      </c>
    </row>
    <row r="1110" spans="1:29" ht="57.6" x14ac:dyDescent="0.3">
      <c r="A1110">
        <v>1108</v>
      </c>
      <c r="B1110" s="1" t="s">
        <v>1109</v>
      </c>
      <c r="C1110" s="1" t="s">
        <v>5218</v>
      </c>
      <c r="D1110">
        <v>25000</v>
      </c>
      <c r="E1110">
        <f>VLOOKUP(D1110,LU_A!$C$2:$D$13,1,TRUE)</f>
        <v>25000</v>
      </c>
      <c r="F1110" t="str">
        <f>VLOOKUP($D1110,LU_A!$C$2:$D$13,2,TRUE)</f>
        <v>MedC</v>
      </c>
      <c r="G1110">
        <v>732.5</v>
      </c>
      <c r="H1110" t="s">
        <v>8221</v>
      </c>
      <c r="I1110" t="s">
        <v>8224</v>
      </c>
      <c r="J1110" t="s">
        <v>8246</v>
      </c>
      <c r="K1110">
        <v>1334326635</v>
      </c>
      <c r="L1110" s="8">
        <f t="shared" si="170"/>
        <v>41012.595312500001</v>
      </c>
      <c r="M1110" s="8">
        <f t="shared" si="173"/>
        <v>41012</v>
      </c>
      <c r="N1110" s="9">
        <f t="shared" si="174"/>
        <v>0.59531250000145519</v>
      </c>
      <c r="O1110">
        <v>1329146235</v>
      </c>
      <c r="P1110" s="8">
        <f t="shared" si="171"/>
        <v>40952.636979166666</v>
      </c>
      <c r="Q1110" s="8">
        <f t="shared" si="175"/>
        <v>40952</v>
      </c>
      <c r="R1110" s="9">
        <f t="shared" si="176"/>
        <v>0.63697916666569654</v>
      </c>
      <c r="S1110" t="b">
        <v>0</v>
      </c>
      <c r="T1110">
        <v>21</v>
      </c>
      <c r="U1110" t="str">
        <f t="shared" si="177"/>
        <v/>
      </c>
      <c r="V1110">
        <f t="shared" si="178"/>
        <v>21</v>
      </c>
      <c r="W1110" t="b">
        <v>0</v>
      </c>
      <c r="X1110" t="s">
        <v>8280</v>
      </c>
      <c r="Y1110" s="3">
        <f t="shared" si="179"/>
        <v>2.93E-2</v>
      </c>
      <c r="Z1110" s="4">
        <f t="shared" si="172"/>
        <v>34.88095238095238</v>
      </c>
      <c r="AA1110" t="s">
        <v>8329</v>
      </c>
      <c r="AB1110" t="s">
        <v>8330</v>
      </c>
      <c r="AC1110">
        <f>1</f>
        <v>1</v>
      </c>
    </row>
    <row r="1111" spans="1:29" ht="43.2" x14ac:dyDescent="0.3">
      <c r="A1111">
        <v>1109</v>
      </c>
      <c r="B1111" s="1" t="s">
        <v>1110</v>
      </c>
      <c r="C1111" s="1" t="s">
        <v>5219</v>
      </c>
      <c r="D1111">
        <v>10000</v>
      </c>
      <c r="E1111">
        <f>VLOOKUP(D1111,LU_A!$C$2:$D$13,1,TRUE)</f>
        <v>10000</v>
      </c>
      <c r="F1111" t="str">
        <f>VLOOKUP($D1111,LU_A!$C$2:$D$13,2,TRUE)</f>
        <v>SmD</v>
      </c>
      <c r="G1111">
        <v>45</v>
      </c>
      <c r="H1111" t="s">
        <v>8221</v>
      </c>
      <c r="I1111" t="s">
        <v>8224</v>
      </c>
      <c r="J1111" t="s">
        <v>8246</v>
      </c>
      <c r="K1111">
        <v>1479495790</v>
      </c>
      <c r="L1111" s="8">
        <f t="shared" si="170"/>
        <v>42692.793865740736</v>
      </c>
      <c r="M1111" s="8">
        <f t="shared" si="173"/>
        <v>42692</v>
      </c>
      <c r="N1111" s="9">
        <f t="shared" si="174"/>
        <v>0.79386574073578231</v>
      </c>
      <c r="O1111">
        <v>1476900190</v>
      </c>
      <c r="P1111" s="8">
        <f t="shared" si="171"/>
        <v>42662.752199074079</v>
      </c>
      <c r="Q1111" s="8">
        <f t="shared" si="175"/>
        <v>42662</v>
      </c>
      <c r="R1111" s="9">
        <f t="shared" si="176"/>
        <v>0.75219907407881692</v>
      </c>
      <c r="S1111" t="b">
        <v>0</v>
      </c>
      <c r="T1111">
        <v>3</v>
      </c>
      <c r="U1111" t="str">
        <f t="shared" si="177"/>
        <v/>
      </c>
      <c r="V1111">
        <f t="shared" si="178"/>
        <v>3</v>
      </c>
      <c r="W1111" t="b">
        <v>0</v>
      </c>
      <c r="X1111" t="s">
        <v>8280</v>
      </c>
      <c r="Y1111" s="3">
        <f t="shared" si="179"/>
        <v>4.4999999999999997E-3</v>
      </c>
      <c r="Z1111" s="4">
        <f t="shared" si="172"/>
        <v>15</v>
      </c>
      <c r="AA1111" t="s">
        <v>8329</v>
      </c>
      <c r="AB1111" t="s">
        <v>8330</v>
      </c>
      <c r="AC1111">
        <f>1</f>
        <v>1</v>
      </c>
    </row>
    <row r="1112" spans="1:29" ht="43.2" x14ac:dyDescent="0.3">
      <c r="A1112">
        <v>1110</v>
      </c>
      <c r="B1112" s="1" t="s">
        <v>1111</v>
      </c>
      <c r="C1112" s="1" t="s">
        <v>5220</v>
      </c>
      <c r="D1112">
        <v>50000</v>
      </c>
      <c r="E1112">
        <f>VLOOKUP(D1112,LU_A!$C$2:$D$13,1,TRUE)</f>
        <v>50000</v>
      </c>
      <c r="F1112" t="str">
        <f>VLOOKUP($D1112,LU_A!$C$2:$D$13,2,TRUE)</f>
        <v>LgD</v>
      </c>
      <c r="G1112">
        <v>255</v>
      </c>
      <c r="H1112" t="s">
        <v>8221</v>
      </c>
      <c r="I1112" t="s">
        <v>8224</v>
      </c>
      <c r="J1112" t="s">
        <v>8246</v>
      </c>
      <c r="K1112">
        <v>1354919022</v>
      </c>
      <c r="L1112" s="8">
        <f t="shared" si="170"/>
        <v>41250.933124999996</v>
      </c>
      <c r="M1112" s="8">
        <f t="shared" si="173"/>
        <v>41250</v>
      </c>
      <c r="N1112" s="9">
        <f t="shared" si="174"/>
        <v>0.93312499999592546</v>
      </c>
      <c r="O1112">
        <v>1352327022</v>
      </c>
      <c r="P1112" s="8">
        <f t="shared" si="171"/>
        <v>41220.933124999996</v>
      </c>
      <c r="Q1112" s="8">
        <f t="shared" si="175"/>
        <v>41220</v>
      </c>
      <c r="R1112" s="9">
        <f t="shared" si="176"/>
        <v>0.93312499999592546</v>
      </c>
      <c r="S1112" t="b">
        <v>0</v>
      </c>
      <c r="T1112">
        <v>11</v>
      </c>
      <c r="U1112" t="str">
        <f t="shared" si="177"/>
        <v/>
      </c>
      <c r="V1112">
        <f t="shared" si="178"/>
        <v>11</v>
      </c>
      <c r="W1112" t="b">
        <v>0</v>
      </c>
      <c r="X1112" t="s">
        <v>8280</v>
      </c>
      <c r="Y1112" s="3">
        <f t="shared" si="179"/>
        <v>5.1000000000000004E-3</v>
      </c>
      <c r="Z1112" s="4">
        <f t="shared" si="172"/>
        <v>23.181818181818183</v>
      </c>
      <c r="AA1112" t="s">
        <v>8329</v>
      </c>
      <c r="AB1112" t="s">
        <v>8330</v>
      </c>
      <c r="AC1112">
        <f>1</f>
        <v>1</v>
      </c>
    </row>
    <row r="1113" spans="1:29" ht="43.2" x14ac:dyDescent="0.3">
      <c r="A1113">
        <v>1111</v>
      </c>
      <c r="B1113" s="1" t="s">
        <v>1112</v>
      </c>
      <c r="C1113" s="1" t="s">
        <v>5221</v>
      </c>
      <c r="D1113">
        <v>2500</v>
      </c>
      <c r="E1113">
        <f>VLOOKUP(D1113,LU_A!$C$2:$D$13,1,TRUE)</f>
        <v>1000</v>
      </c>
      <c r="F1113" t="str">
        <f>VLOOKUP($D1113,LU_A!$C$2:$D$13,2,TRUE)</f>
        <v>SmB</v>
      </c>
      <c r="G1113">
        <v>1</v>
      </c>
      <c r="H1113" t="s">
        <v>8221</v>
      </c>
      <c r="I1113" t="s">
        <v>8224</v>
      </c>
      <c r="J1113" t="s">
        <v>8246</v>
      </c>
      <c r="K1113">
        <v>1452228790</v>
      </c>
      <c r="L1113" s="8">
        <f t="shared" si="170"/>
        <v>42377.203587962969</v>
      </c>
      <c r="M1113" s="8">
        <f t="shared" si="173"/>
        <v>42377</v>
      </c>
      <c r="N1113" s="9">
        <f t="shared" si="174"/>
        <v>0.20358796296932269</v>
      </c>
      <c r="O1113">
        <v>1449636790</v>
      </c>
      <c r="P1113" s="8">
        <f t="shared" si="171"/>
        <v>42347.203587962969</v>
      </c>
      <c r="Q1113" s="8">
        <f t="shared" si="175"/>
        <v>42347</v>
      </c>
      <c r="R1113" s="9">
        <f t="shared" si="176"/>
        <v>0.20358796296932269</v>
      </c>
      <c r="S1113" t="b">
        <v>0</v>
      </c>
      <c r="T1113">
        <v>1</v>
      </c>
      <c r="U1113" t="str">
        <f t="shared" si="177"/>
        <v/>
      </c>
      <c r="V1113">
        <f t="shared" si="178"/>
        <v>1</v>
      </c>
      <c r="W1113" t="b">
        <v>0</v>
      </c>
      <c r="X1113" t="s">
        <v>8280</v>
      </c>
      <c r="Y1113" s="3">
        <f t="shared" si="179"/>
        <v>4.0000000000000002E-4</v>
      </c>
      <c r="Z1113" s="4">
        <f t="shared" si="172"/>
        <v>1</v>
      </c>
      <c r="AA1113" t="s">
        <v>8329</v>
      </c>
      <c r="AB1113" t="s">
        <v>8330</v>
      </c>
      <c r="AC1113">
        <f>1</f>
        <v>1</v>
      </c>
    </row>
    <row r="1114" spans="1:29" ht="43.2" x14ac:dyDescent="0.3">
      <c r="A1114">
        <v>1112</v>
      </c>
      <c r="B1114" s="1" t="s">
        <v>1113</v>
      </c>
      <c r="C1114" s="1" t="s">
        <v>5222</v>
      </c>
      <c r="D1114">
        <v>88000</v>
      </c>
      <c r="E1114">
        <f>VLOOKUP(D1114,LU_A!$C$2:$D$13,1,TRUE)</f>
        <v>50000</v>
      </c>
      <c r="F1114" t="str">
        <f>VLOOKUP($D1114,LU_A!$C$2:$D$13,2,TRUE)</f>
        <v>LgD</v>
      </c>
      <c r="G1114">
        <v>31272.92</v>
      </c>
      <c r="H1114" t="s">
        <v>8221</v>
      </c>
      <c r="I1114" t="s">
        <v>8224</v>
      </c>
      <c r="J1114" t="s">
        <v>8246</v>
      </c>
      <c r="K1114">
        <v>1421656200</v>
      </c>
      <c r="L1114" s="8">
        <f t="shared" si="170"/>
        <v>42023.354166666672</v>
      </c>
      <c r="M1114" s="8">
        <f t="shared" si="173"/>
        <v>42023</v>
      </c>
      <c r="N1114" s="9">
        <f t="shared" si="174"/>
        <v>0.35416666667151731</v>
      </c>
      <c r="O1114">
        <v>1416507211</v>
      </c>
      <c r="P1114" s="8">
        <f t="shared" si="171"/>
        <v>41963.759386574078</v>
      </c>
      <c r="Q1114" s="8">
        <f t="shared" si="175"/>
        <v>41963</v>
      </c>
      <c r="R1114" s="9">
        <f t="shared" si="176"/>
        <v>0.75938657407823484</v>
      </c>
      <c r="S1114" t="b">
        <v>0</v>
      </c>
      <c r="T1114">
        <v>312</v>
      </c>
      <c r="U1114" t="str">
        <f t="shared" si="177"/>
        <v/>
      </c>
      <c r="V1114">
        <f t="shared" si="178"/>
        <v>312</v>
      </c>
      <c r="W1114" t="b">
        <v>0</v>
      </c>
      <c r="X1114" t="s">
        <v>8280</v>
      </c>
      <c r="Y1114" s="3">
        <f t="shared" si="179"/>
        <v>0.35537409090909089</v>
      </c>
      <c r="Z1114" s="4">
        <f t="shared" si="172"/>
        <v>100.23371794871794</v>
      </c>
      <c r="AA1114" t="s">
        <v>8329</v>
      </c>
      <c r="AB1114" t="s">
        <v>8330</v>
      </c>
      <c r="AC1114">
        <f>1</f>
        <v>1</v>
      </c>
    </row>
    <row r="1115" spans="1:29" ht="43.2" x14ac:dyDescent="0.3">
      <c r="A1115">
        <v>1113</v>
      </c>
      <c r="B1115" s="1" t="s">
        <v>1114</v>
      </c>
      <c r="C1115" s="1" t="s">
        <v>5223</v>
      </c>
      <c r="D1115">
        <v>1000</v>
      </c>
      <c r="E1115">
        <f>VLOOKUP(D1115,LU_A!$C$2:$D$13,1,TRUE)</f>
        <v>1000</v>
      </c>
      <c r="F1115" t="str">
        <f>VLOOKUP($D1115,LU_A!$C$2:$D$13,2,TRUE)</f>
        <v>SmB</v>
      </c>
      <c r="G1115">
        <v>5</v>
      </c>
      <c r="H1115" t="s">
        <v>8221</v>
      </c>
      <c r="I1115" t="s">
        <v>8225</v>
      </c>
      <c r="J1115" t="s">
        <v>8247</v>
      </c>
      <c r="K1115">
        <v>1408058820</v>
      </c>
      <c r="L1115" s="8">
        <f t="shared" si="170"/>
        <v>41865.977083333331</v>
      </c>
      <c r="M1115" s="8">
        <f t="shared" si="173"/>
        <v>41865</v>
      </c>
      <c r="N1115" s="9">
        <f t="shared" si="174"/>
        <v>0.97708333333139308</v>
      </c>
      <c r="O1115">
        <v>1405466820</v>
      </c>
      <c r="P1115" s="8">
        <f t="shared" si="171"/>
        <v>41835.977083333331</v>
      </c>
      <c r="Q1115" s="8">
        <f t="shared" si="175"/>
        <v>41835</v>
      </c>
      <c r="R1115" s="9">
        <f t="shared" si="176"/>
        <v>0.97708333333139308</v>
      </c>
      <c r="S1115" t="b">
        <v>0</v>
      </c>
      <c r="T1115">
        <v>1</v>
      </c>
      <c r="U1115" t="str">
        <f t="shared" si="177"/>
        <v/>
      </c>
      <c r="V1115">
        <f t="shared" si="178"/>
        <v>1</v>
      </c>
      <c r="W1115" t="b">
        <v>0</v>
      </c>
      <c r="X1115" t="s">
        <v>8280</v>
      </c>
      <c r="Y1115" s="3">
        <f t="shared" si="179"/>
        <v>5.0000000000000001E-3</v>
      </c>
      <c r="Z1115" s="4">
        <f t="shared" si="172"/>
        <v>5</v>
      </c>
      <c r="AA1115" t="s">
        <v>8329</v>
      </c>
      <c r="AB1115" t="s">
        <v>8330</v>
      </c>
      <c r="AC1115">
        <f>1</f>
        <v>1</v>
      </c>
    </row>
    <row r="1116" spans="1:29" ht="43.2" x14ac:dyDescent="0.3">
      <c r="A1116">
        <v>1114</v>
      </c>
      <c r="B1116" s="1" t="s">
        <v>1115</v>
      </c>
      <c r="C1116" s="1" t="s">
        <v>5224</v>
      </c>
      <c r="D1116">
        <v>6000</v>
      </c>
      <c r="E1116">
        <f>VLOOKUP(D1116,LU_A!$C$2:$D$13,1,TRUE)</f>
        <v>5000</v>
      </c>
      <c r="F1116" t="str">
        <f>VLOOKUP($D1116,LU_A!$C$2:$D$13,2,TRUE)</f>
        <v>SmC</v>
      </c>
      <c r="G1116">
        <v>10</v>
      </c>
      <c r="H1116" t="s">
        <v>8221</v>
      </c>
      <c r="I1116" t="s">
        <v>8225</v>
      </c>
      <c r="J1116" t="s">
        <v>8247</v>
      </c>
      <c r="K1116">
        <v>1381306687</v>
      </c>
      <c r="L1116" s="8">
        <f t="shared" si="170"/>
        <v>41556.345914351856</v>
      </c>
      <c r="M1116" s="8">
        <f t="shared" si="173"/>
        <v>41556</v>
      </c>
      <c r="N1116" s="9">
        <f t="shared" si="174"/>
        <v>0.34591435185575392</v>
      </c>
      <c r="O1116">
        <v>1378714687</v>
      </c>
      <c r="P1116" s="8">
        <f t="shared" si="171"/>
        <v>41526.345914351856</v>
      </c>
      <c r="Q1116" s="8">
        <f t="shared" si="175"/>
        <v>41526</v>
      </c>
      <c r="R1116" s="9">
        <f t="shared" si="176"/>
        <v>0.34591435185575392</v>
      </c>
      <c r="S1116" t="b">
        <v>0</v>
      </c>
      <c r="T1116">
        <v>3</v>
      </c>
      <c r="U1116" t="str">
        <f t="shared" si="177"/>
        <v/>
      </c>
      <c r="V1116">
        <f t="shared" si="178"/>
        <v>3</v>
      </c>
      <c r="W1116" t="b">
        <v>0</v>
      </c>
      <c r="X1116" t="s">
        <v>8280</v>
      </c>
      <c r="Y1116" s="3">
        <f t="shared" si="179"/>
        <v>1.6666666666666668E-3</v>
      </c>
      <c r="Z1116" s="4">
        <f t="shared" si="172"/>
        <v>3.3333333333333335</v>
      </c>
      <c r="AA1116" t="s">
        <v>8329</v>
      </c>
      <c r="AB1116" t="s">
        <v>8330</v>
      </c>
      <c r="AC1116">
        <f>1</f>
        <v>1</v>
      </c>
    </row>
    <row r="1117" spans="1:29" ht="43.2" x14ac:dyDescent="0.3">
      <c r="A1117">
        <v>1115</v>
      </c>
      <c r="B1117" s="1" t="s">
        <v>1116</v>
      </c>
      <c r="C1117" s="1" t="s">
        <v>5225</v>
      </c>
      <c r="D1117">
        <v>40000</v>
      </c>
      <c r="E1117">
        <f>VLOOKUP(D1117,LU_A!$C$2:$D$13,1,TRUE)</f>
        <v>40000</v>
      </c>
      <c r="F1117" t="str">
        <f>VLOOKUP($D1117,LU_A!$C$2:$D$13,2,TRUE)</f>
        <v>LgB</v>
      </c>
      <c r="G1117">
        <v>53</v>
      </c>
      <c r="H1117" t="s">
        <v>8221</v>
      </c>
      <c r="I1117" t="s">
        <v>8224</v>
      </c>
      <c r="J1117" t="s">
        <v>8246</v>
      </c>
      <c r="K1117">
        <v>1459352495</v>
      </c>
      <c r="L1117" s="8">
        <f t="shared" si="170"/>
        <v>42459.653877314813</v>
      </c>
      <c r="M1117" s="8">
        <f t="shared" si="173"/>
        <v>42459</v>
      </c>
      <c r="N1117" s="9">
        <f t="shared" si="174"/>
        <v>0.65387731481314404</v>
      </c>
      <c r="O1117">
        <v>1456764095</v>
      </c>
      <c r="P1117" s="8">
        <f t="shared" si="171"/>
        <v>42429.695543981477</v>
      </c>
      <c r="Q1117" s="8">
        <f t="shared" si="175"/>
        <v>42429</v>
      </c>
      <c r="R1117" s="9">
        <f t="shared" si="176"/>
        <v>0.69554398147738539</v>
      </c>
      <c r="S1117" t="b">
        <v>0</v>
      </c>
      <c r="T1117">
        <v>4</v>
      </c>
      <c r="U1117" t="str">
        <f t="shared" si="177"/>
        <v/>
      </c>
      <c r="V1117">
        <f t="shared" si="178"/>
        <v>4</v>
      </c>
      <c r="W1117" t="b">
        <v>0</v>
      </c>
      <c r="X1117" t="s">
        <v>8280</v>
      </c>
      <c r="Y1117" s="3">
        <f t="shared" si="179"/>
        <v>1.325E-3</v>
      </c>
      <c r="Z1117" s="4">
        <f t="shared" si="172"/>
        <v>13.25</v>
      </c>
      <c r="AA1117" t="s">
        <v>8329</v>
      </c>
      <c r="AB1117" t="s">
        <v>8330</v>
      </c>
      <c r="AC1117">
        <f>1</f>
        <v>1</v>
      </c>
    </row>
    <row r="1118" spans="1:29" ht="43.2" x14ac:dyDescent="0.3">
      <c r="A1118">
        <v>1116</v>
      </c>
      <c r="B1118" s="1" t="s">
        <v>1117</v>
      </c>
      <c r="C1118" s="1" t="s">
        <v>5226</v>
      </c>
      <c r="D1118">
        <v>500000</v>
      </c>
      <c r="E1118">
        <f>VLOOKUP(D1118,LU_A!$C$2:$D$13,1,TRUE)</f>
        <v>50000</v>
      </c>
      <c r="F1118" t="str">
        <f>VLOOKUP($D1118,LU_A!$C$2:$D$13,2,TRUE)</f>
        <v>LgD</v>
      </c>
      <c r="G1118">
        <v>178.52</v>
      </c>
      <c r="H1118" t="s">
        <v>8221</v>
      </c>
      <c r="I1118" t="s">
        <v>8224</v>
      </c>
      <c r="J1118" t="s">
        <v>8246</v>
      </c>
      <c r="K1118">
        <v>1339273208</v>
      </c>
      <c r="L1118" s="8">
        <f t="shared" si="170"/>
        <v>41069.847314814811</v>
      </c>
      <c r="M1118" s="8">
        <f t="shared" si="173"/>
        <v>41069</v>
      </c>
      <c r="N1118" s="9">
        <f t="shared" si="174"/>
        <v>0.84731481481139781</v>
      </c>
      <c r="O1118">
        <v>1334089208</v>
      </c>
      <c r="P1118" s="8">
        <f t="shared" si="171"/>
        <v>41009.847314814811</v>
      </c>
      <c r="Q1118" s="8">
        <f t="shared" si="175"/>
        <v>41009</v>
      </c>
      <c r="R1118" s="9">
        <f t="shared" si="176"/>
        <v>0.84731481481139781</v>
      </c>
      <c r="S1118" t="b">
        <v>0</v>
      </c>
      <c r="T1118">
        <v>10</v>
      </c>
      <c r="U1118" t="str">
        <f t="shared" si="177"/>
        <v/>
      </c>
      <c r="V1118">
        <f t="shared" si="178"/>
        <v>10</v>
      </c>
      <c r="W1118" t="b">
        <v>0</v>
      </c>
      <c r="X1118" t="s">
        <v>8280</v>
      </c>
      <c r="Y1118" s="3">
        <f t="shared" si="179"/>
        <v>3.5704000000000004E-4</v>
      </c>
      <c r="Z1118" s="4">
        <f t="shared" si="172"/>
        <v>17.852</v>
      </c>
      <c r="AA1118" t="s">
        <v>8329</v>
      </c>
      <c r="AB1118" t="s">
        <v>8330</v>
      </c>
      <c r="AC1118">
        <f>1</f>
        <v>1</v>
      </c>
    </row>
    <row r="1119" spans="1:29" ht="43.2" x14ac:dyDescent="0.3">
      <c r="A1119">
        <v>1117</v>
      </c>
      <c r="B1119" s="1" t="s">
        <v>1118</v>
      </c>
      <c r="C1119" s="1" t="s">
        <v>5227</v>
      </c>
      <c r="D1119">
        <v>1000</v>
      </c>
      <c r="E1119">
        <f>VLOOKUP(D1119,LU_A!$C$2:$D$13,1,TRUE)</f>
        <v>1000</v>
      </c>
      <c r="F1119" t="str">
        <f>VLOOKUP($D1119,LU_A!$C$2:$D$13,2,TRUE)</f>
        <v>SmB</v>
      </c>
      <c r="G1119">
        <v>83</v>
      </c>
      <c r="H1119" t="s">
        <v>8221</v>
      </c>
      <c r="I1119" t="s">
        <v>8236</v>
      </c>
      <c r="J1119" t="s">
        <v>8249</v>
      </c>
      <c r="K1119">
        <v>1451053313</v>
      </c>
      <c r="L1119" s="8">
        <f t="shared" si="170"/>
        <v>42363.598530092597</v>
      </c>
      <c r="M1119" s="8">
        <f t="shared" si="173"/>
        <v>42363</v>
      </c>
      <c r="N1119" s="9">
        <f t="shared" si="174"/>
        <v>0.59853009259677492</v>
      </c>
      <c r="O1119">
        <v>1448461313</v>
      </c>
      <c r="P1119" s="8">
        <f t="shared" si="171"/>
        <v>42333.598530092597</v>
      </c>
      <c r="Q1119" s="8">
        <f t="shared" si="175"/>
        <v>42333</v>
      </c>
      <c r="R1119" s="9">
        <f t="shared" si="176"/>
        <v>0.59853009259677492</v>
      </c>
      <c r="S1119" t="b">
        <v>0</v>
      </c>
      <c r="T1119">
        <v>8</v>
      </c>
      <c r="U1119" t="str">
        <f t="shared" si="177"/>
        <v/>
      </c>
      <c r="V1119">
        <f t="shared" si="178"/>
        <v>8</v>
      </c>
      <c r="W1119" t="b">
        <v>0</v>
      </c>
      <c r="X1119" t="s">
        <v>8280</v>
      </c>
      <c r="Y1119" s="3">
        <f t="shared" si="179"/>
        <v>8.3000000000000004E-2</v>
      </c>
      <c r="Z1119" s="4">
        <f t="shared" si="172"/>
        <v>10.375</v>
      </c>
      <c r="AA1119" t="s">
        <v>8329</v>
      </c>
      <c r="AB1119" t="s">
        <v>8330</v>
      </c>
      <c r="AC1119">
        <f>1</f>
        <v>1</v>
      </c>
    </row>
    <row r="1120" spans="1:29" ht="43.2" x14ac:dyDescent="0.3">
      <c r="A1120">
        <v>1118</v>
      </c>
      <c r="B1120" s="1" t="s">
        <v>1119</v>
      </c>
      <c r="C1120" s="1" t="s">
        <v>5228</v>
      </c>
      <c r="D1120">
        <v>4500</v>
      </c>
      <c r="E1120">
        <f>VLOOKUP(D1120,LU_A!$C$2:$D$13,1,TRUE)</f>
        <v>1000</v>
      </c>
      <c r="F1120" t="str">
        <f>VLOOKUP($D1120,LU_A!$C$2:$D$13,2,TRUE)</f>
        <v>SmB</v>
      </c>
      <c r="G1120">
        <v>109</v>
      </c>
      <c r="H1120" t="s">
        <v>8221</v>
      </c>
      <c r="I1120" t="s">
        <v>8226</v>
      </c>
      <c r="J1120" t="s">
        <v>8248</v>
      </c>
      <c r="K1120">
        <v>1396666779</v>
      </c>
      <c r="L1120" s="8">
        <f t="shared" si="170"/>
        <v>41734.124756944446</v>
      </c>
      <c r="M1120" s="8">
        <f t="shared" si="173"/>
        <v>41734</v>
      </c>
      <c r="N1120" s="9">
        <f t="shared" si="174"/>
        <v>0.12475694444583496</v>
      </c>
      <c r="O1120">
        <v>1394078379</v>
      </c>
      <c r="P1120" s="8">
        <f t="shared" si="171"/>
        <v>41704.16642361111</v>
      </c>
      <c r="Q1120" s="8">
        <f t="shared" si="175"/>
        <v>41704</v>
      </c>
      <c r="R1120" s="9">
        <f t="shared" si="176"/>
        <v>0.16642361111007631</v>
      </c>
      <c r="S1120" t="b">
        <v>0</v>
      </c>
      <c r="T1120">
        <v>3</v>
      </c>
      <c r="U1120" t="str">
        <f t="shared" si="177"/>
        <v/>
      </c>
      <c r="V1120">
        <f t="shared" si="178"/>
        <v>3</v>
      </c>
      <c r="W1120" t="b">
        <v>0</v>
      </c>
      <c r="X1120" t="s">
        <v>8280</v>
      </c>
      <c r="Y1120" s="3">
        <f t="shared" si="179"/>
        <v>2.4222222222222221E-2</v>
      </c>
      <c r="Z1120" s="4">
        <f t="shared" si="172"/>
        <v>36.333333333333336</v>
      </c>
      <c r="AA1120" t="s">
        <v>8329</v>
      </c>
      <c r="AB1120" t="s">
        <v>8330</v>
      </c>
      <c r="AC1120">
        <f>1</f>
        <v>1</v>
      </c>
    </row>
    <row r="1121" spans="1:29" ht="57.6" x14ac:dyDescent="0.3">
      <c r="A1121">
        <v>1119</v>
      </c>
      <c r="B1121" s="1" t="s">
        <v>1120</v>
      </c>
      <c r="C1121" s="1" t="s">
        <v>5229</v>
      </c>
      <c r="D1121">
        <v>2100</v>
      </c>
      <c r="E1121">
        <f>VLOOKUP(D1121,LU_A!$C$2:$D$13,1,TRUE)</f>
        <v>1000</v>
      </c>
      <c r="F1121" t="str">
        <f>VLOOKUP($D1121,LU_A!$C$2:$D$13,2,TRUE)</f>
        <v>SmB</v>
      </c>
      <c r="G1121">
        <v>5</v>
      </c>
      <c r="H1121" t="s">
        <v>8221</v>
      </c>
      <c r="I1121" t="s">
        <v>8224</v>
      </c>
      <c r="J1121" t="s">
        <v>8246</v>
      </c>
      <c r="K1121">
        <v>1396810864</v>
      </c>
      <c r="L1121" s="8">
        <f t="shared" si="170"/>
        <v>41735.792407407411</v>
      </c>
      <c r="M1121" s="8">
        <f t="shared" si="173"/>
        <v>41735</v>
      </c>
      <c r="N1121" s="9">
        <f t="shared" si="174"/>
        <v>0.79240740741079208</v>
      </c>
      <c r="O1121">
        <v>1395687664</v>
      </c>
      <c r="P1121" s="8">
        <f t="shared" si="171"/>
        <v>41722.792407407411</v>
      </c>
      <c r="Q1121" s="8">
        <f t="shared" si="175"/>
        <v>41722</v>
      </c>
      <c r="R1121" s="9">
        <f t="shared" si="176"/>
        <v>0.79240740741079208</v>
      </c>
      <c r="S1121" t="b">
        <v>0</v>
      </c>
      <c r="T1121">
        <v>1</v>
      </c>
      <c r="U1121" t="str">
        <f t="shared" si="177"/>
        <v/>
      </c>
      <c r="V1121">
        <f t="shared" si="178"/>
        <v>1</v>
      </c>
      <c r="W1121" t="b">
        <v>0</v>
      </c>
      <c r="X1121" t="s">
        <v>8280</v>
      </c>
      <c r="Y1121" s="3">
        <f t="shared" si="179"/>
        <v>2.3809523809523812E-3</v>
      </c>
      <c r="Z1121" s="4">
        <f t="shared" si="172"/>
        <v>5</v>
      </c>
      <c r="AA1121" t="s">
        <v>8329</v>
      </c>
      <c r="AB1121" t="s">
        <v>8330</v>
      </c>
      <c r="AC1121">
        <f>1</f>
        <v>1</v>
      </c>
    </row>
    <row r="1122" spans="1:29" ht="43.2" x14ac:dyDescent="0.3">
      <c r="A1122">
        <v>1120</v>
      </c>
      <c r="B1122" s="1" t="s">
        <v>1121</v>
      </c>
      <c r="C1122" s="1" t="s">
        <v>5230</v>
      </c>
      <c r="D1122">
        <v>25000</v>
      </c>
      <c r="E1122">
        <f>VLOOKUP(D1122,LU_A!$C$2:$D$13,1,TRUE)</f>
        <v>25000</v>
      </c>
      <c r="F1122" t="str">
        <f>VLOOKUP($D1122,LU_A!$C$2:$D$13,2,TRUE)</f>
        <v>MedC</v>
      </c>
      <c r="G1122">
        <v>0</v>
      </c>
      <c r="H1122" t="s">
        <v>8221</v>
      </c>
      <c r="I1122" t="s">
        <v>8224</v>
      </c>
      <c r="J1122" t="s">
        <v>8246</v>
      </c>
      <c r="K1122">
        <v>1319835400</v>
      </c>
      <c r="L1122" s="8">
        <f t="shared" si="170"/>
        <v>40844.872685185182</v>
      </c>
      <c r="M1122" s="8">
        <f t="shared" si="173"/>
        <v>40844</v>
      </c>
      <c r="N1122" s="9">
        <f t="shared" si="174"/>
        <v>0.87268518518249039</v>
      </c>
      <c r="O1122">
        <v>1315947400</v>
      </c>
      <c r="P1122" s="8">
        <f t="shared" si="171"/>
        <v>40799.872685185182</v>
      </c>
      <c r="Q1122" s="8">
        <f t="shared" si="175"/>
        <v>40799</v>
      </c>
      <c r="R1122" s="9">
        <f t="shared" si="176"/>
        <v>0.87268518518249039</v>
      </c>
      <c r="S1122" t="b">
        <v>0</v>
      </c>
      <c r="T1122">
        <v>0</v>
      </c>
      <c r="U1122" t="str">
        <f t="shared" si="177"/>
        <v/>
      </c>
      <c r="V1122">
        <f t="shared" si="178"/>
        <v>0</v>
      </c>
      <c r="W1122" t="b">
        <v>0</v>
      </c>
      <c r="X1122" t="s">
        <v>8280</v>
      </c>
      <c r="Y1122" s="3">
        <f t="shared" si="179"/>
        <v>0</v>
      </c>
      <c r="Z1122" s="4" t="str">
        <f t="shared" si="172"/>
        <v xml:space="preserve"> </v>
      </c>
      <c r="AA1122" t="s">
        <v>8329</v>
      </c>
      <c r="AB1122" t="s">
        <v>8330</v>
      </c>
      <c r="AC1122">
        <f>1</f>
        <v>1</v>
      </c>
    </row>
    <row r="1123" spans="1:29" ht="43.2" x14ac:dyDescent="0.3">
      <c r="A1123">
        <v>1121</v>
      </c>
      <c r="B1123" s="1" t="s">
        <v>1122</v>
      </c>
      <c r="C1123" s="1" t="s">
        <v>5231</v>
      </c>
      <c r="D1123">
        <v>250000</v>
      </c>
      <c r="E1123">
        <f>VLOOKUP(D1123,LU_A!$C$2:$D$13,1,TRUE)</f>
        <v>50000</v>
      </c>
      <c r="F1123" t="str">
        <f>VLOOKUP($D1123,LU_A!$C$2:$D$13,2,TRUE)</f>
        <v>LgD</v>
      </c>
      <c r="G1123">
        <v>29</v>
      </c>
      <c r="H1123" t="s">
        <v>8221</v>
      </c>
      <c r="I1123" t="s">
        <v>8224</v>
      </c>
      <c r="J1123" t="s">
        <v>8246</v>
      </c>
      <c r="K1123">
        <v>1457904316</v>
      </c>
      <c r="L1123" s="8">
        <f t="shared" si="170"/>
        <v>42442.892546296294</v>
      </c>
      <c r="M1123" s="8">
        <f t="shared" si="173"/>
        <v>42442</v>
      </c>
      <c r="N1123" s="9">
        <f t="shared" si="174"/>
        <v>0.89254629629431292</v>
      </c>
      <c r="O1123">
        <v>1455315916</v>
      </c>
      <c r="P1123" s="8">
        <f t="shared" si="171"/>
        <v>42412.934212962966</v>
      </c>
      <c r="Q1123" s="8">
        <f t="shared" si="175"/>
        <v>42412</v>
      </c>
      <c r="R1123" s="9">
        <f t="shared" si="176"/>
        <v>0.93421296296583023</v>
      </c>
      <c r="S1123" t="b">
        <v>0</v>
      </c>
      <c r="T1123">
        <v>5</v>
      </c>
      <c r="U1123" t="str">
        <f t="shared" si="177"/>
        <v/>
      </c>
      <c r="V1123">
        <f t="shared" si="178"/>
        <v>5</v>
      </c>
      <c r="W1123" t="b">
        <v>0</v>
      </c>
      <c r="X1123" t="s">
        <v>8280</v>
      </c>
      <c r="Y1123" s="3">
        <f t="shared" si="179"/>
        <v>1.16E-4</v>
      </c>
      <c r="Z1123" s="4">
        <f t="shared" si="172"/>
        <v>5.8</v>
      </c>
      <c r="AA1123" t="s">
        <v>8329</v>
      </c>
      <c r="AB1123" t="s">
        <v>8330</v>
      </c>
      <c r="AC1123">
        <f>1</f>
        <v>1</v>
      </c>
    </row>
    <row r="1124" spans="1:29" ht="57.6" x14ac:dyDescent="0.3">
      <c r="A1124">
        <v>1122</v>
      </c>
      <c r="B1124" s="1" t="s">
        <v>1123</v>
      </c>
      <c r="C1124" s="1" t="s">
        <v>5232</v>
      </c>
      <c r="D1124">
        <v>3200</v>
      </c>
      <c r="E1124">
        <f>VLOOKUP(D1124,LU_A!$C$2:$D$13,1,TRUE)</f>
        <v>1000</v>
      </c>
      <c r="F1124" t="str">
        <f>VLOOKUP($D1124,LU_A!$C$2:$D$13,2,TRUE)</f>
        <v>SmB</v>
      </c>
      <c r="G1124">
        <v>0</v>
      </c>
      <c r="H1124" t="s">
        <v>8221</v>
      </c>
      <c r="I1124" t="s">
        <v>8225</v>
      </c>
      <c r="J1124" t="s">
        <v>8247</v>
      </c>
      <c r="K1124">
        <v>1369932825</v>
      </c>
      <c r="L1124" s="8">
        <f t="shared" si="170"/>
        <v>41424.703993055555</v>
      </c>
      <c r="M1124" s="8">
        <f t="shared" si="173"/>
        <v>41424</v>
      </c>
      <c r="N1124" s="9">
        <f t="shared" si="174"/>
        <v>0.70399305555474712</v>
      </c>
      <c r="O1124">
        <v>1368723225</v>
      </c>
      <c r="P1124" s="8">
        <f t="shared" si="171"/>
        <v>41410.703993055555</v>
      </c>
      <c r="Q1124" s="8">
        <f t="shared" si="175"/>
        <v>41410</v>
      </c>
      <c r="R1124" s="9">
        <f t="shared" si="176"/>
        <v>0.70399305555474712</v>
      </c>
      <c r="S1124" t="b">
        <v>0</v>
      </c>
      <c r="T1124">
        <v>0</v>
      </c>
      <c r="U1124" t="str">
        <f t="shared" si="177"/>
        <v/>
      </c>
      <c r="V1124">
        <f t="shared" si="178"/>
        <v>0</v>
      </c>
      <c r="W1124" t="b">
        <v>0</v>
      </c>
      <c r="X1124" t="s">
        <v>8280</v>
      </c>
      <c r="Y1124" s="3">
        <f t="shared" si="179"/>
        <v>0</v>
      </c>
      <c r="Z1124" s="4" t="str">
        <f t="shared" si="172"/>
        <v xml:space="preserve"> </v>
      </c>
      <c r="AA1124" t="s">
        <v>8329</v>
      </c>
      <c r="AB1124" t="s">
        <v>8330</v>
      </c>
      <c r="AC1124">
        <f>1</f>
        <v>1</v>
      </c>
    </row>
    <row r="1125" spans="1:29" ht="43.2" x14ac:dyDescent="0.3">
      <c r="A1125">
        <v>1123</v>
      </c>
      <c r="B1125" s="1" t="s">
        <v>1124</v>
      </c>
      <c r="C1125" s="1" t="s">
        <v>5233</v>
      </c>
      <c r="D1125">
        <v>5000</v>
      </c>
      <c r="E1125">
        <f>VLOOKUP(D1125,LU_A!$C$2:$D$13,1,TRUE)</f>
        <v>5000</v>
      </c>
      <c r="F1125" t="str">
        <f>VLOOKUP($D1125,LU_A!$C$2:$D$13,2,TRUE)</f>
        <v>SmC</v>
      </c>
      <c r="G1125">
        <v>11</v>
      </c>
      <c r="H1125" t="s">
        <v>8221</v>
      </c>
      <c r="I1125" t="s">
        <v>8224</v>
      </c>
      <c r="J1125" t="s">
        <v>8246</v>
      </c>
      <c r="K1125">
        <v>1397910848</v>
      </c>
      <c r="L1125" s="8">
        <f t="shared" si="170"/>
        <v>41748.5237037037</v>
      </c>
      <c r="M1125" s="8">
        <f t="shared" si="173"/>
        <v>41748</v>
      </c>
      <c r="N1125" s="9">
        <f t="shared" si="174"/>
        <v>0.52370370370044839</v>
      </c>
      <c r="O1125">
        <v>1395318848</v>
      </c>
      <c r="P1125" s="8">
        <f t="shared" si="171"/>
        <v>41718.5237037037</v>
      </c>
      <c r="Q1125" s="8">
        <f t="shared" si="175"/>
        <v>41718</v>
      </c>
      <c r="R1125" s="9">
        <f t="shared" si="176"/>
        <v>0.52370370370044839</v>
      </c>
      <c r="S1125" t="b">
        <v>0</v>
      </c>
      <c r="T1125">
        <v>3</v>
      </c>
      <c r="U1125" t="str">
        <f t="shared" si="177"/>
        <v/>
      </c>
      <c r="V1125">
        <f t="shared" si="178"/>
        <v>3</v>
      </c>
      <c r="W1125" t="b">
        <v>0</v>
      </c>
      <c r="X1125" t="s">
        <v>8280</v>
      </c>
      <c r="Y1125" s="3">
        <f t="shared" si="179"/>
        <v>2.2000000000000001E-3</v>
      </c>
      <c r="Z1125" s="4">
        <f t="shared" si="172"/>
        <v>3.6666666666666665</v>
      </c>
      <c r="AA1125" t="s">
        <v>8329</v>
      </c>
      <c r="AB1125" t="s">
        <v>8330</v>
      </c>
      <c r="AC1125">
        <f>1</f>
        <v>1</v>
      </c>
    </row>
    <row r="1126" spans="1:29" ht="43.2" x14ac:dyDescent="0.3">
      <c r="A1126">
        <v>1124</v>
      </c>
      <c r="B1126" s="1" t="s">
        <v>1125</v>
      </c>
      <c r="C1126" s="1" t="s">
        <v>5234</v>
      </c>
      <c r="D1126">
        <v>90000</v>
      </c>
      <c r="E1126">
        <f>VLOOKUP(D1126,LU_A!$C$2:$D$13,1,TRUE)</f>
        <v>50000</v>
      </c>
      <c r="F1126" t="str">
        <f>VLOOKUP($D1126,LU_A!$C$2:$D$13,2,TRUE)</f>
        <v>LgD</v>
      </c>
      <c r="G1126">
        <v>425</v>
      </c>
      <c r="H1126" t="s">
        <v>8221</v>
      </c>
      <c r="I1126" t="s">
        <v>8224</v>
      </c>
      <c r="J1126" t="s">
        <v>8246</v>
      </c>
      <c r="K1126">
        <v>1430409651</v>
      </c>
      <c r="L1126" s="8">
        <f t="shared" si="170"/>
        <v>42124.667256944449</v>
      </c>
      <c r="M1126" s="8">
        <f t="shared" si="173"/>
        <v>42124</v>
      </c>
      <c r="N1126" s="9">
        <f t="shared" si="174"/>
        <v>0.66725694444903638</v>
      </c>
      <c r="O1126">
        <v>1427817651</v>
      </c>
      <c r="P1126" s="8">
        <f t="shared" si="171"/>
        <v>42094.667256944449</v>
      </c>
      <c r="Q1126" s="8">
        <f t="shared" si="175"/>
        <v>42094</v>
      </c>
      <c r="R1126" s="9">
        <f t="shared" si="176"/>
        <v>0.66725694444903638</v>
      </c>
      <c r="S1126" t="b">
        <v>0</v>
      </c>
      <c r="T1126">
        <v>7</v>
      </c>
      <c r="U1126" t="str">
        <f t="shared" si="177"/>
        <v/>
      </c>
      <c r="V1126">
        <f t="shared" si="178"/>
        <v>7</v>
      </c>
      <c r="W1126" t="b">
        <v>0</v>
      </c>
      <c r="X1126" t="s">
        <v>8281</v>
      </c>
      <c r="Y1126" s="3">
        <f t="shared" si="179"/>
        <v>4.7222222222222223E-3</v>
      </c>
      <c r="Z1126" s="4">
        <f t="shared" si="172"/>
        <v>60.714285714285715</v>
      </c>
      <c r="AA1126" t="s">
        <v>8329</v>
      </c>
      <c r="AB1126" t="s">
        <v>8331</v>
      </c>
      <c r="AC1126">
        <f>1</f>
        <v>1</v>
      </c>
    </row>
    <row r="1127" spans="1:29" ht="43.2" x14ac:dyDescent="0.3">
      <c r="A1127">
        <v>1125</v>
      </c>
      <c r="B1127" s="1" t="s">
        <v>1126</v>
      </c>
      <c r="C1127" s="1" t="s">
        <v>5235</v>
      </c>
      <c r="D1127">
        <v>3000</v>
      </c>
      <c r="E1127">
        <f>VLOOKUP(D1127,LU_A!$C$2:$D$13,1,TRUE)</f>
        <v>1000</v>
      </c>
      <c r="F1127" t="str">
        <f>VLOOKUP($D1127,LU_A!$C$2:$D$13,2,TRUE)</f>
        <v>SmB</v>
      </c>
      <c r="G1127">
        <v>0</v>
      </c>
      <c r="H1127" t="s">
        <v>8221</v>
      </c>
      <c r="I1127" t="s">
        <v>8225</v>
      </c>
      <c r="J1127" t="s">
        <v>8247</v>
      </c>
      <c r="K1127">
        <v>1443193130</v>
      </c>
      <c r="L1127" s="8">
        <f t="shared" si="170"/>
        <v>42272.624189814815</v>
      </c>
      <c r="M1127" s="8">
        <f t="shared" si="173"/>
        <v>42272</v>
      </c>
      <c r="N1127" s="9">
        <f t="shared" si="174"/>
        <v>0.62418981481459923</v>
      </c>
      <c r="O1127">
        <v>1438009130</v>
      </c>
      <c r="P1127" s="8">
        <f t="shared" si="171"/>
        <v>42212.624189814815</v>
      </c>
      <c r="Q1127" s="8">
        <f t="shared" si="175"/>
        <v>42212</v>
      </c>
      <c r="R1127" s="9">
        <f t="shared" si="176"/>
        <v>0.62418981481459923</v>
      </c>
      <c r="S1127" t="b">
        <v>0</v>
      </c>
      <c r="T1127">
        <v>0</v>
      </c>
      <c r="U1127" t="str">
        <f t="shared" si="177"/>
        <v/>
      </c>
      <c r="V1127">
        <f t="shared" si="178"/>
        <v>0</v>
      </c>
      <c r="W1127" t="b">
        <v>0</v>
      </c>
      <c r="X1127" t="s">
        <v>8281</v>
      </c>
      <c r="Y1127" s="3">
        <f t="shared" si="179"/>
        <v>0</v>
      </c>
      <c r="Z1127" s="4" t="str">
        <f t="shared" si="172"/>
        <v xml:space="preserve"> </v>
      </c>
      <c r="AA1127" t="s">
        <v>8329</v>
      </c>
      <c r="AB1127" t="s">
        <v>8331</v>
      </c>
      <c r="AC1127">
        <f>1</f>
        <v>1</v>
      </c>
    </row>
    <row r="1128" spans="1:29" ht="43.2" x14ac:dyDescent="0.3">
      <c r="A1128">
        <v>1126</v>
      </c>
      <c r="B1128" s="1" t="s">
        <v>1127</v>
      </c>
      <c r="C1128" s="1" t="s">
        <v>5236</v>
      </c>
      <c r="D1128">
        <v>2000</v>
      </c>
      <c r="E1128">
        <f>VLOOKUP(D1128,LU_A!$C$2:$D$13,1,TRUE)</f>
        <v>1000</v>
      </c>
      <c r="F1128" t="str">
        <f>VLOOKUP($D1128,LU_A!$C$2:$D$13,2,TRUE)</f>
        <v>SmB</v>
      </c>
      <c r="G1128">
        <v>10</v>
      </c>
      <c r="H1128" t="s">
        <v>8221</v>
      </c>
      <c r="I1128" t="s">
        <v>8224</v>
      </c>
      <c r="J1128" t="s">
        <v>8246</v>
      </c>
      <c r="K1128">
        <v>1468482694</v>
      </c>
      <c r="L1128" s="8">
        <f t="shared" si="170"/>
        <v>42565.327476851846</v>
      </c>
      <c r="M1128" s="8">
        <f t="shared" si="173"/>
        <v>42565</v>
      </c>
      <c r="N1128" s="9">
        <f t="shared" si="174"/>
        <v>0.32747685184585862</v>
      </c>
      <c r="O1128">
        <v>1465890694</v>
      </c>
      <c r="P1128" s="8">
        <f t="shared" si="171"/>
        <v>42535.327476851846</v>
      </c>
      <c r="Q1128" s="8">
        <f t="shared" si="175"/>
        <v>42535</v>
      </c>
      <c r="R1128" s="9">
        <f t="shared" si="176"/>
        <v>0.32747685184585862</v>
      </c>
      <c r="S1128" t="b">
        <v>0</v>
      </c>
      <c r="T1128">
        <v>2</v>
      </c>
      <c r="U1128" t="str">
        <f t="shared" si="177"/>
        <v/>
      </c>
      <c r="V1128">
        <f t="shared" si="178"/>
        <v>2</v>
      </c>
      <c r="W1128" t="b">
        <v>0</v>
      </c>
      <c r="X1128" t="s">
        <v>8281</v>
      </c>
      <c r="Y1128" s="3">
        <f t="shared" si="179"/>
        <v>5.0000000000000001E-3</v>
      </c>
      <c r="Z1128" s="4">
        <f t="shared" si="172"/>
        <v>5</v>
      </c>
      <c r="AA1128" t="s">
        <v>8329</v>
      </c>
      <c r="AB1128" t="s">
        <v>8331</v>
      </c>
      <c r="AC1128">
        <f>1</f>
        <v>1</v>
      </c>
    </row>
    <row r="1129" spans="1:29" ht="57.6" x14ac:dyDescent="0.3">
      <c r="A1129">
        <v>1127</v>
      </c>
      <c r="B1129" s="1" t="s">
        <v>1128</v>
      </c>
      <c r="C1129" s="1" t="s">
        <v>5237</v>
      </c>
      <c r="D1129">
        <v>35000</v>
      </c>
      <c r="E1129">
        <f>VLOOKUP(D1129,LU_A!$C$2:$D$13,1,TRUE)</f>
        <v>35000</v>
      </c>
      <c r="F1129" t="str">
        <f>VLOOKUP($D1129,LU_A!$C$2:$D$13,2,TRUE)</f>
        <v>LgA</v>
      </c>
      <c r="G1129">
        <v>585</v>
      </c>
      <c r="H1129" t="s">
        <v>8221</v>
      </c>
      <c r="I1129" t="s">
        <v>8224</v>
      </c>
      <c r="J1129" t="s">
        <v>8246</v>
      </c>
      <c r="K1129">
        <v>1416000600</v>
      </c>
      <c r="L1129" s="8">
        <f t="shared" si="170"/>
        <v>41957.895833333328</v>
      </c>
      <c r="M1129" s="8">
        <f t="shared" si="173"/>
        <v>41957</v>
      </c>
      <c r="N1129" s="9">
        <f t="shared" si="174"/>
        <v>0.89583333332848269</v>
      </c>
      <c r="O1129">
        <v>1413318600</v>
      </c>
      <c r="P1129" s="8">
        <f t="shared" si="171"/>
        <v>41926.854166666664</v>
      </c>
      <c r="Q1129" s="8">
        <f t="shared" si="175"/>
        <v>41926</v>
      </c>
      <c r="R1129" s="9">
        <f t="shared" si="176"/>
        <v>0.85416666666424135</v>
      </c>
      <c r="S1129" t="b">
        <v>0</v>
      </c>
      <c r="T1129">
        <v>23</v>
      </c>
      <c r="U1129" t="str">
        <f t="shared" si="177"/>
        <v/>
      </c>
      <c r="V1129">
        <f t="shared" si="178"/>
        <v>23</v>
      </c>
      <c r="W1129" t="b">
        <v>0</v>
      </c>
      <c r="X1129" t="s">
        <v>8281</v>
      </c>
      <c r="Y1129" s="3">
        <f t="shared" si="179"/>
        <v>1.6714285714285713E-2</v>
      </c>
      <c r="Z1129" s="4">
        <f t="shared" si="172"/>
        <v>25.434782608695652</v>
      </c>
      <c r="AA1129" t="s">
        <v>8329</v>
      </c>
      <c r="AB1129" t="s">
        <v>8331</v>
      </c>
      <c r="AC1129">
        <f>1</f>
        <v>1</v>
      </c>
    </row>
    <row r="1130" spans="1:29" x14ac:dyDescent="0.3">
      <c r="A1130">
        <v>1128</v>
      </c>
      <c r="B1130" s="1" t="s">
        <v>1129</v>
      </c>
      <c r="C1130" s="1" t="s">
        <v>5238</v>
      </c>
      <c r="D1130">
        <v>1000</v>
      </c>
      <c r="E1130">
        <f>VLOOKUP(D1130,LU_A!$C$2:$D$13,1,TRUE)</f>
        <v>1000</v>
      </c>
      <c r="F1130" t="str">
        <f>VLOOKUP($D1130,LU_A!$C$2:$D$13,2,TRUE)</f>
        <v>SmB</v>
      </c>
      <c r="G1130">
        <v>1</v>
      </c>
      <c r="H1130" t="s">
        <v>8221</v>
      </c>
      <c r="I1130" t="s">
        <v>8225</v>
      </c>
      <c r="J1130" t="s">
        <v>8247</v>
      </c>
      <c r="K1130">
        <v>1407425717</v>
      </c>
      <c r="L1130" s="8">
        <f t="shared" si="170"/>
        <v>41858.649502314816</v>
      </c>
      <c r="M1130" s="8">
        <f t="shared" si="173"/>
        <v>41858</v>
      </c>
      <c r="N1130" s="9">
        <f t="shared" si="174"/>
        <v>0.64950231481634546</v>
      </c>
      <c r="O1130">
        <v>1404833717</v>
      </c>
      <c r="P1130" s="8">
        <f t="shared" si="171"/>
        <v>41828.649502314816</v>
      </c>
      <c r="Q1130" s="8">
        <f t="shared" si="175"/>
        <v>41828</v>
      </c>
      <c r="R1130" s="9">
        <f t="shared" si="176"/>
        <v>0.64950231481634546</v>
      </c>
      <c r="S1130" t="b">
        <v>0</v>
      </c>
      <c r="T1130">
        <v>1</v>
      </c>
      <c r="U1130" t="str">
        <f t="shared" si="177"/>
        <v/>
      </c>
      <c r="V1130">
        <f t="shared" si="178"/>
        <v>1</v>
      </c>
      <c r="W1130" t="b">
        <v>0</v>
      </c>
      <c r="X1130" t="s">
        <v>8281</v>
      </c>
      <c r="Y1130" s="3">
        <f t="shared" si="179"/>
        <v>1E-3</v>
      </c>
      <c r="Z1130" s="4">
        <f t="shared" si="172"/>
        <v>1</v>
      </c>
      <c r="AA1130" t="s">
        <v>8329</v>
      </c>
      <c r="AB1130" t="s">
        <v>8331</v>
      </c>
      <c r="AC1130">
        <f>1</f>
        <v>1</v>
      </c>
    </row>
    <row r="1131" spans="1:29" ht="43.2" x14ac:dyDescent="0.3">
      <c r="A1131">
        <v>1129</v>
      </c>
      <c r="B1131" s="1" t="s">
        <v>1130</v>
      </c>
      <c r="C1131" s="1" t="s">
        <v>5239</v>
      </c>
      <c r="D1131">
        <v>20000</v>
      </c>
      <c r="E1131">
        <f>VLOOKUP(D1131,LU_A!$C$2:$D$13,1,TRUE)</f>
        <v>20000</v>
      </c>
      <c r="F1131" t="str">
        <f>VLOOKUP($D1131,LU_A!$C$2:$D$13,2,TRUE)</f>
        <v>MedB</v>
      </c>
      <c r="G1131">
        <v>21</v>
      </c>
      <c r="H1131" t="s">
        <v>8221</v>
      </c>
      <c r="I1131" t="s">
        <v>8224</v>
      </c>
      <c r="J1131" t="s">
        <v>8246</v>
      </c>
      <c r="K1131">
        <v>1465107693</v>
      </c>
      <c r="L1131" s="8">
        <f t="shared" si="170"/>
        <v>42526.264965277776</v>
      </c>
      <c r="M1131" s="8">
        <f t="shared" si="173"/>
        <v>42526</v>
      </c>
      <c r="N1131" s="9">
        <f t="shared" si="174"/>
        <v>0.26496527777635492</v>
      </c>
      <c r="O1131">
        <v>1462515693</v>
      </c>
      <c r="P1131" s="8">
        <f t="shared" si="171"/>
        <v>42496.264965277776</v>
      </c>
      <c r="Q1131" s="8">
        <f t="shared" si="175"/>
        <v>42496</v>
      </c>
      <c r="R1131" s="9">
        <f t="shared" si="176"/>
        <v>0.26496527777635492</v>
      </c>
      <c r="S1131" t="b">
        <v>0</v>
      </c>
      <c r="T1131">
        <v>2</v>
      </c>
      <c r="U1131" t="str">
        <f t="shared" si="177"/>
        <v/>
      </c>
      <c r="V1131">
        <f t="shared" si="178"/>
        <v>2</v>
      </c>
      <c r="W1131" t="b">
        <v>0</v>
      </c>
      <c r="X1131" t="s">
        <v>8281</v>
      </c>
      <c r="Y1131" s="3">
        <f t="shared" si="179"/>
        <v>1.0499999999999999E-3</v>
      </c>
      <c r="Z1131" s="4">
        <f t="shared" si="172"/>
        <v>10.5</v>
      </c>
      <c r="AA1131" t="s">
        <v>8329</v>
      </c>
      <c r="AB1131" t="s">
        <v>8331</v>
      </c>
      <c r="AC1131">
        <f>1</f>
        <v>1</v>
      </c>
    </row>
    <row r="1132" spans="1:29" ht="43.2" x14ac:dyDescent="0.3">
      <c r="A1132">
        <v>1130</v>
      </c>
      <c r="B1132" s="1" t="s">
        <v>1131</v>
      </c>
      <c r="C1132" s="1" t="s">
        <v>5240</v>
      </c>
      <c r="D1132">
        <v>5000</v>
      </c>
      <c r="E1132">
        <f>VLOOKUP(D1132,LU_A!$C$2:$D$13,1,TRUE)</f>
        <v>5000</v>
      </c>
      <c r="F1132" t="str">
        <f>VLOOKUP($D1132,LU_A!$C$2:$D$13,2,TRUE)</f>
        <v>SmC</v>
      </c>
      <c r="G1132">
        <v>11</v>
      </c>
      <c r="H1132" t="s">
        <v>8221</v>
      </c>
      <c r="I1132" t="s">
        <v>8224</v>
      </c>
      <c r="J1132" t="s">
        <v>8246</v>
      </c>
      <c r="K1132">
        <v>1416963300</v>
      </c>
      <c r="L1132" s="8">
        <f t="shared" si="170"/>
        <v>41969.038194444445</v>
      </c>
      <c r="M1132" s="8">
        <f t="shared" si="173"/>
        <v>41969</v>
      </c>
      <c r="N1132" s="9">
        <f t="shared" si="174"/>
        <v>3.8194444445252884E-2</v>
      </c>
      <c r="O1132">
        <v>1411775700</v>
      </c>
      <c r="P1132" s="8">
        <f t="shared" si="171"/>
        <v>41908.996527777781</v>
      </c>
      <c r="Q1132" s="8">
        <f t="shared" si="175"/>
        <v>41908</v>
      </c>
      <c r="R1132" s="9">
        <f t="shared" si="176"/>
        <v>0.99652777778101154</v>
      </c>
      <c r="S1132" t="b">
        <v>0</v>
      </c>
      <c r="T1132">
        <v>3</v>
      </c>
      <c r="U1132" t="str">
        <f t="shared" si="177"/>
        <v/>
      </c>
      <c r="V1132">
        <f t="shared" si="178"/>
        <v>3</v>
      </c>
      <c r="W1132" t="b">
        <v>0</v>
      </c>
      <c r="X1132" t="s">
        <v>8281</v>
      </c>
      <c r="Y1132" s="3">
        <f t="shared" si="179"/>
        <v>2.2000000000000001E-3</v>
      </c>
      <c r="Z1132" s="4">
        <f t="shared" si="172"/>
        <v>3.6666666666666665</v>
      </c>
      <c r="AA1132" t="s">
        <v>8329</v>
      </c>
      <c r="AB1132" t="s">
        <v>8331</v>
      </c>
      <c r="AC1132">
        <f>1</f>
        <v>1</v>
      </c>
    </row>
    <row r="1133" spans="1:29" ht="43.2" x14ac:dyDescent="0.3">
      <c r="A1133">
        <v>1131</v>
      </c>
      <c r="B1133" s="1" t="s">
        <v>1132</v>
      </c>
      <c r="C1133" s="1" t="s">
        <v>5241</v>
      </c>
      <c r="D1133">
        <v>40000</v>
      </c>
      <c r="E1133">
        <f>VLOOKUP(D1133,LU_A!$C$2:$D$13,1,TRUE)</f>
        <v>40000</v>
      </c>
      <c r="F1133" t="str">
        <f>VLOOKUP($D1133,LU_A!$C$2:$D$13,2,TRUE)</f>
        <v>LgB</v>
      </c>
      <c r="G1133">
        <v>0</v>
      </c>
      <c r="H1133" t="s">
        <v>8221</v>
      </c>
      <c r="I1133" t="s">
        <v>8226</v>
      </c>
      <c r="J1133" t="s">
        <v>8248</v>
      </c>
      <c r="K1133">
        <v>1450993668</v>
      </c>
      <c r="L1133" s="8">
        <f t="shared" si="170"/>
        <v>42362.908194444448</v>
      </c>
      <c r="M1133" s="8">
        <f t="shared" si="173"/>
        <v>42362</v>
      </c>
      <c r="N1133" s="9">
        <f t="shared" si="174"/>
        <v>0.90819444444787223</v>
      </c>
      <c r="O1133">
        <v>1448401668</v>
      </c>
      <c r="P1133" s="8">
        <f t="shared" si="171"/>
        <v>42332.908194444448</v>
      </c>
      <c r="Q1133" s="8">
        <f t="shared" si="175"/>
        <v>42332</v>
      </c>
      <c r="R1133" s="9">
        <f t="shared" si="176"/>
        <v>0.90819444444787223</v>
      </c>
      <c r="S1133" t="b">
        <v>0</v>
      </c>
      <c r="T1133">
        <v>0</v>
      </c>
      <c r="U1133" t="str">
        <f t="shared" si="177"/>
        <v/>
      </c>
      <c r="V1133">
        <f t="shared" si="178"/>
        <v>0</v>
      </c>
      <c r="W1133" t="b">
        <v>0</v>
      </c>
      <c r="X1133" t="s">
        <v>8281</v>
      </c>
      <c r="Y1133" s="3">
        <f t="shared" si="179"/>
        <v>0</v>
      </c>
      <c r="Z1133" s="4" t="str">
        <f t="shared" si="172"/>
        <v xml:space="preserve"> </v>
      </c>
      <c r="AA1133" t="s">
        <v>8329</v>
      </c>
      <c r="AB1133" t="s">
        <v>8331</v>
      </c>
      <c r="AC1133">
        <f>1</f>
        <v>1</v>
      </c>
    </row>
    <row r="1134" spans="1:29" ht="43.2" x14ac:dyDescent="0.3">
      <c r="A1134">
        <v>1132</v>
      </c>
      <c r="B1134" s="1" t="s">
        <v>1133</v>
      </c>
      <c r="C1134" s="1" t="s">
        <v>5242</v>
      </c>
      <c r="D1134">
        <v>10000</v>
      </c>
      <c r="E1134">
        <f>VLOOKUP(D1134,LU_A!$C$2:$D$13,1,TRUE)</f>
        <v>10000</v>
      </c>
      <c r="F1134" t="str">
        <f>VLOOKUP($D1134,LU_A!$C$2:$D$13,2,TRUE)</f>
        <v>SmD</v>
      </c>
      <c r="G1134">
        <v>1438</v>
      </c>
      <c r="H1134" t="s">
        <v>8221</v>
      </c>
      <c r="I1134" t="s">
        <v>8229</v>
      </c>
      <c r="J1134" t="s">
        <v>8251</v>
      </c>
      <c r="K1134">
        <v>1483238771</v>
      </c>
      <c r="L1134" s="8">
        <f t="shared" si="170"/>
        <v>42736.115405092598</v>
      </c>
      <c r="M1134" s="8">
        <f t="shared" si="173"/>
        <v>42736</v>
      </c>
      <c r="N1134" s="9">
        <f t="shared" si="174"/>
        <v>0.11540509259793907</v>
      </c>
      <c r="O1134">
        <v>1480646771</v>
      </c>
      <c r="P1134" s="8">
        <f t="shared" si="171"/>
        <v>42706.115405092598</v>
      </c>
      <c r="Q1134" s="8">
        <f t="shared" si="175"/>
        <v>42706</v>
      </c>
      <c r="R1134" s="9">
        <f t="shared" si="176"/>
        <v>0.11540509259793907</v>
      </c>
      <c r="S1134" t="b">
        <v>0</v>
      </c>
      <c r="T1134">
        <v>13</v>
      </c>
      <c r="U1134" t="str">
        <f t="shared" si="177"/>
        <v/>
      </c>
      <c r="V1134">
        <f t="shared" si="178"/>
        <v>13</v>
      </c>
      <c r="W1134" t="b">
        <v>0</v>
      </c>
      <c r="X1134" t="s">
        <v>8281</v>
      </c>
      <c r="Y1134" s="3">
        <f t="shared" si="179"/>
        <v>0.14380000000000001</v>
      </c>
      <c r="Z1134" s="4">
        <f t="shared" si="172"/>
        <v>110.61538461538461</v>
      </c>
      <c r="AA1134" t="s">
        <v>8329</v>
      </c>
      <c r="AB1134" t="s">
        <v>8331</v>
      </c>
      <c r="AC1134">
        <f>1</f>
        <v>1</v>
      </c>
    </row>
    <row r="1135" spans="1:29" ht="43.2" x14ac:dyDescent="0.3">
      <c r="A1135">
        <v>1133</v>
      </c>
      <c r="B1135" s="1" t="s">
        <v>1134</v>
      </c>
      <c r="C1135" s="1" t="s">
        <v>5243</v>
      </c>
      <c r="D1135">
        <v>3000</v>
      </c>
      <c r="E1135">
        <f>VLOOKUP(D1135,LU_A!$C$2:$D$13,1,TRUE)</f>
        <v>1000</v>
      </c>
      <c r="F1135" t="str">
        <f>VLOOKUP($D1135,LU_A!$C$2:$D$13,2,TRUE)</f>
        <v>SmB</v>
      </c>
      <c r="G1135">
        <v>20</v>
      </c>
      <c r="H1135" t="s">
        <v>8221</v>
      </c>
      <c r="I1135" t="s">
        <v>8225</v>
      </c>
      <c r="J1135" t="s">
        <v>8247</v>
      </c>
      <c r="K1135">
        <v>1406799981</v>
      </c>
      <c r="L1135" s="8">
        <f t="shared" si="170"/>
        <v>41851.407187500001</v>
      </c>
      <c r="M1135" s="8">
        <f t="shared" si="173"/>
        <v>41851</v>
      </c>
      <c r="N1135" s="9">
        <f t="shared" si="174"/>
        <v>0.40718750000087311</v>
      </c>
      <c r="O1135">
        <v>1404207981</v>
      </c>
      <c r="P1135" s="8">
        <f t="shared" si="171"/>
        <v>41821.407187500001</v>
      </c>
      <c r="Q1135" s="8">
        <f t="shared" si="175"/>
        <v>41821</v>
      </c>
      <c r="R1135" s="9">
        <f t="shared" si="176"/>
        <v>0.40718750000087311</v>
      </c>
      <c r="S1135" t="b">
        <v>0</v>
      </c>
      <c r="T1135">
        <v>1</v>
      </c>
      <c r="U1135" t="str">
        <f t="shared" si="177"/>
        <v/>
      </c>
      <c r="V1135">
        <f t="shared" si="178"/>
        <v>1</v>
      </c>
      <c r="W1135" t="b">
        <v>0</v>
      </c>
      <c r="X1135" t="s">
        <v>8281</v>
      </c>
      <c r="Y1135" s="3">
        <f t="shared" si="179"/>
        <v>6.6666666666666671E-3</v>
      </c>
      <c r="Z1135" s="4">
        <f t="shared" si="172"/>
        <v>20</v>
      </c>
      <c r="AA1135" t="s">
        <v>8329</v>
      </c>
      <c r="AB1135" t="s">
        <v>8331</v>
      </c>
      <c r="AC1135">
        <f>1</f>
        <v>1</v>
      </c>
    </row>
    <row r="1136" spans="1:29" ht="43.2" x14ac:dyDescent="0.3">
      <c r="A1136">
        <v>1134</v>
      </c>
      <c r="B1136" s="1" t="s">
        <v>1135</v>
      </c>
      <c r="C1136" s="1" t="s">
        <v>5244</v>
      </c>
      <c r="D1136">
        <v>25000</v>
      </c>
      <c r="E1136">
        <f>VLOOKUP(D1136,LU_A!$C$2:$D$13,1,TRUE)</f>
        <v>25000</v>
      </c>
      <c r="F1136" t="str">
        <f>VLOOKUP($D1136,LU_A!$C$2:$D$13,2,TRUE)</f>
        <v>MedC</v>
      </c>
      <c r="G1136">
        <v>1</v>
      </c>
      <c r="H1136" t="s">
        <v>8221</v>
      </c>
      <c r="I1136" t="s">
        <v>8226</v>
      </c>
      <c r="J1136" t="s">
        <v>8248</v>
      </c>
      <c r="K1136">
        <v>1417235580</v>
      </c>
      <c r="L1136" s="8">
        <f t="shared" si="170"/>
        <v>41972.189583333333</v>
      </c>
      <c r="M1136" s="8">
        <f t="shared" si="173"/>
        <v>41972</v>
      </c>
      <c r="N1136" s="9">
        <f t="shared" si="174"/>
        <v>0.18958333333284827</v>
      </c>
      <c r="O1136">
        <v>1416034228</v>
      </c>
      <c r="P1136" s="8">
        <f t="shared" si="171"/>
        <v>41958.285046296296</v>
      </c>
      <c r="Q1136" s="8">
        <f t="shared" si="175"/>
        <v>41958</v>
      </c>
      <c r="R1136" s="9">
        <f t="shared" si="176"/>
        <v>0.28504629629605915</v>
      </c>
      <c r="S1136" t="b">
        <v>0</v>
      </c>
      <c r="T1136">
        <v>1</v>
      </c>
      <c r="U1136" t="str">
        <f t="shared" si="177"/>
        <v/>
      </c>
      <c r="V1136">
        <f t="shared" si="178"/>
        <v>1</v>
      </c>
      <c r="W1136" t="b">
        <v>0</v>
      </c>
      <c r="X1136" t="s">
        <v>8281</v>
      </c>
      <c r="Y1136" s="3">
        <f t="shared" si="179"/>
        <v>4.0000000000000003E-5</v>
      </c>
      <c r="Z1136" s="4">
        <f t="shared" si="172"/>
        <v>1</v>
      </c>
      <c r="AA1136" t="s">
        <v>8329</v>
      </c>
      <c r="AB1136" t="s">
        <v>8331</v>
      </c>
      <c r="AC1136">
        <f>1</f>
        <v>1</v>
      </c>
    </row>
    <row r="1137" spans="1:29" ht="57.6" x14ac:dyDescent="0.3">
      <c r="A1137">
        <v>1135</v>
      </c>
      <c r="B1137" s="1" t="s">
        <v>1136</v>
      </c>
      <c r="C1137" s="1" t="s">
        <v>5245</v>
      </c>
      <c r="D1137">
        <v>1000</v>
      </c>
      <c r="E1137">
        <f>VLOOKUP(D1137,LU_A!$C$2:$D$13,1,TRUE)</f>
        <v>1000</v>
      </c>
      <c r="F1137" t="str">
        <f>VLOOKUP($D1137,LU_A!$C$2:$D$13,2,TRUE)</f>
        <v>SmB</v>
      </c>
      <c r="G1137">
        <v>50</v>
      </c>
      <c r="H1137" t="s">
        <v>8221</v>
      </c>
      <c r="I1137" t="s">
        <v>8236</v>
      </c>
      <c r="J1137" t="s">
        <v>8249</v>
      </c>
      <c r="K1137">
        <v>1470527094</v>
      </c>
      <c r="L1137" s="8">
        <f t="shared" si="170"/>
        <v>42588.989513888882</v>
      </c>
      <c r="M1137" s="8">
        <f t="shared" si="173"/>
        <v>42588</v>
      </c>
      <c r="N1137" s="9">
        <f t="shared" si="174"/>
        <v>0.9895138888823567</v>
      </c>
      <c r="O1137">
        <v>1467935094</v>
      </c>
      <c r="P1137" s="8">
        <f t="shared" si="171"/>
        <v>42558.989513888882</v>
      </c>
      <c r="Q1137" s="8">
        <f t="shared" si="175"/>
        <v>42558</v>
      </c>
      <c r="R1137" s="9">
        <f t="shared" si="176"/>
        <v>0.9895138888823567</v>
      </c>
      <c r="S1137" t="b">
        <v>0</v>
      </c>
      <c r="T1137">
        <v>1</v>
      </c>
      <c r="U1137" t="str">
        <f t="shared" si="177"/>
        <v/>
      </c>
      <c r="V1137">
        <f t="shared" si="178"/>
        <v>1</v>
      </c>
      <c r="W1137" t="b">
        <v>0</v>
      </c>
      <c r="X1137" t="s">
        <v>8281</v>
      </c>
      <c r="Y1137" s="3">
        <f t="shared" si="179"/>
        <v>0.05</v>
      </c>
      <c r="Z1137" s="4">
        <f t="shared" si="172"/>
        <v>50</v>
      </c>
      <c r="AA1137" t="s">
        <v>8329</v>
      </c>
      <c r="AB1137" t="s">
        <v>8331</v>
      </c>
      <c r="AC1137">
        <f>1</f>
        <v>1</v>
      </c>
    </row>
    <row r="1138" spans="1:29" ht="43.2" x14ac:dyDescent="0.3">
      <c r="A1138">
        <v>1136</v>
      </c>
      <c r="B1138" s="1" t="s">
        <v>1137</v>
      </c>
      <c r="C1138" s="1" t="s">
        <v>5246</v>
      </c>
      <c r="D1138">
        <v>4190</v>
      </c>
      <c r="E1138">
        <f>VLOOKUP(D1138,LU_A!$C$2:$D$13,1,TRUE)</f>
        <v>1000</v>
      </c>
      <c r="F1138" t="str">
        <f>VLOOKUP($D1138,LU_A!$C$2:$D$13,2,TRUE)</f>
        <v>SmB</v>
      </c>
      <c r="G1138">
        <v>270</v>
      </c>
      <c r="H1138" t="s">
        <v>8221</v>
      </c>
      <c r="I1138" t="s">
        <v>8230</v>
      </c>
      <c r="J1138" t="s">
        <v>8249</v>
      </c>
      <c r="K1138">
        <v>1450541229</v>
      </c>
      <c r="L1138" s="8">
        <f t="shared" si="170"/>
        <v>42357.671631944439</v>
      </c>
      <c r="M1138" s="8">
        <f t="shared" si="173"/>
        <v>42357</v>
      </c>
      <c r="N1138" s="9">
        <f t="shared" si="174"/>
        <v>0.671631944438559</v>
      </c>
      <c r="O1138">
        <v>1447949229</v>
      </c>
      <c r="P1138" s="8">
        <f t="shared" si="171"/>
        <v>42327.671631944439</v>
      </c>
      <c r="Q1138" s="8">
        <f t="shared" si="175"/>
        <v>42327</v>
      </c>
      <c r="R1138" s="9">
        <f t="shared" si="176"/>
        <v>0.671631944438559</v>
      </c>
      <c r="S1138" t="b">
        <v>0</v>
      </c>
      <c r="T1138">
        <v>6</v>
      </c>
      <c r="U1138" t="str">
        <f t="shared" si="177"/>
        <v/>
      </c>
      <c r="V1138">
        <f t="shared" si="178"/>
        <v>6</v>
      </c>
      <c r="W1138" t="b">
        <v>0</v>
      </c>
      <c r="X1138" t="s">
        <v>8281</v>
      </c>
      <c r="Y1138" s="3">
        <f t="shared" si="179"/>
        <v>6.4439140811455853E-2</v>
      </c>
      <c r="Z1138" s="4">
        <f t="shared" si="172"/>
        <v>45</v>
      </c>
      <c r="AA1138" t="s">
        <v>8329</v>
      </c>
      <c r="AB1138" t="s">
        <v>8331</v>
      </c>
      <c r="AC1138">
        <f>1</f>
        <v>1</v>
      </c>
    </row>
    <row r="1139" spans="1:29" ht="43.2" x14ac:dyDescent="0.3">
      <c r="A1139">
        <v>1137</v>
      </c>
      <c r="B1139" s="1" t="s">
        <v>1138</v>
      </c>
      <c r="C1139" s="1" t="s">
        <v>5247</v>
      </c>
      <c r="D1139">
        <v>25000</v>
      </c>
      <c r="E1139">
        <f>VLOOKUP(D1139,LU_A!$C$2:$D$13,1,TRUE)</f>
        <v>25000</v>
      </c>
      <c r="F1139" t="str">
        <f>VLOOKUP($D1139,LU_A!$C$2:$D$13,2,TRUE)</f>
        <v>MedC</v>
      </c>
      <c r="G1139">
        <v>9875</v>
      </c>
      <c r="H1139" t="s">
        <v>8221</v>
      </c>
      <c r="I1139" t="s">
        <v>8224</v>
      </c>
      <c r="J1139" t="s">
        <v>8246</v>
      </c>
      <c r="K1139">
        <v>1461440421</v>
      </c>
      <c r="L1139" s="8">
        <f t="shared" si="170"/>
        <v>42483.819687499999</v>
      </c>
      <c r="M1139" s="8">
        <f t="shared" si="173"/>
        <v>42483</v>
      </c>
      <c r="N1139" s="9">
        <f t="shared" si="174"/>
        <v>0.81968749999941792</v>
      </c>
      <c r="O1139">
        <v>1458848421</v>
      </c>
      <c r="P1139" s="8">
        <f t="shared" si="171"/>
        <v>42453.819687499999</v>
      </c>
      <c r="Q1139" s="8">
        <f t="shared" si="175"/>
        <v>42453</v>
      </c>
      <c r="R1139" s="9">
        <f t="shared" si="176"/>
        <v>0.81968749999941792</v>
      </c>
      <c r="S1139" t="b">
        <v>0</v>
      </c>
      <c r="T1139">
        <v>39</v>
      </c>
      <c r="U1139" t="str">
        <f t="shared" si="177"/>
        <v/>
      </c>
      <c r="V1139">
        <f t="shared" si="178"/>
        <v>39</v>
      </c>
      <c r="W1139" t="b">
        <v>0</v>
      </c>
      <c r="X1139" t="s">
        <v>8281</v>
      </c>
      <c r="Y1139" s="3">
        <f t="shared" si="179"/>
        <v>0.39500000000000002</v>
      </c>
      <c r="Z1139" s="4">
        <f t="shared" si="172"/>
        <v>253.2051282051282</v>
      </c>
      <c r="AA1139" t="s">
        <v>8329</v>
      </c>
      <c r="AB1139" t="s">
        <v>8331</v>
      </c>
      <c r="AC1139">
        <f>1</f>
        <v>1</v>
      </c>
    </row>
    <row r="1140" spans="1:29" ht="43.2" x14ac:dyDescent="0.3">
      <c r="A1140">
        <v>1138</v>
      </c>
      <c r="B1140" s="1" t="s">
        <v>1139</v>
      </c>
      <c r="C1140" s="1" t="s">
        <v>5248</v>
      </c>
      <c r="D1140">
        <v>35000</v>
      </c>
      <c r="E1140">
        <f>VLOOKUP(D1140,LU_A!$C$2:$D$13,1,TRUE)</f>
        <v>35000</v>
      </c>
      <c r="F1140" t="str">
        <f>VLOOKUP($D1140,LU_A!$C$2:$D$13,2,TRUE)</f>
        <v>LgA</v>
      </c>
      <c r="G1140">
        <v>125</v>
      </c>
      <c r="H1140" t="s">
        <v>8221</v>
      </c>
      <c r="I1140" t="s">
        <v>8224</v>
      </c>
      <c r="J1140" t="s">
        <v>8246</v>
      </c>
      <c r="K1140">
        <v>1485035131</v>
      </c>
      <c r="L1140" s="8">
        <f t="shared" si="170"/>
        <v>42756.9066087963</v>
      </c>
      <c r="M1140" s="8">
        <f t="shared" si="173"/>
        <v>42756</v>
      </c>
      <c r="N1140" s="9">
        <f t="shared" si="174"/>
        <v>0.90660879630013369</v>
      </c>
      <c r="O1140">
        <v>1483307131</v>
      </c>
      <c r="P1140" s="8">
        <f t="shared" si="171"/>
        <v>42736.9066087963</v>
      </c>
      <c r="Q1140" s="8">
        <f t="shared" si="175"/>
        <v>42736</v>
      </c>
      <c r="R1140" s="9">
        <f t="shared" si="176"/>
        <v>0.90660879630013369</v>
      </c>
      <c r="S1140" t="b">
        <v>0</v>
      </c>
      <c r="T1140">
        <v>4</v>
      </c>
      <c r="U1140" t="str">
        <f t="shared" si="177"/>
        <v/>
      </c>
      <c r="V1140">
        <f t="shared" si="178"/>
        <v>4</v>
      </c>
      <c r="W1140" t="b">
        <v>0</v>
      </c>
      <c r="X1140" t="s">
        <v>8281</v>
      </c>
      <c r="Y1140" s="3">
        <f t="shared" si="179"/>
        <v>3.5714285714285713E-3</v>
      </c>
      <c r="Z1140" s="4">
        <f t="shared" si="172"/>
        <v>31.25</v>
      </c>
      <c r="AA1140" t="s">
        <v>8329</v>
      </c>
      <c r="AB1140" t="s">
        <v>8331</v>
      </c>
      <c r="AC1140">
        <f>1</f>
        <v>1</v>
      </c>
    </row>
    <row r="1141" spans="1:29" ht="43.2" x14ac:dyDescent="0.3">
      <c r="A1141">
        <v>1139</v>
      </c>
      <c r="B1141" s="1" t="s">
        <v>1140</v>
      </c>
      <c r="C1141" s="1" t="s">
        <v>5249</v>
      </c>
      <c r="D1141">
        <v>8000</v>
      </c>
      <c r="E1141">
        <f>VLOOKUP(D1141,LU_A!$C$2:$D$13,1,TRUE)</f>
        <v>5000</v>
      </c>
      <c r="F1141" t="str">
        <f>VLOOKUP($D1141,LU_A!$C$2:$D$13,2,TRUE)</f>
        <v>SmC</v>
      </c>
      <c r="G1141">
        <v>5</v>
      </c>
      <c r="H1141" t="s">
        <v>8221</v>
      </c>
      <c r="I1141" t="s">
        <v>8224</v>
      </c>
      <c r="J1141" t="s">
        <v>8246</v>
      </c>
      <c r="K1141">
        <v>1420100426</v>
      </c>
      <c r="L1141" s="8">
        <f t="shared" si="170"/>
        <v>42005.347523148142</v>
      </c>
      <c r="M1141" s="8">
        <f t="shared" si="173"/>
        <v>42005</v>
      </c>
      <c r="N1141" s="9">
        <f t="shared" si="174"/>
        <v>0.34752314814249985</v>
      </c>
      <c r="O1141">
        <v>1417508426</v>
      </c>
      <c r="P1141" s="8">
        <f t="shared" si="171"/>
        <v>41975.347523148142</v>
      </c>
      <c r="Q1141" s="8">
        <f t="shared" si="175"/>
        <v>41975</v>
      </c>
      <c r="R1141" s="9">
        <f t="shared" si="176"/>
        <v>0.34752314814249985</v>
      </c>
      <c r="S1141" t="b">
        <v>0</v>
      </c>
      <c r="T1141">
        <v>1</v>
      </c>
      <c r="U1141" t="str">
        <f t="shared" si="177"/>
        <v/>
      </c>
      <c r="V1141">
        <f t="shared" si="178"/>
        <v>1</v>
      </c>
      <c r="W1141" t="b">
        <v>0</v>
      </c>
      <c r="X1141" t="s">
        <v>8281</v>
      </c>
      <c r="Y1141" s="3">
        <f t="shared" si="179"/>
        <v>6.2500000000000001E-4</v>
      </c>
      <c r="Z1141" s="4">
        <f t="shared" si="172"/>
        <v>5</v>
      </c>
      <c r="AA1141" t="s">
        <v>8329</v>
      </c>
      <c r="AB1141" t="s">
        <v>8331</v>
      </c>
      <c r="AC1141">
        <f>1</f>
        <v>1</v>
      </c>
    </row>
    <row r="1142" spans="1:29" ht="43.2" x14ac:dyDescent="0.3">
      <c r="A1142">
        <v>1140</v>
      </c>
      <c r="B1142" s="1" t="s">
        <v>1141</v>
      </c>
      <c r="C1142" s="1" t="s">
        <v>5250</v>
      </c>
      <c r="D1142">
        <v>5000</v>
      </c>
      <c r="E1142">
        <f>VLOOKUP(D1142,LU_A!$C$2:$D$13,1,TRUE)</f>
        <v>5000</v>
      </c>
      <c r="F1142" t="str">
        <f>VLOOKUP($D1142,LU_A!$C$2:$D$13,2,TRUE)</f>
        <v>SmC</v>
      </c>
      <c r="G1142">
        <v>0</v>
      </c>
      <c r="H1142" t="s">
        <v>8221</v>
      </c>
      <c r="I1142" t="s">
        <v>8225</v>
      </c>
      <c r="J1142" t="s">
        <v>8247</v>
      </c>
      <c r="K1142">
        <v>1438859121</v>
      </c>
      <c r="L1142" s="8">
        <f t="shared" si="170"/>
        <v>42222.462048611109</v>
      </c>
      <c r="M1142" s="8">
        <f t="shared" si="173"/>
        <v>42222</v>
      </c>
      <c r="N1142" s="9">
        <f t="shared" si="174"/>
        <v>0.46204861110891216</v>
      </c>
      <c r="O1142">
        <v>1436267121</v>
      </c>
      <c r="P1142" s="8">
        <f t="shared" si="171"/>
        <v>42192.462048611109</v>
      </c>
      <c r="Q1142" s="8">
        <f t="shared" si="175"/>
        <v>42192</v>
      </c>
      <c r="R1142" s="9">
        <f t="shared" si="176"/>
        <v>0.46204861110891216</v>
      </c>
      <c r="S1142" t="b">
        <v>0</v>
      </c>
      <c r="T1142">
        <v>0</v>
      </c>
      <c r="U1142" t="str">
        <f t="shared" si="177"/>
        <v/>
      </c>
      <c r="V1142">
        <f t="shared" si="178"/>
        <v>0</v>
      </c>
      <c r="W1142" t="b">
        <v>0</v>
      </c>
      <c r="X1142" t="s">
        <v>8281</v>
      </c>
      <c r="Y1142" s="3">
        <f t="shared" si="179"/>
        <v>0</v>
      </c>
      <c r="Z1142" s="4" t="str">
        <f t="shared" si="172"/>
        <v xml:space="preserve"> </v>
      </c>
      <c r="AA1142" t="s">
        <v>8329</v>
      </c>
      <c r="AB1142" t="s">
        <v>8331</v>
      </c>
      <c r="AC1142">
        <f>1</f>
        <v>1</v>
      </c>
    </row>
    <row r="1143" spans="1:29" x14ac:dyDescent="0.3">
      <c r="A1143">
        <v>1141</v>
      </c>
      <c r="B1143" s="1" t="s">
        <v>1142</v>
      </c>
      <c r="C1143" s="1" t="s">
        <v>5251</v>
      </c>
      <c r="D1143">
        <v>500</v>
      </c>
      <c r="E1143">
        <f>VLOOKUP(D1143,LU_A!$C$2:$D$13,1,TRUE)</f>
        <v>0</v>
      </c>
      <c r="F1143" t="str">
        <f>VLOOKUP($D1143,LU_A!$C$2:$D$13,2,TRUE)</f>
        <v>SmA</v>
      </c>
      <c r="G1143">
        <v>0</v>
      </c>
      <c r="H1143" t="s">
        <v>8221</v>
      </c>
      <c r="I1143" t="s">
        <v>8236</v>
      </c>
      <c r="J1143" t="s">
        <v>8249</v>
      </c>
      <c r="K1143">
        <v>1436460450</v>
      </c>
      <c r="L1143" s="8">
        <f t="shared" si="170"/>
        <v>42194.699652777781</v>
      </c>
      <c r="M1143" s="8">
        <f t="shared" si="173"/>
        <v>42194</v>
      </c>
      <c r="N1143" s="9">
        <f t="shared" si="174"/>
        <v>0.69965277778101154</v>
      </c>
      <c r="O1143">
        <v>1433868450</v>
      </c>
      <c r="P1143" s="8">
        <f t="shared" si="171"/>
        <v>42164.699652777781</v>
      </c>
      <c r="Q1143" s="8">
        <f t="shared" si="175"/>
        <v>42164</v>
      </c>
      <c r="R1143" s="9">
        <f t="shared" si="176"/>
        <v>0.69965277778101154</v>
      </c>
      <c r="S1143" t="b">
        <v>0</v>
      </c>
      <c r="T1143">
        <v>0</v>
      </c>
      <c r="U1143" t="str">
        <f t="shared" si="177"/>
        <v/>
      </c>
      <c r="V1143">
        <f t="shared" si="178"/>
        <v>0</v>
      </c>
      <c r="W1143" t="b">
        <v>0</v>
      </c>
      <c r="X1143" t="s">
        <v>8281</v>
      </c>
      <c r="Y1143" s="3">
        <f t="shared" si="179"/>
        <v>0</v>
      </c>
      <c r="Z1143" s="4" t="str">
        <f t="shared" si="172"/>
        <v xml:space="preserve"> </v>
      </c>
      <c r="AA1143" t="s">
        <v>8329</v>
      </c>
      <c r="AB1143" t="s">
        <v>8331</v>
      </c>
      <c r="AC1143">
        <f>1</f>
        <v>1</v>
      </c>
    </row>
    <row r="1144" spans="1:29" ht="43.2" x14ac:dyDescent="0.3">
      <c r="A1144">
        <v>1142</v>
      </c>
      <c r="B1144" s="1" t="s">
        <v>1143</v>
      </c>
      <c r="C1144" s="1" t="s">
        <v>5252</v>
      </c>
      <c r="D1144">
        <v>4000</v>
      </c>
      <c r="E1144">
        <f>VLOOKUP(D1144,LU_A!$C$2:$D$13,1,TRUE)</f>
        <v>1000</v>
      </c>
      <c r="F1144" t="str">
        <f>VLOOKUP($D1144,LU_A!$C$2:$D$13,2,TRUE)</f>
        <v>SmB</v>
      </c>
      <c r="G1144">
        <v>0</v>
      </c>
      <c r="H1144" t="s">
        <v>8221</v>
      </c>
      <c r="I1144" t="s">
        <v>8224</v>
      </c>
      <c r="J1144" t="s">
        <v>8246</v>
      </c>
      <c r="K1144">
        <v>1424131727</v>
      </c>
      <c r="L1144" s="8">
        <f t="shared" si="170"/>
        <v>42052.006099537044</v>
      </c>
      <c r="M1144" s="8">
        <f t="shared" si="173"/>
        <v>42052</v>
      </c>
      <c r="N1144" s="9">
        <f t="shared" si="174"/>
        <v>6.0995370440650731E-3</v>
      </c>
      <c r="O1144">
        <v>1421539727</v>
      </c>
      <c r="P1144" s="8">
        <f t="shared" si="171"/>
        <v>42022.006099537044</v>
      </c>
      <c r="Q1144" s="8">
        <f t="shared" si="175"/>
        <v>42022</v>
      </c>
      <c r="R1144" s="9">
        <f t="shared" si="176"/>
        <v>6.0995370440650731E-3</v>
      </c>
      <c r="S1144" t="b">
        <v>0</v>
      </c>
      <c r="T1144">
        <v>0</v>
      </c>
      <c r="U1144" t="str">
        <f t="shared" si="177"/>
        <v/>
      </c>
      <c r="V1144">
        <f t="shared" si="178"/>
        <v>0</v>
      </c>
      <c r="W1144" t="b">
        <v>0</v>
      </c>
      <c r="X1144" t="s">
        <v>8281</v>
      </c>
      <c r="Y1144" s="3">
        <f t="shared" si="179"/>
        <v>0</v>
      </c>
      <c r="Z1144" s="4" t="str">
        <f t="shared" si="172"/>
        <v xml:space="preserve"> </v>
      </c>
      <c r="AA1144" t="s">
        <v>8329</v>
      </c>
      <c r="AB1144" t="s">
        <v>8331</v>
      </c>
      <c r="AC1144">
        <f>1</f>
        <v>1</v>
      </c>
    </row>
    <row r="1145" spans="1:29" ht="43.2" x14ac:dyDescent="0.3">
      <c r="A1145">
        <v>1143</v>
      </c>
      <c r="B1145" s="1" t="s">
        <v>1144</v>
      </c>
      <c r="C1145" s="1" t="s">
        <v>5253</v>
      </c>
      <c r="D1145">
        <v>45000</v>
      </c>
      <c r="E1145">
        <f>VLOOKUP(D1145,LU_A!$C$2:$D$13,1,TRUE)</f>
        <v>45000</v>
      </c>
      <c r="F1145" t="str">
        <f>VLOOKUP($D1145,LU_A!$C$2:$D$13,2,TRUE)</f>
        <v>LgC</v>
      </c>
      <c r="G1145">
        <v>186</v>
      </c>
      <c r="H1145" t="s">
        <v>8221</v>
      </c>
      <c r="I1145" t="s">
        <v>8224</v>
      </c>
      <c r="J1145" t="s">
        <v>8246</v>
      </c>
      <c r="K1145">
        <v>1450327126</v>
      </c>
      <c r="L1145" s="8">
        <f t="shared" si="170"/>
        <v>42355.19358796296</v>
      </c>
      <c r="M1145" s="8">
        <f t="shared" si="173"/>
        <v>42355</v>
      </c>
      <c r="N1145" s="9">
        <f t="shared" si="174"/>
        <v>0.19358796296000946</v>
      </c>
      <c r="O1145">
        <v>1447735126</v>
      </c>
      <c r="P1145" s="8">
        <f t="shared" si="171"/>
        <v>42325.19358796296</v>
      </c>
      <c r="Q1145" s="8">
        <f t="shared" si="175"/>
        <v>42325</v>
      </c>
      <c r="R1145" s="9">
        <f t="shared" si="176"/>
        <v>0.19358796296000946</v>
      </c>
      <c r="S1145" t="b">
        <v>0</v>
      </c>
      <c r="T1145">
        <v>8</v>
      </c>
      <c r="U1145" t="str">
        <f t="shared" si="177"/>
        <v/>
      </c>
      <c r="V1145">
        <f t="shared" si="178"/>
        <v>8</v>
      </c>
      <c r="W1145" t="b">
        <v>0</v>
      </c>
      <c r="X1145" t="s">
        <v>8281</v>
      </c>
      <c r="Y1145" s="3">
        <f t="shared" si="179"/>
        <v>4.1333333333333335E-3</v>
      </c>
      <c r="Z1145" s="4">
        <f t="shared" si="172"/>
        <v>23.25</v>
      </c>
      <c r="AA1145" t="s">
        <v>8329</v>
      </c>
      <c r="AB1145" t="s">
        <v>8331</v>
      </c>
      <c r="AC1145">
        <f>1</f>
        <v>1</v>
      </c>
    </row>
    <row r="1146" spans="1:29" ht="43.2" x14ac:dyDescent="0.3">
      <c r="A1146">
        <v>1144</v>
      </c>
      <c r="B1146" s="1" t="s">
        <v>1145</v>
      </c>
      <c r="C1146" s="1" t="s">
        <v>5254</v>
      </c>
      <c r="D1146">
        <v>9300</v>
      </c>
      <c r="E1146">
        <f>VLOOKUP(D1146,LU_A!$C$2:$D$13,1,TRUE)</f>
        <v>5000</v>
      </c>
      <c r="F1146" t="str">
        <f>VLOOKUP($D1146,LU_A!$C$2:$D$13,2,TRUE)</f>
        <v>SmC</v>
      </c>
      <c r="G1146">
        <v>0</v>
      </c>
      <c r="H1146" t="s">
        <v>8221</v>
      </c>
      <c r="I1146" t="s">
        <v>8224</v>
      </c>
      <c r="J1146" t="s">
        <v>8246</v>
      </c>
      <c r="K1146">
        <v>1430281320</v>
      </c>
      <c r="L1146" s="8">
        <f t="shared" si="170"/>
        <v>42123.181944444441</v>
      </c>
      <c r="M1146" s="8">
        <f t="shared" si="173"/>
        <v>42123</v>
      </c>
      <c r="N1146" s="9">
        <f t="shared" si="174"/>
        <v>0.18194444444088731</v>
      </c>
      <c r="O1146">
        <v>1427689320</v>
      </c>
      <c r="P1146" s="8">
        <f t="shared" si="171"/>
        <v>42093.181944444441</v>
      </c>
      <c r="Q1146" s="8">
        <f t="shared" si="175"/>
        <v>42093</v>
      </c>
      <c r="R1146" s="9">
        <f t="shared" si="176"/>
        <v>0.18194444444088731</v>
      </c>
      <c r="S1146" t="b">
        <v>0</v>
      </c>
      <c r="T1146">
        <v>0</v>
      </c>
      <c r="U1146" t="str">
        <f t="shared" si="177"/>
        <v/>
      </c>
      <c r="V1146">
        <f t="shared" si="178"/>
        <v>0</v>
      </c>
      <c r="W1146" t="b">
        <v>0</v>
      </c>
      <c r="X1146" t="s">
        <v>8282</v>
      </c>
      <c r="Y1146" s="3">
        <f t="shared" si="179"/>
        <v>0</v>
      </c>
      <c r="Z1146" s="4" t="str">
        <f t="shared" si="172"/>
        <v xml:space="preserve"> </v>
      </c>
      <c r="AA1146" t="s">
        <v>8332</v>
      </c>
      <c r="AB1146" t="s">
        <v>8333</v>
      </c>
      <c r="AC1146">
        <f>1</f>
        <v>1</v>
      </c>
    </row>
    <row r="1147" spans="1:29" ht="43.2" x14ac:dyDescent="0.3">
      <c r="A1147">
        <v>1145</v>
      </c>
      <c r="B1147" s="1" t="s">
        <v>1146</v>
      </c>
      <c r="C1147" s="1" t="s">
        <v>5255</v>
      </c>
      <c r="D1147">
        <v>80000</v>
      </c>
      <c r="E1147">
        <f>VLOOKUP(D1147,LU_A!$C$2:$D$13,1,TRUE)</f>
        <v>50000</v>
      </c>
      <c r="F1147" t="str">
        <f>VLOOKUP($D1147,LU_A!$C$2:$D$13,2,TRUE)</f>
        <v>LgD</v>
      </c>
      <c r="G1147">
        <v>100</v>
      </c>
      <c r="H1147" t="s">
        <v>8221</v>
      </c>
      <c r="I1147" t="s">
        <v>8224</v>
      </c>
      <c r="J1147" t="s">
        <v>8246</v>
      </c>
      <c r="K1147">
        <v>1412272592</v>
      </c>
      <c r="L1147" s="8">
        <f t="shared" si="170"/>
        <v>41914.747592592597</v>
      </c>
      <c r="M1147" s="8">
        <f t="shared" si="173"/>
        <v>41914</v>
      </c>
      <c r="N1147" s="9">
        <f t="shared" si="174"/>
        <v>0.747592592597357</v>
      </c>
      <c r="O1147">
        <v>1407088592</v>
      </c>
      <c r="P1147" s="8">
        <f t="shared" si="171"/>
        <v>41854.747592592597</v>
      </c>
      <c r="Q1147" s="8">
        <f t="shared" si="175"/>
        <v>41854</v>
      </c>
      <c r="R1147" s="9">
        <f t="shared" si="176"/>
        <v>0.747592592597357</v>
      </c>
      <c r="S1147" t="b">
        <v>0</v>
      </c>
      <c r="T1147">
        <v>1</v>
      </c>
      <c r="U1147" t="str">
        <f t="shared" si="177"/>
        <v/>
      </c>
      <c r="V1147">
        <f t="shared" si="178"/>
        <v>1</v>
      </c>
      <c r="W1147" t="b">
        <v>0</v>
      </c>
      <c r="X1147" t="s">
        <v>8282</v>
      </c>
      <c r="Y1147" s="3">
        <f t="shared" si="179"/>
        <v>1.25E-3</v>
      </c>
      <c r="Z1147" s="4">
        <f t="shared" si="172"/>
        <v>100</v>
      </c>
      <c r="AA1147" t="s">
        <v>8332</v>
      </c>
      <c r="AB1147" t="s">
        <v>8333</v>
      </c>
      <c r="AC1147">
        <f>1</f>
        <v>1</v>
      </c>
    </row>
    <row r="1148" spans="1:29" ht="43.2" x14ac:dyDescent="0.3">
      <c r="A1148">
        <v>1146</v>
      </c>
      <c r="B1148" s="1" t="s">
        <v>1147</v>
      </c>
      <c r="C1148" s="1" t="s">
        <v>5256</v>
      </c>
      <c r="D1148">
        <v>6000</v>
      </c>
      <c r="E1148">
        <f>VLOOKUP(D1148,LU_A!$C$2:$D$13,1,TRUE)</f>
        <v>5000</v>
      </c>
      <c r="F1148" t="str">
        <f>VLOOKUP($D1148,LU_A!$C$2:$D$13,2,TRUE)</f>
        <v>SmC</v>
      </c>
      <c r="G1148">
        <v>530</v>
      </c>
      <c r="H1148" t="s">
        <v>8221</v>
      </c>
      <c r="I1148" t="s">
        <v>8224</v>
      </c>
      <c r="J1148" t="s">
        <v>8246</v>
      </c>
      <c r="K1148">
        <v>1399071173</v>
      </c>
      <c r="L1148" s="8">
        <f t="shared" si="170"/>
        <v>41761.9533912037</v>
      </c>
      <c r="M1148" s="8">
        <f t="shared" si="173"/>
        <v>41761</v>
      </c>
      <c r="N1148" s="9">
        <f t="shared" si="174"/>
        <v>0.95339120370044839</v>
      </c>
      <c r="O1148">
        <v>1395787973</v>
      </c>
      <c r="P1148" s="8">
        <f t="shared" si="171"/>
        <v>41723.9533912037</v>
      </c>
      <c r="Q1148" s="8">
        <f t="shared" si="175"/>
        <v>41723</v>
      </c>
      <c r="R1148" s="9">
        <f t="shared" si="176"/>
        <v>0.95339120370044839</v>
      </c>
      <c r="S1148" t="b">
        <v>0</v>
      </c>
      <c r="T1148">
        <v>12</v>
      </c>
      <c r="U1148" t="str">
        <f t="shared" si="177"/>
        <v/>
      </c>
      <c r="V1148">
        <f t="shared" si="178"/>
        <v>12</v>
      </c>
      <c r="W1148" t="b">
        <v>0</v>
      </c>
      <c r="X1148" t="s">
        <v>8282</v>
      </c>
      <c r="Y1148" s="3">
        <f t="shared" si="179"/>
        <v>8.8333333333333333E-2</v>
      </c>
      <c r="Z1148" s="4">
        <f t="shared" si="172"/>
        <v>44.166666666666664</v>
      </c>
      <c r="AA1148" t="s">
        <v>8332</v>
      </c>
      <c r="AB1148" t="s">
        <v>8333</v>
      </c>
      <c r="AC1148">
        <f>1</f>
        <v>1</v>
      </c>
    </row>
    <row r="1149" spans="1:29" ht="43.2" x14ac:dyDescent="0.3">
      <c r="A1149">
        <v>1147</v>
      </c>
      <c r="B1149" s="1" t="s">
        <v>1148</v>
      </c>
      <c r="C1149" s="1" t="s">
        <v>5257</v>
      </c>
      <c r="D1149">
        <v>25000</v>
      </c>
      <c r="E1149">
        <f>VLOOKUP(D1149,LU_A!$C$2:$D$13,1,TRUE)</f>
        <v>25000</v>
      </c>
      <c r="F1149" t="str">
        <f>VLOOKUP($D1149,LU_A!$C$2:$D$13,2,TRUE)</f>
        <v>MedC</v>
      </c>
      <c r="G1149">
        <v>0</v>
      </c>
      <c r="H1149" t="s">
        <v>8221</v>
      </c>
      <c r="I1149" t="s">
        <v>8229</v>
      </c>
      <c r="J1149" t="s">
        <v>8251</v>
      </c>
      <c r="K1149">
        <v>1413760783</v>
      </c>
      <c r="L1149" s="8">
        <f t="shared" si="170"/>
        <v>41931.972025462965</v>
      </c>
      <c r="M1149" s="8">
        <f t="shared" si="173"/>
        <v>41931</v>
      </c>
      <c r="N1149" s="9">
        <f t="shared" si="174"/>
        <v>0.97202546296466608</v>
      </c>
      <c r="O1149">
        <v>1408576783</v>
      </c>
      <c r="P1149" s="8">
        <f t="shared" si="171"/>
        <v>41871.972025462965</v>
      </c>
      <c r="Q1149" s="8">
        <f t="shared" si="175"/>
        <v>41871</v>
      </c>
      <c r="R1149" s="9">
        <f t="shared" si="176"/>
        <v>0.97202546296466608</v>
      </c>
      <c r="S1149" t="b">
        <v>0</v>
      </c>
      <c r="T1149">
        <v>0</v>
      </c>
      <c r="U1149" t="str">
        <f t="shared" si="177"/>
        <v/>
      </c>
      <c r="V1149">
        <f t="shared" si="178"/>
        <v>0</v>
      </c>
      <c r="W1149" t="b">
        <v>0</v>
      </c>
      <c r="X1149" t="s">
        <v>8282</v>
      </c>
      <c r="Y1149" s="3">
        <f t="shared" si="179"/>
        <v>0</v>
      </c>
      <c r="Z1149" s="4" t="str">
        <f t="shared" si="172"/>
        <v xml:space="preserve"> </v>
      </c>
      <c r="AA1149" t="s">
        <v>8332</v>
      </c>
      <c r="AB1149" t="s">
        <v>8333</v>
      </c>
      <c r="AC1149">
        <f>1</f>
        <v>1</v>
      </c>
    </row>
    <row r="1150" spans="1:29" ht="28.8" x14ac:dyDescent="0.3">
      <c r="A1150">
        <v>1148</v>
      </c>
      <c r="B1150" s="1" t="s">
        <v>1149</v>
      </c>
      <c r="C1150" s="1" t="s">
        <v>5258</v>
      </c>
      <c r="D1150">
        <v>15000</v>
      </c>
      <c r="E1150">
        <f>VLOOKUP(D1150,LU_A!$C$2:$D$13,1,TRUE)</f>
        <v>15000</v>
      </c>
      <c r="F1150" t="str">
        <f>VLOOKUP($D1150,LU_A!$C$2:$D$13,2,TRUE)</f>
        <v>MedA</v>
      </c>
      <c r="G1150">
        <v>73</v>
      </c>
      <c r="H1150" t="s">
        <v>8221</v>
      </c>
      <c r="I1150" t="s">
        <v>8224</v>
      </c>
      <c r="J1150" t="s">
        <v>8246</v>
      </c>
      <c r="K1150">
        <v>1480568781</v>
      </c>
      <c r="L1150" s="8">
        <f t="shared" si="170"/>
        <v>42705.212743055556</v>
      </c>
      <c r="M1150" s="8">
        <f t="shared" si="173"/>
        <v>42705</v>
      </c>
      <c r="N1150" s="9">
        <f t="shared" si="174"/>
        <v>0.21274305555562023</v>
      </c>
      <c r="O1150">
        <v>1477973181</v>
      </c>
      <c r="P1150" s="8">
        <f t="shared" si="171"/>
        <v>42675.171076388884</v>
      </c>
      <c r="Q1150" s="8">
        <f t="shared" si="175"/>
        <v>42675</v>
      </c>
      <c r="R1150" s="9">
        <f t="shared" si="176"/>
        <v>0.17107638888410293</v>
      </c>
      <c r="S1150" t="b">
        <v>0</v>
      </c>
      <c r="T1150">
        <v>3</v>
      </c>
      <c r="U1150" t="str">
        <f t="shared" si="177"/>
        <v/>
      </c>
      <c r="V1150">
        <f t="shared" si="178"/>
        <v>3</v>
      </c>
      <c r="W1150" t="b">
        <v>0</v>
      </c>
      <c r="X1150" t="s">
        <v>8282</v>
      </c>
      <c r="Y1150" s="3">
        <f t="shared" si="179"/>
        <v>4.8666666666666667E-3</v>
      </c>
      <c r="Z1150" s="4">
        <f t="shared" si="172"/>
        <v>24.333333333333332</v>
      </c>
      <c r="AA1150" t="s">
        <v>8332</v>
      </c>
      <c r="AB1150" t="s">
        <v>8333</v>
      </c>
      <c r="AC1150">
        <f>1</f>
        <v>1</v>
      </c>
    </row>
    <row r="1151" spans="1:29" ht="28.8" x14ac:dyDescent="0.3">
      <c r="A1151">
        <v>1149</v>
      </c>
      <c r="B1151" s="1" t="s">
        <v>1150</v>
      </c>
      <c r="C1151" s="1" t="s">
        <v>5259</v>
      </c>
      <c r="D1151">
        <v>50000</v>
      </c>
      <c r="E1151">
        <f>VLOOKUP(D1151,LU_A!$C$2:$D$13,1,TRUE)</f>
        <v>50000</v>
      </c>
      <c r="F1151" t="str">
        <f>VLOOKUP($D1151,LU_A!$C$2:$D$13,2,TRUE)</f>
        <v>LgD</v>
      </c>
      <c r="G1151">
        <v>75</v>
      </c>
      <c r="H1151" t="s">
        <v>8221</v>
      </c>
      <c r="I1151" t="s">
        <v>8224</v>
      </c>
      <c r="J1151" t="s">
        <v>8246</v>
      </c>
      <c r="K1151">
        <v>1466096566</v>
      </c>
      <c r="L1151" s="8">
        <f t="shared" si="170"/>
        <v>42537.71025462963</v>
      </c>
      <c r="M1151" s="8">
        <f t="shared" si="173"/>
        <v>42537</v>
      </c>
      <c r="N1151" s="9">
        <f t="shared" si="174"/>
        <v>0.71025462963007158</v>
      </c>
      <c r="O1151">
        <v>1463504566</v>
      </c>
      <c r="P1151" s="8">
        <f t="shared" si="171"/>
        <v>42507.71025462963</v>
      </c>
      <c r="Q1151" s="8">
        <f t="shared" si="175"/>
        <v>42507</v>
      </c>
      <c r="R1151" s="9">
        <f t="shared" si="176"/>
        <v>0.71025462963007158</v>
      </c>
      <c r="S1151" t="b">
        <v>0</v>
      </c>
      <c r="T1151">
        <v>2</v>
      </c>
      <c r="U1151" t="str">
        <f t="shared" si="177"/>
        <v/>
      </c>
      <c r="V1151">
        <f t="shared" si="178"/>
        <v>2</v>
      </c>
      <c r="W1151" t="b">
        <v>0</v>
      </c>
      <c r="X1151" t="s">
        <v>8282</v>
      </c>
      <c r="Y1151" s="3">
        <f t="shared" si="179"/>
        <v>1.5E-3</v>
      </c>
      <c r="Z1151" s="4">
        <f t="shared" si="172"/>
        <v>37.5</v>
      </c>
      <c r="AA1151" t="s">
        <v>8332</v>
      </c>
      <c r="AB1151" t="s">
        <v>8333</v>
      </c>
      <c r="AC1151">
        <f>1</f>
        <v>1</v>
      </c>
    </row>
    <row r="1152" spans="1:29" ht="28.8" x14ac:dyDescent="0.3">
      <c r="A1152">
        <v>1150</v>
      </c>
      <c r="B1152" s="1" t="s">
        <v>1151</v>
      </c>
      <c r="C1152" s="1" t="s">
        <v>5260</v>
      </c>
      <c r="D1152">
        <v>2500</v>
      </c>
      <c r="E1152">
        <f>VLOOKUP(D1152,LU_A!$C$2:$D$13,1,TRUE)</f>
        <v>1000</v>
      </c>
      <c r="F1152" t="str">
        <f>VLOOKUP($D1152,LU_A!$C$2:$D$13,2,TRUE)</f>
        <v>SmB</v>
      </c>
      <c r="G1152">
        <v>252</v>
      </c>
      <c r="H1152" t="s">
        <v>8221</v>
      </c>
      <c r="I1152" t="s">
        <v>8224</v>
      </c>
      <c r="J1152" t="s">
        <v>8246</v>
      </c>
      <c r="K1152">
        <v>1452293675</v>
      </c>
      <c r="L1152" s="8">
        <f t="shared" si="170"/>
        <v>42377.954571759255</v>
      </c>
      <c r="M1152" s="8">
        <f t="shared" si="173"/>
        <v>42377</v>
      </c>
      <c r="N1152" s="9">
        <f t="shared" si="174"/>
        <v>0.95457175925548654</v>
      </c>
      <c r="O1152">
        <v>1447109675</v>
      </c>
      <c r="P1152" s="8">
        <f t="shared" si="171"/>
        <v>42317.954571759255</v>
      </c>
      <c r="Q1152" s="8">
        <f t="shared" si="175"/>
        <v>42317</v>
      </c>
      <c r="R1152" s="9">
        <f t="shared" si="176"/>
        <v>0.95457175925548654</v>
      </c>
      <c r="S1152" t="b">
        <v>0</v>
      </c>
      <c r="T1152">
        <v>6</v>
      </c>
      <c r="U1152" t="str">
        <f t="shared" si="177"/>
        <v/>
      </c>
      <c r="V1152">
        <f t="shared" si="178"/>
        <v>6</v>
      </c>
      <c r="W1152" t="b">
        <v>0</v>
      </c>
      <c r="X1152" t="s">
        <v>8282</v>
      </c>
      <c r="Y1152" s="3">
        <f t="shared" si="179"/>
        <v>0.1008</v>
      </c>
      <c r="Z1152" s="4">
        <f t="shared" si="172"/>
        <v>42</v>
      </c>
      <c r="AA1152" t="s">
        <v>8332</v>
      </c>
      <c r="AB1152" t="s">
        <v>8333</v>
      </c>
      <c r="AC1152">
        <f>1</f>
        <v>1</v>
      </c>
    </row>
    <row r="1153" spans="1:29" ht="57.6" x14ac:dyDescent="0.3">
      <c r="A1153">
        <v>1151</v>
      </c>
      <c r="B1153" s="1" t="s">
        <v>1152</v>
      </c>
      <c r="C1153" s="1" t="s">
        <v>5261</v>
      </c>
      <c r="D1153">
        <v>25000</v>
      </c>
      <c r="E1153">
        <f>VLOOKUP(D1153,LU_A!$C$2:$D$13,1,TRUE)</f>
        <v>25000</v>
      </c>
      <c r="F1153" t="str">
        <f>VLOOKUP($D1153,LU_A!$C$2:$D$13,2,TRUE)</f>
        <v>MedC</v>
      </c>
      <c r="G1153">
        <v>0</v>
      </c>
      <c r="H1153" t="s">
        <v>8221</v>
      </c>
      <c r="I1153" t="s">
        <v>8224</v>
      </c>
      <c r="J1153" t="s">
        <v>8246</v>
      </c>
      <c r="K1153">
        <v>1441592863</v>
      </c>
      <c r="L1153" s="8">
        <f t="shared" si="170"/>
        <v>42254.102581018517</v>
      </c>
      <c r="M1153" s="8">
        <f t="shared" si="173"/>
        <v>42254</v>
      </c>
      <c r="N1153" s="9">
        <f t="shared" si="174"/>
        <v>0.10258101851650281</v>
      </c>
      <c r="O1153">
        <v>1439000863</v>
      </c>
      <c r="P1153" s="8">
        <f t="shared" si="171"/>
        <v>42224.102581018517</v>
      </c>
      <c r="Q1153" s="8">
        <f t="shared" si="175"/>
        <v>42224</v>
      </c>
      <c r="R1153" s="9">
        <f t="shared" si="176"/>
        <v>0.10258101851650281</v>
      </c>
      <c r="S1153" t="b">
        <v>0</v>
      </c>
      <c r="T1153">
        <v>0</v>
      </c>
      <c r="U1153" t="str">
        <f t="shared" si="177"/>
        <v/>
      </c>
      <c r="V1153">
        <f t="shared" si="178"/>
        <v>0</v>
      </c>
      <c r="W1153" t="b">
        <v>0</v>
      </c>
      <c r="X1153" t="s">
        <v>8282</v>
      </c>
      <c r="Y1153" s="3">
        <f t="shared" si="179"/>
        <v>0</v>
      </c>
      <c r="Z1153" s="4" t="str">
        <f t="shared" si="172"/>
        <v xml:space="preserve"> </v>
      </c>
      <c r="AA1153" t="s">
        <v>8332</v>
      </c>
      <c r="AB1153" t="s">
        <v>8333</v>
      </c>
      <c r="AC1153">
        <f>1</f>
        <v>1</v>
      </c>
    </row>
    <row r="1154" spans="1:29" x14ac:dyDescent="0.3">
      <c r="A1154">
        <v>1152</v>
      </c>
      <c r="B1154" s="1" t="s">
        <v>1153</v>
      </c>
      <c r="C1154" s="1" t="s">
        <v>5262</v>
      </c>
      <c r="D1154">
        <v>16000</v>
      </c>
      <c r="E1154">
        <f>VLOOKUP(D1154,LU_A!$C$2:$D$13,1,TRUE)</f>
        <v>15000</v>
      </c>
      <c r="F1154" t="str">
        <f>VLOOKUP($D1154,LU_A!$C$2:$D$13,2,TRUE)</f>
        <v>MedA</v>
      </c>
      <c r="G1154">
        <v>911</v>
      </c>
      <c r="H1154" t="s">
        <v>8221</v>
      </c>
      <c r="I1154" t="s">
        <v>8224</v>
      </c>
      <c r="J1154" t="s">
        <v>8246</v>
      </c>
      <c r="K1154">
        <v>1431709312</v>
      </c>
      <c r="L1154" s="8">
        <f t="shared" ref="L1154:L1217" si="180">(((K1154/60)/60)/24)+DATE(1970,1,1)</f>
        <v>42139.709629629629</v>
      </c>
      <c r="M1154" s="8">
        <f t="shared" si="173"/>
        <v>42139</v>
      </c>
      <c r="N1154" s="9">
        <f t="shared" si="174"/>
        <v>0.7096296296294895</v>
      </c>
      <c r="O1154">
        <v>1429117312</v>
      </c>
      <c r="P1154" s="8">
        <f t="shared" ref="P1154:P1217" si="181">(((O1154/60)/60)/24)+DATE(1970,1,1)</f>
        <v>42109.709629629629</v>
      </c>
      <c r="Q1154" s="8">
        <f t="shared" si="175"/>
        <v>42109</v>
      </c>
      <c r="R1154" s="9">
        <f t="shared" si="176"/>
        <v>0.7096296296294895</v>
      </c>
      <c r="S1154" t="b">
        <v>0</v>
      </c>
      <c r="T1154">
        <v>15</v>
      </c>
      <c r="U1154" t="str">
        <f t="shared" si="177"/>
        <v/>
      </c>
      <c r="V1154">
        <f t="shared" si="178"/>
        <v>15</v>
      </c>
      <c r="W1154" t="b">
        <v>0</v>
      </c>
      <c r="X1154" t="s">
        <v>8282</v>
      </c>
      <c r="Y1154" s="3">
        <f t="shared" si="179"/>
        <v>5.6937500000000002E-2</v>
      </c>
      <c r="Z1154" s="4">
        <f t="shared" ref="Z1154:Z1217" si="182">IFERROR(G1154/T1154," ")</f>
        <v>60.733333333333334</v>
      </c>
      <c r="AA1154" t="s">
        <v>8332</v>
      </c>
      <c r="AB1154" t="s">
        <v>8333</v>
      </c>
      <c r="AC1154">
        <f>1</f>
        <v>1</v>
      </c>
    </row>
    <row r="1155" spans="1:29" ht="28.8" x14ac:dyDescent="0.3">
      <c r="A1155">
        <v>1153</v>
      </c>
      <c r="B1155" s="1" t="s">
        <v>1154</v>
      </c>
      <c r="C1155" s="1" t="s">
        <v>5263</v>
      </c>
      <c r="D1155">
        <v>8000</v>
      </c>
      <c r="E1155">
        <f>VLOOKUP(D1155,LU_A!$C$2:$D$13,1,TRUE)</f>
        <v>5000</v>
      </c>
      <c r="F1155" t="str">
        <f>VLOOKUP($D1155,LU_A!$C$2:$D$13,2,TRUE)</f>
        <v>SmC</v>
      </c>
      <c r="G1155">
        <v>50</v>
      </c>
      <c r="H1155" t="s">
        <v>8221</v>
      </c>
      <c r="I1155" t="s">
        <v>8224</v>
      </c>
      <c r="J1155" t="s">
        <v>8246</v>
      </c>
      <c r="K1155">
        <v>1434647305</v>
      </c>
      <c r="L1155" s="8">
        <f t="shared" si="180"/>
        <v>42173.714178240742</v>
      </c>
      <c r="M1155" s="8">
        <f t="shared" ref="M1155:M1218" si="183">INT(L1155)</f>
        <v>42173</v>
      </c>
      <c r="N1155" s="9">
        <f t="shared" ref="N1155:N1218" si="184">L1155-M1155</f>
        <v>0.71417824074160308</v>
      </c>
      <c r="O1155">
        <v>1432055305</v>
      </c>
      <c r="P1155" s="8">
        <f t="shared" si="181"/>
        <v>42143.714178240742</v>
      </c>
      <c r="Q1155" s="8">
        <f t="shared" ref="Q1155:Q1218" si="185">INT(P1155)</f>
        <v>42143</v>
      </c>
      <c r="R1155" s="9">
        <f t="shared" ref="R1155:R1218" si="186">P1155-Q1155</f>
        <v>0.71417824074160308</v>
      </c>
      <c r="S1155" t="b">
        <v>0</v>
      </c>
      <c r="T1155">
        <v>1</v>
      </c>
      <c r="U1155" t="str">
        <f t="shared" ref="U1155:U1218" si="187">IF(H1155="successful",T1155,"")</f>
        <v/>
      </c>
      <c r="V1155">
        <f t="shared" ref="V1155:V1218" si="188">IF(H1155="failed",T1155,"")</f>
        <v>1</v>
      </c>
      <c r="W1155" t="b">
        <v>0</v>
      </c>
      <c r="X1155" t="s">
        <v>8282</v>
      </c>
      <c r="Y1155" s="3">
        <f t="shared" ref="Y1155:Y1218" si="189">G1155/D1155</f>
        <v>6.2500000000000003E-3</v>
      </c>
      <c r="Z1155" s="4">
        <f t="shared" si="182"/>
        <v>50</v>
      </c>
      <c r="AA1155" t="s">
        <v>8332</v>
      </c>
      <c r="AB1155" t="s">
        <v>8333</v>
      </c>
      <c r="AC1155">
        <f>1</f>
        <v>1</v>
      </c>
    </row>
    <row r="1156" spans="1:29" ht="43.2" x14ac:dyDescent="0.3">
      <c r="A1156">
        <v>1154</v>
      </c>
      <c r="B1156" s="1" t="s">
        <v>1155</v>
      </c>
      <c r="C1156" s="1" t="s">
        <v>5264</v>
      </c>
      <c r="D1156">
        <v>5000</v>
      </c>
      <c r="E1156">
        <f>VLOOKUP(D1156,LU_A!$C$2:$D$13,1,TRUE)</f>
        <v>5000</v>
      </c>
      <c r="F1156" t="str">
        <f>VLOOKUP($D1156,LU_A!$C$2:$D$13,2,TRUE)</f>
        <v>SmC</v>
      </c>
      <c r="G1156">
        <v>325</v>
      </c>
      <c r="H1156" t="s">
        <v>8221</v>
      </c>
      <c r="I1156" t="s">
        <v>8224</v>
      </c>
      <c r="J1156" t="s">
        <v>8246</v>
      </c>
      <c r="K1156">
        <v>1441507006</v>
      </c>
      <c r="L1156" s="8">
        <f t="shared" si="180"/>
        <v>42253.108865740738</v>
      </c>
      <c r="M1156" s="8">
        <f t="shared" si="183"/>
        <v>42253</v>
      </c>
      <c r="N1156" s="9">
        <f t="shared" si="184"/>
        <v>0.10886574073811062</v>
      </c>
      <c r="O1156">
        <v>1438915006</v>
      </c>
      <c r="P1156" s="8">
        <f t="shared" si="181"/>
        <v>42223.108865740738</v>
      </c>
      <c r="Q1156" s="8">
        <f t="shared" si="185"/>
        <v>42223</v>
      </c>
      <c r="R1156" s="9">
        <f t="shared" si="186"/>
        <v>0.10886574073811062</v>
      </c>
      <c r="S1156" t="b">
        <v>0</v>
      </c>
      <c r="T1156">
        <v>3</v>
      </c>
      <c r="U1156" t="str">
        <f t="shared" si="187"/>
        <v/>
      </c>
      <c r="V1156">
        <f t="shared" si="188"/>
        <v>3</v>
      </c>
      <c r="W1156" t="b">
        <v>0</v>
      </c>
      <c r="X1156" t="s">
        <v>8282</v>
      </c>
      <c r="Y1156" s="3">
        <f t="shared" si="189"/>
        <v>6.5000000000000002E-2</v>
      </c>
      <c r="Z1156" s="4">
        <f t="shared" si="182"/>
        <v>108.33333333333333</v>
      </c>
      <c r="AA1156" t="s">
        <v>8332</v>
      </c>
      <c r="AB1156" t="s">
        <v>8333</v>
      </c>
      <c r="AC1156">
        <f>1</f>
        <v>1</v>
      </c>
    </row>
    <row r="1157" spans="1:29" ht="43.2" x14ac:dyDescent="0.3">
      <c r="A1157">
        <v>1155</v>
      </c>
      <c r="B1157" s="1" t="s">
        <v>1156</v>
      </c>
      <c r="C1157" s="1" t="s">
        <v>5265</v>
      </c>
      <c r="D1157">
        <v>25000</v>
      </c>
      <c r="E1157">
        <f>VLOOKUP(D1157,LU_A!$C$2:$D$13,1,TRUE)</f>
        <v>25000</v>
      </c>
      <c r="F1157" t="str">
        <f>VLOOKUP($D1157,LU_A!$C$2:$D$13,2,TRUE)</f>
        <v>MedC</v>
      </c>
      <c r="G1157">
        <v>188</v>
      </c>
      <c r="H1157" t="s">
        <v>8221</v>
      </c>
      <c r="I1157" t="s">
        <v>8224</v>
      </c>
      <c r="J1157" t="s">
        <v>8246</v>
      </c>
      <c r="K1157">
        <v>1408040408</v>
      </c>
      <c r="L1157" s="8">
        <f t="shared" si="180"/>
        <v>41865.763981481483</v>
      </c>
      <c r="M1157" s="8">
        <f t="shared" si="183"/>
        <v>41865</v>
      </c>
      <c r="N1157" s="9">
        <f t="shared" si="184"/>
        <v>0.76398148148291511</v>
      </c>
      <c r="O1157">
        <v>1405448408</v>
      </c>
      <c r="P1157" s="8">
        <f t="shared" si="181"/>
        <v>41835.763981481483</v>
      </c>
      <c r="Q1157" s="8">
        <f t="shared" si="185"/>
        <v>41835</v>
      </c>
      <c r="R1157" s="9">
        <f t="shared" si="186"/>
        <v>0.76398148148291511</v>
      </c>
      <c r="S1157" t="b">
        <v>0</v>
      </c>
      <c r="T1157">
        <v>8</v>
      </c>
      <c r="U1157" t="str">
        <f t="shared" si="187"/>
        <v/>
      </c>
      <c r="V1157">
        <f t="shared" si="188"/>
        <v>8</v>
      </c>
      <c r="W1157" t="b">
        <v>0</v>
      </c>
      <c r="X1157" t="s">
        <v>8282</v>
      </c>
      <c r="Y1157" s="3">
        <f t="shared" si="189"/>
        <v>7.5199999999999998E-3</v>
      </c>
      <c r="Z1157" s="4">
        <f t="shared" si="182"/>
        <v>23.5</v>
      </c>
      <c r="AA1157" t="s">
        <v>8332</v>
      </c>
      <c r="AB1157" t="s">
        <v>8333</v>
      </c>
      <c r="AC1157">
        <f>1</f>
        <v>1</v>
      </c>
    </row>
    <row r="1158" spans="1:29" ht="43.2" x14ac:dyDescent="0.3">
      <c r="A1158">
        <v>1156</v>
      </c>
      <c r="B1158" s="1" t="s">
        <v>1157</v>
      </c>
      <c r="C1158" s="1" t="s">
        <v>5266</v>
      </c>
      <c r="D1158">
        <v>6500</v>
      </c>
      <c r="E1158">
        <f>VLOOKUP(D1158,LU_A!$C$2:$D$13,1,TRUE)</f>
        <v>5000</v>
      </c>
      <c r="F1158" t="str">
        <f>VLOOKUP($D1158,LU_A!$C$2:$D$13,2,TRUE)</f>
        <v>SmC</v>
      </c>
      <c r="G1158">
        <v>0</v>
      </c>
      <c r="H1158" t="s">
        <v>8221</v>
      </c>
      <c r="I1158" t="s">
        <v>8224</v>
      </c>
      <c r="J1158" t="s">
        <v>8246</v>
      </c>
      <c r="K1158">
        <v>1424742162</v>
      </c>
      <c r="L1158" s="8">
        <f t="shared" si="180"/>
        <v>42059.07131944444</v>
      </c>
      <c r="M1158" s="8">
        <f t="shared" si="183"/>
        <v>42059</v>
      </c>
      <c r="N1158" s="9">
        <f t="shared" si="184"/>
        <v>7.1319444439723156E-2</v>
      </c>
      <c r="O1158">
        <v>1422150162</v>
      </c>
      <c r="P1158" s="8">
        <f t="shared" si="181"/>
        <v>42029.07131944444</v>
      </c>
      <c r="Q1158" s="8">
        <f t="shared" si="185"/>
        <v>42029</v>
      </c>
      <c r="R1158" s="9">
        <f t="shared" si="186"/>
        <v>7.1319444439723156E-2</v>
      </c>
      <c r="S1158" t="b">
        <v>0</v>
      </c>
      <c r="T1158">
        <v>0</v>
      </c>
      <c r="U1158" t="str">
        <f t="shared" si="187"/>
        <v/>
      </c>
      <c r="V1158">
        <f t="shared" si="188"/>
        <v>0</v>
      </c>
      <c r="W1158" t="b">
        <v>0</v>
      </c>
      <c r="X1158" t="s">
        <v>8282</v>
      </c>
      <c r="Y1158" s="3">
        <f t="shared" si="189"/>
        <v>0</v>
      </c>
      <c r="Z1158" s="4" t="str">
        <f t="shared" si="182"/>
        <v xml:space="preserve"> </v>
      </c>
      <c r="AA1158" t="s">
        <v>8332</v>
      </c>
      <c r="AB1158" t="s">
        <v>8333</v>
      </c>
      <c r="AC1158">
        <f>1</f>
        <v>1</v>
      </c>
    </row>
    <row r="1159" spans="1:29" ht="43.2" x14ac:dyDescent="0.3">
      <c r="A1159">
        <v>1157</v>
      </c>
      <c r="B1159" s="1" t="s">
        <v>1158</v>
      </c>
      <c r="C1159" s="1" t="s">
        <v>5267</v>
      </c>
      <c r="D1159">
        <v>10000</v>
      </c>
      <c r="E1159">
        <f>VLOOKUP(D1159,LU_A!$C$2:$D$13,1,TRUE)</f>
        <v>10000</v>
      </c>
      <c r="F1159" t="str">
        <f>VLOOKUP($D1159,LU_A!$C$2:$D$13,2,TRUE)</f>
        <v>SmD</v>
      </c>
      <c r="G1159">
        <v>151</v>
      </c>
      <c r="H1159" t="s">
        <v>8221</v>
      </c>
      <c r="I1159" t="s">
        <v>8224</v>
      </c>
      <c r="J1159" t="s">
        <v>8246</v>
      </c>
      <c r="K1159">
        <v>1417795480</v>
      </c>
      <c r="L1159" s="8">
        <f t="shared" si="180"/>
        <v>41978.669907407413</v>
      </c>
      <c r="M1159" s="8">
        <f t="shared" si="183"/>
        <v>41978</v>
      </c>
      <c r="N1159" s="9">
        <f t="shared" si="184"/>
        <v>0.66990740741312038</v>
      </c>
      <c r="O1159">
        <v>1412607880</v>
      </c>
      <c r="P1159" s="8">
        <f t="shared" si="181"/>
        <v>41918.628240740742</v>
      </c>
      <c r="Q1159" s="8">
        <f t="shared" si="185"/>
        <v>41918</v>
      </c>
      <c r="R1159" s="9">
        <f t="shared" si="186"/>
        <v>0.62824074074160308</v>
      </c>
      <c r="S1159" t="b">
        <v>0</v>
      </c>
      <c r="T1159">
        <v>3</v>
      </c>
      <c r="U1159" t="str">
        <f t="shared" si="187"/>
        <v/>
      </c>
      <c r="V1159">
        <f t="shared" si="188"/>
        <v>3</v>
      </c>
      <c r="W1159" t="b">
        <v>0</v>
      </c>
      <c r="X1159" t="s">
        <v>8282</v>
      </c>
      <c r="Y1159" s="3">
        <f t="shared" si="189"/>
        <v>1.5100000000000001E-2</v>
      </c>
      <c r="Z1159" s="4">
        <f t="shared" si="182"/>
        <v>50.333333333333336</v>
      </c>
      <c r="AA1159" t="s">
        <v>8332</v>
      </c>
      <c r="AB1159" t="s">
        <v>8333</v>
      </c>
      <c r="AC1159">
        <f>1</f>
        <v>1</v>
      </c>
    </row>
    <row r="1160" spans="1:29" ht="43.2" x14ac:dyDescent="0.3">
      <c r="A1160">
        <v>1158</v>
      </c>
      <c r="B1160" s="1" t="s">
        <v>1159</v>
      </c>
      <c r="C1160" s="1" t="s">
        <v>5268</v>
      </c>
      <c r="D1160">
        <v>7500</v>
      </c>
      <c r="E1160">
        <f>VLOOKUP(D1160,LU_A!$C$2:$D$13,1,TRUE)</f>
        <v>5000</v>
      </c>
      <c r="F1160" t="str">
        <f>VLOOKUP($D1160,LU_A!$C$2:$D$13,2,TRUE)</f>
        <v>SmC</v>
      </c>
      <c r="G1160">
        <v>35</v>
      </c>
      <c r="H1160" t="s">
        <v>8221</v>
      </c>
      <c r="I1160" t="s">
        <v>8224</v>
      </c>
      <c r="J1160" t="s">
        <v>8246</v>
      </c>
      <c r="K1160">
        <v>1418091128</v>
      </c>
      <c r="L1160" s="8">
        <f t="shared" si="180"/>
        <v>41982.09175925926</v>
      </c>
      <c r="M1160" s="8">
        <f t="shared" si="183"/>
        <v>41982</v>
      </c>
      <c r="N1160" s="9">
        <f t="shared" si="184"/>
        <v>9.1759259259561077E-2</v>
      </c>
      <c r="O1160">
        <v>1415499128</v>
      </c>
      <c r="P1160" s="8">
        <f t="shared" si="181"/>
        <v>41952.09175925926</v>
      </c>
      <c r="Q1160" s="8">
        <f t="shared" si="185"/>
        <v>41952</v>
      </c>
      <c r="R1160" s="9">
        <f t="shared" si="186"/>
        <v>9.1759259259561077E-2</v>
      </c>
      <c r="S1160" t="b">
        <v>0</v>
      </c>
      <c r="T1160">
        <v>3</v>
      </c>
      <c r="U1160" t="str">
        <f t="shared" si="187"/>
        <v/>
      </c>
      <c r="V1160">
        <f t="shared" si="188"/>
        <v>3</v>
      </c>
      <c r="W1160" t="b">
        <v>0</v>
      </c>
      <c r="X1160" t="s">
        <v>8282</v>
      </c>
      <c r="Y1160" s="3">
        <f t="shared" si="189"/>
        <v>4.6666666666666671E-3</v>
      </c>
      <c r="Z1160" s="4">
        <f t="shared" si="182"/>
        <v>11.666666666666666</v>
      </c>
      <c r="AA1160" t="s">
        <v>8332</v>
      </c>
      <c r="AB1160" t="s">
        <v>8333</v>
      </c>
      <c r="AC1160">
        <f>1</f>
        <v>1</v>
      </c>
    </row>
    <row r="1161" spans="1:29" ht="43.2" x14ac:dyDescent="0.3">
      <c r="A1161">
        <v>1159</v>
      </c>
      <c r="B1161" s="1" t="s">
        <v>1160</v>
      </c>
      <c r="C1161" s="1" t="s">
        <v>5269</v>
      </c>
      <c r="D1161">
        <v>6750</v>
      </c>
      <c r="E1161">
        <f>VLOOKUP(D1161,LU_A!$C$2:$D$13,1,TRUE)</f>
        <v>5000</v>
      </c>
      <c r="F1161" t="str">
        <f>VLOOKUP($D1161,LU_A!$C$2:$D$13,2,TRUE)</f>
        <v>SmC</v>
      </c>
      <c r="G1161">
        <v>0</v>
      </c>
      <c r="H1161" t="s">
        <v>8221</v>
      </c>
      <c r="I1161" t="s">
        <v>8224</v>
      </c>
      <c r="J1161" t="s">
        <v>8246</v>
      </c>
      <c r="K1161">
        <v>1435679100</v>
      </c>
      <c r="L1161" s="8">
        <f t="shared" si="180"/>
        <v>42185.65625</v>
      </c>
      <c r="M1161" s="8">
        <f t="shared" si="183"/>
        <v>42185</v>
      </c>
      <c r="N1161" s="9">
        <f t="shared" si="184"/>
        <v>0.65625</v>
      </c>
      <c r="O1161">
        <v>1433006765</v>
      </c>
      <c r="P1161" s="8">
        <f t="shared" si="181"/>
        <v>42154.726446759261</v>
      </c>
      <c r="Q1161" s="8">
        <f t="shared" si="185"/>
        <v>42154</v>
      </c>
      <c r="R1161" s="9">
        <f t="shared" si="186"/>
        <v>0.72644675926130731</v>
      </c>
      <c r="S1161" t="b">
        <v>0</v>
      </c>
      <c r="T1161">
        <v>0</v>
      </c>
      <c r="U1161" t="str">
        <f t="shared" si="187"/>
        <v/>
      </c>
      <c r="V1161">
        <f t="shared" si="188"/>
        <v>0</v>
      </c>
      <c r="W1161" t="b">
        <v>0</v>
      </c>
      <c r="X1161" t="s">
        <v>8282</v>
      </c>
      <c r="Y1161" s="3">
        <f t="shared" si="189"/>
        <v>0</v>
      </c>
      <c r="Z1161" s="4" t="str">
        <f t="shared" si="182"/>
        <v xml:space="preserve"> </v>
      </c>
      <c r="AA1161" t="s">
        <v>8332</v>
      </c>
      <c r="AB1161" t="s">
        <v>8333</v>
      </c>
      <c r="AC1161">
        <f>1</f>
        <v>1</v>
      </c>
    </row>
    <row r="1162" spans="1:29" ht="43.2" x14ac:dyDescent="0.3">
      <c r="A1162">
        <v>1160</v>
      </c>
      <c r="B1162" s="1" t="s">
        <v>1161</v>
      </c>
      <c r="C1162" s="1" t="s">
        <v>5270</v>
      </c>
      <c r="D1162">
        <v>30000</v>
      </c>
      <c r="E1162">
        <f>VLOOKUP(D1162,LU_A!$C$2:$D$13,1,TRUE)</f>
        <v>30000</v>
      </c>
      <c r="F1162" t="str">
        <f>VLOOKUP($D1162,LU_A!$C$2:$D$13,2,TRUE)</f>
        <v>MedD</v>
      </c>
      <c r="G1162">
        <v>1155</v>
      </c>
      <c r="H1162" t="s">
        <v>8221</v>
      </c>
      <c r="I1162" t="s">
        <v>8224</v>
      </c>
      <c r="J1162" t="s">
        <v>8246</v>
      </c>
      <c r="K1162">
        <v>1427510586</v>
      </c>
      <c r="L1162" s="8">
        <f t="shared" si="180"/>
        <v>42091.113263888896</v>
      </c>
      <c r="M1162" s="8">
        <f t="shared" si="183"/>
        <v>42091</v>
      </c>
      <c r="N1162" s="9">
        <f t="shared" si="184"/>
        <v>0.11326388889574446</v>
      </c>
      <c r="O1162">
        <v>1424922186</v>
      </c>
      <c r="P1162" s="8">
        <f t="shared" si="181"/>
        <v>42061.154930555553</v>
      </c>
      <c r="Q1162" s="8">
        <f t="shared" si="185"/>
        <v>42061</v>
      </c>
      <c r="R1162" s="9">
        <f t="shared" si="186"/>
        <v>0.15493055555270985</v>
      </c>
      <c r="S1162" t="b">
        <v>0</v>
      </c>
      <c r="T1162">
        <v>19</v>
      </c>
      <c r="U1162" t="str">
        <f t="shared" si="187"/>
        <v/>
      </c>
      <c r="V1162">
        <f t="shared" si="188"/>
        <v>19</v>
      </c>
      <c r="W1162" t="b">
        <v>0</v>
      </c>
      <c r="X1162" t="s">
        <v>8282</v>
      </c>
      <c r="Y1162" s="3">
        <f t="shared" si="189"/>
        <v>3.85E-2</v>
      </c>
      <c r="Z1162" s="4">
        <f t="shared" si="182"/>
        <v>60.789473684210527</v>
      </c>
      <c r="AA1162" t="s">
        <v>8332</v>
      </c>
      <c r="AB1162" t="s">
        <v>8333</v>
      </c>
      <c r="AC1162">
        <f>1</f>
        <v>1</v>
      </c>
    </row>
    <row r="1163" spans="1:29" ht="43.2" x14ac:dyDescent="0.3">
      <c r="A1163">
        <v>1161</v>
      </c>
      <c r="B1163" s="1" t="s">
        <v>1162</v>
      </c>
      <c r="C1163" s="1" t="s">
        <v>5271</v>
      </c>
      <c r="D1163">
        <v>18000</v>
      </c>
      <c r="E1163">
        <f>VLOOKUP(D1163,LU_A!$C$2:$D$13,1,TRUE)</f>
        <v>15000</v>
      </c>
      <c r="F1163" t="str">
        <f>VLOOKUP($D1163,LU_A!$C$2:$D$13,2,TRUE)</f>
        <v>MedA</v>
      </c>
      <c r="G1163">
        <v>0</v>
      </c>
      <c r="H1163" t="s">
        <v>8221</v>
      </c>
      <c r="I1163" t="s">
        <v>8224</v>
      </c>
      <c r="J1163" t="s">
        <v>8246</v>
      </c>
      <c r="K1163">
        <v>1432047989</v>
      </c>
      <c r="L1163" s="8">
        <f t="shared" si="180"/>
        <v>42143.629502314812</v>
      </c>
      <c r="M1163" s="8">
        <f t="shared" si="183"/>
        <v>42143</v>
      </c>
      <c r="N1163" s="9">
        <f t="shared" si="184"/>
        <v>0.62950231481227092</v>
      </c>
      <c r="O1163">
        <v>1430233589</v>
      </c>
      <c r="P1163" s="8">
        <f t="shared" si="181"/>
        <v>42122.629502314812</v>
      </c>
      <c r="Q1163" s="8">
        <f t="shared" si="185"/>
        <v>42122</v>
      </c>
      <c r="R1163" s="9">
        <f t="shared" si="186"/>
        <v>0.62950231481227092</v>
      </c>
      <c r="S1163" t="b">
        <v>0</v>
      </c>
      <c r="T1163">
        <v>0</v>
      </c>
      <c r="U1163" t="str">
        <f t="shared" si="187"/>
        <v/>
      </c>
      <c r="V1163">
        <f t="shared" si="188"/>
        <v>0</v>
      </c>
      <c r="W1163" t="b">
        <v>0</v>
      </c>
      <c r="X1163" t="s">
        <v>8282</v>
      </c>
      <c r="Y1163" s="3">
        <f t="shared" si="189"/>
        <v>0</v>
      </c>
      <c r="Z1163" s="4" t="str">
        <f t="shared" si="182"/>
        <v xml:space="preserve"> </v>
      </c>
      <c r="AA1163" t="s">
        <v>8332</v>
      </c>
      <c r="AB1163" t="s">
        <v>8333</v>
      </c>
      <c r="AC1163">
        <f>1</f>
        <v>1</v>
      </c>
    </row>
    <row r="1164" spans="1:29" ht="57.6" x14ac:dyDescent="0.3">
      <c r="A1164">
        <v>1162</v>
      </c>
      <c r="B1164" s="1" t="s">
        <v>1163</v>
      </c>
      <c r="C1164" s="1" t="s">
        <v>5272</v>
      </c>
      <c r="D1164">
        <v>60000</v>
      </c>
      <c r="E1164">
        <f>VLOOKUP(D1164,LU_A!$C$2:$D$13,1,TRUE)</f>
        <v>50000</v>
      </c>
      <c r="F1164" t="str">
        <f>VLOOKUP($D1164,LU_A!$C$2:$D$13,2,TRUE)</f>
        <v>LgD</v>
      </c>
      <c r="G1164">
        <v>35</v>
      </c>
      <c r="H1164" t="s">
        <v>8221</v>
      </c>
      <c r="I1164" t="s">
        <v>8224</v>
      </c>
      <c r="J1164" t="s">
        <v>8246</v>
      </c>
      <c r="K1164">
        <v>1411662264</v>
      </c>
      <c r="L1164" s="8">
        <f t="shared" si="180"/>
        <v>41907.683611111112</v>
      </c>
      <c r="M1164" s="8">
        <f t="shared" si="183"/>
        <v>41907</v>
      </c>
      <c r="N1164" s="9">
        <f t="shared" si="184"/>
        <v>0.6836111111115315</v>
      </c>
      <c r="O1164">
        <v>1408983864</v>
      </c>
      <c r="P1164" s="8">
        <f t="shared" si="181"/>
        <v>41876.683611111112</v>
      </c>
      <c r="Q1164" s="8">
        <f t="shared" si="185"/>
        <v>41876</v>
      </c>
      <c r="R1164" s="9">
        <f t="shared" si="186"/>
        <v>0.6836111111115315</v>
      </c>
      <c r="S1164" t="b">
        <v>0</v>
      </c>
      <c r="T1164">
        <v>2</v>
      </c>
      <c r="U1164" t="str">
        <f t="shared" si="187"/>
        <v/>
      </c>
      <c r="V1164">
        <f t="shared" si="188"/>
        <v>2</v>
      </c>
      <c r="W1164" t="b">
        <v>0</v>
      </c>
      <c r="X1164" t="s">
        <v>8282</v>
      </c>
      <c r="Y1164" s="3">
        <f t="shared" si="189"/>
        <v>5.8333333333333338E-4</v>
      </c>
      <c r="Z1164" s="4">
        <f t="shared" si="182"/>
        <v>17.5</v>
      </c>
      <c r="AA1164" t="s">
        <v>8332</v>
      </c>
      <c r="AB1164" t="s">
        <v>8333</v>
      </c>
      <c r="AC1164">
        <f>1</f>
        <v>1</v>
      </c>
    </row>
    <row r="1165" spans="1:29" ht="43.2" x14ac:dyDescent="0.3">
      <c r="A1165">
        <v>1163</v>
      </c>
      <c r="B1165" s="1" t="s">
        <v>1164</v>
      </c>
      <c r="C1165" s="1" t="s">
        <v>5273</v>
      </c>
      <c r="D1165">
        <v>5200</v>
      </c>
      <c r="E1165">
        <f>VLOOKUP(D1165,LU_A!$C$2:$D$13,1,TRUE)</f>
        <v>5000</v>
      </c>
      <c r="F1165" t="str">
        <f>VLOOKUP($D1165,LU_A!$C$2:$D$13,2,TRUE)</f>
        <v>SmC</v>
      </c>
      <c r="G1165">
        <v>0</v>
      </c>
      <c r="H1165" t="s">
        <v>8221</v>
      </c>
      <c r="I1165" t="s">
        <v>8224</v>
      </c>
      <c r="J1165" t="s">
        <v>8246</v>
      </c>
      <c r="K1165">
        <v>1407604920</v>
      </c>
      <c r="L1165" s="8">
        <f t="shared" si="180"/>
        <v>41860.723611111112</v>
      </c>
      <c r="M1165" s="8">
        <f t="shared" si="183"/>
        <v>41860</v>
      </c>
      <c r="N1165" s="9">
        <f t="shared" si="184"/>
        <v>0.72361111111240461</v>
      </c>
      <c r="O1165">
        <v>1405012920</v>
      </c>
      <c r="P1165" s="8">
        <f t="shared" si="181"/>
        <v>41830.723611111112</v>
      </c>
      <c r="Q1165" s="8">
        <f t="shared" si="185"/>
        <v>41830</v>
      </c>
      <c r="R1165" s="9">
        <f t="shared" si="186"/>
        <v>0.72361111111240461</v>
      </c>
      <c r="S1165" t="b">
        <v>0</v>
      </c>
      <c r="T1165">
        <v>0</v>
      </c>
      <c r="U1165" t="str">
        <f t="shared" si="187"/>
        <v/>
      </c>
      <c r="V1165">
        <f t="shared" si="188"/>
        <v>0</v>
      </c>
      <c r="W1165" t="b">
        <v>0</v>
      </c>
      <c r="X1165" t="s">
        <v>8282</v>
      </c>
      <c r="Y1165" s="3">
        <f t="shared" si="189"/>
        <v>0</v>
      </c>
      <c r="Z1165" s="4" t="str">
        <f t="shared" si="182"/>
        <v xml:space="preserve"> </v>
      </c>
      <c r="AA1165" t="s">
        <v>8332</v>
      </c>
      <c r="AB1165" t="s">
        <v>8333</v>
      </c>
      <c r="AC1165">
        <f>1</f>
        <v>1</v>
      </c>
    </row>
    <row r="1166" spans="1:29" ht="57.6" x14ac:dyDescent="0.3">
      <c r="A1166">
        <v>1164</v>
      </c>
      <c r="B1166" s="1" t="s">
        <v>1165</v>
      </c>
      <c r="C1166" s="1" t="s">
        <v>5274</v>
      </c>
      <c r="D1166">
        <v>10000</v>
      </c>
      <c r="E1166">
        <f>VLOOKUP(D1166,LU_A!$C$2:$D$13,1,TRUE)</f>
        <v>10000</v>
      </c>
      <c r="F1166" t="str">
        <f>VLOOKUP($D1166,LU_A!$C$2:$D$13,2,TRUE)</f>
        <v>SmD</v>
      </c>
      <c r="G1166">
        <v>0</v>
      </c>
      <c r="H1166" t="s">
        <v>8221</v>
      </c>
      <c r="I1166" t="s">
        <v>8224</v>
      </c>
      <c r="J1166" t="s">
        <v>8246</v>
      </c>
      <c r="K1166">
        <v>1466270582</v>
      </c>
      <c r="L1166" s="8">
        <f t="shared" si="180"/>
        <v>42539.724328703705</v>
      </c>
      <c r="M1166" s="8">
        <f t="shared" si="183"/>
        <v>42539</v>
      </c>
      <c r="N1166" s="9">
        <f t="shared" si="184"/>
        <v>0.72432870370539604</v>
      </c>
      <c r="O1166">
        <v>1463678582</v>
      </c>
      <c r="P1166" s="8">
        <f t="shared" si="181"/>
        <v>42509.724328703705</v>
      </c>
      <c r="Q1166" s="8">
        <f t="shared" si="185"/>
        <v>42509</v>
      </c>
      <c r="R1166" s="9">
        <f t="shared" si="186"/>
        <v>0.72432870370539604</v>
      </c>
      <c r="S1166" t="b">
        <v>0</v>
      </c>
      <c r="T1166">
        <v>0</v>
      </c>
      <c r="U1166" t="str">
        <f t="shared" si="187"/>
        <v/>
      </c>
      <c r="V1166">
        <f t="shared" si="188"/>
        <v>0</v>
      </c>
      <c r="W1166" t="b">
        <v>0</v>
      </c>
      <c r="X1166" t="s">
        <v>8282</v>
      </c>
      <c r="Y1166" s="3">
        <f t="shared" si="189"/>
        <v>0</v>
      </c>
      <c r="Z1166" s="4" t="str">
        <f t="shared" si="182"/>
        <v xml:space="preserve"> </v>
      </c>
      <c r="AA1166" t="s">
        <v>8332</v>
      </c>
      <c r="AB1166" t="s">
        <v>8333</v>
      </c>
      <c r="AC1166">
        <f>1</f>
        <v>1</v>
      </c>
    </row>
    <row r="1167" spans="1:29" ht="43.2" x14ac:dyDescent="0.3">
      <c r="A1167">
        <v>1165</v>
      </c>
      <c r="B1167" s="1" t="s">
        <v>1166</v>
      </c>
      <c r="C1167" s="1" t="s">
        <v>5275</v>
      </c>
      <c r="D1167">
        <v>10000</v>
      </c>
      <c r="E1167">
        <f>VLOOKUP(D1167,LU_A!$C$2:$D$13,1,TRUE)</f>
        <v>10000</v>
      </c>
      <c r="F1167" t="str">
        <f>VLOOKUP($D1167,LU_A!$C$2:$D$13,2,TRUE)</f>
        <v>SmD</v>
      </c>
      <c r="G1167">
        <v>2070.5</v>
      </c>
      <c r="H1167" t="s">
        <v>8221</v>
      </c>
      <c r="I1167" t="s">
        <v>8224</v>
      </c>
      <c r="J1167" t="s">
        <v>8246</v>
      </c>
      <c r="K1167">
        <v>1404623330</v>
      </c>
      <c r="L1167" s="8">
        <f t="shared" si="180"/>
        <v>41826.214467592588</v>
      </c>
      <c r="M1167" s="8">
        <f t="shared" si="183"/>
        <v>41826</v>
      </c>
      <c r="N1167" s="9">
        <f t="shared" si="184"/>
        <v>0.21446759258833481</v>
      </c>
      <c r="O1167">
        <v>1401685730</v>
      </c>
      <c r="P1167" s="8">
        <f t="shared" si="181"/>
        <v>41792.214467592588</v>
      </c>
      <c r="Q1167" s="8">
        <f t="shared" si="185"/>
        <v>41792</v>
      </c>
      <c r="R1167" s="9">
        <f t="shared" si="186"/>
        <v>0.21446759258833481</v>
      </c>
      <c r="S1167" t="b">
        <v>0</v>
      </c>
      <c r="T1167">
        <v>25</v>
      </c>
      <c r="U1167" t="str">
        <f t="shared" si="187"/>
        <v/>
      </c>
      <c r="V1167">
        <f t="shared" si="188"/>
        <v>25</v>
      </c>
      <c r="W1167" t="b">
        <v>0</v>
      </c>
      <c r="X1167" t="s">
        <v>8282</v>
      </c>
      <c r="Y1167" s="3">
        <f t="shared" si="189"/>
        <v>0.20705000000000001</v>
      </c>
      <c r="Z1167" s="4">
        <f t="shared" si="182"/>
        <v>82.82</v>
      </c>
      <c r="AA1167" t="s">
        <v>8332</v>
      </c>
      <c r="AB1167" t="s">
        <v>8333</v>
      </c>
      <c r="AC1167">
        <f>1</f>
        <v>1</v>
      </c>
    </row>
    <row r="1168" spans="1:29" ht="43.2" x14ac:dyDescent="0.3">
      <c r="A1168">
        <v>1166</v>
      </c>
      <c r="B1168" s="1" t="s">
        <v>1167</v>
      </c>
      <c r="C1168" s="1" t="s">
        <v>5276</v>
      </c>
      <c r="D1168">
        <v>15000</v>
      </c>
      <c r="E1168">
        <f>VLOOKUP(D1168,LU_A!$C$2:$D$13,1,TRUE)</f>
        <v>15000</v>
      </c>
      <c r="F1168" t="str">
        <f>VLOOKUP($D1168,LU_A!$C$2:$D$13,2,TRUE)</f>
        <v>MedA</v>
      </c>
      <c r="G1168">
        <v>2871</v>
      </c>
      <c r="H1168" t="s">
        <v>8221</v>
      </c>
      <c r="I1168" t="s">
        <v>8224</v>
      </c>
      <c r="J1168" t="s">
        <v>8246</v>
      </c>
      <c r="K1168">
        <v>1435291200</v>
      </c>
      <c r="L1168" s="8">
        <f t="shared" si="180"/>
        <v>42181.166666666672</v>
      </c>
      <c r="M1168" s="8">
        <f t="shared" si="183"/>
        <v>42181</v>
      </c>
      <c r="N1168" s="9">
        <f t="shared" si="184"/>
        <v>0.16666666667151731</v>
      </c>
      <c r="O1168">
        <v>1432640342</v>
      </c>
      <c r="P1168" s="8">
        <f t="shared" si="181"/>
        <v>42150.485439814816</v>
      </c>
      <c r="Q1168" s="8">
        <f t="shared" si="185"/>
        <v>42150</v>
      </c>
      <c r="R1168" s="9">
        <f t="shared" si="186"/>
        <v>0.48543981481634546</v>
      </c>
      <c r="S1168" t="b">
        <v>0</v>
      </c>
      <c r="T1168">
        <v>8</v>
      </c>
      <c r="U1168" t="str">
        <f t="shared" si="187"/>
        <v/>
      </c>
      <c r="V1168">
        <f t="shared" si="188"/>
        <v>8</v>
      </c>
      <c r="W1168" t="b">
        <v>0</v>
      </c>
      <c r="X1168" t="s">
        <v>8282</v>
      </c>
      <c r="Y1168" s="3">
        <f t="shared" si="189"/>
        <v>0.19139999999999999</v>
      </c>
      <c r="Z1168" s="4">
        <f t="shared" si="182"/>
        <v>358.875</v>
      </c>
      <c r="AA1168" t="s">
        <v>8332</v>
      </c>
      <c r="AB1168" t="s">
        <v>8333</v>
      </c>
      <c r="AC1168">
        <f>1</f>
        <v>1</v>
      </c>
    </row>
    <row r="1169" spans="1:29" ht="43.2" x14ac:dyDescent="0.3">
      <c r="A1169">
        <v>1167</v>
      </c>
      <c r="B1169" s="1" t="s">
        <v>1168</v>
      </c>
      <c r="C1169" s="1" t="s">
        <v>5277</v>
      </c>
      <c r="D1169">
        <v>60000</v>
      </c>
      <c r="E1169">
        <f>VLOOKUP(D1169,LU_A!$C$2:$D$13,1,TRUE)</f>
        <v>50000</v>
      </c>
      <c r="F1169" t="str">
        <f>VLOOKUP($D1169,LU_A!$C$2:$D$13,2,TRUE)</f>
        <v>LgD</v>
      </c>
      <c r="G1169">
        <v>979</v>
      </c>
      <c r="H1169" t="s">
        <v>8221</v>
      </c>
      <c r="I1169" t="s">
        <v>8224</v>
      </c>
      <c r="J1169" t="s">
        <v>8246</v>
      </c>
      <c r="K1169">
        <v>1410543495</v>
      </c>
      <c r="L1169" s="8">
        <f t="shared" si="180"/>
        <v>41894.734895833331</v>
      </c>
      <c r="M1169" s="8">
        <f t="shared" si="183"/>
        <v>41894</v>
      </c>
      <c r="N1169" s="9">
        <f t="shared" si="184"/>
        <v>0.73489583333139308</v>
      </c>
      <c r="O1169">
        <v>1407865095</v>
      </c>
      <c r="P1169" s="8">
        <f t="shared" si="181"/>
        <v>41863.734895833331</v>
      </c>
      <c r="Q1169" s="8">
        <f t="shared" si="185"/>
        <v>41863</v>
      </c>
      <c r="R1169" s="9">
        <f t="shared" si="186"/>
        <v>0.73489583333139308</v>
      </c>
      <c r="S1169" t="b">
        <v>0</v>
      </c>
      <c r="T1169">
        <v>16</v>
      </c>
      <c r="U1169" t="str">
        <f t="shared" si="187"/>
        <v/>
      </c>
      <c r="V1169">
        <f t="shared" si="188"/>
        <v>16</v>
      </c>
      <c r="W1169" t="b">
        <v>0</v>
      </c>
      <c r="X1169" t="s">
        <v>8282</v>
      </c>
      <c r="Y1169" s="3">
        <f t="shared" si="189"/>
        <v>1.6316666666666667E-2</v>
      </c>
      <c r="Z1169" s="4">
        <f t="shared" si="182"/>
        <v>61.1875</v>
      </c>
      <c r="AA1169" t="s">
        <v>8332</v>
      </c>
      <c r="AB1169" t="s">
        <v>8333</v>
      </c>
      <c r="AC1169">
        <f>1</f>
        <v>1</v>
      </c>
    </row>
    <row r="1170" spans="1:29" ht="43.2" x14ac:dyDescent="0.3">
      <c r="A1170">
        <v>1168</v>
      </c>
      <c r="B1170" s="1" t="s">
        <v>1169</v>
      </c>
      <c r="C1170" s="1" t="s">
        <v>5278</v>
      </c>
      <c r="D1170">
        <v>18000</v>
      </c>
      <c r="E1170">
        <f>VLOOKUP(D1170,LU_A!$C$2:$D$13,1,TRUE)</f>
        <v>15000</v>
      </c>
      <c r="F1170" t="str">
        <f>VLOOKUP($D1170,LU_A!$C$2:$D$13,2,TRUE)</f>
        <v>MedA</v>
      </c>
      <c r="G1170">
        <v>1020</v>
      </c>
      <c r="H1170" t="s">
        <v>8221</v>
      </c>
      <c r="I1170" t="s">
        <v>8224</v>
      </c>
      <c r="J1170" t="s">
        <v>8246</v>
      </c>
      <c r="K1170">
        <v>1474507065</v>
      </c>
      <c r="L1170" s="8">
        <f t="shared" si="180"/>
        <v>42635.053993055553</v>
      </c>
      <c r="M1170" s="8">
        <f t="shared" si="183"/>
        <v>42635</v>
      </c>
      <c r="N1170" s="9">
        <f t="shared" si="184"/>
        <v>5.3993055553291924E-2</v>
      </c>
      <c r="O1170">
        <v>1471915065</v>
      </c>
      <c r="P1170" s="8">
        <f t="shared" si="181"/>
        <v>42605.053993055553</v>
      </c>
      <c r="Q1170" s="8">
        <f t="shared" si="185"/>
        <v>42605</v>
      </c>
      <c r="R1170" s="9">
        <f t="shared" si="186"/>
        <v>5.3993055553291924E-2</v>
      </c>
      <c r="S1170" t="b">
        <v>0</v>
      </c>
      <c r="T1170">
        <v>3</v>
      </c>
      <c r="U1170" t="str">
        <f t="shared" si="187"/>
        <v/>
      </c>
      <c r="V1170">
        <f t="shared" si="188"/>
        <v>3</v>
      </c>
      <c r="W1170" t="b">
        <v>0</v>
      </c>
      <c r="X1170" t="s">
        <v>8282</v>
      </c>
      <c r="Y1170" s="3">
        <f t="shared" si="189"/>
        <v>5.6666666666666664E-2</v>
      </c>
      <c r="Z1170" s="4">
        <f t="shared" si="182"/>
        <v>340</v>
      </c>
      <c r="AA1170" t="s">
        <v>8332</v>
      </c>
      <c r="AB1170" t="s">
        <v>8333</v>
      </c>
      <c r="AC1170">
        <f>1</f>
        <v>1</v>
      </c>
    </row>
    <row r="1171" spans="1:29" ht="43.2" x14ac:dyDescent="0.3">
      <c r="A1171">
        <v>1169</v>
      </c>
      <c r="B1171" s="1" t="s">
        <v>1170</v>
      </c>
      <c r="C1171" s="1" t="s">
        <v>5279</v>
      </c>
      <c r="D1171">
        <v>10000</v>
      </c>
      <c r="E1171">
        <f>VLOOKUP(D1171,LU_A!$C$2:$D$13,1,TRUE)</f>
        <v>10000</v>
      </c>
      <c r="F1171" t="str">
        <f>VLOOKUP($D1171,LU_A!$C$2:$D$13,2,TRUE)</f>
        <v>SmD</v>
      </c>
      <c r="G1171">
        <v>17</v>
      </c>
      <c r="H1171" t="s">
        <v>8221</v>
      </c>
      <c r="I1171" t="s">
        <v>8224</v>
      </c>
      <c r="J1171" t="s">
        <v>8246</v>
      </c>
      <c r="K1171">
        <v>1424593763</v>
      </c>
      <c r="L1171" s="8">
        <f t="shared" si="180"/>
        <v>42057.353738425925</v>
      </c>
      <c r="M1171" s="8">
        <f t="shared" si="183"/>
        <v>42057</v>
      </c>
      <c r="N1171" s="9">
        <f t="shared" si="184"/>
        <v>0.35373842592525762</v>
      </c>
      <c r="O1171">
        <v>1422001763</v>
      </c>
      <c r="P1171" s="8">
        <f t="shared" si="181"/>
        <v>42027.353738425925</v>
      </c>
      <c r="Q1171" s="8">
        <f t="shared" si="185"/>
        <v>42027</v>
      </c>
      <c r="R1171" s="9">
        <f t="shared" si="186"/>
        <v>0.35373842592525762</v>
      </c>
      <c r="S1171" t="b">
        <v>0</v>
      </c>
      <c r="T1171">
        <v>3</v>
      </c>
      <c r="U1171" t="str">
        <f t="shared" si="187"/>
        <v/>
      </c>
      <c r="V1171">
        <f t="shared" si="188"/>
        <v>3</v>
      </c>
      <c r="W1171" t="b">
        <v>0</v>
      </c>
      <c r="X1171" t="s">
        <v>8282</v>
      </c>
      <c r="Y1171" s="3">
        <f t="shared" si="189"/>
        <v>1.6999999999999999E-3</v>
      </c>
      <c r="Z1171" s="4">
        <f t="shared" si="182"/>
        <v>5.666666666666667</v>
      </c>
      <c r="AA1171" t="s">
        <v>8332</v>
      </c>
      <c r="AB1171" t="s">
        <v>8333</v>
      </c>
      <c r="AC1171">
        <f>1</f>
        <v>1</v>
      </c>
    </row>
    <row r="1172" spans="1:29" ht="43.2" x14ac:dyDescent="0.3">
      <c r="A1172">
        <v>1170</v>
      </c>
      <c r="B1172" s="1" t="s">
        <v>1171</v>
      </c>
      <c r="C1172" s="1" t="s">
        <v>5280</v>
      </c>
      <c r="D1172">
        <v>25000</v>
      </c>
      <c r="E1172">
        <f>VLOOKUP(D1172,LU_A!$C$2:$D$13,1,TRUE)</f>
        <v>25000</v>
      </c>
      <c r="F1172" t="str">
        <f>VLOOKUP($D1172,LU_A!$C$2:$D$13,2,TRUE)</f>
        <v>MedC</v>
      </c>
      <c r="G1172">
        <v>100</v>
      </c>
      <c r="H1172" t="s">
        <v>8221</v>
      </c>
      <c r="I1172" t="s">
        <v>8225</v>
      </c>
      <c r="J1172" t="s">
        <v>8247</v>
      </c>
      <c r="K1172">
        <v>1433021171</v>
      </c>
      <c r="L1172" s="8">
        <f t="shared" si="180"/>
        <v>42154.893182870372</v>
      </c>
      <c r="M1172" s="8">
        <f t="shared" si="183"/>
        <v>42154</v>
      </c>
      <c r="N1172" s="9">
        <f t="shared" si="184"/>
        <v>0.89318287037167465</v>
      </c>
      <c r="O1172">
        <v>1430429171</v>
      </c>
      <c r="P1172" s="8">
        <f t="shared" si="181"/>
        <v>42124.893182870372</v>
      </c>
      <c r="Q1172" s="8">
        <f t="shared" si="185"/>
        <v>42124</v>
      </c>
      <c r="R1172" s="9">
        <f t="shared" si="186"/>
        <v>0.89318287037167465</v>
      </c>
      <c r="S1172" t="b">
        <v>0</v>
      </c>
      <c r="T1172">
        <v>2</v>
      </c>
      <c r="U1172" t="str">
        <f t="shared" si="187"/>
        <v/>
      </c>
      <c r="V1172">
        <f t="shared" si="188"/>
        <v>2</v>
      </c>
      <c r="W1172" t="b">
        <v>0</v>
      </c>
      <c r="X1172" t="s">
        <v>8282</v>
      </c>
      <c r="Y1172" s="3">
        <f t="shared" si="189"/>
        <v>4.0000000000000001E-3</v>
      </c>
      <c r="Z1172" s="4">
        <f t="shared" si="182"/>
        <v>50</v>
      </c>
      <c r="AA1172" t="s">
        <v>8332</v>
      </c>
      <c r="AB1172" t="s">
        <v>8333</v>
      </c>
      <c r="AC1172">
        <f>1</f>
        <v>1</v>
      </c>
    </row>
    <row r="1173" spans="1:29" ht="43.2" x14ac:dyDescent="0.3">
      <c r="A1173">
        <v>1171</v>
      </c>
      <c r="B1173" s="1" t="s">
        <v>1172</v>
      </c>
      <c r="C1173" s="1" t="s">
        <v>5281</v>
      </c>
      <c r="D1173">
        <v>25000</v>
      </c>
      <c r="E1173">
        <f>VLOOKUP(D1173,LU_A!$C$2:$D$13,1,TRUE)</f>
        <v>25000</v>
      </c>
      <c r="F1173" t="str">
        <f>VLOOKUP($D1173,LU_A!$C$2:$D$13,2,TRUE)</f>
        <v>MedC</v>
      </c>
      <c r="G1173">
        <v>25</v>
      </c>
      <c r="H1173" t="s">
        <v>8221</v>
      </c>
      <c r="I1173" t="s">
        <v>8224</v>
      </c>
      <c r="J1173" t="s">
        <v>8246</v>
      </c>
      <c r="K1173">
        <v>1415909927</v>
      </c>
      <c r="L1173" s="8">
        <f t="shared" si="180"/>
        <v>41956.846377314811</v>
      </c>
      <c r="M1173" s="8">
        <f t="shared" si="183"/>
        <v>41956</v>
      </c>
      <c r="N1173" s="9">
        <f t="shared" si="184"/>
        <v>0.84637731481052469</v>
      </c>
      <c r="O1173">
        <v>1414351127</v>
      </c>
      <c r="P1173" s="8">
        <f t="shared" si="181"/>
        <v>41938.804710648146</v>
      </c>
      <c r="Q1173" s="8">
        <f t="shared" si="185"/>
        <v>41938</v>
      </c>
      <c r="R1173" s="9">
        <f t="shared" si="186"/>
        <v>0.80471064814628335</v>
      </c>
      <c r="S1173" t="b">
        <v>0</v>
      </c>
      <c r="T1173">
        <v>1</v>
      </c>
      <c r="U1173" t="str">
        <f t="shared" si="187"/>
        <v/>
      </c>
      <c r="V1173">
        <f t="shared" si="188"/>
        <v>1</v>
      </c>
      <c r="W1173" t="b">
        <v>0</v>
      </c>
      <c r="X1173" t="s">
        <v>8282</v>
      </c>
      <c r="Y1173" s="3">
        <f t="shared" si="189"/>
        <v>1E-3</v>
      </c>
      <c r="Z1173" s="4">
        <f t="shared" si="182"/>
        <v>25</v>
      </c>
      <c r="AA1173" t="s">
        <v>8332</v>
      </c>
      <c r="AB1173" t="s">
        <v>8333</v>
      </c>
      <c r="AC1173">
        <f>1</f>
        <v>1</v>
      </c>
    </row>
    <row r="1174" spans="1:29" ht="28.8" x14ac:dyDescent="0.3">
      <c r="A1174">
        <v>1172</v>
      </c>
      <c r="B1174" s="1" t="s">
        <v>1173</v>
      </c>
      <c r="C1174" s="1" t="s">
        <v>5282</v>
      </c>
      <c r="D1174">
        <v>9000</v>
      </c>
      <c r="E1174">
        <f>VLOOKUP(D1174,LU_A!$C$2:$D$13,1,TRUE)</f>
        <v>5000</v>
      </c>
      <c r="F1174" t="str">
        <f>VLOOKUP($D1174,LU_A!$C$2:$D$13,2,TRUE)</f>
        <v>SmC</v>
      </c>
      <c r="G1174">
        <v>0</v>
      </c>
      <c r="H1174" t="s">
        <v>8221</v>
      </c>
      <c r="I1174" t="s">
        <v>8224</v>
      </c>
      <c r="J1174" t="s">
        <v>8246</v>
      </c>
      <c r="K1174">
        <v>1408551752</v>
      </c>
      <c r="L1174" s="8">
        <f t="shared" si="180"/>
        <v>41871.682314814818</v>
      </c>
      <c r="M1174" s="8">
        <f t="shared" si="183"/>
        <v>41871</v>
      </c>
      <c r="N1174" s="9">
        <f t="shared" si="184"/>
        <v>0.68231481481780065</v>
      </c>
      <c r="O1174">
        <v>1405959752</v>
      </c>
      <c r="P1174" s="8">
        <f t="shared" si="181"/>
        <v>41841.682314814818</v>
      </c>
      <c r="Q1174" s="8">
        <f t="shared" si="185"/>
        <v>41841</v>
      </c>
      <c r="R1174" s="9">
        <f t="shared" si="186"/>
        <v>0.68231481481780065</v>
      </c>
      <c r="S1174" t="b">
        <v>0</v>
      </c>
      <c r="T1174">
        <v>0</v>
      </c>
      <c r="U1174" t="str">
        <f t="shared" si="187"/>
        <v/>
      </c>
      <c r="V1174">
        <f t="shared" si="188"/>
        <v>0</v>
      </c>
      <c r="W1174" t="b">
        <v>0</v>
      </c>
      <c r="X1174" t="s">
        <v>8282</v>
      </c>
      <c r="Y1174" s="3">
        <f t="shared" si="189"/>
        <v>0</v>
      </c>
      <c r="Z1174" s="4" t="str">
        <f t="shared" si="182"/>
        <v xml:space="preserve"> </v>
      </c>
      <c r="AA1174" t="s">
        <v>8332</v>
      </c>
      <c r="AB1174" t="s">
        <v>8333</v>
      </c>
      <c r="AC1174">
        <f>1</f>
        <v>1</v>
      </c>
    </row>
    <row r="1175" spans="1:29" ht="43.2" x14ac:dyDescent="0.3">
      <c r="A1175">
        <v>1173</v>
      </c>
      <c r="B1175" s="1" t="s">
        <v>1174</v>
      </c>
      <c r="C1175" s="1" t="s">
        <v>5283</v>
      </c>
      <c r="D1175">
        <v>125000</v>
      </c>
      <c r="E1175">
        <f>VLOOKUP(D1175,LU_A!$C$2:$D$13,1,TRUE)</f>
        <v>50000</v>
      </c>
      <c r="F1175" t="str">
        <f>VLOOKUP($D1175,LU_A!$C$2:$D$13,2,TRUE)</f>
        <v>LgD</v>
      </c>
      <c r="G1175">
        <v>30</v>
      </c>
      <c r="H1175" t="s">
        <v>8221</v>
      </c>
      <c r="I1175" t="s">
        <v>8224</v>
      </c>
      <c r="J1175" t="s">
        <v>8246</v>
      </c>
      <c r="K1175">
        <v>1438576057</v>
      </c>
      <c r="L1175" s="8">
        <f t="shared" si="180"/>
        <v>42219.185844907406</v>
      </c>
      <c r="M1175" s="8">
        <f t="shared" si="183"/>
        <v>42219</v>
      </c>
      <c r="N1175" s="9">
        <f t="shared" si="184"/>
        <v>0.18584490740613546</v>
      </c>
      <c r="O1175">
        <v>1435552057</v>
      </c>
      <c r="P1175" s="8">
        <f t="shared" si="181"/>
        <v>42184.185844907406</v>
      </c>
      <c r="Q1175" s="8">
        <f t="shared" si="185"/>
        <v>42184</v>
      </c>
      <c r="R1175" s="9">
        <f t="shared" si="186"/>
        <v>0.18584490740613546</v>
      </c>
      <c r="S1175" t="b">
        <v>0</v>
      </c>
      <c r="T1175">
        <v>1</v>
      </c>
      <c r="U1175" t="str">
        <f t="shared" si="187"/>
        <v/>
      </c>
      <c r="V1175">
        <f t="shared" si="188"/>
        <v>1</v>
      </c>
      <c r="W1175" t="b">
        <v>0</v>
      </c>
      <c r="X1175" t="s">
        <v>8282</v>
      </c>
      <c r="Y1175" s="3">
        <f t="shared" si="189"/>
        <v>2.4000000000000001E-4</v>
      </c>
      <c r="Z1175" s="4">
        <f t="shared" si="182"/>
        <v>30</v>
      </c>
      <c r="AA1175" t="s">
        <v>8332</v>
      </c>
      <c r="AB1175" t="s">
        <v>8333</v>
      </c>
      <c r="AC1175">
        <f>1</f>
        <v>1</v>
      </c>
    </row>
    <row r="1176" spans="1:29" ht="43.2" x14ac:dyDescent="0.3">
      <c r="A1176">
        <v>1174</v>
      </c>
      <c r="B1176" s="1" t="s">
        <v>1175</v>
      </c>
      <c r="C1176" s="1" t="s">
        <v>5284</v>
      </c>
      <c r="D1176">
        <v>15000</v>
      </c>
      <c r="E1176">
        <f>VLOOKUP(D1176,LU_A!$C$2:$D$13,1,TRUE)</f>
        <v>15000</v>
      </c>
      <c r="F1176" t="str">
        <f>VLOOKUP($D1176,LU_A!$C$2:$D$13,2,TRUE)</f>
        <v>MedA</v>
      </c>
      <c r="G1176">
        <v>886</v>
      </c>
      <c r="H1176" t="s">
        <v>8221</v>
      </c>
      <c r="I1176" t="s">
        <v>8224</v>
      </c>
      <c r="J1176" t="s">
        <v>8246</v>
      </c>
      <c r="K1176">
        <v>1462738327</v>
      </c>
      <c r="L1176" s="8">
        <f t="shared" si="180"/>
        <v>42498.84174768519</v>
      </c>
      <c r="M1176" s="8">
        <f t="shared" si="183"/>
        <v>42498</v>
      </c>
      <c r="N1176" s="9">
        <f t="shared" si="184"/>
        <v>0.84174768519005738</v>
      </c>
      <c r="O1176">
        <v>1460146327</v>
      </c>
      <c r="P1176" s="8">
        <f t="shared" si="181"/>
        <v>42468.84174768519</v>
      </c>
      <c r="Q1176" s="8">
        <f t="shared" si="185"/>
        <v>42468</v>
      </c>
      <c r="R1176" s="9">
        <f t="shared" si="186"/>
        <v>0.84174768519005738</v>
      </c>
      <c r="S1176" t="b">
        <v>0</v>
      </c>
      <c r="T1176">
        <v>19</v>
      </c>
      <c r="U1176" t="str">
        <f t="shared" si="187"/>
        <v/>
      </c>
      <c r="V1176">
        <f t="shared" si="188"/>
        <v>19</v>
      </c>
      <c r="W1176" t="b">
        <v>0</v>
      </c>
      <c r="X1176" t="s">
        <v>8282</v>
      </c>
      <c r="Y1176" s="3">
        <f t="shared" si="189"/>
        <v>5.906666666666667E-2</v>
      </c>
      <c r="Z1176" s="4">
        <f t="shared" si="182"/>
        <v>46.631578947368418</v>
      </c>
      <c r="AA1176" t="s">
        <v>8332</v>
      </c>
      <c r="AB1176" t="s">
        <v>8333</v>
      </c>
      <c r="AC1176">
        <f>1</f>
        <v>1</v>
      </c>
    </row>
    <row r="1177" spans="1:29" ht="43.2" x14ac:dyDescent="0.3">
      <c r="A1177">
        <v>1175</v>
      </c>
      <c r="B1177" s="1" t="s">
        <v>1176</v>
      </c>
      <c r="C1177" s="1" t="s">
        <v>5285</v>
      </c>
      <c r="D1177">
        <v>20000</v>
      </c>
      <c r="E1177">
        <f>VLOOKUP(D1177,LU_A!$C$2:$D$13,1,TRUE)</f>
        <v>20000</v>
      </c>
      <c r="F1177" t="str">
        <f>VLOOKUP($D1177,LU_A!$C$2:$D$13,2,TRUE)</f>
        <v>MedB</v>
      </c>
      <c r="G1177">
        <v>585</v>
      </c>
      <c r="H1177" t="s">
        <v>8221</v>
      </c>
      <c r="I1177" t="s">
        <v>8224</v>
      </c>
      <c r="J1177" t="s">
        <v>8246</v>
      </c>
      <c r="K1177">
        <v>1436981339</v>
      </c>
      <c r="L1177" s="8">
        <f t="shared" si="180"/>
        <v>42200.728460648148</v>
      </c>
      <c r="M1177" s="8">
        <f t="shared" si="183"/>
        <v>42200</v>
      </c>
      <c r="N1177" s="9">
        <f t="shared" si="184"/>
        <v>0.72846064814802958</v>
      </c>
      <c r="O1177">
        <v>1434389339</v>
      </c>
      <c r="P1177" s="8">
        <f t="shared" si="181"/>
        <v>42170.728460648148</v>
      </c>
      <c r="Q1177" s="8">
        <f t="shared" si="185"/>
        <v>42170</v>
      </c>
      <c r="R1177" s="9">
        <f t="shared" si="186"/>
        <v>0.72846064814802958</v>
      </c>
      <c r="S1177" t="b">
        <v>0</v>
      </c>
      <c r="T1177">
        <v>9</v>
      </c>
      <c r="U1177" t="str">
        <f t="shared" si="187"/>
        <v/>
      </c>
      <c r="V1177">
        <f t="shared" si="188"/>
        <v>9</v>
      </c>
      <c r="W1177" t="b">
        <v>0</v>
      </c>
      <c r="X1177" t="s">
        <v>8282</v>
      </c>
      <c r="Y1177" s="3">
        <f t="shared" si="189"/>
        <v>2.9250000000000002E-2</v>
      </c>
      <c r="Z1177" s="4">
        <f t="shared" si="182"/>
        <v>65</v>
      </c>
      <c r="AA1177" t="s">
        <v>8332</v>
      </c>
      <c r="AB1177" t="s">
        <v>8333</v>
      </c>
      <c r="AC1177">
        <f>1</f>
        <v>1</v>
      </c>
    </row>
    <row r="1178" spans="1:29" ht="57.6" x14ac:dyDescent="0.3">
      <c r="A1178">
        <v>1176</v>
      </c>
      <c r="B1178" s="1" t="s">
        <v>1177</v>
      </c>
      <c r="C1178" s="1" t="s">
        <v>5286</v>
      </c>
      <c r="D1178">
        <v>175000</v>
      </c>
      <c r="E1178">
        <f>VLOOKUP(D1178,LU_A!$C$2:$D$13,1,TRUE)</f>
        <v>50000</v>
      </c>
      <c r="F1178" t="str">
        <f>VLOOKUP($D1178,LU_A!$C$2:$D$13,2,TRUE)</f>
        <v>LgD</v>
      </c>
      <c r="G1178">
        <v>10</v>
      </c>
      <c r="H1178" t="s">
        <v>8221</v>
      </c>
      <c r="I1178" t="s">
        <v>8226</v>
      </c>
      <c r="J1178" t="s">
        <v>8248</v>
      </c>
      <c r="K1178">
        <v>1488805200</v>
      </c>
      <c r="L1178" s="8">
        <f t="shared" si="180"/>
        <v>42800.541666666672</v>
      </c>
      <c r="M1178" s="8">
        <f t="shared" si="183"/>
        <v>42800</v>
      </c>
      <c r="N1178" s="9">
        <f t="shared" si="184"/>
        <v>0.54166666667151731</v>
      </c>
      <c r="O1178">
        <v>1484094498</v>
      </c>
      <c r="P1178" s="8">
        <f t="shared" si="181"/>
        <v>42746.019652777773</v>
      </c>
      <c r="Q1178" s="8">
        <f t="shared" si="185"/>
        <v>42746</v>
      </c>
      <c r="R1178" s="9">
        <f t="shared" si="186"/>
        <v>1.9652777773444541E-2</v>
      </c>
      <c r="S1178" t="b">
        <v>0</v>
      </c>
      <c r="T1178">
        <v>1</v>
      </c>
      <c r="U1178" t="str">
        <f t="shared" si="187"/>
        <v/>
      </c>
      <c r="V1178">
        <f t="shared" si="188"/>
        <v>1</v>
      </c>
      <c r="W1178" t="b">
        <v>0</v>
      </c>
      <c r="X1178" t="s">
        <v>8282</v>
      </c>
      <c r="Y1178" s="3">
        <f t="shared" si="189"/>
        <v>5.7142857142857142E-5</v>
      </c>
      <c r="Z1178" s="4">
        <f t="shared" si="182"/>
        <v>10</v>
      </c>
      <c r="AA1178" t="s">
        <v>8332</v>
      </c>
      <c r="AB1178" t="s">
        <v>8333</v>
      </c>
      <c r="AC1178">
        <f>1</f>
        <v>1</v>
      </c>
    </row>
    <row r="1179" spans="1:29" ht="43.2" x14ac:dyDescent="0.3">
      <c r="A1179">
        <v>1177</v>
      </c>
      <c r="B1179" s="1" t="s">
        <v>1178</v>
      </c>
      <c r="C1179" s="1" t="s">
        <v>5287</v>
      </c>
      <c r="D1179">
        <v>6000</v>
      </c>
      <c r="E1179">
        <f>VLOOKUP(D1179,LU_A!$C$2:$D$13,1,TRUE)</f>
        <v>5000</v>
      </c>
      <c r="F1179" t="str">
        <f>VLOOKUP($D1179,LU_A!$C$2:$D$13,2,TRUE)</f>
        <v>SmC</v>
      </c>
      <c r="G1179">
        <v>0</v>
      </c>
      <c r="H1179" t="s">
        <v>8221</v>
      </c>
      <c r="I1179" t="s">
        <v>8225</v>
      </c>
      <c r="J1179" t="s">
        <v>8247</v>
      </c>
      <c r="K1179">
        <v>1413388296</v>
      </c>
      <c r="L1179" s="8">
        <f t="shared" si="180"/>
        <v>41927.660833333335</v>
      </c>
      <c r="M1179" s="8">
        <f t="shared" si="183"/>
        <v>41927</v>
      </c>
      <c r="N1179" s="9">
        <f t="shared" si="184"/>
        <v>0.66083333333517658</v>
      </c>
      <c r="O1179">
        <v>1410796296</v>
      </c>
      <c r="P1179" s="8">
        <f t="shared" si="181"/>
        <v>41897.660833333335</v>
      </c>
      <c r="Q1179" s="8">
        <f t="shared" si="185"/>
        <v>41897</v>
      </c>
      <c r="R1179" s="9">
        <f t="shared" si="186"/>
        <v>0.66083333333517658</v>
      </c>
      <c r="S1179" t="b">
        <v>0</v>
      </c>
      <c r="T1179">
        <v>0</v>
      </c>
      <c r="U1179" t="str">
        <f t="shared" si="187"/>
        <v/>
      </c>
      <c r="V1179">
        <f t="shared" si="188"/>
        <v>0</v>
      </c>
      <c r="W1179" t="b">
        <v>0</v>
      </c>
      <c r="X1179" t="s">
        <v>8282</v>
      </c>
      <c r="Y1179" s="3">
        <f t="shared" si="189"/>
        <v>0</v>
      </c>
      <c r="Z1179" s="4" t="str">
        <f t="shared" si="182"/>
        <v xml:space="preserve"> </v>
      </c>
      <c r="AA1179" t="s">
        <v>8332</v>
      </c>
      <c r="AB1179" t="s">
        <v>8333</v>
      </c>
      <c r="AC1179">
        <f>1</f>
        <v>1</v>
      </c>
    </row>
    <row r="1180" spans="1:29" ht="43.2" x14ac:dyDescent="0.3">
      <c r="A1180">
        <v>1178</v>
      </c>
      <c r="B1180" s="1" t="s">
        <v>1179</v>
      </c>
      <c r="C1180" s="1" t="s">
        <v>5288</v>
      </c>
      <c r="D1180">
        <v>75000</v>
      </c>
      <c r="E1180">
        <f>VLOOKUP(D1180,LU_A!$C$2:$D$13,1,TRUE)</f>
        <v>50000</v>
      </c>
      <c r="F1180" t="str">
        <f>VLOOKUP($D1180,LU_A!$C$2:$D$13,2,TRUE)</f>
        <v>LgD</v>
      </c>
      <c r="G1180">
        <v>5</v>
      </c>
      <c r="H1180" t="s">
        <v>8221</v>
      </c>
      <c r="I1180" t="s">
        <v>8224</v>
      </c>
      <c r="J1180" t="s">
        <v>8246</v>
      </c>
      <c r="K1180">
        <v>1408225452</v>
      </c>
      <c r="L1180" s="8">
        <f t="shared" si="180"/>
        <v>41867.905694444446</v>
      </c>
      <c r="M1180" s="8">
        <f t="shared" si="183"/>
        <v>41867</v>
      </c>
      <c r="N1180" s="9">
        <f t="shared" si="184"/>
        <v>0.90569444444554392</v>
      </c>
      <c r="O1180">
        <v>1405633452</v>
      </c>
      <c r="P1180" s="8">
        <f t="shared" si="181"/>
        <v>41837.905694444446</v>
      </c>
      <c r="Q1180" s="8">
        <f t="shared" si="185"/>
        <v>41837</v>
      </c>
      <c r="R1180" s="9">
        <f t="shared" si="186"/>
        <v>0.90569444444554392</v>
      </c>
      <c r="S1180" t="b">
        <v>0</v>
      </c>
      <c r="T1180">
        <v>1</v>
      </c>
      <c r="U1180" t="str">
        <f t="shared" si="187"/>
        <v/>
      </c>
      <c r="V1180">
        <f t="shared" si="188"/>
        <v>1</v>
      </c>
      <c r="W1180" t="b">
        <v>0</v>
      </c>
      <c r="X1180" t="s">
        <v>8282</v>
      </c>
      <c r="Y1180" s="3">
        <f t="shared" si="189"/>
        <v>6.666666666666667E-5</v>
      </c>
      <c r="Z1180" s="4">
        <f t="shared" si="182"/>
        <v>5</v>
      </c>
      <c r="AA1180" t="s">
        <v>8332</v>
      </c>
      <c r="AB1180" t="s">
        <v>8333</v>
      </c>
      <c r="AC1180">
        <f>1</f>
        <v>1</v>
      </c>
    </row>
    <row r="1181" spans="1:29" ht="43.2" x14ac:dyDescent="0.3">
      <c r="A1181">
        <v>1179</v>
      </c>
      <c r="B1181" s="1" t="s">
        <v>1180</v>
      </c>
      <c r="C1181" s="1" t="s">
        <v>5289</v>
      </c>
      <c r="D1181">
        <v>60000</v>
      </c>
      <c r="E1181">
        <f>VLOOKUP(D1181,LU_A!$C$2:$D$13,1,TRUE)</f>
        <v>50000</v>
      </c>
      <c r="F1181" t="str">
        <f>VLOOKUP($D1181,LU_A!$C$2:$D$13,2,TRUE)</f>
        <v>LgD</v>
      </c>
      <c r="G1181">
        <v>3200</v>
      </c>
      <c r="H1181" t="s">
        <v>8221</v>
      </c>
      <c r="I1181" t="s">
        <v>8229</v>
      </c>
      <c r="J1181" t="s">
        <v>8251</v>
      </c>
      <c r="K1181">
        <v>1446052627</v>
      </c>
      <c r="L1181" s="8">
        <f t="shared" si="180"/>
        <v>42305.720219907409</v>
      </c>
      <c r="M1181" s="8">
        <f t="shared" si="183"/>
        <v>42305</v>
      </c>
      <c r="N1181" s="9">
        <f t="shared" si="184"/>
        <v>0.72021990740904585</v>
      </c>
      <c r="O1181">
        <v>1443460627</v>
      </c>
      <c r="P1181" s="8">
        <f t="shared" si="181"/>
        <v>42275.720219907409</v>
      </c>
      <c r="Q1181" s="8">
        <f t="shared" si="185"/>
        <v>42275</v>
      </c>
      <c r="R1181" s="9">
        <f t="shared" si="186"/>
        <v>0.72021990740904585</v>
      </c>
      <c r="S1181" t="b">
        <v>0</v>
      </c>
      <c r="T1181">
        <v>5</v>
      </c>
      <c r="U1181" t="str">
        <f t="shared" si="187"/>
        <v/>
      </c>
      <c r="V1181">
        <f t="shared" si="188"/>
        <v>5</v>
      </c>
      <c r="W1181" t="b">
        <v>0</v>
      </c>
      <c r="X1181" t="s">
        <v>8282</v>
      </c>
      <c r="Y1181" s="3">
        <f t="shared" si="189"/>
        <v>5.3333333333333337E-2</v>
      </c>
      <c r="Z1181" s="4">
        <f t="shared" si="182"/>
        <v>640</v>
      </c>
      <c r="AA1181" t="s">
        <v>8332</v>
      </c>
      <c r="AB1181" t="s">
        <v>8333</v>
      </c>
      <c r="AC1181">
        <f>1</f>
        <v>1</v>
      </c>
    </row>
    <row r="1182" spans="1:29" ht="43.2" x14ac:dyDescent="0.3">
      <c r="A1182">
        <v>1180</v>
      </c>
      <c r="B1182" s="1" t="s">
        <v>1181</v>
      </c>
      <c r="C1182" s="1" t="s">
        <v>5290</v>
      </c>
      <c r="D1182">
        <v>50000</v>
      </c>
      <c r="E1182">
        <f>VLOOKUP(D1182,LU_A!$C$2:$D$13,1,TRUE)</f>
        <v>50000</v>
      </c>
      <c r="F1182" t="str">
        <f>VLOOKUP($D1182,LU_A!$C$2:$D$13,2,TRUE)</f>
        <v>LgD</v>
      </c>
      <c r="G1182">
        <v>5875</v>
      </c>
      <c r="H1182" t="s">
        <v>8221</v>
      </c>
      <c r="I1182" t="s">
        <v>8224</v>
      </c>
      <c r="J1182" t="s">
        <v>8246</v>
      </c>
      <c r="K1182">
        <v>1403983314</v>
      </c>
      <c r="L1182" s="8">
        <f t="shared" si="180"/>
        <v>41818.806875000002</v>
      </c>
      <c r="M1182" s="8">
        <f t="shared" si="183"/>
        <v>41818</v>
      </c>
      <c r="N1182" s="9">
        <f t="shared" si="184"/>
        <v>0.80687500000203727</v>
      </c>
      <c r="O1182">
        <v>1400786514</v>
      </c>
      <c r="P1182" s="8">
        <f t="shared" si="181"/>
        <v>41781.806875000002</v>
      </c>
      <c r="Q1182" s="8">
        <f t="shared" si="185"/>
        <v>41781</v>
      </c>
      <c r="R1182" s="9">
        <f t="shared" si="186"/>
        <v>0.80687500000203727</v>
      </c>
      <c r="S1182" t="b">
        <v>0</v>
      </c>
      <c r="T1182">
        <v>85</v>
      </c>
      <c r="U1182" t="str">
        <f t="shared" si="187"/>
        <v/>
      </c>
      <c r="V1182">
        <f t="shared" si="188"/>
        <v>85</v>
      </c>
      <c r="W1182" t="b">
        <v>0</v>
      </c>
      <c r="X1182" t="s">
        <v>8282</v>
      </c>
      <c r="Y1182" s="3">
        <f t="shared" si="189"/>
        <v>0.11749999999999999</v>
      </c>
      <c r="Z1182" s="4">
        <f t="shared" si="182"/>
        <v>69.117647058823536</v>
      </c>
      <c r="AA1182" t="s">
        <v>8332</v>
      </c>
      <c r="AB1182" t="s">
        <v>8333</v>
      </c>
      <c r="AC1182">
        <f>1</f>
        <v>1</v>
      </c>
    </row>
    <row r="1183" spans="1:29" ht="28.8" x14ac:dyDescent="0.3">
      <c r="A1183">
        <v>1181</v>
      </c>
      <c r="B1183" s="1" t="s">
        <v>1182</v>
      </c>
      <c r="C1183" s="1" t="s">
        <v>5291</v>
      </c>
      <c r="D1183">
        <v>50000</v>
      </c>
      <c r="E1183">
        <f>VLOOKUP(D1183,LU_A!$C$2:$D$13,1,TRUE)</f>
        <v>50000</v>
      </c>
      <c r="F1183" t="str">
        <f>VLOOKUP($D1183,LU_A!$C$2:$D$13,2,TRUE)</f>
        <v>LgD</v>
      </c>
      <c r="G1183">
        <v>4</v>
      </c>
      <c r="H1183" t="s">
        <v>8221</v>
      </c>
      <c r="I1183" t="s">
        <v>8224</v>
      </c>
      <c r="J1183" t="s">
        <v>8246</v>
      </c>
      <c r="K1183">
        <v>1425197321</v>
      </c>
      <c r="L1183" s="8">
        <f t="shared" si="180"/>
        <v>42064.339363425926</v>
      </c>
      <c r="M1183" s="8">
        <f t="shared" si="183"/>
        <v>42064</v>
      </c>
      <c r="N1183" s="9">
        <f t="shared" si="184"/>
        <v>0.33936342592642177</v>
      </c>
      <c r="O1183">
        <v>1422605321</v>
      </c>
      <c r="P1183" s="8">
        <f t="shared" si="181"/>
        <v>42034.339363425926</v>
      </c>
      <c r="Q1183" s="8">
        <f t="shared" si="185"/>
        <v>42034</v>
      </c>
      <c r="R1183" s="9">
        <f t="shared" si="186"/>
        <v>0.33936342592642177</v>
      </c>
      <c r="S1183" t="b">
        <v>0</v>
      </c>
      <c r="T1183">
        <v>3</v>
      </c>
      <c r="U1183" t="str">
        <f t="shared" si="187"/>
        <v/>
      </c>
      <c r="V1183">
        <f t="shared" si="188"/>
        <v>3</v>
      </c>
      <c r="W1183" t="b">
        <v>0</v>
      </c>
      <c r="X1183" t="s">
        <v>8282</v>
      </c>
      <c r="Y1183" s="3">
        <f t="shared" si="189"/>
        <v>8.0000000000000007E-5</v>
      </c>
      <c r="Z1183" s="4">
        <f t="shared" si="182"/>
        <v>1.3333333333333333</v>
      </c>
      <c r="AA1183" t="s">
        <v>8332</v>
      </c>
      <c r="AB1183" t="s">
        <v>8333</v>
      </c>
      <c r="AC1183">
        <f>1</f>
        <v>1</v>
      </c>
    </row>
    <row r="1184" spans="1:29" ht="57.6" x14ac:dyDescent="0.3">
      <c r="A1184">
        <v>1182</v>
      </c>
      <c r="B1184" s="1" t="s">
        <v>1183</v>
      </c>
      <c r="C1184" s="1" t="s">
        <v>5292</v>
      </c>
      <c r="D1184">
        <v>1000</v>
      </c>
      <c r="E1184">
        <f>VLOOKUP(D1184,LU_A!$C$2:$D$13,1,TRUE)</f>
        <v>1000</v>
      </c>
      <c r="F1184" t="str">
        <f>VLOOKUP($D1184,LU_A!$C$2:$D$13,2,TRUE)</f>
        <v>SmB</v>
      </c>
      <c r="G1184">
        <v>42</v>
      </c>
      <c r="H1184" t="s">
        <v>8221</v>
      </c>
      <c r="I1184" t="s">
        <v>8224</v>
      </c>
      <c r="J1184" t="s">
        <v>8246</v>
      </c>
      <c r="K1184">
        <v>1484239320</v>
      </c>
      <c r="L1184" s="8">
        <f t="shared" si="180"/>
        <v>42747.695833333331</v>
      </c>
      <c r="M1184" s="8">
        <f t="shared" si="183"/>
        <v>42747</v>
      </c>
      <c r="N1184" s="9">
        <f t="shared" si="184"/>
        <v>0.69583333333139308</v>
      </c>
      <c r="O1184">
        <v>1482609088</v>
      </c>
      <c r="P1184" s="8">
        <f t="shared" si="181"/>
        <v>42728.827407407407</v>
      </c>
      <c r="Q1184" s="8">
        <f t="shared" si="185"/>
        <v>42728</v>
      </c>
      <c r="R1184" s="9">
        <f t="shared" si="186"/>
        <v>0.82740740740700858</v>
      </c>
      <c r="S1184" t="b">
        <v>0</v>
      </c>
      <c r="T1184">
        <v>4</v>
      </c>
      <c r="U1184" t="str">
        <f t="shared" si="187"/>
        <v/>
      </c>
      <c r="V1184">
        <f t="shared" si="188"/>
        <v>4</v>
      </c>
      <c r="W1184" t="b">
        <v>0</v>
      </c>
      <c r="X1184" t="s">
        <v>8282</v>
      </c>
      <c r="Y1184" s="3">
        <f t="shared" si="189"/>
        <v>4.2000000000000003E-2</v>
      </c>
      <c r="Z1184" s="4">
        <f t="shared" si="182"/>
        <v>10.5</v>
      </c>
      <c r="AA1184" t="s">
        <v>8332</v>
      </c>
      <c r="AB1184" t="s">
        <v>8333</v>
      </c>
      <c r="AC1184">
        <f>1</f>
        <v>1</v>
      </c>
    </row>
    <row r="1185" spans="1:29" ht="43.2" x14ac:dyDescent="0.3">
      <c r="A1185">
        <v>1183</v>
      </c>
      <c r="B1185" s="1" t="s">
        <v>1184</v>
      </c>
      <c r="C1185" s="1" t="s">
        <v>5293</v>
      </c>
      <c r="D1185">
        <v>2500</v>
      </c>
      <c r="E1185">
        <f>VLOOKUP(D1185,LU_A!$C$2:$D$13,1,TRUE)</f>
        <v>1000</v>
      </c>
      <c r="F1185" t="str">
        <f>VLOOKUP($D1185,LU_A!$C$2:$D$13,2,TRUE)</f>
        <v>SmB</v>
      </c>
      <c r="G1185">
        <v>100</v>
      </c>
      <c r="H1185" t="s">
        <v>8221</v>
      </c>
      <c r="I1185" t="s">
        <v>8224</v>
      </c>
      <c r="J1185" t="s">
        <v>8246</v>
      </c>
      <c r="K1185">
        <v>1478059140</v>
      </c>
      <c r="L1185" s="8">
        <f t="shared" si="180"/>
        <v>42676.165972222225</v>
      </c>
      <c r="M1185" s="8">
        <f t="shared" si="183"/>
        <v>42676</v>
      </c>
      <c r="N1185" s="9">
        <f t="shared" si="184"/>
        <v>0.16597222222480923</v>
      </c>
      <c r="O1185">
        <v>1476391223</v>
      </c>
      <c r="P1185" s="8">
        <f t="shared" si="181"/>
        <v>42656.86137731481</v>
      </c>
      <c r="Q1185" s="8">
        <f t="shared" si="185"/>
        <v>42656</v>
      </c>
      <c r="R1185" s="9">
        <f t="shared" si="186"/>
        <v>0.86137731480994262</v>
      </c>
      <c r="S1185" t="b">
        <v>0</v>
      </c>
      <c r="T1185">
        <v>3</v>
      </c>
      <c r="U1185" t="str">
        <f t="shared" si="187"/>
        <v/>
      </c>
      <c r="V1185">
        <f t="shared" si="188"/>
        <v>3</v>
      </c>
      <c r="W1185" t="b">
        <v>0</v>
      </c>
      <c r="X1185" t="s">
        <v>8282</v>
      </c>
      <c r="Y1185" s="3">
        <f t="shared" si="189"/>
        <v>0.04</v>
      </c>
      <c r="Z1185" s="4">
        <f t="shared" si="182"/>
        <v>33.333333333333336</v>
      </c>
      <c r="AA1185" t="s">
        <v>8332</v>
      </c>
      <c r="AB1185" t="s">
        <v>8333</v>
      </c>
      <c r="AC1185">
        <f>1</f>
        <v>1</v>
      </c>
    </row>
    <row r="1186" spans="1:29" ht="43.2" x14ac:dyDescent="0.3">
      <c r="A1186">
        <v>1184</v>
      </c>
      <c r="B1186" s="1" t="s">
        <v>1185</v>
      </c>
      <c r="C1186" s="1" t="s">
        <v>5294</v>
      </c>
      <c r="D1186">
        <v>22000</v>
      </c>
      <c r="E1186">
        <f>VLOOKUP(D1186,LU_A!$C$2:$D$13,1,TRUE)</f>
        <v>20000</v>
      </c>
      <c r="F1186" t="str">
        <f>VLOOKUP($D1186,LU_A!$C$2:$D$13,2,TRUE)</f>
        <v>MedB</v>
      </c>
      <c r="G1186">
        <v>23086</v>
      </c>
      <c r="H1186" t="s">
        <v>8219</v>
      </c>
      <c r="I1186" t="s">
        <v>8225</v>
      </c>
      <c r="J1186" t="s">
        <v>8247</v>
      </c>
      <c r="K1186">
        <v>1486391011</v>
      </c>
      <c r="L1186" s="8">
        <f t="shared" si="180"/>
        <v>42772.599664351852</v>
      </c>
      <c r="M1186" s="8">
        <f t="shared" si="183"/>
        <v>42772</v>
      </c>
      <c r="N1186" s="9">
        <f t="shared" si="184"/>
        <v>0.59966435185197042</v>
      </c>
      <c r="O1186">
        <v>1483712611</v>
      </c>
      <c r="P1186" s="8">
        <f t="shared" si="181"/>
        <v>42741.599664351852</v>
      </c>
      <c r="Q1186" s="8">
        <f t="shared" si="185"/>
        <v>42741</v>
      </c>
      <c r="R1186" s="9">
        <f t="shared" si="186"/>
        <v>0.59966435185197042</v>
      </c>
      <c r="S1186" t="b">
        <v>0</v>
      </c>
      <c r="T1186">
        <v>375</v>
      </c>
      <c r="U1186">
        <f t="shared" si="187"/>
        <v>375</v>
      </c>
      <c r="V1186" t="str">
        <f t="shared" si="188"/>
        <v/>
      </c>
      <c r="W1186" t="b">
        <v>1</v>
      </c>
      <c r="X1186" t="s">
        <v>8283</v>
      </c>
      <c r="Y1186" s="3">
        <f t="shared" si="189"/>
        <v>1.0493636363636363</v>
      </c>
      <c r="Z1186" s="4">
        <f t="shared" si="182"/>
        <v>61.562666666666665</v>
      </c>
      <c r="AA1186" t="s">
        <v>8334</v>
      </c>
      <c r="AB1186" t="s">
        <v>8335</v>
      </c>
      <c r="AC1186">
        <f>1</f>
        <v>1</v>
      </c>
    </row>
    <row r="1187" spans="1:29" ht="57.6" x14ac:dyDescent="0.3">
      <c r="A1187">
        <v>1185</v>
      </c>
      <c r="B1187" s="1" t="s">
        <v>1186</v>
      </c>
      <c r="C1187" s="1" t="s">
        <v>5295</v>
      </c>
      <c r="D1187">
        <v>12500</v>
      </c>
      <c r="E1187">
        <f>VLOOKUP(D1187,LU_A!$C$2:$D$13,1,TRUE)</f>
        <v>10000</v>
      </c>
      <c r="F1187" t="str">
        <f>VLOOKUP($D1187,LU_A!$C$2:$D$13,2,TRUE)</f>
        <v>SmD</v>
      </c>
      <c r="G1187">
        <v>13180</v>
      </c>
      <c r="H1187" t="s">
        <v>8219</v>
      </c>
      <c r="I1187" t="s">
        <v>8224</v>
      </c>
      <c r="J1187" t="s">
        <v>8246</v>
      </c>
      <c r="K1187">
        <v>1433736000</v>
      </c>
      <c r="L1187" s="8">
        <f t="shared" si="180"/>
        <v>42163.166666666672</v>
      </c>
      <c r="M1187" s="8">
        <f t="shared" si="183"/>
        <v>42163</v>
      </c>
      <c r="N1187" s="9">
        <f t="shared" si="184"/>
        <v>0.16666666667151731</v>
      </c>
      <c r="O1187">
        <v>1430945149</v>
      </c>
      <c r="P1187" s="8">
        <f t="shared" si="181"/>
        <v>42130.865150462967</v>
      </c>
      <c r="Q1187" s="8">
        <f t="shared" si="185"/>
        <v>42130</v>
      </c>
      <c r="R1187" s="9">
        <f t="shared" si="186"/>
        <v>0.86515046296699438</v>
      </c>
      <c r="S1187" t="b">
        <v>0</v>
      </c>
      <c r="T1187">
        <v>111</v>
      </c>
      <c r="U1187">
        <f t="shared" si="187"/>
        <v>111</v>
      </c>
      <c r="V1187" t="str">
        <f t="shared" si="188"/>
        <v/>
      </c>
      <c r="W1187" t="b">
        <v>1</v>
      </c>
      <c r="X1187" t="s">
        <v>8283</v>
      </c>
      <c r="Y1187" s="3">
        <f t="shared" si="189"/>
        <v>1.0544</v>
      </c>
      <c r="Z1187" s="4">
        <f t="shared" si="182"/>
        <v>118.73873873873873</v>
      </c>
      <c r="AA1187" t="s">
        <v>8334</v>
      </c>
      <c r="AB1187" t="s">
        <v>8335</v>
      </c>
      <c r="AC1187">
        <f>1</f>
        <v>1</v>
      </c>
    </row>
    <row r="1188" spans="1:29" ht="43.2" x14ac:dyDescent="0.3">
      <c r="A1188">
        <v>1186</v>
      </c>
      <c r="B1188" s="1" t="s">
        <v>1187</v>
      </c>
      <c r="C1188" s="1" t="s">
        <v>5296</v>
      </c>
      <c r="D1188">
        <v>7500</v>
      </c>
      <c r="E1188">
        <f>VLOOKUP(D1188,LU_A!$C$2:$D$13,1,TRUE)</f>
        <v>5000</v>
      </c>
      <c r="F1188" t="str">
        <f>VLOOKUP($D1188,LU_A!$C$2:$D$13,2,TRUE)</f>
        <v>SmC</v>
      </c>
      <c r="G1188">
        <v>8005</v>
      </c>
      <c r="H1188" t="s">
        <v>8219</v>
      </c>
      <c r="I1188" t="s">
        <v>8225</v>
      </c>
      <c r="J1188" t="s">
        <v>8247</v>
      </c>
      <c r="K1188">
        <v>1433198520</v>
      </c>
      <c r="L1188" s="8">
        <f t="shared" si="180"/>
        <v>42156.945833333331</v>
      </c>
      <c r="M1188" s="8">
        <f t="shared" si="183"/>
        <v>42156</v>
      </c>
      <c r="N1188" s="9">
        <f t="shared" si="184"/>
        <v>0.94583333333139308</v>
      </c>
      <c r="O1188">
        <v>1430340195</v>
      </c>
      <c r="P1188" s="8">
        <f t="shared" si="181"/>
        <v>42123.86336805555</v>
      </c>
      <c r="Q1188" s="8">
        <f t="shared" si="185"/>
        <v>42123</v>
      </c>
      <c r="R1188" s="9">
        <f t="shared" si="186"/>
        <v>0.86336805555038154</v>
      </c>
      <c r="S1188" t="b">
        <v>0</v>
      </c>
      <c r="T1188">
        <v>123</v>
      </c>
      <c r="U1188">
        <f t="shared" si="187"/>
        <v>123</v>
      </c>
      <c r="V1188" t="str">
        <f t="shared" si="188"/>
        <v/>
      </c>
      <c r="W1188" t="b">
        <v>1</v>
      </c>
      <c r="X1188" t="s">
        <v>8283</v>
      </c>
      <c r="Y1188" s="3">
        <f t="shared" si="189"/>
        <v>1.0673333333333332</v>
      </c>
      <c r="Z1188" s="4">
        <f t="shared" si="182"/>
        <v>65.081300813008127</v>
      </c>
      <c r="AA1188" t="s">
        <v>8334</v>
      </c>
      <c r="AB1188" t="s">
        <v>8335</v>
      </c>
      <c r="AC1188">
        <f>1</f>
        <v>1</v>
      </c>
    </row>
    <row r="1189" spans="1:29" ht="43.2" x14ac:dyDescent="0.3">
      <c r="A1189">
        <v>1187</v>
      </c>
      <c r="B1189" s="1" t="s">
        <v>1188</v>
      </c>
      <c r="C1189" s="1" t="s">
        <v>5297</v>
      </c>
      <c r="D1189">
        <v>8750</v>
      </c>
      <c r="E1189">
        <f>VLOOKUP(D1189,LU_A!$C$2:$D$13,1,TRUE)</f>
        <v>5000</v>
      </c>
      <c r="F1189" t="str">
        <f>VLOOKUP($D1189,LU_A!$C$2:$D$13,2,TRUE)</f>
        <v>SmC</v>
      </c>
      <c r="G1189">
        <v>9111</v>
      </c>
      <c r="H1189" t="s">
        <v>8219</v>
      </c>
      <c r="I1189" t="s">
        <v>8224</v>
      </c>
      <c r="J1189" t="s">
        <v>8246</v>
      </c>
      <c r="K1189">
        <v>1431885600</v>
      </c>
      <c r="L1189" s="8">
        <f t="shared" si="180"/>
        <v>42141.75</v>
      </c>
      <c r="M1189" s="8">
        <f t="shared" si="183"/>
        <v>42141</v>
      </c>
      <c r="N1189" s="9">
        <f t="shared" si="184"/>
        <v>0.75</v>
      </c>
      <c r="O1189">
        <v>1429133323</v>
      </c>
      <c r="P1189" s="8">
        <f t="shared" si="181"/>
        <v>42109.894942129627</v>
      </c>
      <c r="Q1189" s="8">
        <f t="shared" si="185"/>
        <v>42109</v>
      </c>
      <c r="R1189" s="9">
        <f t="shared" si="186"/>
        <v>0.89494212962745223</v>
      </c>
      <c r="S1189" t="b">
        <v>0</v>
      </c>
      <c r="T1189">
        <v>70</v>
      </c>
      <c r="U1189">
        <f t="shared" si="187"/>
        <v>70</v>
      </c>
      <c r="V1189" t="str">
        <f t="shared" si="188"/>
        <v/>
      </c>
      <c r="W1189" t="b">
        <v>1</v>
      </c>
      <c r="X1189" t="s">
        <v>8283</v>
      </c>
      <c r="Y1189" s="3">
        <f t="shared" si="189"/>
        <v>1.0412571428571429</v>
      </c>
      <c r="Z1189" s="4">
        <f t="shared" si="182"/>
        <v>130.15714285714284</v>
      </c>
      <c r="AA1189" t="s">
        <v>8334</v>
      </c>
      <c r="AB1189" t="s">
        <v>8335</v>
      </c>
      <c r="AC1189">
        <f>1</f>
        <v>1</v>
      </c>
    </row>
    <row r="1190" spans="1:29" ht="43.2" x14ac:dyDescent="0.3">
      <c r="A1190">
        <v>1188</v>
      </c>
      <c r="B1190" s="1" t="s">
        <v>1189</v>
      </c>
      <c r="C1190" s="1" t="s">
        <v>5298</v>
      </c>
      <c r="D1190">
        <v>2000</v>
      </c>
      <c r="E1190">
        <f>VLOOKUP(D1190,LU_A!$C$2:$D$13,1,TRUE)</f>
        <v>1000</v>
      </c>
      <c r="F1190" t="str">
        <f>VLOOKUP($D1190,LU_A!$C$2:$D$13,2,TRUE)</f>
        <v>SmB</v>
      </c>
      <c r="G1190">
        <v>3211</v>
      </c>
      <c r="H1190" t="s">
        <v>8219</v>
      </c>
      <c r="I1190" t="s">
        <v>8229</v>
      </c>
      <c r="J1190" t="s">
        <v>8251</v>
      </c>
      <c r="K1190">
        <v>1482943740</v>
      </c>
      <c r="L1190" s="8">
        <f t="shared" si="180"/>
        <v>42732.700694444444</v>
      </c>
      <c r="M1190" s="8">
        <f t="shared" si="183"/>
        <v>42732</v>
      </c>
      <c r="N1190" s="9">
        <f t="shared" si="184"/>
        <v>0.70069444444379769</v>
      </c>
      <c r="O1190">
        <v>1481129340</v>
      </c>
      <c r="P1190" s="8">
        <f t="shared" si="181"/>
        <v>42711.700694444444</v>
      </c>
      <c r="Q1190" s="8">
        <f t="shared" si="185"/>
        <v>42711</v>
      </c>
      <c r="R1190" s="9">
        <f t="shared" si="186"/>
        <v>0.70069444444379769</v>
      </c>
      <c r="S1190" t="b">
        <v>0</v>
      </c>
      <c r="T1190">
        <v>85</v>
      </c>
      <c r="U1190">
        <f t="shared" si="187"/>
        <v>85</v>
      </c>
      <c r="V1190" t="str">
        <f t="shared" si="188"/>
        <v/>
      </c>
      <c r="W1190" t="b">
        <v>1</v>
      </c>
      <c r="X1190" t="s">
        <v>8283</v>
      </c>
      <c r="Y1190" s="3">
        <f t="shared" si="189"/>
        <v>1.6054999999999999</v>
      </c>
      <c r="Z1190" s="4">
        <f t="shared" si="182"/>
        <v>37.776470588235291</v>
      </c>
      <c r="AA1190" t="s">
        <v>8334</v>
      </c>
      <c r="AB1190" t="s">
        <v>8335</v>
      </c>
      <c r="AC1190">
        <f>1</f>
        <v>1</v>
      </c>
    </row>
    <row r="1191" spans="1:29" ht="43.2" x14ac:dyDescent="0.3">
      <c r="A1191">
        <v>1189</v>
      </c>
      <c r="B1191" s="1" t="s">
        <v>1190</v>
      </c>
      <c r="C1191" s="1" t="s">
        <v>5299</v>
      </c>
      <c r="D1191">
        <v>9000</v>
      </c>
      <c r="E1191">
        <f>VLOOKUP(D1191,LU_A!$C$2:$D$13,1,TRUE)</f>
        <v>5000</v>
      </c>
      <c r="F1191" t="str">
        <f>VLOOKUP($D1191,LU_A!$C$2:$D$13,2,TRUE)</f>
        <v>SmC</v>
      </c>
      <c r="G1191">
        <v>9700</v>
      </c>
      <c r="H1191" t="s">
        <v>8219</v>
      </c>
      <c r="I1191" t="s">
        <v>8224</v>
      </c>
      <c r="J1191" t="s">
        <v>8246</v>
      </c>
      <c r="K1191">
        <v>1467242995</v>
      </c>
      <c r="L1191" s="8">
        <f t="shared" si="180"/>
        <v>42550.979108796295</v>
      </c>
      <c r="M1191" s="8">
        <f t="shared" si="183"/>
        <v>42550</v>
      </c>
      <c r="N1191" s="9">
        <f t="shared" si="184"/>
        <v>0.979108796294895</v>
      </c>
      <c r="O1191">
        <v>1465428595</v>
      </c>
      <c r="P1191" s="8">
        <f t="shared" si="181"/>
        <v>42529.979108796295</v>
      </c>
      <c r="Q1191" s="8">
        <f t="shared" si="185"/>
        <v>42529</v>
      </c>
      <c r="R1191" s="9">
        <f t="shared" si="186"/>
        <v>0.979108796294895</v>
      </c>
      <c r="S1191" t="b">
        <v>0</v>
      </c>
      <c r="T1191">
        <v>86</v>
      </c>
      <c r="U1191">
        <f t="shared" si="187"/>
        <v>86</v>
      </c>
      <c r="V1191" t="str">
        <f t="shared" si="188"/>
        <v/>
      </c>
      <c r="W1191" t="b">
        <v>1</v>
      </c>
      <c r="X1191" t="s">
        <v>8283</v>
      </c>
      <c r="Y1191" s="3">
        <f t="shared" si="189"/>
        <v>1.0777777777777777</v>
      </c>
      <c r="Z1191" s="4">
        <f t="shared" si="182"/>
        <v>112.79069767441861</v>
      </c>
      <c r="AA1191" t="s">
        <v>8334</v>
      </c>
      <c r="AB1191" t="s">
        <v>8335</v>
      </c>
      <c r="AC1191">
        <f>1</f>
        <v>1</v>
      </c>
    </row>
    <row r="1192" spans="1:29" ht="28.8" x14ac:dyDescent="0.3">
      <c r="A1192">
        <v>1190</v>
      </c>
      <c r="B1192" s="1" t="s">
        <v>1191</v>
      </c>
      <c r="C1192" s="1" t="s">
        <v>5300</v>
      </c>
      <c r="D1192">
        <v>500</v>
      </c>
      <c r="E1192">
        <f>VLOOKUP(D1192,LU_A!$C$2:$D$13,1,TRUE)</f>
        <v>0</v>
      </c>
      <c r="F1192" t="str">
        <f>VLOOKUP($D1192,LU_A!$C$2:$D$13,2,TRUE)</f>
        <v>SmA</v>
      </c>
      <c r="G1192">
        <v>675</v>
      </c>
      <c r="H1192" t="s">
        <v>8219</v>
      </c>
      <c r="I1192" t="s">
        <v>8224</v>
      </c>
      <c r="J1192" t="s">
        <v>8246</v>
      </c>
      <c r="K1192">
        <v>1409500725</v>
      </c>
      <c r="L1192" s="8">
        <f t="shared" si="180"/>
        <v>41882.665798611109</v>
      </c>
      <c r="M1192" s="8">
        <f t="shared" si="183"/>
        <v>41882</v>
      </c>
      <c r="N1192" s="9">
        <f t="shared" si="184"/>
        <v>0.66579861110949423</v>
      </c>
      <c r="O1192">
        <v>1406908725</v>
      </c>
      <c r="P1192" s="8">
        <f t="shared" si="181"/>
        <v>41852.665798611109</v>
      </c>
      <c r="Q1192" s="8">
        <f t="shared" si="185"/>
        <v>41852</v>
      </c>
      <c r="R1192" s="9">
        <f t="shared" si="186"/>
        <v>0.66579861110949423</v>
      </c>
      <c r="S1192" t="b">
        <v>0</v>
      </c>
      <c r="T1192">
        <v>13</v>
      </c>
      <c r="U1192">
        <f t="shared" si="187"/>
        <v>13</v>
      </c>
      <c r="V1192" t="str">
        <f t="shared" si="188"/>
        <v/>
      </c>
      <c r="W1192" t="b">
        <v>1</v>
      </c>
      <c r="X1192" t="s">
        <v>8283</v>
      </c>
      <c r="Y1192" s="3">
        <f t="shared" si="189"/>
        <v>1.35</v>
      </c>
      <c r="Z1192" s="4">
        <f t="shared" si="182"/>
        <v>51.92307692307692</v>
      </c>
      <c r="AA1192" t="s">
        <v>8334</v>
      </c>
      <c r="AB1192" t="s">
        <v>8335</v>
      </c>
      <c r="AC1192">
        <f>1</f>
        <v>1</v>
      </c>
    </row>
    <row r="1193" spans="1:29" ht="43.2" x14ac:dyDescent="0.3">
      <c r="A1193">
        <v>1191</v>
      </c>
      <c r="B1193" s="1" t="s">
        <v>1192</v>
      </c>
      <c r="C1193" s="1" t="s">
        <v>5301</v>
      </c>
      <c r="D1193">
        <v>2700</v>
      </c>
      <c r="E1193">
        <f>VLOOKUP(D1193,LU_A!$C$2:$D$13,1,TRUE)</f>
        <v>1000</v>
      </c>
      <c r="F1193" t="str">
        <f>VLOOKUP($D1193,LU_A!$C$2:$D$13,2,TRUE)</f>
        <v>SmB</v>
      </c>
      <c r="G1193">
        <v>2945</v>
      </c>
      <c r="H1193" t="s">
        <v>8219</v>
      </c>
      <c r="I1193" t="s">
        <v>8224</v>
      </c>
      <c r="J1193" t="s">
        <v>8246</v>
      </c>
      <c r="K1193">
        <v>1458480560</v>
      </c>
      <c r="L1193" s="8">
        <f t="shared" si="180"/>
        <v>42449.562037037031</v>
      </c>
      <c r="M1193" s="8">
        <f t="shared" si="183"/>
        <v>42449</v>
      </c>
      <c r="N1193" s="9">
        <f t="shared" si="184"/>
        <v>0.56203703703067731</v>
      </c>
      <c r="O1193">
        <v>1455892160</v>
      </c>
      <c r="P1193" s="8">
        <f t="shared" si="181"/>
        <v>42419.603703703702</v>
      </c>
      <c r="Q1193" s="8">
        <f t="shared" si="185"/>
        <v>42419</v>
      </c>
      <c r="R1193" s="9">
        <f t="shared" si="186"/>
        <v>0.60370370370219462</v>
      </c>
      <c r="S1193" t="b">
        <v>0</v>
      </c>
      <c r="T1193">
        <v>33</v>
      </c>
      <c r="U1193">
        <f t="shared" si="187"/>
        <v>33</v>
      </c>
      <c r="V1193" t="str">
        <f t="shared" si="188"/>
        <v/>
      </c>
      <c r="W1193" t="b">
        <v>1</v>
      </c>
      <c r="X1193" t="s">
        <v>8283</v>
      </c>
      <c r="Y1193" s="3">
        <f t="shared" si="189"/>
        <v>1.0907407407407408</v>
      </c>
      <c r="Z1193" s="4">
        <f t="shared" si="182"/>
        <v>89.242424242424249</v>
      </c>
      <c r="AA1193" t="s">
        <v>8334</v>
      </c>
      <c r="AB1193" t="s">
        <v>8335</v>
      </c>
      <c r="AC1193">
        <f>1</f>
        <v>1</v>
      </c>
    </row>
    <row r="1194" spans="1:29" ht="28.8" x14ac:dyDescent="0.3">
      <c r="A1194">
        <v>1192</v>
      </c>
      <c r="B1194" s="1" t="s">
        <v>1193</v>
      </c>
      <c r="C1194" s="1" t="s">
        <v>5302</v>
      </c>
      <c r="D1194">
        <v>100</v>
      </c>
      <c r="E1194">
        <f>VLOOKUP(D1194,LU_A!$C$2:$D$13,1,TRUE)</f>
        <v>0</v>
      </c>
      <c r="F1194" t="str">
        <f>VLOOKUP($D1194,LU_A!$C$2:$D$13,2,TRUE)</f>
        <v>SmA</v>
      </c>
      <c r="G1194">
        <v>290</v>
      </c>
      <c r="H1194" t="s">
        <v>8219</v>
      </c>
      <c r="I1194" t="s">
        <v>8225</v>
      </c>
      <c r="J1194" t="s">
        <v>8247</v>
      </c>
      <c r="K1194">
        <v>1486814978</v>
      </c>
      <c r="L1194" s="8">
        <f t="shared" si="180"/>
        <v>42777.506689814814</v>
      </c>
      <c r="M1194" s="8">
        <f t="shared" si="183"/>
        <v>42777</v>
      </c>
      <c r="N1194" s="9">
        <f t="shared" si="184"/>
        <v>0.50668981481430819</v>
      </c>
      <c r="O1194">
        <v>1484222978</v>
      </c>
      <c r="P1194" s="8">
        <f t="shared" si="181"/>
        <v>42747.506689814814</v>
      </c>
      <c r="Q1194" s="8">
        <f t="shared" si="185"/>
        <v>42747</v>
      </c>
      <c r="R1194" s="9">
        <f t="shared" si="186"/>
        <v>0.50668981481430819</v>
      </c>
      <c r="S1194" t="b">
        <v>0</v>
      </c>
      <c r="T1194">
        <v>15</v>
      </c>
      <c r="U1194">
        <f t="shared" si="187"/>
        <v>15</v>
      </c>
      <c r="V1194" t="str">
        <f t="shared" si="188"/>
        <v/>
      </c>
      <c r="W1194" t="b">
        <v>1</v>
      </c>
      <c r="X1194" t="s">
        <v>8283</v>
      </c>
      <c r="Y1194" s="3">
        <f t="shared" si="189"/>
        <v>2.9</v>
      </c>
      <c r="Z1194" s="4">
        <f t="shared" si="182"/>
        <v>19.333333333333332</v>
      </c>
      <c r="AA1194" t="s">
        <v>8334</v>
      </c>
      <c r="AB1194" t="s">
        <v>8335</v>
      </c>
      <c r="AC1194">
        <f>1</f>
        <v>1</v>
      </c>
    </row>
    <row r="1195" spans="1:29" ht="57.6" x14ac:dyDescent="0.3">
      <c r="A1195">
        <v>1193</v>
      </c>
      <c r="B1195" s="1" t="s">
        <v>1194</v>
      </c>
      <c r="C1195" s="1" t="s">
        <v>5303</v>
      </c>
      <c r="D1195">
        <v>21000</v>
      </c>
      <c r="E1195">
        <f>VLOOKUP(D1195,LU_A!$C$2:$D$13,1,TRUE)</f>
        <v>20000</v>
      </c>
      <c r="F1195" t="str">
        <f>VLOOKUP($D1195,LU_A!$C$2:$D$13,2,TRUE)</f>
        <v>MedB</v>
      </c>
      <c r="G1195">
        <v>21831</v>
      </c>
      <c r="H1195" t="s">
        <v>8219</v>
      </c>
      <c r="I1195" t="s">
        <v>8224</v>
      </c>
      <c r="J1195" t="s">
        <v>8246</v>
      </c>
      <c r="K1195">
        <v>1460223453</v>
      </c>
      <c r="L1195" s="8">
        <f t="shared" si="180"/>
        <v>42469.734409722223</v>
      </c>
      <c r="M1195" s="8">
        <f t="shared" si="183"/>
        <v>42469</v>
      </c>
      <c r="N1195" s="9">
        <f t="shared" si="184"/>
        <v>0.734409722223063</v>
      </c>
      <c r="O1195">
        <v>1455043053</v>
      </c>
      <c r="P1195" s="8">
        <f t="shared" si="181"/>
        <v>42409.776076388895</v>
      </c>
      <c r="Q1195" s="8">
        <f t="shared" si="185"/>
        <v>42409</v>
      </c>
      <c r="R1195" s="9">
        <f t="shared" si="186"/>
        <v>0.7760763888945803</v>
      </c>
      <c r="S1195" t="b">
        <v>0</v>
      </c>
      <c r="T1195">
        <v>273</v>
      </c>
      <c r="U1195">
        <f t="shared" si="187"/>
        <v>273</v>
      </c>
      <c r="V1195" t="str">
        <f t="shared" si="188"/>
        <v/>
      </c>
      <c r="W1195" t="b">
        <v>1</v>
      </c>
      <c r="X1195" t="s">
        <v>8283</v>
      </c>
      <c r="Y1195" s="3">
        <f t="shared" si="189"/>
        <v>1.0395714285714286</v>
      </c>
      <c r="Z1195" s="4">
        <f t="shared" si="182"/>
        <v>79.967032967032964</v>
      </c>
      <c r="AA1195" t="s">
        <v>8334</v>
      </c>
      <c r="AB1195" t="s">
        <v>8335</v>
      </c>
      <c r="AC1195">
        <f>1</f>
        <v>1</v>
      </c>
    </row>
    <row r="1196" spans="1:29" ht="43.2" x14ac:dyDescent="0.3">
      <c r="A1196">
        <v>1194</v>
      </c>
      <c r="B1196" s="1" t="s">
        <v>1195</v>
      </c>
      <c r="C1196" s="1" t="s">
        <v>5304</v>
      </c>
      <c r="D1196">
        <v>12500</v>
      </c>
      <c r="E1196">
        <f>VLOOKUP(D1196,LU_A!$C$2:$D$13,1,TRUE)</f>
        <v>10000</v>
      </c>
      <c r="F1196" t="str">
        <f>VLOOKUP($D1196,LU_A!$C$2:$D$13,2,TRUE)</f>
        <v>SmD</v>
      </c>
      <c r="G1196">
        <v>40280</v>
      </c>
      <c r="H1196" t="s">
        <v>8219</v>
      </c>
      <c r="I1196" t="s">
        <v>8241</v>
      </c>
      <c r="J1196" t="s">
        <v>8249</v>
      </c>
      <c r="K1196">
        <v>1428493379</v>
      </c>
      <c r="L1196" s="8">
        <f t="shared" si="180"/>
        <v>42102.488182870366</v>
      </c>
      <c r="M1196" s="8">
        <f t="shared" si="183"/>
        <v>42102</v>
      </c>
      <c r="N1196" s="9">
        <f t="shared" si="184"/>
        <v>0.48818287036556285</v>
      </c>
      <c r="O1196">
        <v>1425901379</v>
      </c>
      <c r="P1196" s="8">
        <f t="shared" si="181"/>
        <v>42072.488182870366</v>
      </c>
      <c r="Q1196" s="8">
        <f t="shared" si="185"/>
        <v>42072</v>
      </c>
      <c r="R1196" s="9">
        <f t="shared" si="186"/>
        <v>0.48818287036556285</v>
      </c>
      <c r="S1196" t="b">
        <v>0</v>
      </c>
      <c r="T1196">
        <v>714</v>
      </c>
      <c r="U1196">
        <f t="shared" si="187"/>
        <v>714</v>
      </c>
      <c r="V1196" t="str">
        <f t="shared" si="188"/>
        <v/>
      </c>
      <c r="W1196" t="b">
        <v>1</v>
      </c>
      <c r="X1196" t="s">
        <v>8283</v>
      </c>
      <c r="Y1196" s="3">
        <f t="shared" si="189"/>
        <v>3.2223999999999999</v>
      </c>
      <c r="Z1196" s="4">
        <f t="shared" si="182"/>
        <v>56.414565826330531</v>
      </c>
      <c r="AA1196" t="s">
        <v>8334</v>
      </c>
      <c r="AB1196" t="s">
        <v>8335</v>
      </c>
      <c r="AC1196">
        <f>1</f>
        <v>1</v>
      </c>
    </row>
    <row r="1197" spans="1:29" ht="57.6" x14ac:dyDescent="0.3">
      <c r="A1197">
        <v>1195</v>
      </c>
      <c r="B1197" s="1" t="s">
        <v>1196</v>
      </c>
      <c r="C1197" s="1" t="s">
        <v>5305</v>
      </c>
      <c r="D1197">
        <v>10000</v>
      </c>
      <c r="E1197">
        <f>VLOOKUP(D1197,LU_A!$C$2:$D$13,1,TRUE)</f>
        <v>10000</v>
      </c>
      <c r="F1197" t="str">
        <f>VLOOKUP($D1197,LU_A!$C$2:$D$13,2,TRUE)</f>
        <v>SmD</v>
      </c>
      <c r="G1197">
        <v>13500</v>
      </c>
      <c r="H1197" t="s">
        <v>8219</v>
      </c>
      <c r="I1197" t="s">
        <v>8237</v>
      </c>
      <c r="J1197" t="s">
        <v>8249</v>
      </c>
      <c r="K1197">
        <v>1450602000</v>
      </c>
      <c r="L1197" s="8">
        <f t="shared" si="180"/>
        <v>42358.375</v>
      </c>
      <c r="M1197" s="8">
        <f t="shared" si="183"/>
        <v>42358</v>
      </c>
      <c r="N1197" s="9">
        <f t="shared" si="184"/>
        <v>0.375</v>
      </c>
      <c r="O1197">
        <v>1445415653</v>
      </c>
      <c r="P1197" s="8">
        <f t="shared" si="181"/>
        <v>42298.34783564815</v>
      </c>
      <c r="Q1197" s="8">
        <f t="shared" si="185"/>
        <v>42298</v>
      </c>
      <c r="R1197" s="9">
        <f t="shared" si="186"/>
        <v>0.34783564815006685</v>
      </c>
      <c r="S1197" t="b">
        <v>0</v>
      </c>
      <c r="T1197">
        <v>170</v>
      </c>
      <c r="U1197">
        <f t="shared" si="187"/>
        <v>170</v>
      </c>
      <c r="V1197" t="str">
        <f t="shared" si="188"/>
        <v/>
      </c>
      <c r="W1197" t="b">
        <v>1</v>
      </c>
      <c r="X1197" t="s">
        <v>8283</v>
      </c>
      <c r="Y1197" s="3">
        <f t="shared" si="189"/>
        <v>1.35</v>
      </c>
      <c r="Z1197" s="4">
        <f t="shared" si="182"/>
        <v>79.411764705882348</v>
      </c>
      <c r="AA1197" t="s">
        <v>8334</v>
      </c>
      <c r="AB1197" t="s">
        <v>8335</v>
      </c>
      <c r="AC1197">
        <f>1</f>
        <v>1</v>
      </c>
    </row>
    <row r="1198" spans="1:29" ht="28.8" x14ac:dyDescent="0.3">
      <c r="A1198">
        <v>1196</v>
      </c>
      <c r="B1198" s="1" t="s">
        <v>1197</v>
      </c>
      <c r="C1198" s="1" t="s">
        <v>5306</v>
      </c>
      <c r="D1198">
        <v>14500</v>
      </c>
      <c r="E1198">
        <f>VLOOKUP(D1198,LU_A!$C$2:$D$13,1,TRUE)</f>
        <v>10000</v>
      </c>
      <c r="F1198" t="str">
        <f>VLOOKUP($D1198,LU_A!$C$2:$D$13,2,TRUE)</f>
        <v>SmD</v>
      </c>
      <c r="G1198">
        <v>39137</v>
      </c>
      <c r="H1198" t="s">
        <v>8219</v>
      </c>
      <c r="I1198" t="s">
        <v>8225</v>
      </c>
      <c r="J1198" t="s">
        <v>8247</v>
      </c>
      <c r="K1198">
        <v>1450467539</v>
      </c>
      <c r="L1198" s="8">
        <f t="shared" si="180"/>
        <v>42356.818738425922</v>
      </c>
      <c r="M1198" s="8">
        <f t="shared" si="183"/>
        <v>42356</v>
      </c>
      <c r="N1198" s="9">
        <f t="shared" si="184"/>
        <v>0.81873842592176516</v>
      </c>
      <c r="O1198">
        <v>1447875539</v>
      </c>
      <c r="P1198" s="8">
        <f t="shared" si="181"/>
        <v>42326.818738425922</v>
      </c>
      <c r="Q1198" s="8">
        <f t="shared" si="185"/>
        <v>42326</v>
      </c>
      <c r="R1198" s="9">
        <f t="shared" si="186"/>
        <v>0.81873842592176516</v>
      </c>
      <c r="S1198" t="b">
        <v>0</v>
      </c>
      <c r="T1198">
        <v>512</v>
      </c>
      <c r="U1198">
        <f t="shared" si="187"/>
        <v>512</v>
      </c>
      <c r="V1198" t="str">
        <f t="shared" si="188"/>
        <v/>
      </c>
      <c r="W1198" t="b">
        <v>1</v>
      </c>
      <c r="X1198" t="s">
        <v>8283</v>
      </c>
      <c r="Y1198" s="3">
        <f t="shared" si="189"/>
        <v>2.6991034482758622</v>
      </c>
      <c r="Z1198" s="4">
        <f t="shared" si="182"/>
        <v>76.439453125</v>
      </c>
      <c r="AA1198" t="s">
        <v>8334</v>
      </c>
      <c r="AB1198" t="s">
        <v>8335</v>
      </c>
      <c r="AC1198">
        <f>1</f>
        <v>1</v>
      </c>
    </row>
    <row r="1199" spans="1:29" ht="57.6" x14ac:dyDescent="0.3">
      <c r="A1199">
        <v>1197</v>
      </c>
      <c r="B1199" s="1" t="s">
        <v>1198</v>
      </c>
      <c r="C1199" s="1" t="s">
        <v>5307</v>
      </c>
      <c r="D1199">
        <v>15000</v>
      </c>
      <c r="E1199">
        <f>VLOOKUP(D1199,LU_A!$C$2:$D$13,1,TRUE)</f>
        <v>15000</v>
      </c>
      <c r="F1199" t="str">
        <f>VLOOKUP($D1199,LU_A!$C$2:$D$13,2,TRUE)</f>
        <v>MedA</v>
      </c>
      <c r="G1199">
        <v>37994</v>
      </c>
      <c r="H1199" t="s">
        <v>8219</v>
      </c>
      <c r="I1199" t="s">
        <v>8224</v>
      </c>
      <c r="J1199" t="s">
        <v>8246</v>
      </c>
      <c r="K1199">
        <v>1465797540</v>
      </c>
      <c r="L1199" s="8">
        <f t="shared" si="180"/>
        <v>42534.249305555553</v>
      </c>
      <c r="M1199" s="8">
        <f t="shared" si="183"/>
        <v>42534</v>
      </c>
      <c r="N1199" s="9">
        <f t="shared" si="184"/>
        <v>0.24930555555329192</v>
      </c>
      <c r="O1199">
        <v>1463155034</v>
      </c>
      <c r="P1199" s="8">
        <f t="shared" si="181"/>
        <v>42503.66474537037</v>
      </c>
      <c r="Q1199" s="8">
        <f t="shared" si="185"/>
        <v>42503</v>
      </c>
      <c r="R1199" s="9">
        <f t="shared" si="186"/>
        <v>0.66474537036992842</v>
      </c>
      <c r="S1199" t="b">
        <v>0</v>
      </c>
      <c r="T1199">
        <v>314</v>
      </c>
      <c r="U1199">
        <f t="shared" si="187"/>
        <v>314</v>
      </c>
      <c r="V1199" t="str">
        <f t="shared" si="188"/>
        <v/>
      </c>
      <c r="W1199" t="b">
        <v>1</v>
      </c>
      <c r="X1199" t="s">
        <v>8283</v>
      </c>
      <c r="Y1199" s="3">
        <f t="shared" si="189"/>
        <v>2.5329333333333333</v>
      </c>
      <c r="Z1199" s="4">
        <f t="shared" si="182"/>
        <v>121</v>
      </c>
      <c r="AA1199" t="s">
        <v>8334</v>
      </c>
      <c r="AB1199" t="s">
        <v>8335</v>
      </c>
      <c r="AC1199">
        <f>1</f>
        <v>1</v>
      </c>
    </row>
    <row r="1200" spans="1:29" ht="43.2" x14ac:dyDescent="0.3">
      <c r="A1200">
        <v>1198</v>
      </c>
      <c r="B1200" s="1" t="s">
        <v>1199</v>
      </c>
      <c r="C1200" s="1" t="s">
        <v>5308</v>
      </c>
      <c r="D1200">
        <v>3500</v>
      </c>
      <c r="E1200">
        <f>VLOOKUP(D1200,LU_A!$C$2:$D$13,1,TRUE)</f>
        <v>1000</v>
      </c>
      <c r="F1200" t="str">
        <f>VLOOKUP($D1200,LU_A!$C$2:$D$13,2,TRUE)</f>
        <v>SmB</v>
      </c>
      <c r="G1200">
        <v>9121</v>
      </c>
      <c r="H1200" t="s">
        <v>8219</v>
      </c>
      <c r="I1200" t="s">
        <v>8224</v>
      </c>
      <c r="J1200" t="s">
        <v>8246</v>
      </c>
      <c r="K1200">
        <v>1451530800</v>
      </c>
      <c r="L1200" s="8">
        <f t="shared" si="180"/>
        <v>42369.125</v>
      </c>
      <c r="M1200" s="8">
        <f t="shared" si="183"/>
        <v>42369</v>
      </c>
      <c r="N1200" s="9">
        <f t="shared" si="184"/>
        <v>0.125</v>
      </c>
      <c r="O1200">
        <v>1448463086</v>
      </c>
      <c r="P1200" s="8">
        <f t="shared" si="181"/>
        <v>42333.619050925925</v>
      </c>
      <c r="Q1200" s="8">
        <f t="shared" si="185"/>
        <v>42333</v>
      </c>
      <c r="R1200" s="9">
        <f t="shared" si="186"/>
        <v>0.61905092592496658</v>
      </c>
      <c r="S1200" t="b">
        <v>0</v>
      </c>
      <c r="T1200">
        <v>167</v>
      </c>
      <c r="U1200">
        <f t="shared" si="187"/>
        <v>167</v>
      </c>
      <c r="V1200" t="str">
        <f t="shared" si="188"/>
        <v/>
      </c>
      <c r="W1200" t="b">
        <v>1</v>
      </c>
      <c r="X1200" t="s">
        <v>8283</v>
      </c>
      <c r="Y1200" s="3">
        <f t="shared" si="189"/>
        <v>2.6059999999999999</v>
      </c>
      <c r="Z1200" s="4">
        <f t="shared" si="182"/>
        <v>54.616766467065865</v>
      </c>
      <c r="AA1200" t="s">
        <v>8334</v>
      </c>
      <c r="AB1200" t="s">
        <v>8335</v>
      </c>
      <c r="AC1200">
        <f>1</f>
        <v>1</v>
      </c>
    </row>
    <row r="1201" spans="1:29" ht="43.2" x14ac:dyDescent="0.3">
      <c r="A1201">
        <v>1199</v>
      </c>
      <c r="B1201" s="1" t="s">
        <v>1200</v>
      </c>
      <c r="C1201" s="1" t="s">
        <v>5309</v>
      </c>
      <c r="D1201">
        <v>2658</v>
      </c>
      <c r="E1201">
        <f>VLOOKUP(D1201,LU_A!$C$2:$D$13,1,TRUE)</f>
        <v>1000</v>
      </c>
      <c r="F1201" t="str">
        <f>VLOOKUP($D1201,LU_A!$C$2:$D$13,2,TRUE)</f>
        <v>SmB</v>
      </c>
      <c r="G1201">
        <v>2693</v>
      </c>
      <c r="H1201" t="s">
        <v>8219</v>
      </c>
      <c r="I1201" t="s">
        <v>8225</v>
      </c>
      <c r="J1201" t="s">
        <v>8247</v>
      </c>
      <c r="K1201">
        <v>1436380200</v>
      </c>
      <c r="L1201" s="8">
        <f t="shared" si="180"/>
        <v>42193.770833333328</v>
      </c>
      <c r="M1201" s="8">
        <f t="shared" si="183"/>
        <v>42193</v>
      </c>
      <c r="N1201" s="9">
        <f t="shared" si="184"/>
        <v>0.77083333332848269</v>
      </c>
      <c r="O1201">
        <v>1433615400</v>
      </c>
      <c r="P1201" s="8">
        <f t="shared" si="181"/>
        <v>42161.770833333328</v>
      </c>
      <c r="Q1201" s="8">
        <f t="shared" si="185"/>
        <v>42161</v>
      </c>
      <c r="R1201" s="9">
        <f t="shared" si="186"/>
        <v>0.77083333332848269</v>
      </c>
      <c r="S1201" t="b">
        <v>0</v>
      </c>
      <c r="T1201">
        <v>9</v>
      </c>
      <c r="U1201">
        <f t="shared" si="187"/>
        <v>9</v>
      </c>
      <c r="V1201" t="str">
        <f t="shared" si="188"/>
        <v/>
      </c>
      <c r="W1201" t="b">
        <v>1</v>
      </c>
      <c r="X1201" t="s">
        <v>8283</v>
      </c>
      <c r="Y1201" s="3">
        <f t="shared" si="189"/>
        <v>1.0131677953348381</v>
      </c>
      <c r="Z1201" s="4">
        <f t="shared" si="182"/>
        <v>299.22222222222223</v>
      </c>
      <c r="AA1201" t="s">
        <v>8334</v>
      </c>
      <c r="AB1201" t="s">
        <v>8335</v>
      </c>
      <c r="AC1201">
        <f>1</f>
        <v>1</v>
      </c>
    </row>
    <row r="1202" spans="1:29" ht="43.2" x14ac:dyDescent="0.3">
      <c r="A1202">
        <v>1200</v>
      </c>
      <c r="B1202" s="1" t="s">
        <v>1201</v>
      </c>
      <c r="C1202" s="1" t="s">
        <v>5310</v>
      </c>
      <c r="D1202">
        <v>4800</v>
      </c>
      <c r="E1202">
        <f>VLOOKUP(D1202,LU_A!$C$2:$D$13,1,TRUE)</f>
        <v>1000</v>
      </c>
      <c r="F1202" t="str">
        <f>VLOOKUP($D1202,LU_A!$C$2:$D$13,2,TRUE)</f>
        <v>SmB</v>
      </c>
      <c r="G1202">
        <v>6029</v>
      </c>
      <c r="H1202" t="s">
        <v>8219</v>
      </c>
      <c r="I1202" t="s">
        <v>8224</v>
      </c>
      <c r="J1202" t="s">
        <v>8246</v>
      </c>
      <c r="K1202">
        <v>1429183656</v>
      </c>
      <c r="L1202" s="8">
        <f t="shared" si="180"/>
        <v>42110.477500000001</v>
      </c>
      <c r="M1202" s="8">
        <f t="shared" si="183"/>
        <v>42110</v>
      </c>
      <c r="N1202" s="9">
        <f t="shared" si="184"/>
        <v>0.47750000000087311</v>
      </c>
      <c r="O1202">
        <v>1427369256</v>
      </c>
      <c r="P1202" s="8">
        <f t="shared" si="181"/>
        <v>42089.477500000001</v>
      </c>
      <c r="Q1202" s="8">
        <f t="shared" si="185"/>
        <v>42089</v>
      </c>
      <c r="R1202" s="9">
        <f t="shared" si="186"/>
        <v>0.47750000000087311</v>
      </c>
      <c r="S1202" t="b">
        <v>0</v>
      </c>
      <c r="T1202">
        <v>103</v>
      </c>
      <c r="U1202">
        <f t="shared" si="187"/>
        <v>103</v>
      </c>
      <c r="V1202" t="str">
        <f t="shared" si="188"/>
        <v/>
      </c>
      <c r="W1202" t="b">
        <v>1</v>
      </c>
      <c r="X1202" t="s">
        <v>8283</v>
      </c>
      <c r="Y1202" s="3">
        <f t="shared" si="189"/>
        <v>1.2560416666666667</v>
      </c>
      <c r="Z1202" s="4">
        <f t="shared" si="182"/>
        <v>58.533980582524272</v>
      </c>
      <c r="AA1202" t="s">
        <v>8334</v>
      </c>
      <c r="AB1202" t="s">
        <v>8335</v>
      </c>
      <c r="AC1202">
        <f>1</f>
        <v>1</v>
      </c>
    </row>
    <row r="1203" spans="1:29" ht="43.2" x14ac:dyDescent="0.3">
      <c r="A1203">
        <v>1201</v>
      </c>
      <c r="B1203" s="1" t="s">
        <v>1202</v>
      </c>
      <c r="C1203" s="1" t="s">
        <v>5311</v>
      </c>
      <c r="D1203">
        <v>6000</v>
      </c>
      <c r="E1203">
        <f>VLOOKUP(D1203,LU_A!$C$2:$D$13,1,TRUE)</f>
        <v>5000</v>
      </c>
      <c r="F1203" t="str">
        <f>VLOOKUP($D1203,LU_A!$C$2:$D$13,2,TRUE)</f>
        <v>SmC</v>
      </c>
      <c r="G1203">
        <v>6146.27</v>
      </c>
      <c r="H1203" t="s">
        <v>8219</v>
      </c>
      <c r="I1203" t="s">
        <v>8225</v>
      </c>
      <c r="J1203" t="s">
        <v>8247</v>
      </c>
      <c r="K1203">
        <v>1468593246</v>
      </c>
      <c r="L1203" s="8">
        <f t="shared" si="180"/>
        <v>42566.60701388889</v>
      </c>
      <c r="M1203" s="8">
        <f t="shared" si="183"/>
        <v>42566</v>
      </c>
      <c r="N1203" s="9">
        <f t="shared" si="184"/>
        <v>0.60701388888992369</v>
      </c>
      <c r="O1203">
        <v>1466001246</v>
      </c>
      <c r="P1203" s="8">
        <f t="shared" si="181"/>
        <v>42536.60701388889</v>
      </c>
      <c r="Q1203" s="8">
        <f t="shared" si="185"/>
        <v>42536</v>
      </c>
      <c r="R1203" s="9">
        <f t="shared" si="186"/>
        <v>0.60701388888992369</v>
      </c>
      <c r="S1203" t="b">
        <v>0</v>
      </c>
      <c r="T1203">
        <v>111</v>
      </c>
      <c r="U1203">
        <f t="shared" si="187"/>
        <v>111</v>
      </c>
      <c r="V1203" t="str">
        <f t="shared" si="188"/>
        <v/>
      </c>
      <c r="W1203" t="b">
        <v>1</v>
      </c>
      <c r="X1203" t="s">
        <v>8283</v>
      </c>
      <c r="Y1203" s="3">
        <f t="shared" si="189"/>
        <v>1.0243783333333334</v>
      </c>
      <c r="Z1203" s="4">
        <f t="shared" si="182"/>
        <v>55.371801801801809</v>
      </c>
      <c r="AA1203" t="s">
        <v>8334</v>
      </c>
      <c r="AB1203" t="s">
        <v>8335</v>
      </c>
      <c r="AC1203">
        <f>1</f>
        <v>1</v>
      </c>
    </row>
    <row r="1204" spans="1:29" ht="43.2" x14ac:dyDescent="0.3">
      <c r="A1204">
        <v>1202</v>
      </c>
      <c r="B1204" s="1" t="s">
        <v>1203</v>
      </c>
      <c r="C1204" s="1" t="s">
        <v>5312</v>
      </c>
      <c r="D1204">
        <v>25000</v>
      </c>
      <c r="E1204">
        <f>VLOOKUP(D1204,LU_A!$C$2:$D$13,1,TRUE)</f>
        <v>25000</v>
      </c>
      <c r="F1204" t="str">
        <f>VLOOKUP($D1204,LU_A!$C$2:$D$13,2,TRUE)</f>
        <v>MedC</v>
      </c>
      <c r="G1204">
        <v>49811</v>
      </c>
      <c r="H1204" t="s">
        <v>8219</v>
      </c>
      <c r="I1204" t="s">
        <v>8226</v>
      </c>
      <c r="J1204" t="s">
        <v>8248</v>
      </c>
      <c r="K1204">
        <v>1435388154</v>
      </c>
      <c r="L1204" s="8">
        <f t="shared" si="180"/>
        <v>42182.288819444439</v>
      </c>
      <c r="M1204" s="8">
        <f t="shared" si="183"/>
        <v>42182</v>
      </c>
      <c r="N1204" s="9">
        <f t="shared" si="184"/>
        <v>0.288819444438559</v>
      </c>
      <c r="O1204">
        <v>1432796154</v>
      </c>
      <c r="P1204" s="8">
        <f t="shared" si="181"/>
        <v>42152.288819444439</v>
      </c>
      <c r="Q1204" s="8">
        <f t="shared" si="185"/>
        <v>42152</v>
      </c>
      <c r="R1204" s="9">
        <f t="shared" si="186"/>
        <v>0.288819444438559</v>
      </c>
      <c r="S1204" t="b">
        <v>0</v>
      </c>
      <c r="T1204">
        <v>271</v>
      </c>
      <c r="U1204">
        <f t="shared" si="187"/>
        <v>271</v>
      </c>
      <c r="V1204" t="str">
        <f t="shared" si="188"/>
        <v/>
      </c>
      <c r="W1204" t="b">
        <v>1</v>
      </c>
      <c r="X1204" t="s">
        <v>8283</v>
      </c>
      <c r="Y1204" s="3">
        <f t="shared" si="189"/>
        <v>1.99244</v>
      </c>
      <c r="Z1204" s="4">
        <f t="shared" si="182"/>
        <v>183.80442804428046</v>
      </c>
      <c r="AA1204" t="s">
        <v>8334</v>
      </c>
      <c r="AB1204" t="s">
        <v>8335</v>
      </c>
      <c r="AC1204">
        <f>1</f>
        <v>1</v>
      </c>
    </row>
    <row r="1205" spans="1:29" ht="43.2" x14ac:dyDescent="0.3">
      <c r="A1205">
        <v>1203</v>
      </c>
      <c r="B1205" s="1" t="s">
        <v>1204</v>
      </c>
      <c r="C1205" s="1" t="s">
        <v>5313</v>
      </c>
      <c r="D1205">
        <v>16300</v>
      </c>
      <c r="E1205">
        <f>VLOOKUP(D1205,LU_A!$C$2:$D$13,1,TRUE)</f>
        <v>15000</v>
      </c>
      <c r="F1205" t="str">
        <f>VLOOKUP($D1205,LU_A!$C$2:$D$13,2,TRUE)</f>
        <v>MedA</v>
      </c>
      <c r="G1205">
        <v>16700</v>
      </c>
      <c r="H1205" t="s">
        <v>8219</v>
      </c>
      <c r="I1205" t="s">
        <v>8224</v>
      </c>
      <c r="J1205" t="s">
        <v>8246</v>
      </c>
      <c r="K1205">
        <v>1433083527</v>
      </c>
      <c r="L1205" s="8">
        <f t="shared" si="180"/>
        <v>42155.614895833336</v>
      </c>
      <c r="M1205" s="8">
        <f t="shared" si="183"/>
        <v>42155</v>
      </c>
      <c r="N1205" s="9">
        <f t="shared" si="184"/>
        <v>0.61489583333604969</v>
      </c>
      <c r="O1205">
        <v>1430491527</v>
      </c>
      <c r="P1205" s="8">
        <f t="shared" si="181"/>
        <v>42125.614895833336</v>
      </c>
      <c r="Q1205" s="8">
        <f t="shared" si="185"/>
        <v>42125</v>
      </c>
      <c r="R1205" s="9">
        <f t="shared" si="186"/>
        <v>0.61489583333604969</v>
      </c>
      <c r="S1205" t="b">
        <v>0</v>
      </c>
      <c r="T1205">
        <v>101</v>
      </c>
      <c r="U1205">
        <f t="shared" si="187"/>
        <v>101</v>
      </c>
      <c r="V1205" t="str">
        <f t="shared" si="188"/>
        <v/>
      </c>
      <c r="W1205" t="b">
        <v>1</v>
      </c>
      <c r="X1205" t="s">
        <v>8283</v>
      </c>
      <c r="Y1205" s="3">
        <f t="shared" si="189"/>
        <v>1.0245398773006136</v>
      </c>
      <c r="Z1205" s="4">
        <f t="shared" si="182"/>
        <v>165.34653465346534</v>
      </c>
      <c r="AA1205" t="s">
        <v>8334</v>
      </c>
      <c r="AB1205" t="s">
        <v>8335</v>
      </c>
      <c r="AC1205">
        <f>1</f>
        <v>1</v>
      </c>
    </row>
    <row r="1206" spans="1:29" ht="43.2" x14ac:dyDescent="0.3">
      <c r="A1206">
        <v>1204</v>
      </c>
      <c r="B1206" s="1" t="s">
        <v>1205</v>
      </c>
      <c r="C1206" s="1" t="s">
        <v>5314</v>
      </c>
      <c r="D1206">
        <v>13000</v>
      </c>
      <c r="E1206">
        <f>VLOOKUP(D1206,LU_A!$C$2:$D$13,1,TRUE)</f>
        <v>10000</v>
      </c>
      <c r="F1206" t="str">
        <f>VLOOKUP($D1206,LU_A!$C$2:$D$13,2,TRUE)</f>
        <v>SmD</v>
      </c>
      <c r="G1206">
        <v>13383</v>
      </c>
      <c r="H1206" t="s">
        <v>8219</v>
      </c>
      <c r="I1206" t="s">
        <v>8224</v>
      </c>
      <c r="J1206" t="s">
        <v>8246</v>
      </c>
      <c r="K1206">
        <v>1449205200</v>
      </c>
      <c r="L1206" s="8">
        <f t="shared" si="180"/>
        <v>42342.208333333328</v>
      </c>
      <c r="M1206" s="8">
        <f t="shared" si="183"/>
        <v>42342</v>
      </c>
      <c r="N1206" s="9">
        <f t="shared" si="184"/>
        <v>0.20833333332848269</v>
      </c>
      <c r="O1206">
        <v>1445363833</v>
      </c>
      <c r="P1206" s="8">
        <f t="shared" si="181"/>
        <v>42297.748067129629</v>
      </c>
      <c r="Q1206" s="8">
        <f t="shared" si="185"/>
        <v>42297</v>
      </c>
      <c r="R1206" s="9">
        <f t="shared" si="186"/>
        <v>0.74806712962890742</v>
      </c>
      <c r="S1206" t="b">
        <v>0</v>
      </c>
      <c r="T1206">
        <v>57</v>
      </c>
      <c r="U1206">
        <f t="shared" si="187"/>
        <v>57</v>
      </c>
      <c r="V1206" t="str">
        <f t="shared" si="188"/>
        <v/>
      </c>
      <c r="W1206" t="b">
        <v>1</v>
      </c>
      <c r="X1206" t="s">
        <v>8283</v>
      </c>
      <c r="Y1206" s="3">
        <f t="shared" si="189"/>
        <v>1.0294615384615384</v>
      </c>
      <c r="Z1206" s="4">
        <f t="shared" si="182"/>
        <v>234.78947368421052</v>
      </c>
      <c r="AA1206" t="s">
        <v>8334</v>
      </c>
      <c r="AB1206" t="s">
        <v>8335</v>
      </c>
      <c r="AC1206">
        <f>1</f>
        <v>1</v>
      </c>
    </row>
    <row r="1207" spans="1:29" ht="43.2" x14ac:dyDescent="0.3">
      <c r="A1207">
        <v>1205</v>
      </c>
      <c r="B1207" s="1" t="s">
        <v>1206</v>
      </c>
      <c r="C1207" s="1" t="s">
        <v>5315</v>
      </c>
      <c r="D1207">
        <v>13000</v>
      </c>
      <c r="E1207">
        <f>VLOOKUP(D1207,LU_A!$C$2:$D$13,1,TRUE)</f>
        <v>10000</v>
      </c>
      <c r="F1207" t="str">
        <f>VLOOKUP($D1207,LU_A!$C$2:$D$13,2,TRUE)</f>
        <v>SmD</v>
      </c>
      <c r="G1207">
        <v>13112</v>
      </c>
      <c r="H1207" t="s">
        <v>8219</v>
      </c>
      <c r="I1207" t="s">
        <v>8236</v>
      </c>
      <c r="J1207" t="s">
        <v>8249</v>
      </c>
      <c r="K1207">
        <v>1434197351</v>
      </c>
      <c r="L1207" s="8">
        <f t="shared" si="180"/>
        <v>42168.506377314814</v>
      </c>
      <c r="M1207" s="8">
        <f t="shared" si="183"/>
        <v>42168</v>
      </c>
      <c r="N1207" s="9">
        <f t="shared" si="184"/>
        <v>0.50637731481401715</v>
      </c>
      <c r="O1207">
        <v>1431605351</v>
      </c>
      <c r="P1207" s="8">
        <f t="shared" si="181"/>
        <v>42138.506377314814</v>
      </c>
      <c r="Q1207" s="8">
        <f t="shared" si="185"/>
        <v>42138</v>
      </c>
      <c r="R1207" s="9">
        <f t="shared" si="186"/>
        <v>0.50637731481401715</v>
      </c>
      <c r="S1207" t="b">
        <v>0</v>
      </c>
      <c r="T1207">
        <v>62</v>
      </c>
      <c r="U1207">
        <f t="shared" si="187"/>
        <v>62</v>
      </c>
      <c r="V1207" t="str">
        <f t="shared" si="188"/>
        <v/>
      </c>
      <c r="W1207" t="b">
        <v>1</v>
      </c>
      <c r="X1207" t="s">
        <v>8283</v>
      </c>
      <c r="Y1207" s="3">
        <f t="shared" si="189"/>
        <v>1.0086153846153847</v>
      </c>
      <c r="Z1207" s="4">
        <f t="shared" si="182"/>
        <v>211.48387096774192</v>
      </c>
      <c r="AA1207" t="s">
        <v>8334</v>
      </c>
      <c r="AB1207" t="s">
        <v>8335</v>
      </c>
      <c r="AC1207">
        <f>1</f>
        <v>1</v>
      </c>
    </row>
    <row r="1208" spans="1:29" ht="43.2" x14ac:dyDescent="0.3">
      <c r="A1208">
        <v>1206</v>
      </c>
      <c r="B1208" s="1" t="s">
        <v>1207</v>
      </c>
      <c r="C1208" s="1" t="s">
        <v>5316</v>
      </c>
      <c r="D1208">
        <v>900</v>
      </c>
      <c r="E1208">
        <f>VLOOKUP(D1208,LU_A!$C$2:$D$13,1,TRUE)</f>
        <v>0</v>
      </c>
      <c r="F1208" t="str">
        <f>VLOOKUP($D1208,LU_A!$C$2:$D$13,2,TRUE)</f>
        <v>SmA</v>
      </c>
      <c r="G1208">
        <v>1035</v>
      </c>
      <c r="H1208" t="s">
        <v>8219</v>
      </c>
      <c r="I1208" t="s">
        <v>8239</v>
      </c>
      <c r="J1208" t="s">
        <v>8249</v>
      </c>
      <c r="K1208">
        <v>1489238940</v>
      </c>
      <c r="L1208" s="8">
        <f t="shared" si="180"/>
        <v>42805.561805555553</v>
      </c>
      <c r="M1208" s="8">
        <f t="shared" si="183"/>
        <v>42805</v>
      </c>
      <c r="N1208" s="9">
        <f t="shared" si="184"/>
        <v>0.56180555555329192</v>
      </c>
      <c r="O1208">
        <v>1486406253</v>
      </c>
      <c r="P1208" s="8">
        <f t="shared" si="181"/>
        <v>42772.776076388895</v>
      </c>
      <c r="Q1208" s="8">
        <f t="shared" si="185"/>
        <v>42772</v>
      </c>
      <c r="R1208" s="9">
        <f t="shared" si="186"/>
        <v>0.7760763888945803</v>
      </c>
      <c r="S1208" t="b">
        <v>0</v>
      </c>
      <c r="T1208">
        <v>32</v>
      </c>
      <c r="U1208">
        <f t="shared" si="187"/>
        <v>32</v>
      </c>
      <c r="V1208" t="str">
        <f t="shared" si="188"/>
        <v/>
      </c>
      <c r="W1208" t="b">
        <v>1</v>
      </c>
      <c r="X1208" t="s">
        <v>8283</v>
      </c>
      <c r="Y1208" s="3">
        <f t="shared" si="189"/>
        <v>1.1499999999999999</v>
      </c>
      <c r="Z1208" s="4">
        <f t="shared" si="182"/>
        <v>32.34375</v>
      </c>
      <c r="AA1208" t="s">
        <v>8334</v>
      </c>
      <c r="AB1208" t="s">
        <v>8335</v>
      </c>
      <c r="AC1208">
        <f>1</f>
        <v>1</v>
      </c>
    </row>
    <row r="1209" spans="1:29" ht="28.8" x14ac:dyDescent="0.3">
      <c r="A1209">
        <v>1207</v>
      </c>
      <c r="B1209" s="1" t="s">
        <v>1208</v>
      </c>
      <c r="C1209" s="1" t="s">
        <v>5317</v>
      </c>
      <c r="D1209">
        <v>16700</v>
      </c>
      <c r="E1209">
        <f>VLOOKUP(D1209,LU_A!$C$2:$D$13,1,TRUE)</f>
        <v>15000</v>
      </c>
      <c r="F1209" t="str">
        <f>VLOOKUP($D1209,LU_A!$C$2:$D$13,2,TRUE)</f>
        <v>MedA</v>
      </c>
      <c r="G1209">
        <v>17396</v>
      </c>
      <c r="H1209" t="s">
        <v>8219</v>
      </c>
      <c r="I1209" t="s">
        <v>8237</v>
      </c>
      <c r="J1209" t="s">
        <v>8249</v>
      </c>
      <c r="K1209">
        <v>1459418400</v>
      </c>
      <c r="L1209" s="8">
        <f t="shared" si="180"/>
        <v>42460.416666666672</v>
      </c>
      <c r="M1209" s="8">
        <f t="shared" si="183"/>
        <v>42460</v>
      </c>
      <c r="N1209" s="9">
        <f t="shared" si="184"/>
        <v>0.41666666667151731</v>
      </c>
      <c r="O1209">
        <v>1456827573</v>
      </c>
      <c r="P1209" s="8">
        <f t="shared" si="181"/>
        <v>42430.430243055554</v>
      </c>
      <c r="Q1209" s="8">
        <f t="shared" si="185"/>
        <v>42430</v>
      </c>
      <c r="R1209" s="9">
        <f t="shared" si="186"/>
        <v>0.43024305555445608</v>
      </c>
      <c r="S1209" t="b">
        <v>0</v>
      </c>
      <c r="T1209">
        <v>141</v>
      </c>
      <c r="U1209">
        <f t="shared" si="187"/>
        <v>141</v>
      </c>
      <c r="V1209" t="str">
        <f t="shared" si="188"/>
        <v/>
      </c>
      <c r="W1209" t="b">
        <v>1</v>
      </c>
      <c r="X1209" t="s">
        <v>8283</v>
      </c>
      <c r="Y1209" s="3">
        <f t="shared" si="189"/>
        <v>1.0416766467065868</v>
      </c>
      <c r="Z1209" s="4">
        <f t="shared" si="182"/>
        <v>123.37588652482269</v>
      </c>
      <c r="AA1209" t="s">
        <v>8334</v>
      </c>
      <c r="AB1209" t="s">
        <v>8335</v>
      </c>
      <c r="AC1209">
        <f>1</f>
        <v>1</v>
      </c>
    </row>
    <row r="1210" spans="1:29" ht="43.2" x14ac:dyDescent="0.3">
      <c r="A1210">
        <v>1208</v>
      </c>
      <c r="B1210" s="1" t="s">
        <v>1209</v>
      </c>
      <c r="C1210" s="1" t="s">
        <v>5318</v>
      </c>
      <c r="D1210">
        <v>10000</v>
      </c>
      <c r="E1210">
        <f>VLOOKUP(D1210,LU_A!$C$2:$D$13,1,TRUE)</f>
        <v>10000</v>
      </c>
      <c r="F1210" t="str">
        <f>VLOOKUP($D1210,LU_A!$C$2:$D$13,2,TRUE)</f>
        <v>SmD</v>
      </c>
      <c r="G1210">
        <v>15530</v>
      </c>
      <c r="H1210" t="s">
        <v>8219</v>
      </c>
      <c r="I1210" t="s">
        <v>8224</v>
      </c>
      <c r="J1210" t="s">
        <v>8246</v>
      </c>
      <c r="K1210">
        <v>1458835264</v>
      </c>
      <c r="L1210" s="8">
        <f t="shared" si="180"/>
        <v>42453.667407407411</v>
      </c>
      <c r="M1210" s="8">
        <f t="shared" si="183"/>
        <v>42453</v>
      </c>
      <c r="N1210" s="9">
        <f t="shared" si="184"/>
        <v>0.66740740741079208</v>
      </c>
      <c r="O1210">
        <v>1456246864</v>
      </c>
      <c r="P1210" s="8">
        <f t="shared" si="181"/>
        <v>42423.709074074075</v>
      </c>
      <c r="Q1210" s="8">
        <f t="shared" si="185"/>
        <v>42423</v>
      </c>
      <c r="R1210" s="9">
        <f t="shared" si="186"/>
        <v>0.70907407407503342</v>
      </c>
      <c r="S1210" t="b">
        <v>0</v>
      </c>
      <c r="T1210">
        <v>75</v>
      </c>
      <c r="U1210">
        <f t="shared" si="187"/>
        <v>75</v>
      </c>
      <c r="V1210" t="str">
        <f t="shared" si="188"/>
        <v/>
      </c>
      <c r="W1210" t="b">
        <v>1</v>
      </c>
      <c r="X1210" t="s">
        <v>8283</v>
      </c>
      <c r="Y1210" s="3">
        <f t="shared" si="189"/>
        <v>1.5529999999999999</v>
      </c>
      <c r="Z1210" s="4">
        <f t="shared" si="182"/>
        <v>207.06666666666666</v>
      </c>
      <c r="AA1210" t="s">
        <v>8334</v>
      </c>
      <c r="AB1210" t="s">
        <v>8335</v>
      </c>
      <c r="AC1210">
        <f>1</f>
        <v>1</v>
      </c>
    </row>
    <row r="1211" spans="1:29" ht="43.2" x14ac:dyDescent="0.3">
      <c r="A1211">
        <v>1209</v>
      </c>
      <c r="B1211" s="1" t="s">
        <v>1210</v>
      </c>
      <c r="C1211" s="1" t="s">
        <v>5319</v>
      </c>
      <c r="D1211">
        <v>6000</v>
      </c>
      <c r="E1211">
        <f>VLOOKUP(D1211,LU_A!$C$2:$D$13,1,TRUE)</f>
        <v>5000</v>
      </c>
      <c r="F1211" t="str">
        <f>VLOOKUP($D1211,LU_A!$C$2:$D$13,2,TRUE)</f>
        <v>SmC</v>
      </c>
      <c r="G1211">
        <v>6360</v>
      </c>
      <c r="H1211" t="s">
        <v>8219</v>
      </c>
      <c r="I1211" t="s">
        <v>8224</v>
      </c>
      <c r="J1211" t="s">
        <v>8246</v>
      </c>
      <c r="K1211">
        <v>1488053905</v>
      </c>
      <c r="L1211" s="8">
        <f t="shared" si="180"/>
        <v>42791.846122685187</v>
      </c>
      <c r="M1211" s="8">
        <f t="shared" si="183"/>
        <v>42791</v>
      </c>
      <c r="N1211" s="9">
        <f t="shared" si="184"/>
        <v>0.84612268518685596</v>
      </c>
      <c r="O1211">
        <v>1485461905</v>
      </c>
      <c r="P1211" s="8">
        <f t="shared" si="181"/>
        <v>42761.846122685187</v>
      </c>
      <c r="Q1211" s="8">
        <f t="shared" si="185"/>
        <v>42761</v>
      </c>
      <c r="R1211" s="9">
        <f t="shared" si="186"/>
        <v>0.84612268518685596</v>
      </c>
      <c r="S1211" t="b">
        <v>0</v>
      </c>
      <c r="T1211">
        <v>46</v>
      </c>
      <c r="U1211">
        <f t="shared" si="187"/>
        <v>46</v>
      </c>
      <c r="V1211" t="str">
        <f t="shared" si="188"/>
        <v/>
      </c>
      <c r="W1211" t="b">
        <v>1</v>
      </c>
      <c r="X1211" t="s">
        <v>8283</v>
      </c>
      <c r="Y1211" s="3">
        <f t="shared" si="189"/>
        <v>1.06</v>
      </c>
      <c r="Z1211" s="4">
        <f t="shared" si="182"/>
        <v>138.2608695652174</v>
      </c>
      <c r="AA1211" t="s">
        <v>8334</v>
      </c>
      <c r="AB1211" t="s">
        <v>8335</v>
      </c>
      <c r="AC1211">
        <f>1</f>
        <v>1</v>
      </c>
    </row>
    <row r="1212" spans="1:29" ht="28.8" x14ac:dyDescent="0.3">
      <c r="A1212">
        <v>1210</v>
      </c>
      <c r="B1212" s="1" t="s">
        <v>1211</v>
      </c>
      <c r="C1212" s="1" t="s">
        <v>5320</v>
      </c>
      <c r="D1212">
        <v>20000</v>
      </c>
      <c r="E1212">
        <f>VLOOKUP(D1212,LU_A!$C$2:$D$13,1,TRUE)</f>
        <v>20000</v>
      </c>
      <c r="F1212" t="str">
        <f>VLOOKUP($D1212,LU_A!$C$2:$D$13,2,TRUE)</f>
        <v>MedB</v>
      </c>
      <c r="G1212">
        <v>50863</v>
      </c>
      <c r="H1212" t="s">
        <v>8219</v>
      </c>
      <c r="I1212" t="s">
        <v>8235</v>
      </c>
      <c r="J1212" t="s">
        <v>8255</v>
      </c>
      <c r="K1212">
        <v>1433106000</v>
      </c>
      <c r="L1212" s="8">
        <f t="shared" si="180"/>
        <v>42155.875</v>
      </c>
      <c r="M1212" s="8">
        <f t="shared" si="183"/>
        <v>42155</v>
      </c>
      <c r="N1212" s="9">
        <f t="shared" si="184"/>
        <v>0.875</v>
      </c>
      <c r="O1212">
        <v>1431124572</v>
      </c>
      <c r="P1212" s="8">
        <f t="shared" si="181"/>
        <v>42132.941805555558</v>
      </c>
      <c r="Q1212" s="8">
        <f t="shared" si="185"/>
        <v>42132</v>
      </c>
      <c r="R1212" s="9">
        <f t="shared" si="186"/>
        <v>0.94180555555794854</v>
      </c>
      <c r="S1212" t="b">
        <v>0</v>
      </c>
      <c r="T1212">
        <v>103</v>
      </c>
      <c r="U1212">
        <f t="shared" si="187"/>
        <v>103</v>
      </c>
      <c r="V1212" t="str">
        <f t="shared" si="188"/>
        <v/>
      </c>
      <c r="W1212" t="b">
        <v>1</v>
      </c>
      <c r="X1212" t="s">
        <v>8283</v>
      </c>
      <c r="Y1212" s="3">
        <f t="shared" si="189"/>
        <v>2.5431499999999998</v>
      </c>
      <c r="Z1212" s="4">
        <f t="shared" si="182"/>
        <v>493.81553398058253</v>
      </c>
      <c r="AA1212" t="s">
        <v>8334</v>
      </c>
      <c r="AB1212" t="s">
        <v>8335</v>
      </c>
      <c r="AC1212">
        <f>1</f>
        <v>1</v>
      </c>
    </row>
    <row r="1213" spans="1:29" ht="43.2" x14ac:dyDescent="0.3">
      <c r="A1213">
        <v>1211</v>
      </c>
      <c r="B1213" s="1" t="s">
        <v>1212</v>
      </c>
      <c r="C1213" s="1" t="s">
        <v>5321</v>
      </c>
      <c r="D1213">
        <v>1000</v>
      </c>
      <c r="E1213">
        <f>VLOOKUP(D1213,LU_A!$C$2:$D$13,1,TRUE)</f>
        <v>1000</v>
      </c>
      <c r="F1213" t="str">
        <f>VLOOKUP($D1213,LU_A!$C$2:$D$13,2,TRUE)</f>
        <v>SmB</v>
      </c>
      <c r="G1213">
        <v>1011</v>
      </c>
      <c r="H1213" t="s">
        <v>8219</v>
      </c>
      <c r="I1213" t="s">
        <v>8229</v>
      </c>
      <c r="J1213" t="s">
        <v>8251</v>
      </c>
      <c r="K1213">
        <v>1465505261</v>
      </c>
      <c r="L1213" s="8">
        <f t="shared" si="180"/>
        <v>42530.866446759261</v>
      </c>
      <c r="M1213" s="8">
        <f t="shared" si="183"/>
        <v>42530</v>
      </c>
      <c r="N1213" s="9">
        <f t="shared" si="184"/>
        <v>0.86644675926072523</v>
      </c>
      <c r="O1213">
        <v>1464209261</v>
      </c>
      <c r="P1213" s="8">
        <f t="shared" si="181"/>
        <v>42515.866446759261</v>
      </c>
      <c r="Q1213" s="8">
        <f t="shared" si="185"/>
        <v>42515</v>
      </c>
      <c r="R1213" s="9">
        <f t="shared" si="186"/>
        <v>0.86644675926072523</v>
      </c>
      <c r="S1213" t="b">
        <v>0</v>
      </c>
      <c r="T1213">
        <v>6</v>
      </c>
      <c r="U1213">
        <f t="shared" si="187"/>
        <v>6</v>
      </c>
      <c r="V1213" t="str">
        <f t="shared" si="188"/>
        <v/>
      </c>
      <c r="W1213" t="b">
        <v>1</v>
      </c>
      <c r="X1213" t="s">
        <v>8283</v>
      </c>
      <c r="Y1213" s="3">
        <f t="shared" si="189"/>
        <v>1.0109999999999999</v>
      </c>
      <c r="Z1213" s="4">
        <f t="shared" si="182"/>
        <v>168.5</v>
      </c>
      <c r="AA1213" t="s">
        <v>8334</v>
      </c>
      <c r="AB1213" t="s">
        <v>8335</v>
      </c>
      <c r="AC1213">
        <f>1</f>
        <v>1</v>
      </c>
    </row>
    <row r="1214" spans="1:29" ht="57.6" x14ac:dyDescent="0.3">
      <c r="A1214">
        <v>1212</v>
      </c>
      <c r="B1214" s="1" t="s">
        <v>1213</v>
      </c>
      <c r="C1214" s="1" t="s">
        <v>5322</v>
      </c>
      <c r="D1214">
        <v>2500</v>
      </c>
      <c r="E1214">
        <f>VLOOKUP(D1214,LU_A!$C$2:$D$13,1,TRUE)</f>
        <v>1000</v>
      </c>
      <c r="F1214" t="str">
        <f>VLOOKUP($D1214,LU_A!$C$2:$D$13,2,TRUE)</f>
        <v>SmB</v>
      </c>
      <c r="G1214">
        <v>3226</v>
      </c>
      <c r="H1214" t="s">
        <v>8219</v>
      </c>
      <c r="I1214" t="s">
        <v>8224</v>
      </c>
      <c r="J1214" t="s">
        <v>8246</v>
      </c>
      <c r="K1214">
        <v>1448586000</v>
      </c>
      <c r="L1214" s="8">
        <f t="shared" si="180"/>
        <v>42335.041666666672</v>
      </c>
      <c r="M1214" s="8">
        <f t="shared" si="183"/>
        <v>42335</v>
      </c>
      <c r="N1214" s="9">
        <f t="shared" si="184"/>
        <v>4.1666666671517305E-2</v>
      </c>
      <c r="O1214">
        <v>1447195695</v>
      </c>
      <c r="P1214" s="8">
        <f t="shared" si="181"/>
        <v>42318.950173611112</v>
      </c>
      <c r="Q1214" s="8">
        <f t="shared" si="185"/>
        <v>42318</v>
      </c>
      <c r="R1214" s="9">
        <f t="shared" si="186"/>
        <v>0.95017361111240461</v>
      </c>
      <c r="S1214" t="b">
        <v>0</v>
      </c>
      <c r="T1214">
        <v>83</v>
      </c>
      <c r="U1214">
        <f t="shared" si="187"/>
        <v>83</v>
      </c>
      <c r="V1214" t="str">
        <f t="shared" si="188"/>
        <v/>
      </c>
      <c r="W1214" t="b">
        <v>1</v>
      </c>
      <c r="X1214" t="s">
        <v>8283</v>
      </c>
      <c r="Y1214" s="3">
        <f t="shared" si="189"/>
        <v>1.2904</v>
      </c>
      <c r="Z1214" s="4">
        <f t="shared" si="182"/>
        <v>38.867469879518069</v>
      </c>
      <c r="AA1214" t="s">
        <v>8334</v>
      </c>
      <c r="AB1214" t="s">
        <v>8335</v>
      </c>
      <c r="AC1214">
        <f>1</f>
        <v>1</v>
      </c>
    </row>
    <row r="1215" spans="1:29" ht="57.6" x14ac:dyDescent="0.3">
      <c r="A1215">
        <v>1213</v>
      </c>
      <c r="B1215" s="1" t="s">
        <v>1214</v>
      </c>
      <c r="C1215" s="1" t="s">
        <v>5323</v>
      </c>
      <c r="D1215">
        <v>6500</v>
      </c>
      <c r="E1215">
        <f>VLOOKUP(D1215,LU_A!$C$2:$D$13,1,TRUE)</f>
        <v>5000</v>
      </c>
      <c r="F1215" t="str">
        <f>VLOOKUP($D1215,LU_A!$C$2:$D$13,2,TRUE)</f>
        <v>SmC</v>
      </c>
      <c r="G1215">
        <v>6645</v>
      </c>
      <c r="H1215" t="s">
        <v>8219</v>
      </c>
      <c r="I1215" t="s">
        <v>8225</v>
      </c>
      <c r="J1215" t="s">
        <v>8247</v>
      </c>
      <c r="K1215">
        <v>1485886100</v>
      </c>
      <c r="L1215" s="8">
        <f t="shared" si="180"/>
        <v>42766.755787037036</v>
      </c>
      <c r="M1215" s="8">
        <f t="shared" si="183"/>
        <v>42766</v>
      </c>
      <c r="N1215" s="9">
        <f t="shared" si="184"/>
        <v>0.75578703703649808</v>
      </c>
      <c r="O1215">
        <v>1482862100</v>
      </c>
      <c r="P1215" s="8">
        <f t="shared" si="181"/>
        <v>42731.755787037036</v>
      </c>
      <c r="Q1215" s="8">
        <f t="shared" si="185"/>
        <v>42731</v>
      </c>
      <c r="R1215" s="9">
        <f t="shared" si="186"/>
        <v>0.75578703703649808</v>
      </c>
      <c r="S1215" t="b">
        <v>0</v>
      </c>
      <c r="T1215">
        <v>108</v>
      </c>
      <c r="U1215">
        <f t="shared" si="187"/>
        <v>108</v>
      </c>
      <c r="V1215" t="str">
        <f t="shared" si="188"/>
        <v/>
      </c>
      <c r="W1215" t="b">
        <v>1</v>
      </c>
      <c r="X1215" t="s">
        <v>8283</v>
      </c>
      <c r="Y1215" s="3">
        <f t="shared" si="189"/>
        <v>1.0223076923076924</v>
      </c>
      <c r="Z1215" s="4">
        <f t="shared" si="182"/>
        <v>61.527777777777779</v>
      </c>
      <c r="AA1215" t="s">
        <v>8334</v>
      </c>
      <c r="AB1215" t="s">
        <v>8335</v>
      </c>
      <c r="AC1215">
        <f>1</f>
        <v>1</v>
      </c>
    </row>
    <row r="1216" spans="1:29" ht="43.2" x14ac:dyDescent="0.3">
      <c r="A1216">
        <v>1214</v>
      </c>
      <c r="B1216" s="1" t="s">
        <v>1215</v>
      </c>
      <c r="C1216" s="1" t="s">
        <v>5324</v>
      </c>
      <c r="D1216">
        <v>2000</v>
      </c>
      <c r="E1216">
        <f>VLOOKUP(D1216,LU_A!$C$2:$D$13,1,TRUE)</f>
        <v>1000</v>
      </c>
      <c r="F1216" t="str">
        <f>VLOOKUP($D1216,LU_A!$C$2:$D$13,2,TRUE)</f>
        <v>SmB</v>
      </c>
      <c r="G1216">
        <v>2636</v>
      </c>
      <c r="H1216" t="s">
        <v>8219</v>
      </c>
      <c r="I1216" t="s">
        <v>8224</v>
      </c>
      <c r="J1216" t="s">
        <v>8246</v>
      </c>
      <c r="K1216">
        <v>1433880605</v>
      </c>
      <c r="L1216" s="8">
        <f t="shared" si="180"/>
        <v>42164.840335648143</v>
      </c>
      <c r="M1216" s="8">
        <f t="shared" si="183"/>
        <v>42164</v>
      </c>
      <c r="N1216" s="9">
        <f t="shared" si="184"/>
        <v>0.84033564814308193</v>
      </c>
      <c r="O1216">
        <v>1428696605</v>
      </c>
      <c r="P1216" s="8">
        <f t="shared" si="181"/>
        <v>42104.840335648143</v>
      </c>
      <c r="Q1216" s="8">
        <f t="shared" si="185"/>
        <v>42104</v>
      </c>
      <c r="R1216" s="9">
        <f t="shared" si="186"/>
        <v>0.84033564814308193</v>
      </c>
      <c r="S1216" t="b">
        <v>0</v>
      </c>
      <c r="T1216">
        <v>25</v>
      </c>
      <c r="U1216">
        <f t="shared" si="187"/>
        <v>25</v>
      </c>
      <c r="V1216" t="str">
        <f t="shared" si="188"/>
        <v/>
      </c>
      <c r="W1216" t="b">
        <v>1</v>
      </c>
      <c r="X1216" t="s">
        <v>8283</v>
      </c>
      <c r="Y1216" s="3">
        <f t="shared" si="189"/>
        <v>1.3180000000000001</v>
      </c>
      <c r="Z1216" s="4">
        <f t="shared" si="182"/>
        <v>105.44</v>
      </c>
      <c r="AA1216" t="s">
        <v>8334</v>
      </c>
      <c r="AB1216" t="s">
        <v>8335</v>
      </c>
      <c r="AC1216">
        <f>1</f>
        <v>1</v>
      </c>
    </row>
    <row r="1217" spans="1:29" ht="43.2" x14ac:dyDescent="0.3">
      <c r="A1217">
        <v>1215</v>
      </c>
      <c r="B1217" s="1" t="s">
        <v>1216</v>
      </c>
      <c r="C1217" s="1" t="s">
        <v>5325</v>
      </c>
      <c r="D1217">
        <v>5000</v>
      </c>
      <c r="E1217">
        <f>VLOOKUP(D1217,LU_A!$C$2:$D$13,1,TRUE)</f>
        <v>5000</v>
      </c>
      <c r="F1217" t="str">
        <f>VLOOKUP($D1217,LU_A!$C$2:$D$13,2,TRUE)</f>
        <v>SmC</v>
      </c>
      <c r="G1217">
        <v>39304.01</v>
      </c>
      <c r="H1217" t="s">
        <v>8219</v>
      </c>
      <c r="I1217" t="s">
        <v>8224</v>
      </c>
      <c r="J1217" t="s">
        <v>8246</v>
      </c>
      <c r="K1217">
        <v>1401487756</v>
      </c>
      <c r="L1217" s="8">
        <f t="shared" si="180"/>
        <v>41789.923101851848</v>
      </c>
      <c r="M1217" s="8">
        <f t="shared" si="183"/>
        <v>41789</v>
      </c>
      <c r="N1217" s="9">
        <f t="shared" si="184"/>
        <v>0.92310185184760485</v>
      </c>
      <c r="O1217">
        <v>1398895756</v>
      </c>
      <c r="P1217" s="8">
        <f t="shared" si="181"/>
        <v>41759.923101851848</v>
      </c>
      <c r="Q1217" s="8">
        <f t="shared" si="185"/>
        <v>41759</v>
      </c>
      <c r="R1217" s="9">
        <f t="shared" si="186"/>
        <v>0.92310185184760485</v>
      </c>
      <c r="S1217" t="b">
        <v>0</v>
      </c>
      <c r="T1217">
        <v>549</v>
      </c>
      <c r="U1217">
        <f t="shared" si="187"/>
        <v>549</v>
      </c>
      <c r="V1217" t="str">
        <f t="shared" si="188"/>
        <v/>
      </c>
      <c r="W1217" t="b">
        <v>1</v>
      </c>
      <c r="X1217" t="s">
        <v>8283</v>
      </c>
      <c r="Y1217" s="3">
        <f t="shared" si="189"/>
        <v>7.8608020000000005</v>
      </c>
      <c r="Z1217" s="4">
        <f t="shared" si="182"/>
        <v>71.592003642987251</v>
      </c>
      <c r="AA1217" t="s">
        <v>8334</v>
      </c>
      <c r="AB1217" t="s">
        <v>8335</v>
      </c>
      <c r="AC1217">
        <f>1</f>
        <v>1</v>
      </c>
    </row>
    <row r="1218" spans="1:29" ht="28.8" x14ac:dyDescent="0.3">
      <c r="A1218">
        <v>1216</v>
      </c>
      <c r="B1218" s="1" t="s">
        <v>1217</v>
      </c>
      <c r="C1218" s="1" t="s">
        <v>5326</v>
      </c>
      <c r="D1218">
        <v>14000</v>
      </c>
      <c r="E1218">
        <f>VLOOKUP(D1218,LU_A!$C$2:$D$13,1,TRUE)</f>
        <v>10000</v>
      </c>
      <c r="F1218" t="str">
        <f>VLOOKUP($D1218,LU_A!$C$2:$D$13,2,TRUE)</f>
        <v>SmD</v>
      </c>
      <c r="G1218">
        <v>20398</v>
      </c>
      <c r="H1218" t="s">
        <v>8219</v>
      </c>
      <c r="I1218" t="s">
        <v>8224</v>
      </c>
      <c r="J1218" t="s">
        <v>8246</v>
      </c>
      <c r="K1218">
        <v>1443826980</v>
      </c>
      <c r="L1218" s="8">
        <f t="shared" ref="L1218:L1281" si="190">(((K1218/60)/60)/24)+DATE(1970,1,1)</f>
        <v>42279.960416666669</v>
      </c>
      <c r="M1218" s="8">
        <f t="shared" si="183"/>
        <v>42279</v>
      </c>
      <c r="N1218" s="9">
        <f t="shared" si="184"/>
        <v>0.96041666666860692</v>
      </c>
      <c r="O1218">
        <v>1441032457</v>
      </c>
      <c r="P1218" s="8">
        <f t="shared" ref="P1218:P1281" si="191">(((O1218/60)/60)/24)+DATE(1970,1,1)</f>
        <v>42247.616400462968</v>
      </c>
      <c r="Q1218" s="8">
        <f t="shared" si="185"/>
        <v>42247</v>
      </c>
      <c r="R1218" s="9">
        <f t="shared" si="186"/>
        <v>0.61640046296815854</v>
      </c>
      <c r="S1218" t="b">
        <v>0</v>
      </c>
      <c r="T1218">
        <v>222</v>
      </c>
      <c r="U1218">
        <f t="shared" si="187"/>
        <v>222</v>
      </c>
      <c r="V1218" t="str">
        <f t="shared" si="188"/>
        <v/>
      </c>
      <c r="W1218" t="b">
        <v>1</v>
      </c>
      <c r="X1218" t="s">
        <v>8283</v>
      </c>
      <c r="Y1218" s="3">
        <f t="shared" si="189"/>
        <v>1.4570000000000001</v>
      </c>
      <c r="Z1218" s="4">
        <f t="shared" ref="Z1218:Z1281" si="192">IFERROR(G1218/T1218," ")</f>
        <v>91.882882882882882</v>
      </c>
      <c r="AA1218" t="s">
        <v>8334</v>
      </c>
      <c r="AB1218" t="s">
        <v>8335</v>
      </c>
      <c r="AC1218">
        <f>1</f>
        <v>1</v>
      </c>
    </row>
    <row r="1219" spans="1:29" ht="43.2" x14ac:dyDescent="0.3">
      <c r="A1219">
        <v>1217</v>
      </c>
      <c r="B1219" s="1" t="s">
        <v>1218</v>
      </c>
      <c r="C1219" s="1" t="s">
        <v>5327</v>
      </c>
      <c r="D1219">
        <v>26500</v>
      </c>
      <c r="E1219">
        <f>VLOOKUP(D1219,LU_A!$C$2:$D$13,1,TRUE)</f>
        <v>25000</v>
      </c>
      <c r="F1219" t="str">
        <f>VLOOKUP($D1219,LU_A!$C$2:$D$13,2,TRUE)</f>
        <v>MedC</v>
      </c>
      <c r="G1219">
        <v>27189</v>
      </c>
      <c r="H1219" t="s">
        <v>8219</v>
      </c>
      <c r="I1219" t="s">
        <v>8224</v>
      </c>
      <c r="J1219" t="s">
        <v>8246</v>
      </c>
      <c r="K1219">
        <v>1468524340</v>
      </c>
      <c r="L1219" s="8">
        <f t="shared" si="190"/>
        <v>42565.809490740736</v>
      </c>
      <c r="M1219" s="8">
        <f t="shared" ref="M1219:M1282" si="193">INT(L1219)</f>
        <v>42565</v>
      </c>
      <c r="N1219" s="9">
        <f t="shared" ref="N1219:N1282" si="194">L1219-M1219</f>
        <v>0.80949074073578231</v>
      </c>
      <c r="O1219">
        <v>1465932340</v>
      </c>
      <c r="P1219" s="8">
        <f t="shared" si="191"/>
        <v>42535.809490740736</v>
      </c>
      <c r="Q1219" s="8">
        <f t="shared" ref="Q1219:Q1282" si="195">INT(P1219)</f>
        <v>42535</v>
      </c>
      <c r="R1219" s="9">
        <f t="shared" ref="R1219:R1282" si="196">P1219-Q1219</f>
        <v>0.80949074073578231</v>
      </c>
      <c r="S1219" t="b">
        <v>0</v>
      </c>
      <c r="T1219">
        <v>183</v>
      </c>
      <c r="U1219">
        <f t="shared" ref="U1219:U1282" si="197">IF(H1219="successful",T1219,"")</f>
        <v>183</v>
      </c>
      <c r="V1219" t="str">
        <f t="shared" ref="V1219:V1282" si="198">IF(H1219="failed",T1219,"")</f>
        <v/>
      </c>
      <c r="W1219" t="b">
        <v>1</v>
      </c>
      <c r="X1219" t="s">
        <v>8283</v>
      </c>
      <c r="Y1219" s="3">
        <f t="shared" ref="Y1219:Y1282" si="199">G1219/D1219</f>
        <v>1.026</v>
      </c>
      <c r="Z1219" s="4">
        <f t="shared" si="192"/>
        <v>148.57377049180329</v>
      </c>
      <c r="AA1219" t="s">
        <v>8334</v>
      </c>
      <c r="AB1219" t="s">
        <v>8335</v>
      </c>
      <c r="AC1219">
        <f>1</f>
        <v>1</v>
      </c>
    </row>
    <row r="1220" spans="1:29" ht="43.2" x14ac:dyDescent="0.3">
      <c r="A1220">
        <v>1218</v>
      </c>
      <c r="B1220" s="1" t="s">
        <v>1219</v>
      </c>
      <c r="C1220" s="1" t="s">
        <v>5328</v>
      </c>
      <c r="D1220">
        <v>9000</v>
      </c>
      <c r="E1220">
        <f>VLOOKUP(D1220,LU_A!$C$2:$D$13,1,TRUE)</f>
        <v>5000</v>
      </c>
      <c r="F1220" t="str">
        <f>VLOOKUP($D1220,LU_A!$C$2:$D$13,2,TRUE)</f>
        <v>SmC</v>
      </c>
      <c r="G1220">
        <v>15505</v>
      </c>
      <c r="H1220" t="s">
        <v>8219</v>
      </c>
      <c r="I1220" t="s">
        <v>8224</v>
      </c>
      <c r="J1220" t="s">
        <v>8246</v>
      </c>
      <c r="K1220">
        <v>1446346800</v>
      </c>
      <c r="L1220" s="8">
        <f t="shared" si="190"/>
        <v>42309.125</v>
      </c>
      <c r="M1220" s="8">
        <f t="shared" si="193"/>
        <v>42309</v>
      </c>
      <c r="N1220" s="9">
        <f t="shared" si="194"/>
        <v>0.125</v>
      </c>
      <c r="O1220">
        <v>1443714800</v>
      </c>
      <c r="P1220" s="8">
        <f t="shared" si="191"/>
        <v>42278.662037037036</v>
      </c>
      <c r="Q1220" s="8">
        <f t="shared" si="195"/>
        <v>42278</v>
      </c>
      <c r="R1220" s="9">
        <f t="shared" si="196"/>
        <v>0.66203703703649808</v>
      </c>
      <c r="S1220" t="b">
        <v>0</v>
      </c>
      <c r="T1220">
        <v>89</v>
      </c>
      <c r="U1220">
        <f t="shared" si="197"/>
        <v>89</v>
      </c>
      <c r="V1220" t="str">
        <f t="shared" si="198"/>
        <v/>
      </c>
      <c r="W1220" t="b">
        <v>1</v>
      </c>
      <c r="X1220" t="s">
        <v>8283</v>
      </c>
      <c r="Y1220" s="3">
        <f t="shared" si="199"/>
        <v>1.7227777777777777</v>
      </c>
      <c r="Z1220" s="4">
        <f t="shared" si="192"/>
        <v>174.2134831460674</v>
      </c>
      <c r="AA1220" t="s">
        <v>8334</v>
      </c>
      <c r="AB1220" t="s">
        <v>8335</v>
      </c>
      <c r="AC1220">
        <f>1</f>
        <v>1</v>
      </c>
    </row>
    <row r="1221" spans="1:29" ht="28.8" x14ac:dyDescent="0.3">
      <c r="A1221">
        <v>1219</v>
      </c>
      <c r="B1221" s="1" t="s">
        <v>1220</v>
      </c>
      <c r="C1221" s="1" t="s">
        <v>5329</v>
      </c>
      <c r="D1221">
        <v>16350</v>
      </c>
      <c r="E1221">
        <f>VLOOKUP(D1221,LU_A!$C$2:$D$13,1,TRUE)</f>
        <v>15000</v>
      </c>
      <c r="F1221" t="str">
        <f>VLOOKUP($D1221,LU_A!$C$2:$D$13,2,TRUE)</f>
        <v>MedA</v>
      </c>
      <c r="G1221">
        <v>26024</v>
      </c>
      <c r="H1221" t="s">
        <v>8219</v>
      </c>
      <c r="I1221" t="s">
        <v>8224</v>
      </c>
      <c r="J1221" t="s">
        <v>8246</v>
      </c>
      <c r="K1221">
        <v>1476961513</v>
      </c>
      <c r="L1221" s="8">
        <f t="shared" si="190"/>
        <v>42663.461956018517</v>
      </c>
      <c r="M1221" s="8">
        <f t="shared" si="193"/>
        <v>42663</v>
      </c>
      <c r="N1221" s="9">
        <f t="shared" si="194"/>
        <v>0.46195601851650281</v>
      </c>
      <c r="O1221">
        <v>1474369513</v>
      </c>
      <c r="P1221" s="8">
        <f t="shared" si="191"/>
        <v>42633.461956018517</v>
      </c>
      <c r="Q1221" s="8">
        <f t="shared" si="195"/>
        <v>42633</v>
      </c>
      <c r="R1221" s="9">
        <f t="shared" si="196"/>
        <v>0.46195601851650281</v>
      </c>
      <c r="S1221" t="b">
        <v>0</v>
      </c>
      <c r="T1221">
        <v>253</v>
      </c>
      <c r="U1221">
        <f t="shared" si="197"/>
        <v>253</v>
      </c>
      <c r="V1221" t="str">
        <f t="shared" si="198"/>
        <v/>
      </c>
      <c r="W1221" t="b">
        <v>1</v>
      </c>
      <c r="X1221" t="s">
        <v>8283</v>
      </c>
      <c r="Y1221" s="3">
        <f t="shared" si="199"/>
        <v>1.5916819571865444</v>
      </c>
      <c r="Z1221" s="4">
        <f t="shared" si="192"/>
        <v>102.86166007905139</v>
      </c>
      <c r="AA1221" t="s">
        <v>8334</v>
      </c>
      <c r="AB1221" t="s">
        <v>8335</v>
      </c>
      <c r="AC1221">
        <f>1</f>
        <v>1</v>
      </c>
    </row>
    <row r="1222" spans="1:29" ht="43.2" x14ac:dyDescent="0.3">
      <c r="A1222">
        <v>1220</v>
      </c>
      <c r="B1222" s="1" t="s">
        <v>1221</v>
      </c>
      <c r="C1222" s="1" t="s">
        <v>5330</v>
      </c>
      <c r="D1222">
        <v>15000</v>
      </c>
      <c r="E1222">
        <f>VLOOKUP(D1222,LU_A!$C$2:$D$13,1,TRUE)</f>
        <v>15000</v>
      </c>
      <c r="F1222" t="str">
        <f>VLOOKUP($D1222,LU_A!$C$2:$D$13,2,TRUE)</f>
        <v>MedA</v>
      </c>
      <c r="G1222">
        <v>15565</v>
      </c>
      <c r="H1222" t="s">
        <v>8219</v>
      </c>
      <c r="I1222" t="s">
        <v>8236</v>
      </c>
      <c r="J1222" t="s">
        <v>8249</v>
      </c>
      <c r="K1222">
        <v>1440515112</v>
      </c>
      <c r="L1222" s="8">
        <f t="shared" si="190"/>
        <v>42241.628611111111</v>
      </c>
      <c r="M1222" s="8">
        <f t="shared" si="193"/>
        <v>42241</v>
      </c>
      <c r="N1222" s="9">
        <f t="shared" si="194"/>
        <v>0.62861111111124046</v>
      </c>
      <c r="O1222">
        <v>1437923112</v>
      </c>
      <c r="P1222" s="8">
        <f t="shared" si="191"/>
        <v>42211.628611111111</v>
      </c>
      <c r="Q1222" s="8">
        <f t="shared" si="195"/>
        <v>42211</v>
      </c>
      <c r="R1222" s="9">
        <f t="shared" si="196"/>
        <v>0.62861111111124046</v>
      </c>
      <c r="S1222" t="b">
        <v>0</v>
      </c>
      <c r="T1222">
        <v>140</v>
      </c>
      <c r="U1222">
        <f t="shared" si="197"/>
        <v>140</v>
      </c>
      <c r="V1222" t="str">
        <f t="shared" si="198"/>
        <v/>
      </c>
      <c r="W1222" t="b">
        <v>1</v>
      </c>
      <c r="X1222" t="s">
        <v>8283</v>
      </c>
      <c r="Y1222" s="3">
        <f t="shared" si="199"/>
        <v>1.0376666666666667</v>
      </c>
      <c r="Z1222" s="4">
        <f t="shared" si="192"/>
        <v>111.17857142857143</v>
      </c>
      <c r="AA1222" t="s">
        <v>8334</v>
      </c>
      <c r="AB1222" t="s">
        <v>8335</v>
      </c>
      <c r="AC1222">
        <f>1</f>
        <v>1</v>
      </c>
    </row>
    <row r="1223" spans="1:29" ht="43.2" x14ac:dyDescent="0.3">
      <c r="A1223">
        <v>1221</v>
      </c>
      <c r="B1223" s="1" t="s">
        <v>1222</v>
      </c>
      <c r="C1223" s="1" t="s">
        <v>5331</v>
      </c>
      <c r="D1223">
        <v>2200</v>
      </c>
      <c r="E1223">
        <f>VLOOKUP(D1223,LU_A!$C$2:$D$13,1,TRUE)</f>
        <v>1000</v>
      </c>
      <c r="F1223" t="str">
        <f>VLOOKUP($D1223,LU_A!$C$2:$D$13,2,TRUE)</f>
        <v>SmB</v>
      </c>
      <c r="G1223">
        <v>2451.0100000000002</v>
      </c>
      <c r="H1223" t="s">
        <v>8219</v>
      </c>
      <c r="I1223" t="s">
        <v>8225</v>
      </c>
      <c r="J1223" t="s">
        <v>8247</v>
      </c>
      <c r="K1223">
        <v>1480809600</v>
      </c>
      <c r="L1223" s="8">
        <f t="shared" si="190"/>
        <v>42708</v>
      </c>
      <c r="M1223" s="8">
        <f t="shared" si="193"/>
        <v>42708</v>
      </c>
      <c r="N1223" s="9">
        <f t="shared" si="194"/>
        <v>0</v>
      </c>
      <c r="O1223">
        <v>1478431488</v>
      </c>
      <c r="P1223" s="8">
        <f t="shared" si="191"/>
        <v>42680.47555555556</v>
      </c>
      <c r="Q1223" s="8">
        <f t="shared" si="195"/>
        <v>42680</v>
      </c>
      <c r="R1223" s="9">
        <f t="shared" si="196"/>
        <v>0.47555555556027684</v>
      </c>
      <c r="S1223" t="b">
        <v>0</v>
      </c>
      <c r="T1223">
        <v>103</v>
      </c>
      <c r="U1223">
        <f t="shared" si="197"/>
        <v>103</v>
      </c>
      <c r="V1223" t="str">
        <f t="shared" si="198"/>
        <v/>
      </c>
      <c r="W1223" t="b">
        <v>1</v>
      </c>
      <c r="X1223" t="s">
        <v>8283</v>
      </c>
      <c r="Y1223" s="3">
        <f t="shared" si="199"/>
        <v>1.1140954545454547</v>
      </c>
      <c r="Z1223" s="4">
        <f t="shared" si="192"/>
        <v>23.796213592233013</v>
      </c>
      <c r="AA1223" t="s">
        <v>8334</v>
      </c>
      <c r="AB1223" t="s">
        <v>8335</v>
      </c>
      <c r="AC1223">
        <f>1</f>
        <v>1</v>
      </c>
    </row>
    <row r="1224" spans="1:29" ht="28.8" x14ac:dyDescent="0.3">
      <c r="A1224">
        <v>1222</v>
      </c>
      <c r="B1224" s="1" t="s">
        <v>1223</v>
      </c>
      <c r="C1224" s="1" t="s">
        <v>5332</v>
      </c>
      <c r="D1224">
        <v>4000</v>
      </c>
      <c r="E1224">
        <f>VLOOKUP(D1224,LU_A!$C$2:$D$13,1,TRUE)</f>
        <v>1000</v>
      </c>
      <c r="F1224" t="str">
        <f>VLOOKUP($D1224,LU_A!$C$2:$D$13,2,TRUE)</f>
        <v>SmB</v>
      </c>
      <c r="G1224">
        <v>11215</v>
      </c>
      <c r="H1224" t="s">
        <v>8219</v>
      </c>
      <c r="I1224" t="s">
        <v>8229</v>
      </c>
      <c r="J1224" t="s">
        <v>8251</v>
      </c>
      <c r="K1224">
        <v>1459483200</v>
      </c>
      <c r="L1224" s="8">
        <f t="shared" si="190"/>
        <v>42461.166666666672</v>
      </c>
      <c r="M1224" s="8">
        <f t="shared" si="193"/>
        <v>42461</v>
      </c>
      <c r="N1224" s="9">
        <f t="shared" si="194"/>
        <v>0.16666666667151731</v>
      </c>
      <c r="O1224">
        <v>1456852647</v>
      </c>
      <c r="P1224" s="8">
        <f t="shared" si="191"/>
        <v>42430.720451388886</v>
      </c>
      <c r="Q1224" s="8">
        <f t="shared" si="195"/>
        <v>42430</v>
      </c>
      <c r="R1224" s="9">
        <f t="shared" si="196"/>
        <v>0.72045138888643123</v>
      </c>
      <c r="S1224" t="b">
        <v>0</v>
      </c>
      <c r="T1224">
        <v>138</v>
      </c>
      <c r="U1224">
        <f t="shared" si="197"/>
        <v>138</v>
      </c>
      <c r="V1224" t="str">
        <f t="shared" si="198"/>
        <v/>
      </c>
      <c r="W1224" t="b">
        <v>1</v>
      </c>
      <c r="X1224" t="s">
        <v>8283</v>
      </c>
      <c r="Y1224" s="3">
        <f t="shared" si="199"/>
        <v>2.80375</v>
      </c>
      <c r="Z1224" s="4">
        <f t="shared" si="192"/>
        <v>81.268115942028984</v>
      </c>
      <c r="AA1224" t="s">
        <v>8334</v>
      </c>
      <c r="AB1224" t="s">
        <v>8335</v>
      </c>
      <c r="AC1224">
        <f>1</f>
        <v>1</v>
      </c>
    </row>
    <row r="1225" spans="1:29" ht="43.2" x14ac:dyDescent="0.3">
      <c r="A1225">
        <v>1223</v>
      </c>
      <c r="B1225" s="1" t="s">
        <v>1224</v>
      </c>
      <c r="C1225" s="1" t="s">
        <v>5333</v>
      </c>
      <c r="D1225">
        <v>19800</v>
      </c>
      <c r="E1225">
        <f>VLOOKUP(D1225,LU_A!$C$2:$D$13,1,TRUE)</f>
        <v>15000</v>
      </c>
      <c r="F1225" t="str">
        <f>VLOOKUP($D1225,LU_A!$C$2:$D$13,2,TRUE)</f>
        <v>MedA</v>
      </c>
      <c r="G1225">
        <v>22197</v>
      </c>
      <c r="H1225" t="s">
        <v>8219</v>
      </c>
      <c r="I1225" t="s">
        <v>8224</v>
      </c>
      <c r="J1225" t="s">
        <v>8246</v>
      </c>
      <c r="K1225">
        <v>1478754909</v>
      </c>
      <c r="L1225" s="8">
        <f t="shared" si="190"/>
        <v>42684.218854166669</v>
      </c>
      <c r="M1225" s="8">
        <f t="shared" si="193"/>
        <v>42684</v>
      </c>
      <c r="N1225" s="9">
        <f t="shared" si="194"/>
        <v>0.218854166669189</v>
      </c>
      <c r="O1225">
        <v>1476159309</v>
      </c>
      <c r="P1225" s="8">
        <f t="shared" si="191"/>
        <v>42654.177187499998</v>
      </c>
      <c r="Q1225" s="8">
        <f t="shared" si="195"/>
        <v>42654</v>
      </c>
      <c r="R1225" s="9">
        <f t="shared" si="196"/>
        <v>0.17718749999767169</v>
      </c>
      <c r="S1225" t="b">
        <v>0</v>
      </c>
      <c r="T1225">
        <v>191</v>
      </c>
      <c r="U1225">
        <f t="shared" si="197"/>
        <v>191</v>
      </c>
      <c r="V1225" t="str">
        <f t="shared" si="198"/>
        <v/>
      </c>
      <c r="W1225" t="b">
        <v>1</v>
      </c>
      <c r="X1225" t="s">
        <v>8283</v>
      </c>
      <c r="Y1225" s="3">
        <f t="shared" si="199"/>
        <v>1.1210606060606061</v>
      </c>
      <c r="Z1225" s="4">
        <f t="shared" si="192"/>
        <v>116.21465968586388</v>
      </c>
      <c r="AA1225" t="s">
        <v>8334</v>
      </c>
      <c r="AB1225" t="s">
        <v>8335</v>
      </c>
      <c r="AC1225">
        <f>1</f>
        <v>1</v>
      </c>
    </row>
    <row r="1226" spans="1:29" ht="28.8" x14ac:dyDescent="0.3">
      <c r="A1226">
        <v>1224</v>
      </c>
      <c r="B1226" s="1" t="s">
        <v>1225</v>
      </c>
      <c r="C1226" s="1" t="s">
        <v>5334</v>
      </c>
      <c r="D1226">
        <v>15000</v>
      </c>
      <c r="E1226">
        <f>VLOOKUP(D1226,LU_A!$C$2:$D$13,1,TRUE)</f>
        <v>15000</v>
      </c>
      <c r="F1226" t="str">
        <f>VLOOKUP($D1226,LU_A!$C$2:$D$13,2,TRUE)</f>
        <v>MedA</v>
      </c>
      <c r="G1226">
        <v>1060</v>
      </c>
      <c r="H1226" t="s">
        <v>8220</v>
      </c>
      <c r="I1226" t="s">
        <v>8224</v>
      </c>
      <c r="J1226" t="s">
        <v>8246</v>
      </c>
      <c r="K1226">
        <v>1402060302</v>
      </c>
      <c r="L1226" s="8">
        <f t="shared" si="190"/>
        <v>41796.549791666665</v>
      </c>
      <c r="M1226" s="8">
        <f t="shared" si="193"/>
        <v>41796</v>
      </c>
      <c r="N1226" s="9">
        <f t="shared" si="194"/>
        <v>0.54979166666453239</v>
      </c>
      <c r="O1226">
        <v>1396876302</v>
      </c>
      <c r="P1226" s="8">
        <f t="shared" si="191"/>
        <v>41736.549791666665</v>
      </c>
      <c r="Q1226" s="8">
        <f t="shared" si="195"/>
        <v>41736</v>
      </c>
      <c r="R1226" s="9">
        <f t="shared" si="196"/>
        <v>0.54979166666453239</v>
      </c>
      <c r="S1226" t="b">
        <v>0</v>
      </c>
      <c r="T1226">
        <v>18</v>
      </c>
      <c r="U1226" t="str">
        <f t="shared" si="197"/>
        <v/>
      </c>
      <c r="V1226" t="str">
        <f t="shared" si="198"/>
        <v/>
      </c>
      <c r="W1226" t="b">
        <v>0</v>
      </c>
      <c r="X1226" t="s">
        <v>8284</v>
      </c>
      <c r="Y1226" s="3">
        <f t="shared" si="199"/>
        <v>7.0666666666666669E-2</v>
      </c>
      <c r="Z1226" s="4">
        <f t="shared" si="192"/>
        <v>58.888888888888886</v>
      </c>
      <c r="AA1226" t="s">
        <v>8321</v>
      </c>
      <c r="AB1226" t="s">
        <v>8336</v>
      </c>
      <c r="AC1226">
        <f>1</f>
        <v>1</v>
      </c>
    </row>
    <row r="1227" spans="1:29" ht="43.2" x14ac:dyDescent="0.3">
      <c r="A1227">
        <v>1225</v>
      </c>
      <c r="B1227" s="1" t="s">
        <v>1226</v>
      </c>
      <c r="C1227" s="1" t="s">
        <v>5335</v>
      </c>
      <c r="D1227">
        <v>3000</v>
      </c>
      <c r="E1227">
        <f>VLOOKUP(D1227,LU_A!$C$2:$D$13,1,TRUE)</f>
        <v>1000</v>
      </c>
      <c r="F1227" t="str">
        <f>VLOOKUP($D1227,LU_A!$C$2:$D$13,2,TRUE)</f>
        <v>SmB</v>
      </c>
      <c r="G1227">
        <v>132</v>
      </c>
      <c r="H1227" t="s">
        <v>8220</v>
      </c>
      <c r="I1227" t="s">
        <v>8224</v>
      </c>
      <c r="J1227" t="s">
        <v>8246</v>
      </c>
      <c r="K1227">
        <v>1382478278</v>
      </c>
      <c r="L1227" s="8">
        <f t="shared" si="190"/>
        <v>41569.905995370369</v>
      </c>
      <c r="M1227" s="8">
        <f t="shared" si="193"/>
        <v>41569</v>
      </c>
      <c r="N1227" s="9">
        <f t="shared" si="194"/>
        <v>0.90599537036905531</v>
      </c>
      <c r="O1227">
        <v>1377294278</v>
      </c>
      <c r="P1227" s="8">
        <f t="shared" si="191"/>
        <v>41509.905995370369</v>
      </c>
      <c r="Q1227" s="8">
        <f t="shared" si="195"/>
        <v>41509</v>
      </c>
      <c r="R1227" s="9">
        <f t="shared" si="196"/>
        <v>0.90599537036905531</v>
      </c>
      <c r="S1227" t="b">
        <v>0</v>
      </c>
      <c r="T1227">
        <v>3</v>
      </c>
      <c r="U1227" t="str">
        <f t="shared" si="197"/>
        <v/>
      </c>
      <c r="V1227" t="str">
        <f t="shared" si="198"/>
        <v/>
      </c>
      <c r="W1227" t="b">
        <v>0</v>
      </c>
      <c r="X1227" t="s">
        <v>8284</v>
      </c>
      <c r="Y1227" s="3">
        <f t="shared" si="199"/>
        <v>4.3999999999999997E-2</v>
      </c>
      <c r="Z1227" s="4">
        <f t="shared" si="192"/>
        <v>44</v>
      </c>
      <c r="AA1227" t="s">
        <v>8321</v>
      </c>
      <c r="AB1227" t="s">
        <v>8336</v>
      </c>
      <c r="AC1227">
        <f>1</f>
        <v>1</v>
      </c>
    </row>
    <row r="1228" spans="1:29" ht="43.2" x14ac:dyDescent="0.3">
      <c r="A1228">
        <v>1226</v>
      </c>
      <c r="B1228" s="1" t="s">
        <v>1227</v>
      </c>
      <c r="C1228" s="1" t="s">
        <v>5336</v>
      </c>
      <c r="D1228">
        <v>50000</v>
      </c>
      <c r="E1228">
        <f>VLOOKUP(D1228,LU_A!$C$2:$D$13,1,TRUE)</f>
        <v>50000</v>
      </c>
      <c r="F1228" t="str">
        <f>VLOOKUP($D1228,LU_A!$C$2:$D$13,2,TRUE)</f>
        <v>LgD</v>
      </c>
      <c r="G1228">
        <v>1937</v>
      </c>
      <c r="H1228" t="s">
        <v>8220</v>
      </c>
      <c r="I1228" t="s">
        <v>8224</v>
      </c>
      <c r="J1228" t="s">
        <v>8246</v>
      </c>
      <c r="K1228">
        <v>1398042000</v>
      </c>
      <c r="L1228" s="8">
        <f t="shared" si="190"/>
        <v>41750.041666666664</v>
      </c>
      <c r="M1228" s="8">
        <f t="shared" si="193"/>
        <v>41750</v>
      </c>
      <c r="N1228" s="9">
        <f t="shared" si="194"/>
        <v>4.1666666664241347E-2</v>
      </c>
      <c r="O1228">
        <v>1395089981</v>
      </c>
      <c r="P1228" s="8">
        <f t="shared" si="191"/>
        <v>41715.874780092592</v>
      </c>
      <c r="Q1228" s="8">
        <f t="shared" si="195"/>
        <v>41715</v>
      </c>
      <c r="R1228" s="9">
        <f t="shared" si="196"/>
        <v>0.87478009259211831</v>
      </c>
      <c r="S1228" t="b">
        <v>0</v>
      </c>
      <c r="T1228">
        <v>40</v>
      </c>
      <c r="U1228" t="str">
        <f t="shared" si="197"/>
        <v/>
      </c>
      <c r="V1228" t="str">
        <f t="shared" si="198"/>
        <v/>
      </c>
      <c r="W1228" t="b">
        <v>0</v>
      </c>
      <c r="X1228" t="s">
        <v>8284</v>
      </c>
      <c r="Y1228" s="3">
        <f t="shared" si="199"/>
        <v>3.8739999999999997E-2</v>
      </c>
      <c r="Z1228" s="4">
        <f t="shared" si="192"/>
        <v>48.424999999999997</v>
      </c>
      <c r="AA1228" t="s">
        <v>8321</v>
      </c>
      <c r="AB1228" t="s">
        <v>8336</v>
      </c>
      <c r="AC1228">
        <f>1</f>
        <v>1</v>
      </c>
    </row>
    <row r="1229" spans="1:29" ht="43.2" x14ac:dyDescent="0.3">
      <c r="A1229">
        <v>1227</v>
      </c>
      <c r="B1229" s="1" t="s">
        <v>1228</v>
      </c>
      <c r="C1229" s="1" t="s">
        <v>5337</v>
      </c>
      <c r="D1229">
        <v>2000</v>
      </c>
      <c r="E1229">
        <f>VLOOKUP(D1229,LU_A!$C$2:$D$13,1,TRUE)</f>
        <v>1000</v>
      </c>
      <c r="F1229" t="str">
        <f>VLOOKUP($D1229,LU_A!$C$2:$D$13,2,TRUE)</f>
        <v>SmB</v>
      </c>
      <c r="G1229">
        <v>0</v>
      </c>
      <c r="H1229" t="s">
        <v>8220</v>
      </c>
      <c r="I1229" t="s">
        <v>8224</v>
      </c>
      <c r="J1229" t="s">
        <v>8246</v>
      </c>
      <c r="K1229">
        <v>1407394800</v>
      </c>
      <c r="L1229" s="8">
        <f t="shared" si="190"/>
        <v>41858.291666666664</v>
      </c>
      <c r="M1229" s="8">
        <f t="shared" si="193"/>
        <v>41858</v>
      </c>
      <c r="N1229" s="9">
        <f t="shared" si="194"/>
        <v>0.29166666666424135</v>
      </c>
      <c r="O1229">
        <v>1404770616</v>
      </c>
      <c r="P1229" s="8">
        <f t="shared" si="191"/>
        <v>41827.919166666667</v>
      </c>
      <c r="Q1229" s="8">
        <f t="shared" si="195"/>
        <v>41827</v>
      </c>
      <c r="R1229" s="9">
        <f t="shared" si="196"/>
        <v>0.91916666666656965</v>
      </c>
      <c r="S1229" t="b">
        <v>0</v>
      </c>
      <c r="T1229">
        <v>0</v>
      </c>
      <c r="U1229" t="str">
        <f t="shared" si="197"/>
        <v/>
      </c>
      <c r="V1229" t="str">
        <f t="shared" si="198"/>
        <v/>
      </c>
      <c r="W1229" t="b">
        <v>0</v>
      </c>
      <c r="X1229" t="s">
        <v>8284</v>
      </c>
      <c r="Y1229" s="3">
        <f t="shared" si="199"/>
        <v>0</v>
      </c>
      <c r="Z1229" s="4" t="str">
        <f t="shared" si="192"/>
        <v xml:space="preserve"> </v>
      </c>
      <c r="AA1229" t="s">
        <v>8321</v>
      </c>
      <c r="AB1229" t="s">
        <v>8336</v>
      </c>
      <c r="AC1229">
        <f>1</f>
        <v>1</v>
      </c>
    </row>
    <row r="1230" spans="1:29" ht="43.2" x14ac:dyDescent="0.3">
      <c r="A1230">
        <v>1228</v>
      </c>
      <c r="B1230" s="1" t="s">
        <v>1229</v>
      </c>
      <c r="C1230" s="1" t="s">
        <v>5338</v>
      </c>
      <c r="D1230">
        <v>5000</v>
      </c>
      <c r="E1230">
        <f>VLOOKUP(D1230,LU_A!$C$2:$D$13,1,TRUE)</f>
        <v>5000</v>
      </c>
      <c r="F1230" t="str">
        <f>VLOOKUP($D1230,LU_A!$C$2:$D$13,2,TRUE)</f>
        <v>SmC</v>
      </c>
      <c r="G1230">
        <v>1465</v>
      </c>
      <c r="H1230" t="s">
        <v>8220</v>
      </c>
      <c r="I1230" t="s">
        <v>8224</v>
      </c>
      <c r="J1230" t="s">
        <v>8246</v>
      </c>
      <c r="K1230">
        <v>1317231008</v>
      </c>
      <c r="L1230" s="8">
        <f t="shared" si="190"/>
        <v>40814.729259259257</v>
      </c>
      <c r="M1230" s="8">
        <f t="shared" si="193"/>
        <v>40814</v>
      </c>
      <c r="N1230" s="9">
        <f t="shared" si="194"/>
        <v>0.72925925925665069</v>
      </c>
      <c r="O1230">
        <v>1312047008</v>
      </c>
      <c r="P1230" s="8">
        <f t="shared" si="191"/>
        <v>40754.729259259257</v>
      </c>
      <c r="Q1230" s="8">
        <f t="shared" si="195"/>
        <v>40754</v>
      </c>
      <c r="R1230" s="9">
        <f t="shared" si="196"/>
        <v>0.72925925925665069</v>
      </c>
      <c r="S1230" t="b">
        <v>0</v>
      </c>
      <c r="T1230">
        <v>24</v>
      </c>
      <c r="U1230" t="str">
        <f t="shared" si="197"/>
        <v/>
      </c>
      <c r="V1230" t="str">
        <f t="shared" si="198"/>
        <v/>
      </c>
      <c r="W1230" t="b">
        <v>0</v>
      </c>
      <c r="X1230" t="s">
        <v>8284</v>
      </c>
      <c r="Y1230" s="3">
        <f t="shared" si="199"/>
        <v>0.29299999999999998</v>
      </c>
      <c r="Z1230" s="4">
        <f t="shared" si="192"/>
        <v>61.041666666666664</v>
      </c>
      <c r="AA1230" t="s">
        <v>8321</v>
      </c>
      <c r="AB1230" t="s">
        <v>8336</v>
      </c>
      <c r="AC1230">
        <f>1</f>
        <v>1</v>
      </c>
    </row>
    <row r="1231" spans="1:29" ht="57.6" x14ac:dyDescent="0.3">
      <c r="A1231">
        <v>1229</v>
      </c>
      <c r="B1231" s="1" t="s">
        <v>1230</v>
      </c>
      <c r="C1231" s="1" t="s">
        <v>5339</v>
      </c>
      <c r="D1231">
        <v>2750</v>
      </c>
      <c r="E1231">
        <f>VLOOKUP(D1231,LU_A!$C$2:$D$13,1,TRUE)</f>
        <v>1000</v>
      </c>
      <c r="F1231" t="str">
        <f>VLOOKUP($D1231,LU_A!$C$2:$D$13,2,TRUE)</f>
        <v>SmB</v>
      </c>
      <c r="G1231">
        <v>25</v>
      </c>
      <c r="H1231" t="s">
        <v>8220</v>
      </c>
      <c r="I1231" t="s">
        <v>8224</v>
      </c>
      <c r="J1231" t="s">
        <v>8246</v>
      </c>
      <c r="K1231">
        <v>1334592000</v>
      </c>
      <c r="L1231" s="8">
        <f t="shared" si="190"/>
        <v>41015.666666666664</v>
      </c>
      <c r="M1231" s="8">
        <f t="shared" si="193"/>
        <v>41015</v>
      </c>
      <c r="N1231" s="9">
        <f t="shared" si="194"/>
        <v>0.66666666666424135</v>
      </c>
      <c r="O1231">
        <v>1331982127</v>
      </c>
      <c r="P1231" s="8">
        <f t="shared" si="191"/>
        <v>40985.459803240738</v>
      </c>
      <c r="Q1231" s="8">
        <f t="shared" si="195"/>
        <v>40985</v>
      </c>
      <c r="R1231" s="9">
        <f t="shared" si="196"/>
        <v>0.45980324073752854</v>
      </c>
      <c r="S1231" t="b">
        <v>0</v>
      </c>
      <c r="T1231">
        <v>1</v>
      </c>
      <c r="U1231" t="str">
        <f t="shared" si="197"/>
        <v/>
      </c>
      <c r="V1231" t="str">
        <f t="shared" si="198"/>
        <v/>
      </c>
      <c r="W1231" t="b">
        <v>0</v>
      </c>
      <c r="X1231" t="s">
        <v>8284</v>
      </c>
      <c r="Y1231" s="3">
        <f t="shared" si="199"/>
        <v>9.0909090909090905E-3</v>
      </c>
      <c r="Z1231" s="4">
        <f t="shared" si="192"/>
        <v>25</v>
      </c>
      <c r="AA1231" t="s">
        <v>8321</v>
      </c>
      <c r="AB1231" t="s">
        <v>8336</v>
      </c>
      <c r="AC1231">
        <f>1</f>
        <v>1</v>
      </c>
    </row>
    <row r="1232" spans="1:29" ht="43.2" x14ac:dyDescent="0.3">
      <c r="A1232">
        <v>1230</v>
      </c>
      <c r="B1232" s="1" t="s">
        <v>1231</v>
      </c>
      <c r="C1232" s="1" t="s">
        <v>5340</v>
      </c>
      <c r="D1232">
        <v>500000</v>
      </c>
      <c r="E1232">
        <f>VLOOKUP(D1232,LU_A!$C$2:$D$13,1,TRUE)</f>
        <v>50000</v>
      </c>
      <c r="F1232" t="str">
        <f>VLOOKUP($D1232,LU_A!$C$2:$D$13,2,TRUE)</f>
        <v>LgD</v>
      </c>
      <c r="G1232">
        <v>0</v>
      </c>
      <c r="H1232" t="s">
        <v>8220</v>
      </c>
      <c r="I1232" t="s">
        <v>8224</v>
      </c>
      <c r="J1232" t="s">
        <v>8246</v>
      </c>
      <c r="K1232">
        <v>1298589630</v>
      </c>
      <c r="L1232" s="8">
        <f t="shared" si="190"/>
        <v>40598.972569444442</v>
      </c>
      <c r="M1232" s="8">
        <f t="shared" si="193"/>
        <v>40598</v>
      </c>
      <c r="N1232" s="9">
        <f t="shared" si="194"/>
        <v>0.9725694444423425</v>
      </c>
      <c r="O1232">
        <v>1295997630</v>
      </c>
      <c r="P1232" s="8">
        <f t="shared" si="191"/>
        <v>40568.972569444442</v>
      </c>
      <c r="Q1232" s="8">
        <f t="shared" si="195"/>
        <v>40568</v>
      </c>
      <c r="R1232" s="9">
        <f t="shared" si="196"/>
        <v>0.9725694444423425</v>
      </c>
      <c r="S1232" t="b">
        <v>0</v>
      </c>
      <c r="T1232">
        <v>0</v>
      </c>
      <c r="U1232" t="str">
        <f t="shared" si="197"/>
        <v/>
      </c>
      <c r="V1232" t="str">
        <f t="shared" si="198"/>
        <v/>
      </c>
      <c r="W1232" t="b">
        <v>0</v>
      </c>
      <c r="X1232" t="s">
        <v>8284</v>
      </c>
      <c r="Y1232" s="3">
        <f t="shared" si="199"/>
        <v>0</v>
      </c>
      <c r="Z1232" s="4" t="str">
        <f t="shared" si="192"/>
        <v xml:space="preserve"> </v>
      </c>
      <c r="AA1232" t="s">
        <v>8321</v>
      </c>
      <c r="AB1232" t="s">
        <v>8336</v>
      </c>
      <c r="AC1232">
        <f>1</f>
        <v>1</v>
      </c>
    </row>
    <row r="1233" spans="1:29" ht="43.2" x14ac:dyDescent="0.3">
      <c r="A1233">
        <v>1231</v>
      </c>
      <c r="B1233" s="1" t="s">
        <v>1232</v>
      </c>
      <c r="C1233" s="1" t="s">
        <v>5341</v>
      </c>
      <c r="D1233">
        <v>5000</v>
      </c>
      <c r="E1233">
        <f>VLOOKUP(D1233,LU_A!$C$2:$D$13,1,TRUE)</f>
        <v>5000</v>
      </c>
      <c r="F1233" t="str">
        <f>VLOOKUP($D1233,LU_A!$C$2:$D$13,2,TRUE)</f>
        <v>SmC</v>
      </c>
      <c r="G1233">
        <v>0</v>
      </c>
      <c r="H1233" t="s">
        <v>8220</v>
      </c>
      <c r="I1233" t="s">
        <v>8224</v>
      </c>
      <c r="J1233" t="s">
        <v>8246</v>
      </c>
      <c r="K1233">
        <v>1440723600</v>
      </c>
      <c r="L1233" s="8">
        <f t="shared" si="190"/>
        <v>42244.041666666672</v>
      </c>
      <c r="M1233" s="8">
        <f t="shared" si="193"/>
        <v>42244</v>
      </c>
      <c r="N1233" s="9">
        <f t="shared" si="194"/>
        <v>4.1666666671517305E-2</v>
      </c>
      <c r="O1233">
        <v>1436394968</v>
      </c>
      <c r="P1233" s="8">
        <f t="shared" si="191"/>
        <v>42193.941759259258</v>
      </c>
      <c r="Q1233" s="8">
        <f t="shared" si="195"/>
        <v>42193</v>
      </c>
      <c r="R1233" s="9">
        <f t="shared" si="196"/>
        <v>0.94175925925810589</v>
      </c>
      <c r="S1233" t="b">
        <v>0</v>
      </c>
      <c r="T1233">
        <v>0</v>
      </c>
      <c r="U1233" t="str">
        <f t="shared" si="197"/>
        <v/>
      </c>
      <c r="V1233" t="str">
        <f t="shared" si="198"/>
        <v/>
      </c>
      <c r="W1233" t="b">
        <v>0</v>
      </c>
      <c r="X1233" t="s">
        <v>8284</v>
      </c>
      <c r="Y1233" s="3">
        <f t="shared" si="199"/>
        <v>0</v>
      </c>
      <c r="Z1233" s="4" t="str">
        <f t="shared" si="192"/>
        <v xml:space="preserve"> </v>
      </c>
      <c r="AA1233" t="s">
        <v>8321</v>
      </c>
      <c r="AB1233" t="s">
        <v>8336</v>
      </c>
      <c r="AC1233">
        <f>1</f>
        <v>1</v>
      </c>
    </row>
    <row r="1234" spans="1:29" ht="43.2" x14ac:dyDescent="0.3">
      <c r="A1234">
        <v>1232</v>
      </c>
      <c r="B1234" s="1" t="s">
        <v>1233</v>
      </c>
      <c r="C1234" s="1" t="s">
        <v>5342</v>
      </c>
      <c r="D1234">
        <v>5000</v>
      </c>
      <c r="E1234">
        <f>VLOOKUP(D1234,LU_A!$C$2:$D$13,1,TRUE)</f>
        <v>5000</v>
      </c>
      <c r="F1234" t="str">
        <f>VLOOKUP($D1234,LU_A!$C$2:$D$13,2,TRUE)</f>
        <v>SmC</v>
      </c>
      <c r="G1234">
        <v>40</v>
      </c>
      <c r="H1234" t="s">
        <v>8220</v>
      </c>
      <c r="I1234" t="s">
        <v>8224</v>
      </c>
      <c r="J1234" t="s">
        <v>8246</v>
      </c>
      <c r="K1234">
        <v>1381090870</v>
      </c>
      <c r="L1234" s="8">
        <f t="shared" si="190"/>
        <v>41553.848032407412</v>
      </c>
      <c r="M1234" s="8">
        <f t="shared" si="193"/>
        <v>41553</v>
      </c>
      <c r="N1234" s="9">
        <f t="shared" si="194"/>
        <v>0.84803240741166519</v>
      </c>
      <c r="O1234">
        <v>1377030070</v>
      </c>
      <c r="P1234" s="8">
        <f t="shared" si="191"/>
        <v>41506.848032407412</v>
      </c>
      <c r="Q1234" s="8">
        <f t="shared" si="195"/>
        <v>41506</v>
      </c>
      <c r="R1234" s="9">
        <f t="shared" si="196"/>
        <v>0.84803240741166519</v>
      </c>
      <c r="S1234" t="b">
        <v>0</v>
      </c>
      <c r="T1234">
        <v>1</v>
      </c>
      <c r="U1234" t="str">
        <f t="shared" si="197"/>
        <v/>
      </c>
      <c r="V1234" t="str">
        <f t="shared" si="198"/>
        <v/>
      </c>
      <c r="W1234" t="b">
        <v>0</v>
      </c>
      <c r="X1234" t="s">
        <v>8284</v>
      </c>
      <c r="Y1234" s="3">
        <f t="shared" si="199"/>
        <v>8.0000000000000002E-3</v>
      </c>
      <c r="Z1234" s="4">
        <f t="shared" si="192"/>
        <v>40</v>
      </c>
      <c r="AA1234" t="s">
        <v>8321</v>
      </c>
      <c r="AB1234" t="s">
        <v>8336</v>
      </c>
      <c r="AC1234">
        <f>1</f>
        <v>1</v>
      </c>
    </row>
    <row r="1235" spans="1:29" ht="43.2" x14ac:dyDescent="0.3">
      <c r="A1235">
        <v>1233</v>
      </c>
      <c r="B1235" s="1" t="s">
        <v>1234</v>
      </c>
      <c r="C1235" s="1" t="s">
        <v>5343</v>
      </c>
      <c r="D1235">
        <v>1000</v>
      </c>
      <c r="E1235">
        <f>VLOOKUP(D1235,LU_A!$C$2:$D$13,1,TRUE)</f>
        <v>1000</v>
      </c>
      <c r="F1235" t="str">
        <f>VLOOKUP($D1235,LU_A!$C$2:$D$13,2,TRUE)</f>
        <v>SmB</v>
      </c>
      <c r="G1235">
        <v>116</v>
      </c>
      <c r="H1235" t="s">
        <v>8220</v>
      </c>
      <c r="I1235" t="s">
        <v>8224</v>
      </c>
      <c r="J1235" t="s">
        <v>8246</v>
      </c>
      <c r="K1235">
        <v>1329864374</v>
      </c>
      <c r="L1235" s="8">
        <f t="shared" si="190"/>
        <v>40960.948773148149</v>
      </c>
      <c r="M1235" s="8">
        <f t="shared" si="193"/>
        <v>40960</v>
      </c>
      <c r="N1235" s="9">
        <f t="shared" si="194"/>
        <v>0.94877314814948477</v>
      </c>
      <c r="O1235">
        <v>1328049974</v>
      </c>
      <c r="P1235" s="8">
        <f t="shared" si="191"/>
        <v>40939.948773148149</v>
      </c>
      <c r="Q1235" s="8">
        <f t="shared" si="195"/>
        <v>40939</v>
      </c>
      <c r="R1235" s="9">
        <f t="shared" si="196"/>
        <v>0.94877314814948477</v>
      </c>
      <c r="S1235" t="b">
        <v>0</v>
      </c>
      <c r="T1235">
        <v>6</v>
      </c>
      <c r="U1235" t="str">
        <f t="shared" si="197"/>
        <v/>
      </c>
      <c r="V1235" t="str">
        <f t="shared" si="198"/>
        <v/>
      </c>
      <c r="W1235" t="b">
        <v>0</v>
      </c>
      <c r="X1235" t="s">
        <v>8284</v>
      </c>
      <c r="Y1235" s="3">
        <f t="shared" si="199"/>
        <v>0.11600000000000001</v>
      </c>
      <c r="Z1235" s="4">
        <f t="shared" si="192"/>
        <v>19.333333333333332</v>
      </c>
      <c r="AA1235" t="s">
        <v>8321</v>
      </c>
      <c r="AB1235" t="s">
        <v>8336</v>
      </c>
      <c r="AC1235">
        <f>1</f>
        <v>1</v>
      </c>
    </row>
    <row r="1236" spans="1:29" ht="43.2" x14ac:dyDescent="0.3">
      <c r="A1236">
        <v>1234</v>
      </c>
      <c r="B1236" s="1" t="s">
        <v>1235</v>
      </c>
      <c r="C1236" s="1" t="s">
        <v>5344</v>
      </c>
      <c r="D1236">
        <v>50000</v>
      </c>
      <c r="E1236">
        <f>VLOOKUP(D1236,LU_A!$C$2:$D$13,1,TRUE)</f>
        <v>50000</v>
      </c>
      <c r="F1236" t="str">
        <f>VLOOKUP($D1236,LU_A!$C$2:$D$13,2,TRUE)</f>
        <v>LgD</v>
      </c>
      <c r="G1236">
        <v>0</v>
      </c>
      <c r="H1236" t="s">
        <v>8220</v>
      </c>
      <c r="I1236" t="s">
        <v>8225</v>
      </c>
      <c r="J1236" t="s">
        <v>8247</v>
      </c>
      <c r="K1236">
        <v>1422903342</v>
      </c>
      <c r="L1236" s="8">
        <f t="shared" si="190"/>
        <v>42037.788680555561</v>
      </c>
      <c r="M1236" s="8">
        <f t="shared" si="193"/>
        <v>42037</v>
      </c>
      <c r="N1236" s="9">
        <f t="shared" si="194"/>
        <v>0.78868055556085892</v>
      </c>
      <c r="O1236">
        <v>1420311342</v>
      </c>
      <c r="P1236" s="8">
        <f t="shared" si="191"/>
        <v>42007.788680555561</v>
      </c>
      <c r="Q1236" s="8">
        <f t="shared" si="195"/>
        <v>42007</v>
      </c>
      <c r="R1236" s="9">
        <f t="shared" si="196"/>
        <v>0.78868055556085892</v>
      </c>
      <c r="S1236" t="b">
        <v>0</v>
      </c>
      <c r="T1236">
        <v>0</v>
      </c>
      <c r="U1236" t="str">
        <f t="shared" si="197"/>
        <v/>
      </c>
      <c r="V1236" t="str">
        <f t="shared" si="198"/>
        <v/>
      </c>
      <c r="W1236" t="b">
        <v>0</v>
      </c>
      <c r="X1236" t="s">
        <v>8284</v>
      </c>
      <c r="Y1236" s="3">
        <f t="shared" si="199"/>
        <v>0</v>
      </c>
      <c r="Z1236" s="4" t="str">
        <f t="shared" si="192"/>
        <v xml:space="preserve"> </v>
      </c>
      <c r="AA1236" t="s">
        <v>8321</v>
      </c>
      <c r="AB1236" t="s">
        <v>8336</v>
      </c>
      <c r="AC1236">
        <f>1</f>
        <v>1</v>
      </c>
    </row>
    <row r="1237" spans="1:29" ht="43.2" x14ac:dyDescent="0.3">
      <c r="A1237">
        <v>1235</v>
      </c>
      <c r="B1237" s="1" t="s">
        <v>1236</v>
      </c>
      <c r="C1237" s="1" t="s">
        <v>5345</v>
      </c>
      <c r="D1237">
        <v>7534</v>
      </c>
      <c r="E1237">
        <f>VLOOKUP(D1237,LU_A!$C$2:$D$13,1,TRUE)</f>
        <v>5000</v>
      </c>
      <c r="F1237" t="str">
        <f>VLOOKUP($D1237,LU_A!$C$2:$D$13,2,TRUE)</f>
        <v>SmC</v>
      </c>
      <c r="G1237">
        <v>210</v>
      </c>
      <c r="H1237" t="s">
        <v>8220</v>
      </c>
      <c r="I1237" t="s">
        <v>8224</v>
      </c>
      <c r="J1237" t="s">
        <v>8246</v>
      </c>
      <c r="K1237">
        <v>1387077299</v>
      </c>
      <c r="L1237" s="8">
        <f t="shared" si="190"/>
        <v>41623.135405092595</v>
      </c>
      <c r="M1237" s="8">
        <f t="shared" si="193"/>
        <v>41623</v>
      </c>
      <c r="N1237" s="9">
        <f t="shared" si="194"/>
        <v>0.13540509259473765</v>
      </c>
      <c r="O1237">
        <v>1383621299</v>
      </c>
      <c r="P1237" s="8">
        <f t="shared" si="191"/>
        <v>41583.135405092595</v>
      </c>
      <c r="Q1237" s="8">
        <f t="shared" si="195"/>
        <v>41583</v>
      </c>
      <c r="R1237" s="9">
        <f t="shared" si="196"/>
        <v>0.13540509259473765</v>
      </c>
      <c r="S1237" t="b">
        <v>0</v>
      </c>
      <c r="T1237">
        <v>6</v>
      </c>
      <c r="U1237" t="str">
        <f t="shared" si="197"/>
        <v/>
      </c>
      <c r="V1237" t="str">
        <f t="shared" si="198"/>
        <v/>
      </c>
      <c r="W1237" t="b">
        <v>0</v>
      </c>
      <c r="X1237" t="s">
        <v>8284</v>
      </c>
      <c r="Y1237" s="3">
        <f t="shared" si="199"/>
        <v>2.787363950092912E-2</v>
      </c>
      <c r="Z1237" s="4">
        <f t="shared" si="192"/>
        <v>35</v>
      </c>
      <c r="AA1237" t="s">
        <v>8321</v>
      </c>
      <c r="AB1237" t="s">
        <v>8336</v>
      </c>
      <c r="AC1237">
        <f>1</f>
        <v>1</v>
      </c>
    </row>
    <row r="1238" spans="1:29" x14ac:dyDescent="0.3">
      <c r="A1238">
        <v>1236</v>
      </c>
      <c r="B1238" s="1" t="s">
        <v>1237</v>
      </c>
      <c r="C1238" s="1" t="s">
        <v>5346</v>
      </c>
      <c r="D1238">
        <v>2500</v>
      </c>
      <c r="E1238">
        <f>VLOOKUP(D1238,LU_A!$C$2:$D$13,1,TRUE)</f>
        <v>1000</v>
      </c>
      <c r="F1238" t="str">
        <f>VLOOKUP($D1238,LU_A!$C$2:$D$13,2,TRUE)</f>
        <v>SmB</v>
      </c>
      <c r="G1238">
        <v>0</v>
      </c>
      <c r="H1238" t="s">
        <v>8220</v>
      </c>
      <c r="I1238" t="s">
        <v>8224</v>
      </c>
      <c r="J1238" t="s">
        <v>8246</v>
      </c>
      <c r="K1238">
        <v>1343491200</v>
      </c>
      <c r="L1238" s="8">
        <f t="shared" si="190"/>
        <v>41118.666666666664</v>
      </c>
      <c r="M1238" s="8">
        <f t="shared" si="193"/>
        <v>41118</v>
      </c>
      <c r="N1238" s="9">
        <f t="shared" si="194"/>
        <v>0.66666666666424135</v>
      </c>
      <c r="O1238">
        <v>1342801164</v>
      </c>
      <c r="P1238" s="8">
        <f t="shared" si="191"/>
        <v>41110.680138888885</v>
      </c>
      <c r="Q1238" s="8">
        <f t="shared" si="195"/>
        <v>41110</v>
      </c>
      <c r="R1238" s="9">
        <f t="shared" si="196"/>
        <v>0.68013888888526708</v>
      </c>
      <c r="S1238" t="b">
        <v>0</v>
      </c>
      <c r="T1238">
        <v>0</v>
      </c>
      <c r="U1238" t="str">
        <f t="shared" si="197"/>
        <v/>
      </c>
      <c r="V1238" t="str">
        <f t="shared" si="198"/>
        <v/>
      </c>
      <c r="W1238" t="b">
        <v>0</v>
      </c>
      <c r="X1238" t="s">
        <v>8284</v>
      </c>
      <c r="Y1238" s="3">
        <f t="shared" si="199"/>
        <v>0</v>
      </c>
      <c r="Z1238" s="4" t="str">
        <f t="shared" si="192"/>
        <v xml:space="preserve"> </v>
      </c>
      <c r="AA1238" t="s">
        <v>8321</v>
      </c>
      <c r="AB1238" t="s">
        <v>8336</v>
      </c>
      <c r="AC1238">
        <f>1</f>
        <v>1</v>
      </c>
    </row>
    <row r="1239" spans="1:29" ht="43.2" x14ac:dyDescent="0.3">
      <c r="A1239">
        <v>1237</v>
      </c>
      <c r="B1239" s="1" t="s">
        <v>1238</v>
      </c>
      <c r="C1239" s="1" t="s">
        <v>5347</v>
      </c>
      <c r="D1239">
        <v>25000</v>
      </c>
      <c r="E1239">
        <f>VLOOKUP(D1239,LU_A!$C$2:$D$13,1,TRUE)</f>
        <v>25000</v>
      </c>
      <c r="F1239" t="str">
        <f>VLOOKUP($D1239,LU_A!$C$2:$D$13,2,TRUE)</f>
        <v>MedC</v>
      </c>
      <c r="G1239">
        <v>0</v>
      </c>
      <c r="H1239" t="s">
        <v>8220</v>
      </c>
      <c r="I1239" t="s">
        <v>8224</v>
      </c>
      <c r="J1239" t="s">
        <v>8246</v>
      </c>
      <c r="K1239">
        <v>1345790865</v>
      </c>
      <c r="L1239" s="8">
        <f t="shared" si="190"/>
        <v>41145.283159722225</v>
      </c>
      <c r="M1239" s="8">
        <f t="shared" si="193"/>
        <v>41145</v>
      </c>
      <c r="N1239" s="9">
        <f t="shared" si="194"/>
        <v>0.28315972222480923</v>
      </c>
      <c r="O1239">
        <v>1344062865</v>
      </c>
      <c r="P1239" s="8">
        <f t="shared" si="191"/>
        <v>41125.283159722225</v>
      </c>
      <c r="Q1239" s="8">
        <f t="shared" si="195"/>
        <v>41125</v>
      </c>
      <c r="R1239" s="9">
        <f t="shared" si="196"/>
        <v>0.28315972222480923</v>
      </c>
      <c r="S1239" t="b">
        <v>0</v>
      </c>
      <c r="T1239">
        <v>0</v>
      </c>
      <c r="U1239" t="str">
        <f t="shared" si="197"/>
        <v/>
      </c>
      <c r="V1239" t="str">
        <f t="shared" si="198"/>
        <v/>
      </c>
      <c r="W1239" t="b">
        <v>0</v>
      </c>
      <c r="X1239" t="s">
        <v>8284</v>
      </c>
      <c r="Y1239" s="3">
        <f t="shared" si="199"/>
        <v>0</v>
      </c>
      <c r="Z1239" s="4" t="str">
        <f t="shared" si="192"/>
        <v xml:space="preserve"> </v>
      </c>
      <c r="AA1239" t="s">
        <v>8321</v>
      </c>
      <c r="AB1239" t="s">
        <v>8336</v>
      </c>
      <c r="AC1239">
        <f>1</f>
        <v>1</v>
      </c>
    </row>
    <row r="1240" spans="1:29" ht="57.6" x14ac:dyDescent="0.3">
      <c r="A1240">
        <v>1238</v>
      </c>
      <c r="B1240" s="1" t="s">
        <v>1239</v>
      </c>
      <c r="C1240" s="1" t="s">
        <v>5348</v>
      </c>
      <c r="D1240">
        <v>1000</v>
      </c>
      <c r="E1240">
        <f>VLOOKUP(D1240,LU_A!$C$2:$D$13,1,TRUE)</f>
        <v>1000</v>
      </c>
      <c r="F1240" t="str">
        <f>VLOOKUP($D1240,LU_A!$C$2:$D$13,2,TRUE)</f>
        <v>SmB</v>
      </c>
      <c r="G1240">
        <v>178</v>
      </c>
      <c r="H1240" t="s">
        <v>8220</v>
      </c>
      <c r="I1240" t="s">
        <v>8224</v>
      </c>
      <c r="J1240" t="s">
        <v>8246</v>
      </c>
      <c r="K1240">
        <v>1312641536</v>
      </c>
      <c r="L1240" s="8">
        <f t="shared" si="190"/>
        <v>40761.61037037037</v>
      </c>
      <c r="M1240" s="8">
        <f t="shared" si="193"/>
        <v>40761</v>
      </c>
      <c r="N1240" s="9">
        <f t="shared" si="194"/>
        <v>0.61037037037021946</v>
      </c>
      <c r="O1240">
        <v>1310049536</v>
      </c>
      <c r="P1240" s="8">
        <f t="shared" si="191"/>
        <v>40731.61037037037</v>
      </c>
      <c r="Q1240" s="8">
        <f t="shared" si="195"/>
        <v>40731</v>
      </c>
      <c r="R1240" s="9">
        <f t="shared" si="196"/>
        <v>0.61037037037021946</v>
      </c>
      <c r="S1240" t="b">
        <v>0</v>
      </c>
      <c r="T1240">
        <v>3</v>
      </c>
      <c r="U1240" t="str">
        <f t="shared" si="197"/>
        <v/>
      </c>
      <c r="V1240" t="str">
        <f t="shared" si="198"/>
        <v/>
      </c>
      <c r="W1240" t="b">
        <v>0</v>
      </c>
      <c r="X1240" t="s">
        <v>8284</v>
      </c>
      <c r="Y1240" s="3">
        <f t="shared" si="199"/>
        <v>0.17799999999999999</v>
      </c>
      <c r="Z1240" s="4">
        <f t="shared" si="192"/>
        <v>59.333333333333336</v>
      </c>
      <c r="AA1240" t="s">
        <v>8321</v>
      </c>
      <c r="AB1240" t="s">
        <v>8336</v>
      </c>
      <c r="AC1240">
        <f>1</f>
        <v>1</v>
      </c>
    </row>
    <row r="1241" spans="1:29" ht="28.8" x14ac:dyDescent="0.3">
      <c r="A1241">
        <v>1239</v>
      </c>
      <c r="B1241" s="1" t="s">
        <v>1240</v>
      </c>
      <c r="C1241" s="1" t="s">
        <v>5349</v>
      </c>
      <c r="D1241">
        <v>2500</v>
      </c>
      <c r="E1241">
        <f>VLOOKUP(D1241,LU_A!$C$2:$D$13,1,TRUE)</f>
        <v>1000</v>
      </c>
      <c r="F1241" t="str">
        <f>VLOOKUP($D1241,LU_A!$C$2:$D$13,2,TRUE)</f>
        <v>SmB</v>
      </c>
      <c r="G1241">
        <v>0</v>
      </c>
      <c r="H1241" t="s">
        <v>8220</v>
      </c>
      <c r="I1241" t="s">
        <v>8224</v>
      </c>
      <c r="J1241" t="s">
        <v>8246</v>
      </c>
      <c r="K1241">
        <v>1325804767</v>
      </c>
      <c r="L1241" s="8">
        <f t="shared" si="190"/>
        <v>40913.962581018517</v>
      </c>
      <c r="M1241" s="8">
        <f t="shared" si="193"/>
        <v>40913</v>
      </c>
      <c r="N1241" s="9">
        <f t="shared" si="194"/>
        <v>0.96258101851708489</v>
      </c>
      <c r="O1241">
        <v>1323212767</v>
      </c>
      <c r="P1241" s="8">
        <f t="shared" si="191"/>
        <v>40883.962581018517</v>
      </c>
      <c r="Q1241" s="8">
        <f t="shared" si="195"/>
        <v>40883</v>
      </c>
      <c r="R1241" s="9">
        <f t="shared" si="196"/>
        <v>0.96258101851708489</v>
      </c>
      <c r="S1241" t="b">
        <v>0</v>
      </c>
      <c r="T1241">
        <v>0</v>
      </c>
      <c r="U1241" t="str">
        <f t="shared" si="197"/>
        <v/>
      </c>
      <c r="V1241" t="str">
        <f t="shared" si="198"/>
        <v/>
      </c>
      <c r="W1241" t="b">
        <v>0</v>
      </c>
      <c r="X1241" t="s">
        <v>8284</v>
      </c>
      <c r="Y1241" s="3">
        <f t="shared" si="199"/>
        <v>0</v>
      </c>
      <c r="Z1241" s="4" t="str">
        <f t="shared" si="192"/>
        <v xml:space="preserve"> </v>
      </c>
      <c r="AA1241" t="s">
        <v>8321</v>
      </c>
      <c r="AB1241" t="s">
        <v>8336</v>
      </c>
      <c r="AC1241">
        <f>1</f>
        <v>1</v>
      </c>
    </row>
    <row r="1242" spans="1:29" ht="43.2" x14ac:dyDescent="0.3">
      <c r="A1242">
        <v>1240</v>
      </c>
      <c r="B1242" s="1" t="s">
        <v>1241</v>
      </c>
      <c r="C1242" s="1" t="s">
        <v>5350</v>
      </c>
      <c r="D1242">
        <v>8000</v>
      </c>
      <c r="E1242">
        <f>VLOOKUP(D1242,LU_A!$C$2:$D$13,1,TRUE)</f>
        <v>5000</v>
      </c>
      <c r="F1242" t="str">
        <f>VLOOKUP($D1242,LU_A!$C$2:$D$13,2,TRUE)</f>
        <v>SmC</v>
      </c>
      <c r="G1242">
        <v>241</v>
      </c>
      <c r="H1242" t="s">
        <v>8220</v>
      </c>
      <c r="I1242" t="s">
        <v>8224</v>
      </c>
      <c r="J1242" t="s">
        <v>8246</v>
      </c>
      <c r="K1242">
        <v>1373665860</v>
      </c>
      <c r="L1242" s="8">
        <f t="shared" si="190"/>
        <v>41467.910416666666</v>
      </c>
      <c r="M1242" s="8">
        <f t="shared" si="193"/>
        <v>41467</v>
      </c>
      <c r="N1242" s="9">
        <f t="shared" si="194"/>
        <v>0.91041666666569654</v>
      </c>
      <c r="O1242">
        <v>1368579457</v>
      </c>
      <c r="P1242" s="8">
        <f t="shared" si="191"/>
        <v>41409.040011574078</v>
      </c>
      <c r="Q1242" s="8">
        <f t="shared" si="195"/>
        <v>41409</v>
      </c>
      <c r="R1242" s="9">
        <f t="shared" si="196"/>
        <v>4.0011574077652767E-2</v>
      </c>
      <c r="S1242" t="b">
        <v>0</v>
      </c>
      <c r="T1242">
        <v>8</v>
      </c>
      <c r="U1242" t="str">
        <f t="shared" si="197"/>
        <v/>
      </c>
      <c r="V1242" t="str">
        <f t="shared" si="198"/>
        <v/>
      </c>
      <c r="W1242" t="b">
        <v>0</v>
      </c>
      <c r="X1242" t="s">
        <v>8284</v>
      </c>
      <c r="Y1242" s="3">
        <f t="shared" si="199"/>
        <v>3.0124999999999999E-2</v>
      </c>
      <c r="Z1242" s="4">
        <f t="shared" si="192"/>
        <v>30.125</v>
      </c>
      <c r="AA1242" t="s">
        <v>8321</v>
      </c>
      <c r="AB1242" t="s">
        <v>8336</v>
      </c>
      <c r="AC1242">
        <f>1</f>
        <v>1</v>
      </c>
    </row>
    <row r="1243" spans="1:29" ht="57.6" x14ac:dyDescent="0.3">
      <c r="A1243">
        <v>1241</v>
      </c>
      <c r="B1243" s="1" t="s">
        <v>1242</v>
      </c>
      <c r="C1243" s="1" t="s">
        <v>5351</v>
      </c>
      <c r="D1243">
        <v>5000</v>
      </c>
      <c r="E1243">
        <f>VLOOKUP(D1243,LU_A!$C$2:$D$13,1,TRUE)</f>
        <v>5000</v>
      </c>
      <c r="F1243" t="str">
        <f>VLOOKUP($D1243,LU_A!$C$2:$D$13,2,TRUE)</f>
        <v>SmC</v>
      </c>
      <c r="G1243">
        <v>2537</v>
      </c>
      <c r="H1243" t="s">
        <v>8220</v>
      </c>
      <c r="I1243" t="s">
        <v>8224</v>
      </c>
      <c r="J1243" t="s">
        <v>8246</v>
      </c>
      <c r="K1243">
        <v>1414994340</v>
      </c>
      <c r="L1243" s="8">
        <f t="shared" si="190"/>
        <v>41946.249305555553</v>
      </c>
      <c r="M1243" s="8">
        <f t="shared" si="193"/>
        <v>41946</v>
      </c>
      <c r="N1243" s="9">
        <f t="shared" si="194"/>
        <v>0.24930555555329192</v>
      </c>
      <c r="O1243">
        <v>1413057980</v>
      </c>
      <c r="P1243" s="8">
        <f t="shared" si="191"/>
        <v>41923.837731481479</v>
      </c>
      <c r="Q1243" s="8">
        <f t="shared" si="195"/>
        <v>41923</v>
      </c>
      <c r="R1243" s="9">
        <f t="shared" si="196"/>
        <v>0.83773148147884058</v>
      </c>
      <c r="S1243" t="b">
        <v>0</v>
      </c>
      <c r="T1243">
        <v>34</v>
      </c>
      <c r="U1243" t="str">
        <f t="shared" si="197"/>
        <v/>
      </c>
      <c r="V1243" t="str">
        <f t="shared" si="198"/>
        <v/>
      </c>
      <c r="W1243" t="b">
        <v>0</v>
      </c>
      <c r="X1243" t="s">
        <v>8284</v>
      </c>
      <c r="Y1243" s="3">
        <f t="shared" si="199"/>
        <v>0.50739999999999996</v>
      </c>
      <c r="Z1243" s="4">
        <f t="shared" si="192"/>
        <v>74.617647058823536</v>
      </c>
      <c r="AA1243" t="s">
        <v>8321</v>
      </c>
      <c r="AB1243" t="s">
        <v>8336</v>
      </c>
      <c r="AC1243">
        <f>1</f>
        <v>1</v>
      </c>
    </row>
    <row r="1244" spans="1:29" ht="43.2" x14ac:dyDescent="0.3">
      <c r="A1244">
        <v>1242</v>
      </c>
      <c r="B1244" s="1" t="s">
        <v>1243</v>
      </c>
      <c r="C1244" s="1" t="s">
        <v>5352</v>
      </c>
      <c r="D1244">
        <v>911</v>
      </c>
      <c r="E1244">
        <f>VLOOKUP(D1244,LU_A!$C$2:$D$13,1,TRUE)</f>
        <v>0</v>
      </c>
      <c r="F1244" t="str">
        <f>VLOOKUP($D1244,LU_A!$C$2:$D$13,2,TRUE)</f>
        <v>SmA</v>
      </c>
      <c r="G1244">
        <v>5</v>
      </c>
      <c r="H1244" t="s">
        <v>8220</v>
      </c>
      <c r="I1244" t="s">
        <v>8224</v>
      </c>
      <c r="J1244" t="s">
        <v>8246</v>
      </c>
      <c r="K1244">
        <v>1315747080</v>
      </c>
      <c r="L1244" s="8">
        <f t="shared" si="190"/>
        <v>40797.554166666669</v>
      </c>
      <c r="M1244" s="8">
        <f t="shared" si="193"/>
        <v>40797</v>
      </c>
      <c r="N1244" s="9">
        <f t="shared" si="194"/>
        <v>0.55416666666860692</v>
      </c>
      <c r="O1244">
        <v>1314417502</v>
      </c>
      <c r="P1244" s="8">
        <f t="shared" si="191"/>
        <v>40782.165532407409</v>
      </c>
      <c r="Q1244" s="8">
        <f t="shared" si="195"/>
        <v>40782</v>
      </c>
      <c r="R1244" s="9">
        <f t="shared" si="196"/>
        <v>0.16553240740904585</v>
      </c>
      <c r="S1244" t="b">
        <v>0</v>
      </c>
      <c r="T1244">
        <v>1</v>
      </c>
      <c r="U1244" t="str">
        <f t="shared" si="197"/>
        <v/>
      </c>
      <c r="V1244" t="str">
        <f t="shared" si="198"/>
        <v/>
      </c>
      <c r="W1244" t="b">
        <v>0</v>
      </c>
      <c r="X1244" t="s">
        <v>8284</v>
      </c>
      <c r="Y1244" s="3">
        <f t="shared" si="199"/>
        <v>5.4884742041712408E-3</v>
      </c>
      <c r="Z1244" s="4">
        <f t="shared" si="192"/>
        <v>5</v>
      </c>
      <c r="AA1244" t="s">
        <v>8321</v>
      </c>
      <c r="AB1244" t="s">
        <v>8336</v>
      </c>
      <c r="AC1244">
        <f>1</f>
        <v>1</v>
      </c>
    </row>
    <row r="1245" spans="1:29" ht="43.2" x14ac:dyDescent="0.3">
      <c r="A1245">
        <v>1243</v>
      </c>
      <c r="B1245" s="1" t="s">
        <v>1244</v>
      </c>
      <c r="C1245" s="1" t="s">
        <v>5353</v>
      </c>
      <c r="D1245">
        <v>12000</v>
      </c>
      <c r="E1245">
        <f>VLOOKUP(D1245,LU_A!$C$2:$D$13,1,TRUE)</f>
        <v>10000</v>
      </c>
      <c r="F1245" t="str">
        <f>VLOOKUP($D1245,LU_A!$C$2:$D$13,2,TRUE)</f>
        <v>SmD</v>
      </c>
      <c r="G1245">
        <v>1691</v>
      </c>
      <c r="H1245" t="s">
        <v>8220</v>
      </c>
      <c r="I1245" t="s">
        <v>8224</v>
      </c>
      <c r="J1245" t="s">
        <v>8246</v>
      </c>
      <c r="K1245">
        <v>1310158800</v>
      </c>
      <c r="L1245" s="8">
        <f t="shared" si="190"/>
        <v>40732.875</v>
      </c>
      <c r="M1245" s="8">
        <f t="shared" si="193"/>
        <v>40732</v>
      </c>
      <c r="N1245" s="9">
        <f t="shared" si="194"/>
        <v>0.875</v>
      </c>
      <c r="O1245">
        <v>1304888771</v>
      </c>
      <c r="P1245" s="8">
        <f t="shared" si="191"/>
        <v>40671.879293981481</v>
      </c>
      <c r="Q1245" s="8">
        <f t="shared" si="195"/>
        <v>40671</v>
      </c>
      <c r="R1245" s="9">
        <f t="shared" si="196"/>
        <v>0.87929398148116888</v>
      </c>
      <c r="S1245" t="b">
        <v>0</v>
      </c>
      <c r="T1245">
        <v>38</v>
      </c>
      <c r="U1245" t="str">
        <f t="shared" si="197"/>
        <v/>
      </c>
      <c r="V1245" t="str">
        <f t="shared" si="198"/>
        <v/>
      </c>
      <c r="W1245" t="b">
        <v>0</v>
      </c>
      <c r="X1245" t="s">
        <v>8284</v>
      </c>
      <c r="Y1245" s="3">
        <f t="shared" si="199"/>
        <v>0.14091666666666666</v>
      </c>
      <c r="Z1245" s="4">
        <f t="shared" si="192"/>
        <v>44.5</v>
      </c>
      <c r="AA1245" t="s">
        <v>8321</v>
      </c>
      <c r="AB1245" t="s">
        <v>8336</v>
      </c>
      <c r="AC1245">
        <f>1</f>
        <v>1</v>
      </c>
    </row>
    <row r="1246" spans="1:29" ht="43.2" x14ac:dyDescent="0.3">
      <c r="A1246">
        <v>1244</v>
      </c>
      <c r="B1246" s="1" t="s">
        <v>1245</v>
      </c>
      <c r="C1246" s="1" t="s">
        <v>5354</v>
      </c>
      <c r="D1246">
        <v>2000</v>
      </c>
      <c r="E1246">
        <f>VLOOKUP(D1246,LU_A!$C$2:$D$13,1,TRUE)</f>
        <v>1000</v>
      </c>
      <c r="F1246" t="str">
        <f>VLOOKUP($D1246,LU_A!$C$2:$D$13,2,TRUE)</f>
        <v>SmB</v>
      </c>
      <c r="G1246">
        <v>2076</v>
      </c>
      <c r="H1246" t="s">
        <v>8219</v>
      </c>
      <c r="I1246" t="s">
        <v>8224</v>
      </c>
      <c r="J1246" t="s">
        <v>8246</v>
      </c>
      <c r="K1246">
        <v>1366664400</v>
      </c>
      <c r="L1246" s="8">
        <f t="shared" si="190"/>
        <v>41386.875</v>
      </c>
      <c r="M1246" s="8">
        <f t="shared" si="193"/>
        <v>41386</v>
      </c>
      <c r="N1246" s="9">
        <f t="shared" si="194"/>
        <v>0.875</v>
      </c>
      <c r="O1246">
        <v>1363981723</v>
      </c>
      <c r="P1246" s="8">
        <f t="shared" si="191"/>
        <v>41355.825497685182</v>
      </c>
      <c r="Q1246" s="8">
        <f t="shared" si="195"/>
        <v>41355</v>
      </c>
      <c r="R1246" s="9">
        <f t="shared" si="196"/>
        <v>0.82549768518219935</v>
      </c>
      <c r="S1246" t="b">
        <v>1</v>
      </c>
      <c r="T1246">
        <v>45</v>
      </c>
      <c r="U1246">
        <f t="shared" si="197"/>
        <v>45</v>
      </c>
      <c r="V1246" t="str">
        <f t="shared" si="198"/>
        <v/>
      </c>
      <c r="W1246" t="b">
        <v>1</v>
      </c>
      <c r="X1246" t="s">
        <v>8274</v>
      </c>
      <c r="Y1246" s="3">
        <f t="shared" si="199"/>
        <v>1.038</v>
      </c>
      <c r="Z1246" s="4">
        <f t="shared" si="192"/>
        <v>46.133333333333333</v>
      </c>
      <c r="AA1246" t="s">
        <v>8321</v>
      </c>
      <c r="AB1246" t="s">
        <v>8322</v>
      </c>
      <c r="AC1246">
        <f>1</f>
        <v>1</v>
      </c>
    </row>
    <row r="1247" spans="1:29" ht="43.2" x14ac:dyDescent="0.3">
      <c r="A1247">
        <v>1245</v>
      </c>
      <c r="B1247" s="1" t="s">
        <v>1246</v>
      </c>
      <c r="C1247" s="1" t="s">
        <v>5355</v>
      </c>
      <c r="D1247">
        <v>2000</v>
      </c>
      <c r="E1247">
        <f>VLOOKUP(D1247,LU_A!$C$2:$D$13,1,TRUE)</f>
        <v>1000</v>
      </c>
      <c r="F1247" t="str">
        <f>VLOOKUP($D1247,LU_A!$C$2:$D$13,2,TRUE)</f>
        <v>SmB</v>
      </c>
      <c r="G1247">
        <v>2405</v>
      </c>
      <c r="H1247" t="s">
        <v>8219</v>
      </c>
      <c r="I1247" t="s">
        <v>8224</v>
      </c>
      <c r="J1247" t="s">
        <v>8246</v>
      </c>
      <c r="K1247">
        <v>1402755834</v>
      </c>
      <c r="L1247" s="8">
        <f t="shared" si="190"/>
        <v>41804.599930555552</v>
      </c>
      <c r="M1247" s="8">
        <f t="shared" si="193"/>
        <v>41804</v>
      </c>
      <c r="N1247" s="9">
        <f t="shared" si="194"/>
        <v>0.59993055555241881</v>
      </c>
      <c r="O1247">
        <v>1400163834</v>
      </c>
      <c r="P1247" s="8">
        <f t="shared" si="191"/>
        <v>41774.599930555552</v>
      </c>
      <c r="Q1247" s="8">
        <f t="shared" si="195"/>
        <v>41774</v>
      </c>
      <c r="R1247" s="9">
        <f t="shared" si="196"/>
        <v>0.59993055555241881</v>
      </c>
      <c r="S1247" t="b">
        <v>1</v>
      </c>
      <c r="T1247">
        <v>17</v>
      </c>
      <c r="U1247">
        <f t="shared" si="197"/>
        <v>17</v>
      </c>
      <c r="V1247" t="str">
        <f t="shared" si="198"/>
        <v/>
      </c>
      <c r="W1247" t="b">
        <v>1</v>
      </c>
      <c r="X1247" t="s">
        <v>8274</v>
      </c>
      <c r="Y1247" s="3">
        <f t="shared" si="199"/>
        <v>1.2024999999999999</v>
      </c>
      <c r="Z1247" s="4">
        <f t="shared" si="192"/>
        <v>141.47058823529412</v>
      </c>
      <c r="AA1247" t="s">
        <v>8321</v>
      </c>
      <c r="AB1247" t="s">
        <v>8322</v>
      </c>
      <c r="AC1247">
        <f>1</f>
        <v>1</v>
      </c>
    </row>
    <row r="1248" spans="1:29" ht="43.2" x14ac:dyDescent="0.3">
      <c r="A1248">
        <v>1246</v>
      </c>
      <c r="B1248" s="1" t="s">
        <v>1247</v>
      </c>
      <c r="C1248" s="1" t="s">
        <v>5356</v>
      </c>
      <c r="D1248">
        <v>2000</v>
      </c>
      <c r="E1248">
        <f>VLOOKUP(D1248,LU_A!$C$2:$D$13,1,TRUE)</f>
        <v>1000</v>
      </c>
      <c r="F1248" t="str">
        <f>VLOOKUP($D1248,LU_A!$C$2:$D$13,2,TRUE)</f>
        <v>SmB</v>
      </c>
      <c r="G1248">
        <v>2340</v>
      </c>
      <c r="H1248" t="s">
        <v>8219</v>
      </c>
      <c r="I1248" t="s">
        <v>8224</v>
      </c>
      <c r="J1248" t="s">
        <v>8246</v>
      </c>
      <c r="K1248">
        <v>1323136949</v>
      </c>
      <c r="L1248" s="8">
        <f t="shared" si="190"/>
        <v>40883.085057870368</v>
      </c>
      <c r="M1248" s="8">
        <f t="shared" si="193"/>
        <v>40883</v>
      </c>
      <c r="N1248" s="9">
        <f t="shared" si="194"/>
        <v>8.5057870368473232E-2</v>
      </c>
      <c r="O1248">
        <v>1319245349</v>
      </c>
      <c r="P1248" s="8">
        <f t="shared" si="191"/>
        <v>40838.043391203704</v>
      </c>
      <c r="Q1248" s="8">
        <f t="shared" si="195"/>
        <v>40838</v>
      </c>
      <c r="R1248" s="9">
        <f t="shared" si="196"/>
        <v>4.3391203704231884E-2</v>
      </c>
      <c r="S1248" t="b">
        <v>1</v>
      </c>
      <c r="T1248">
        <v>31</v>
      </c>
      <c r="U1248">
        <f t="shared" si="197"/>
        <v>31</v>
      </c>
      <c r="V1248" t="str">
        <f t="shared" si="198"/>
        <v/>
      </c>
      <c r="W1248" t="b">
        <v>1</v>
      </c>
      <c r="X1248" t="s">
        <v>8274</v>
      </c>
      <c r="Y1248" s="3">
        <f t="shared" si="199"/>
        <v>1.17</v>
      </c>
      <c r="Z1248" s="4">
        <f t="shared" si="192"/>
        <v>75.483870967741936</v>
      </c>
      <c r="AA1248" t="s">
        <v>8321</v>
      </c>
      <c r="AB1248" t="s">
        <v>8322</v>
      </c>
      <c r="AC1248">
        <f>1</f>
        <v>1</v>
      </c>
    </row>
    <row r="1249" spans="1:29" ht="28.8" x14ac:dyDescent="0.3">
      <c r="A1249">
        <v>1247</v>
      </c>
      <c r="B1249" s="1" t="s">
        <v>1248</v>
      </c>
      <c r="C1249" s="1" t="s">
        <v>5357</v>
      </c>
      <c r="D1249">
        <v>3500</v>
      </c>
      <c r="E1249">
        <f>VLOOKUP(D1249,LU_A!$C$2:$D$13,1,TRUE)</f>
        <v>1000</v>
      </c>
      <c r="F1249" t="str">
        <f>VLOOKUP($D1249,LU_A!$C$2:$D$13,2,TRUE)</f>
        <v>SmB</v>
      </c>
      <c r="G1249">
        <v>4275</v>
      </c>
      <c r="H1249" t="s">
        <v>8219</v>
      </c>
      <c r="I1249" t="s">
        <v>8224</v>
      </c>
      <c r="J1249" t="s">
        <v>8246</v>
      </c>
      <c r="K1249">
        <v>1367823655</v>
      </c>
      <c r="L1249" s="8">
        <f t="shared" si="190"/>
        <v>41400.292303240742</v>
      </c>
      <c r="M1249" s="8">
        <f t="shared" si="193"/>
        <v>41400</v>
      </c>
      <c r="N1249" s="9">
        <f t="shared" si="194"/>
        <v>0.29230324074160308</v>
      </c>
      <c r="O1249">
        <v>1365231655</v>
      </c>
      <c r="P1249" s="8">
        <f t="shared" si="191"/>
        <v>41370.292303240742</v>
      </c>
      <c r="Q1249" s="8">
        <f t="shared" si="195"/>
        <v>41370</v>
      </c>
      <c r="R1249" s="9">
        <f t="shared" si="196"/>
        <v>0.29230324074160308</v>
      </c>
      <c r="S1249" t="b">
        <v>1</v>
      </c>
      <c r="T1249">
        <v>50</v>
      </c>
      <c r="U1249">
        <f t="shared" si="197"/>
        <v>50</v>
      </c>
      <c r="V1249" t="str">
        <f t="shared" si="198"/>
        <v/>
      </c>
      <c r="W1249" t="b">
        <v>1</v>
      </c>
      <c r="X1249" t="s">
        <v>8274</v>
      </c>
      <c r="Y1249" s="3">
        <f t="shared" si="199"/>
        <v>1.2214285714285715</v>
      </c>
      <c r="Z1249" s="4">
        <f t="shared" si="192"/>
        <v>85.5</v>
      </c>
      <c r="AA1249" t="s">
        <v>8321</v>
      </c>
      <c r="AB1249" t="s">
        <v>8322</v>
      </c>
      <c r="AC1249">
        <f>1</f>
        <v>1</v>
      </c>
    </row>
    <row r="1250" spans="1:29" ht="43.2" x14ac:dyDescent="0.3">
      <c r="A1250">
        <v>1248</v>
      </c>
      <c r="B1250" s="1" t="s">
        <v>1249</v>
      </c>
      <c r="C1250" s="1" t="s">
        <v>5358</v>
      </c>
      <c r="D1250">
        <v>2500</v>
      </c>
      <c r="E1250">
        <f>VLOOKUP(D1250,LU_A!$C$2:$D$13,1,TRUE)</f>
        <v>1000</v>
      </c>
      <c r="F1250" t="str">
        <f>VLOOKUP($D1250,LU_A!$C$2:$D$13,2,TRUE)</f>
        <v>SmB</v>
      </c>
      <c r="G1250">
        <v>3791</v>
      </c>
      <c r="H1250" t="s">
        <v>8219</v>
      </c>
      <c r="I1250" t="s">
        <v>8224</v>
      </c>
      <c r="J1250" t="s">
        <v>8246</v>
      </c>
      <c r="K1250">
        <v>1402642740</v>
      </c>
      <c r="L1250" s="8">
        <f t="shared" si="190"/>
        <v>41803.290972222225</v>
      </c>
      <c r="M1250" s="8">
        <f t="shared" si="193"/>
        <v>41803</v>
      </c>
      <c r="N1250" s="9">
        <f t="shared" si="194"/>
        <v>0.29097222222480923</v>
      </c>
      <c r="O1250">
        <v>1399563953</v>
      </c>
      <c r="P1250" s="8">
        <f t="shared" si="191"/>
        <v>41767.656863425924</v>
      </c>
      <c r="Q1250" s="8">
        <f t="shared" si="195"/>
        <v>41767</v>
      </c>
      <c r="R1250" s="9">
        <f t="shared" si="196"/>
        <v>0.65686342592380242</v>
      </c>
      <c r="S1250" t="b">
        <v>1</v>
      </c>
      <c r="T1250">
        <v>59</v>
      </c>
      <c r="U1250">
        <f t="shared" si="197"/>
        <v>59</v>
      </c>
      <c r="V1250" t="str">
        <f t="shared" si="198"/>
        <v/>
      </c>
      <c r="W1250" t="b">
        <v>1</v>
      </c>
      <c r="X1250" t="s">
        <v>8274</v>
      </c>
      <c r="Y1250" s="3">
        <f t="shared" si="199"/>
        <v>1.5164</v>
      </c>
      <c r="Z1250" s="4">
        <f t="shared" si="192"/>
        <v>64.254237288135599</v>
      </c>
      <c r="AA1250" t="s">
        <v>8321</v>
      </c>
      <c r="AB1250" t="s">
        <v>8322</v>
      </c>
      <c r="AC1250">
        <f>1</f>
        <v>1</v>
      </c>
    </row>
    <row r="1251" spans="1:29" ht="43.2" x14ac:dyDescent="0.3">
      <c r="A1251">
        <v>1249</v>
      </c>
      <c r="B1251" s="1" t="s">
        <v>1250</v>
      </c>
      <c r="C1251" s="1" t="s">
        <v>5359</v>
      </c>
      <c r="D1251">
        <v>5000</v>
      </c>
      <c r="E1251">
        <f>VLOOKUP(D1251,LU_A!$C$2:$D$13,1,TRUE)</f>
        <v>5000</v>
      </c>
      <c r="F1251" t="str">
        <f>VLOOKUP($D1251,LU_A!$C$2:$D$13,2,TRUE)</f>
        <v>SmC</v>
      </c>
      <c r="G1251">
        <v>5222</v>
      </c>
      <c r="H1251" t="s">
        <v>8219</v>
      </c>
      <c r="I1251" t="s">
        <v>8224</v>
      </c>
      <c r="J1251" t="s">
        <v>8246</v>
      </c>
      <c r="K1251">
        <v>1341683211</v>
      </c>
      <c r="L1251" s="8">
        <f t="shared" si="190"/>
        <v>41097.74086805556</v>
      </c>
      <c r="M1251" s="8">
        <f t="shared" si="193"/>
        <v>41097</v>
      </c>
      <c r="N1251" s="9">
        <f t="shared" si="194"/>
        <v>0.74086805555998581</v>
      </c>
      <c r="O1251">
        <v>1339091211</v>
      </c>
      <c r="P1251" s="8">
        <f t="shared" si="191"/>
        <v>41067.74086805556</v>
      </c>
      <c r="Q1251" s="8">
        <f t="shared" si="195"/>
        <v>41067</v>
      </c>
      <c r="R1251" s="9">
        <f t="shared" si="196"/>
        <v>0.74086805555998581</v>
      </c>
      <c r="S1251" t="b">
        <v>1</v>
      </c>
      <c r="T1251">
        <v>81</v>
      </c>
      <c r="U1251">
        <f t="shared" si="197"/>
        <v>81</v>
      </c>
      <c r="V1251" t="str">
        <f t="shared" si="198"/>
        <v/>
      </c>
      <c r="W1251" t="b">
        <v>1</v>
      </c>
      <c r="X1251" t="s">
        <v>8274</v>
      </c>
      <c r="Y1251" s="3">
        <f t="shared" si="199"/>
        <v>1.0444</v>
      </c>
      <c r="Z1251" s="4">
        <f t="shared" si="192"/>
        <v>64.46913580246914</v>
      </c>
      <c r="AA1251" t="s">
        <v>8321</v>
      </c>
      <c r="AB1251" t="s">
        <v>8322</v>
      </c>
      <c r="AC1251">
        <f>1</f>
        <v>1</v>
      </c>
    </row>
    <row r="1252" spans="1:29" ht="57.6" x14ac:dyDescent="0.3">
      <c r="A1252">
        <v>1250</v>
      </c>
      <c r="B1252" s="1" t="s">
        <v>1251</v>
      </c>
      <c r="C1252" s="1" t="s">
        <v>5360</v>
      </c>
      <c r="D1252">
        <v>30000</v>
      </c>
      <c r="E1252">
        <f>VLOOKUP(D1252,LU_A!$C$2:$D$13,1,TRUE)</f>
        <v>30000</v>
      </c>
      <c r="F1252" t="str">
        <f>VLOOKUP($D1252,LU_A!$C$2:$D$13,2,TRUE)</f>
        <v>MedD</v>
      </c>
      <c r="G1252">
        <v>60046</v>
      </c>
      <c r="H1252" t="s">
        <v>8219</v>
      </c>
      <c r="I1252" t="s">
        <v>8224</v>
      </c>
      <c r="J1252" t="s">
        <v>8246</v>
      </c>
      <c r="K1252">
        <v>1410017131</v>
      </c>
      <c r="L1252" s="8">
        <f t="shared" si="190"/>
        <v>41888.64271990741</v>
      </c>
      <c r="M1252" s="8">
        <f t="shared" si="193"/>
        <v>41888</v>
      </c>
      <c r="N1252" s="9">
        <f t="shared" si="194"/>
        <v>0.64271990740962792</v>
      </c>
      <c r="O1252">
        <v>1406129131</v>
      </c>
      <c r="P1252" s="8">
        <f t="shared" si="191"/>
        <v>41843.64271990741</v>
      </c>
      <c r="Q1252" s="8">
        <f t="shared" si="195"/>
        <v>41843</v>
      </c>
      <c r="R1252" s="9">
        <f t="shared" si="196"/>
        <v>0.64271990740962792</v>
      </c>
      <c r="S1252" t="b">
        <v>1</v>
      </c>
      <c r="T1252">
        <v>508</v>
      </c>
      <c r="U1252">
        <f t="shared" si="197"/>
        <v>508</v>
      </c>
      <c r="V1252" t="str">
        <f t="shared" si="198"/>
        <v/>
      </c>
      <c r="W1252" t="b">
        <v>1</v>
      </c>
      <c r="X1252" t="s">
        <v>8274</v>
      </c>
      <c r="Y1252" s="3">
        <f t="shared" si="199"/>
        <v>2.0015333333333332</v>
      </c>
      <c r="Z1252" s="4">
        <f t="shared" si="192"/>
        <v>118.2007874015748</v>
      </c>
      <c r="AA1252" t="s">
        <v>8321</v>
      </c>
      <c r="AB1252" t="s">
        <v>8322</v>
      </c>
      <c r="AC1252">
        <f>1</f>
        <v>1</v>
      </c>
    </row>
    <row r="1253" spans="1:29" ht="28.8" x14ac:dyDescent="0.3">
      <c r="A1253">
        <v>1251</v>
      </c>
      <c r="B1253" s="1" t="s">
        <v>1252</v>
      </c>
      <c r="C1253" s="1" t="s">
        <v>5361</v>
      </c>
      <c r="D1253">
        <v>6000</v>
      </c>
      <c r="E1253">
        <f>VLOOKUP(D1253,LU_A!$C$2:$D$13,1,TRUE)</f>
        <v>5000</v>
      </c>
      <c r="F1253" t="str">
        <f>VLOOKUP($D1253,LU_A!$C$2:$D$13,2,TRUE)</f>
        <v>SmC</v>
      </c>
      <c r="G1253">
        <v>6108</v>
      </c>
      <c r="H1253" t="s">
        <v>8219</v>
      </c>
      <c r="I1253" t="s">
        <v>8224</v>
      </c>
      <c r="J1253" t="s">
        <v>8246</v>
      </c>
      <c r="K1253">
        <v>1316979167</v>
      </c>
      <c r="L1253" s="8">
        <f t="shared" si="190"/>
        <v>40811.814432870371</v>
      </c>
      <c r="M1253" s="8">
        <f t="shared" si="193"/>
        <v>40811</v>
      </c>
      <c r="N1253" s="9">
        <f t="shared" si="194"/>
        <v>0.81443287037109258</v>
      </c>
      <c r="O1253">
        <v>1311795167</v>
      </c>
      <c r="P1253" s="8">
        <f t="shared" si="191"/>
        <v>40751.814432870371</v>
      </c>
      <c r="Q1253" s="8">
        <f t="shared" si="195"/>
        <v>40751</v>
      </c>
      <c r="R1253" s="9">
        <f t="shared" si="196"/>
        <v>0.81443287037109258</v>
      </c>
      <c r="S1253" t="b">
        <v>1</v>
      </c>
      <c r="T1253">
        <v>74</v>
      </c>
      <c r="U1253">
        <f t="shared" si="197"/>
        <v>74</v>
      </c>
      <c r="V1253" t="str">
        <f t="shared" si="198"/>
        <v/>
      </c>
      <c r="W1253" t="b">
        <v>1</v>
      </c>
      <c r="X1253" t="s">
        <v>8274</v>
      </c>
      <c r="Y1253" s="3">
        <f t="shared" si="199"/>
        <v>1.018</v>
      </c>
      <c r="Z1253" s="4">
        <f t="shared" si="192"/>
        <v>82.540540540540547</v>
      </c>
      <c r="AA1253" t="s">
        <v>8321</v>
      </c>
      <c r="AB1253" t="s">
        <v>8322</v>
      </c>
      <c r="AC1253">
        <f>1</f>
        <v>1</v>
      </c>
    </row>
    <row r="1254" spans="1:29" ht="43.2" x14ac:dyDescent="0.3">
      <c r="A1254">
        <v>1252</v>
      </c>
      <c r="B1254" s="1" t="s">
        <v>1253</v>
      </c>
      <c r="C1254" s="1" t="s">
        <v>5362</v>
      </c>
      <c r="D1254">
        <v>3500</v>
      </c>
      <c r="E1254">
        <f>VLOOKUP(D1254,LU_A!$C$2:$D$13,1,TRUE)</f>
        <v>1000</v>
      </c>
      <c r="F1254" t="str">
        <f>VLOOKUP($D1254,LU_A!$C$2:$D$13,2,TRUE)</f>
        <v>SmB</v>
      </c>
      <c r="G1254">
        <v>4818</v>
      </c>
      <c r="H1254" t="s">
        <v>8219</v>
      </c>
      <c r="I1254" t="s">
        <v>8224</v>
      </c>
      <c r="J1254" t="s">
        <v>8246</v>
      </c>
      <c r="K1254">
        <v>1382658169</v>
      </c>
      <c r="L1254" s="8">
        <f t="shared" si="190"/>
        <v>41571.988067129627</v>
      </c>
      <c r="M1254" s="8">
        <f t="shared" si="193"/>
        <v>41571</v>
      </c>
      <c r="N1254" s="9">
        <f t="shared" si="194"/>
        <v>0.98806712962687016</v>
      </c>
      <c r="O1254">
        <v>1380238969</v>
      </c>
      <c r="P1254" s="8">
        <f t="shared" si="191"/>
        <v>41543.988067129627</v>
      </c>
      <c r="Q1254" s="8">
        <f t="shared" si="195"/>
        <v>41543</v>
      </c>
      <c r="R1254" s="9">
        <f t="shared" si="196"/>
        <v>0.98806712962687016</v>
      </c>
      <c r="S1254" t="b">
        <v>1</v>
      </c>
      <c r="T1254">
        <v>141</v>
      </c>
      <c r="U1254">
        <f t="shared" si="197"/>
        <v>141</v>
      </c>
      <c r="V1254" t="str">
        <f t="shared" si="198"/>
        <v/>
      </c>
      <c r="W1254" t="b">
        <v>1</v>
      </c>
      <c r="X1254" t="s">
        <v>8274</v>
      </c>
      <c r="Y1254" s="3">
        <f t="shared" si="199"/>
        <v>1.3765714285714286</v>
      </c>
      <c r="Z1254" s="4">
        <f t="shared" si="192"/>
        <v>34.170212765957444</v>
      </c>
      <c r="AA1254" t="s">
        <v>8321</v>
      </c>
      <c r="AB1254" t="s">
        <v>8322</v>
      </c>
      <c r="AC1254">
        <f>1</f>
        <v>1</v>
      </c>
    </row>
    <row r="1255" spans="1:29" ht="43.2" x14ac:dyDescent="0.3">
      <c r="A1255">
        <v>1253</v>
      </c>
      <c r="B1255" s="1" t="s">
        <v>1254</v>
      </c>
      <c r="C1255" s="1" t="s">
        <v>5363</v>
      </c>
      <c r="D1255">
        <v>10</v>
      </c>
      <c r="E1255">
        <f>VLOOKUP(D1255,LU_A!$C$2:$D$13,1,TRUE)</f>
        <v>0</v>
      </c>
      <c r="F1255" t="str">
        <f>VLOOKUP($D1255,LU_A!$C$2:$D$13,2,TRUE)</f>
        <v>SmA</v>
      </c>
      <c r="G1255">
        <v>30383.32</v>
      </c>
      <c r="H1255" t="s">
        <v>8219</v>
      </c>
      <c r="I1255" t="s">
        <v>8224</v>
      </c>
      <c r="J1255" t="s">
        <v>8246</v>
      </c>
      <c r="K1255">
        <v>1409770107</v>
      </c>
      <c r="L1255" s="8">
        <f t="shared" si="190"/>
        <v>41885.783645833333</v>
      </c>
      <c r="M1255" s="8">
        <f t="shared" si="193"/>
        <v>41885</v>
      </c>
      <c r="N1255" s="9">
        <f t="shared" si="194"/>
        <v>0.78364583333313931</v>
      </c>
      <c r="O1255">
        <v>1407178107</v>
      </c>
      <c r="P1255" s="8">
        <f t="shared" si="191"/>
        <v>41855.783645833333</v>
      </c>
      <c r="Q1255" s="8">
        <f t="shared" si="195"/>
        <v>41855</v>
      </c>
      <c r="R1255" s="9">
        <f t="shared" si="196"/>
        <v>0.78364583333313931</v>
      </c>
      <c r="S1255" t="b">
        <v>1</v>
      </c>
      <c r="T1255">
        <v>711</v>
      </c>
      <c r="U1255">
        <f t="shared" si="197"/>
        <v>711</v>
      </c>
      <c r="V1255" t="str">
        <f t="shared" si="198"/>
        <v/>
      </c>
      <c r="W1255" t="b">
        <v>1</v>
      </c>
      <c r="X1255" t="s">
        <v>8274</v>
      </c>
      <c r="Y1255" s="3">
        <f t="shared" si="199"/>
        <v>3038.3319999999999</v>
      </c>
      <c r="Z1255" s="4">
        <f t="shared" si="192"/>
        <v>42.73322081575246</v>
      </c>
      <c r="AA1255" t="s">
        <v>8321</v>
      </c>
      <c r="AB1255" t="s">
        <v>8322</v>
      </c>
      <c r="AC1255">
        <f>1</f>
        <v>1</v>
      </c>
    </row>
    <row r="1256" spans="1:29" ht="43.2" x14ac:dyDescent="0.3">
      <c r="A1256">
        <v>1254</v>
      </c>
      <c r="B1256" s="1" t="s">
        <v>1255</v>
      </c>
      <c r="C1256" s="1" t="s">
        <v>5364</v>
      </c>
      <c r="D1256">
        <v>6700</v>
      </c>
      <c r="E1256">
        <f>VLOOKUP(D1256,LU_A!$C$2:$D$13,1,TRUE)</f>
        <v>5000</v>
      </c>
      <c r="F1256" t="str">
        <f>VLOOKUP($D1256,LU_A!$C$2:$D$13,2,TRUE)</f>
        <v>SmC</v>
      </c>
      <c r="G1256">
        <v>13323</v>
      </c>
      <c r="H1256" t="s">
        <v>8219</v>
      </c>
      <c r="I1256" t="s">
        <v>8224</v>
      </c>
      <c r="J1256" t="s">
        <v>8246</v>
      </c>
      <c r="K1256">
        <v>1293857940</v>
      </c>
      <c r="L1256" s="8">
        <f t="shared" si="190"/>
        <v>40544.207638888889</v>
      </c>
      <c r="M1256" s="8">
        <f t="shared" si="193"/>
        <v>40544</v>
      </c>
      <c r="N1256" s="9">
        <f t="shared" si="194"/>
        <v>0.20763888888905058</v>
      </c>
      <c r="O1256">
        <v>1288968886</v>
      </c>
      <c r="P1256" s="8">
        <f t="shared" si="191"/>
        <v>40487.621365740742</v>
      </c>
      <c r="Q1256" s="8">
        <f t="shared" si="195"/>
        <v>40487</v>
      </c>
      <c r="R1256" s="9">
        <f t="shared" si="196"/>
        <v>0.62136574074247619</v>
      </c>
      <c r="S1256" t="b">
        <v>1</v>
      </c>
      <c r="T1256">
        <v>141</v>
      </c>
      <c r="U1256">
        <f t="shared" si="197"/>
        <v>141</v>
      </c>
      <c r="V1256" t="str">
        <f t="shared" si="198"/>
        <v/>
      </c>
      <c r="W1256" t="b">
        <v>1</v>
      </c>
      <c r="X1256" t="s">
        <v>8274</v>
      </c>
      <c r="Y1256" s="3">
        <f t="shared" si="199"/>
        <v>1.9885074626865671</v>
      </c>
      <c r="Z1256" s="4">
        <f t="shared" si="192"/>
        <v>94.489361702127653</v>
      </c>
      <c r="AA1256" t="s">
        <v>8321</v>
      </c>
      <c r="AB1256" t="s">
        <v>8322</v>
      </c>
      <c r="AC1256">
        <f>1</f>
        <v>1</v>
      </c>
    </row>
    <row r="1257" spans="1:29" ht="43.2" x14ac:dyDescent="0.3">
      <c r="A1257">
        <v>1255</v>
      </c>
      <c r="B1257" s="1" t="s">
        <v>1256</v>
      </c>
      <c r="C1257" s="1" t="s">
        <v>5365</v>
      </c>
      <c r="D1257">
        <v>3000</v>
      </c>
      <c r="E1257">
        <f>VLOOKUP(D1257,LU_A!$C$2:$D$13,1,TRUE)</f>
        <v>1000</v>
      </c>
      <c r="F1257" t="str">
        <f>VLOOKUP($D1257,LU_A!$C$2:$D$13,2,TRUE)</f>
        <v>SmB</v>
      </c>
      <c r="G1257">
        <v>6071</v>
      </c>
      <c r="H1257" t="s">
        <v>8219</v>
      </c>
      <c r="I1257" t="s">
        <v>8224</v>
      </c>
      <c r="J1257" t="s">
        <v>8246</v>
      </c>
      <c r="K1257">
        <v>1385932652</v>
      </c>
      <c r="L1257" s="8">
        <f t="shared" si="190"/>
        <v>41609.887175925927</v>
      </c>
      <c r="M1257" s="8">
        <f t="shared" si="193"/>
        <v>41609</v>
      </c>
      <c r="N1257" s="9">
        <f t="shared" si="194"/>
        <v>0.88717592592729488</v>
      </c>
      <c r="O1257">
        <v>1383337052</v>
      </c>
      <c r="P1257" s="8">
        <f t="shared" si="191"/>
        <v>41579.845509259263</v>
      </c>
      <c r="Q1257" s="8">
        <f t="shared" si="195"/>
        <v>41579</v>
      </c>
      <c r="R1257" s="9">
        <f t="shared" si="196"/>
        <v>0.84550925926305354</v>
      </c>
      <c r="S1257" t="b">
        <v>1</v>
      </c>
      <c r="T1257">
        <v>109</v>
      </c>
      <c r="U1257">
        <f t="shared" si="197"/>
        <v>109</v>
      </c>
      <c r="V1257" t="str">
        <f t="shared" si="198"/>
        <v/>
      </c>
      <c r="W1257" t="b">
        <v>1</v>
      </c>
      <c r="X1257" t="s">
        <v>8274</v>
      </c>
      <c r="Y1257" s="3">
        <f t="shared" si="199"/>
        <v>2.0236666666666667</v>
      </c>
      <c r="Z1257" s="4">
        <f t="shared" si="192"/>
        <v>55.697247706422019</v>
      </c>
      <c r="AA1257" t="s">
        <v>8321</v>
      </c>
      <c r="AB1257" t="s">
        <v>8322</v>
      </c>
      <c r="AC1257">
        <f>1</f>
        <v>1</v>
      </c>
    </row>
    <row r="1258" spans="1:29" ht="43.2" x14ac:dyDescent="0.3">
      <c r="A1258">
        <v>1256</v>
      </c>
      <c r="B1258" s="1" t="s">
        <v>1257</v>
      </c>
      <c r="C1258" s="1" t="s">
        <v>5366</v>
      </c>
      <c r="D1258">
        <v>30000</v>
      </c>
      <c r="E1258">
        <f>VLOOKUP(D1258,LU_A!$C$2:$D$13,1,TRUE)</f>
        <v>30000</v>
      </c>
      <c r="F1258" t="str">
        <f>VLOOKUP($D1258,LU_A!$C$2:$D$13,2,TRUE)</f>
        <v>MedD</v>
      </c>
      <c r="G1258">
        <v>35389.129999999997</v>
      </c>
      <c r="H1258" t="s">
        <v>8219</v>
      </c>
      <c r="I1258" t="s">
        <v>8224</v>
      </c>
      <c r="J1258" t="s">
        <v>8246</v>
      </c>
      <c r="K1258">
        <v>1329084231</v>
      </c>
      <c r="L1258" s="8">
        <f t="shared" si="190"/>
        <v>40951.919340277782</v>
      </c>
      <c r="M1258" s="8">
        <f t="shared" si="193"/>
        <v>40951</v>
      </c>
      <c r="N1258" s="9">
        <f t="shared" si="194"/>
        <v>0.91934027778188465</v>
      </c>
      <c r="O1258">
        <v>1326492231</v>
      </c>
      <c r="P1258" s="8">
        <f t="shared" si="191"/>
        <v>40921.919340277782</v>
      </c>
      <c r="Q1258" s="8">
        <f t="shared" si="195"/>
        <v>40921</v>
      </c>
      <c r="R1258" s="9">
        <f t="shared" si="196"/>
        <v>0.91934027778188465</v>
      </c>
      <c r="S1258" t="b">
        <v>1</v>
      </c>
      <c r="T1258">
        <v>361</v>
      </c>
      <c r="U1258">
        <f t="shared" si="197"/>
        <v>361</v>
      </c>
      <c r="V1258" t="str">
        <f t="shared" si="198"/>
        <v/>
      </c>
      <c r="W1258" t="b">
        <v>1</v>
      </c>
      <c r="X1258" t="s">
        <v>8274</v>
      </c>
      <c r="Y1258" s="3">
        <f t="shared" si="199"/>
        <v>1.1796376666666666</v>
      </c>
      <c r="Z1258" s="4">
        <f t="shared" si="192"/>
        <v>98.030831024930734</v>
      </c>
      <c r="AA1258" t="s">
        <v>8321</v>
      </c>
      <c r="AB1258" t="s">
        <v>8322</v>
      </c>
      <c r="AC1258">
        <f>1</f>
        <v>1</v>
      </c>
    </row>
    <row r="1259" spans="1:29" ht="43.2" x14ac:dyDescent="0.3">
      <c r="A1259">
        <v>1257</v>
      </c>
      <c r="B1259" s="1" t="s">
        <v>1258</v>
      </c>
      <c r="C1259" s="1" t="s">
        <v>5367</v>
      </c>
      <c r="D1259">
        <v>5500</v>
      </c>
      <c r="E1259">
        <f>VLOOKUP(D1259,LU_A!$C$2:$D$13,1,TRUE)</f>
        <v>5000</v>
      </c>
      <c r="F1259" t="str">
        <f>VLOOKUP($D1259,LU_A!$C$2:$D$13,2,TRUE)</f>
        <v>SmC</v>
      </c>
      <c r="G1259">
        <v>16210</v>
      </c>
      <c r="H1259" t="s">
        <v>8219</v>
      </c>
      <c r="I1259" t="s">
        <v>8224</v>
      </c>
      <c r="J1259" t="s">
        <v>8246</v>
      </c>
      <c r="K1259">
        <v>1301792590</v>
      </c>
      <c r="L1259" s="8">
        <f t="shared" si="190"/>
        <v>40636.043865740743</v>
      </c>
      <c r="M1259" s="8">
        <f t="shared" si="193"/>
        <v>40636</v>
      </c>
      <c r="N1259" s="9">
        <f t="shared" si="194"/>
        <v>4.3865740743058268E-2</v>
      </c>
      <c r="O1259">
        <v>1297562590</v>
      </c>
      <c r="P1259" s="8">
        <f t="shared" si="191"/>
        <v>40587.085532407407</v>
      </c>
      <c r="Q1259" s="8">
        <f t="shared" si="195"/>
        <v>40587</v>
      </c>
      <c r="R1259" s="9">
        <f t="shared" si="196"/>
        <v>8.5532407407299615E-2</v>
      </c>
      <c r="S1259" t="b">
        <v>1</v>
      </c>
      <c r="T1259">
        <v>176</v>
      </c>
      <c r="U1259">
        <f t="shared" si="197"/>
        <v>176</v>
      </c>
      <c r="V1259" t="str">
        <f t="shared" si="198"/>
        <v/>
      </c>
      <c r="W1259" t="b">
        <v>1</v>
      </c>
      <c r="X1259" t="s">
        <v>8274</v>
      </c>
      <c r="Y1259" s="3">
        <f t="shared" si="199"/>
        <v>2.9472727272727273</v>
      </c>
      <c r="Z1259" s="4">
        <f t="shared" si="192"/>
        <v>92.102272727272734</v>
      </c>
      <c r="AA1259" t="s">
        <v>8321</v>
      </c>
      <c r="AB1259" t="s">
        <v>8322</v>
      </c>
      <c r="AC1259">
        <f>1</f>
        <v>1</v>
      </c>
    </row>
    <row r="1260" spans="1:29" ht="43.2" x14ac:dyDescent="0.3">
      <c r="A1260">
        <v>1258</v>
      </c>
      <c r="B1260" s="1" t="s">
        <v>1259</v>
      </c>
      <c r="C1260" s="1" t="s">
        <v>5368</v>
      </c>
      <c r="D1260">
        <v>12000</v>
      </c>
      <c r="E1260">
        <f>VLOOKUP(D1260,LU_A!$C$2:$D$13,1,TRUE)</f>
        <v>10000</v>
      </c>
      <c r="F1260" t="str">
        <f>VLOOKUP($D1260,LU_A!$C$2:$D$13,2,TRUE)</f>
        <v>SmD</v>
      </c>
      <c r="G1260">
        <v>25577.56</v>
      </c>
      <c r="H1260" t="s">
        <v>8219</v>
      </c>
      <c r="I1260" t="s">
        <v>8224</v>
      </c>
      <c r="J1260" t="s">
        <v>8246</v>
      </c>
      <c r="K1260">
        <v>1377960012</v>
      </c>
      <c r="L1260" s="8">
        <f t="shared" si="190"/>
        <v>41517.611250000002</v>
      </c>
      <c r="M1260" s="8">
        <f t="shared" si="193"/>
        <v>41517</v>
      </c>
      <c r="N1260" s="9">
        <f t="shared" si="194"/>
        <v>0.61125000000174623</v>
      </c>
      <c r="O1260">
        <v>1375368012</v>
      </c>
      <c r="P1260" s="8">
        <f t="shared" si="191"/>
        <v>41487.611250000002</v>
      </c>
      <c r="Q1260" s="8">
        <f t="shared" si="195"/>
        <v>41487</v>
      </c>
      <c r="R1260" s="9">
        <f t="shared" si="196"/>
        <v>0.61125000000174623</v>
      </c>
      <c r="S1260" t="b">
        <v>1</v>
      </c>
      <c r="T1260">
        <v>670</v>
      </c>
      <c r="U1260">
        <f t="shared" si="197"/>
        <v>670</v>
      </c>
      <c r="V1260" t="str">
        <f t="shared" si="198"/>
        <v/>
      </c>
      <c r="W1260" t="b">
        <v>1</v>
      </c>
      <c r="X1260" t="s">
        <v>8274</v>
      </c>
      <c r="Y1260" s="3">
        <f t="shared" si="199"/>
        <v>2.1314633333333335</v>
      </c>
      <c r="Z1260" s="4">
        <f t="shared" si="192"/>
        <v>38.175462686567165</v>
      </c>
      <c r="AA1260" t="s">
        <v>8321</v>
      </c>
      <c r="AB1260" t="s">
        <v>8322</v>
      </c>
      <c r="AC1260">
        <f>1</f>
        <v>1</v>
      </c>
    </row>
    <row r="1261" spans="1:29" ht="43.2" x14ac:dyDescent="0.3">
      <c r="A1261">
        <v>1259</v>
      </c>
      <c r="B1261" s="1" t="s">
        <v>1260</v>
      </c>
      <c r="C1261" s="1" t="s">
        <v>5369</v>
      </c>
      <c r="D1261">
        <v>2500</v>
      </c>
      <c r="E1261">
        <f>VLOOKUP(D1261,LU_A!$C$2:$D$13,1,TRUE)</f>
        <v>1000</v>
      </c>
      <c r="F1261" t="str">
        <f>VLOOKUP($D1261,LU_A!$C$2:$D$13,2,TRUE)</f>
        <v>SmB</v>
      </c>
      <c r="G1261">
        <v>2606</v>
      </c>
      <c r="H1261" t="s">
        <v>8219</v>
      </c>
      <c r="I1261" t="s">
        <v>8224</v>
      </c>
      <c r="J1261" t="s">
        <v>8246</v>
      </c>
      <c r="K1261">
        <v>1402286340</v>
      </c>
      <c r="L1261" s="8">
        <f t="shared" si="190"/>
        <v>41799.165972222225</v>
      </c>
      <c r="M1261" s="8">
        <f t="shared" si="193"/>
        <v>41799</v>
      </c>
      <c r="N1261" s="9">
        <f t="shared" si="194"/>
        <v>0.16597222222480923</v>
      </c>
      <c r="O1261">
        <v>1399504664</v>
      </c>
      <c r="P1261" s="8">
        <f t="shared" si="191"/>
        <v>41766.970648148148</v>
      </c>
      <c r="Q1261" s="8">
        <f t="shared" si="195"/>
        <v>41766</v>
      </c>
      <c r="R1261" s="9">
        <f t="shared" si="196"/>
        <v>0.97064814814802958</v>
      </c>
      <c r="S1261" t="b">
        <v>1</v>
      </c>
      <c r="T1261">
        <v>96</v>
      </c>
      <c r="U1261">
        <f t="shared" si="197"/>
        <v>96</v>
      </c>
      <c r="V1261" t="str">
        <f t="shared" si="198"/>
        <v/>
      </c>
      <c r="W1261" t="b">
        <v>1</v>
      </c>
      <c r="X1261" t="s">
        <v>8274</v>
      </c>
      <c r="Y1261" s="3">
        <f t="shared" si="199"/>
        <v>1.0424</v>
      </c>
      <c r="Z1261" s="4">
        <f t="shared" si="192"/>
        <v>27.145833333333332</v>
      </c>
      <c r="AA1261" t="s">
        <v>8321</v>
      </c>
      <c r="AB1261" t="s">
        <v>8322</v>
      </c>
      <c r="AC1261">
        <f>1</f>
        <v>1</v>
      </c>
    </row>
    <row r="1262" spans="1:29" ht="43.2" x14ac:dyDescent="0.3">
      <c r="A1262">
        <v>1260</v>
      </c>
      <c r="B1262" s="1" t="s">
        <v>1261</v>
      </c>
      <c r="C1262" s="1" t="s">
        <v>5370</v>
      </c>
      <c r="D1262">
        <v>3300</v>
      </c>
      <c r="E1262">
        <f>VLOOKUP(D1262,LU_A!$C$2:$D$13,1,TRUE)</f>
        <v>1000</v>
      </c>
      <c r="F1262" t="str">
        <f>VLOOKUP($D1262,LU_A!$C$2:$D$13,2,TRUE)</f>
        <v>SmB</v>
      </c>
      <c r="G1262">
        <v>3751</v>
      </c>
      <c r="H1262" t="s">
        <v>8219</v>
      </c>
      <c r="I1262" t="s">
        <v>8224</v>
      </c>
      <c r="J1262" t="s">
        <v>8246</v>
      </c>
      <c r="K1262">
        <v>1393445620</v>
      </c>
      <c r="L1262" s="8">
        <f t="shared" si="190"/>
        <v>41696.842824074076</v>
      </c>
      <c r="M1262" s="8">
        <f t="shared" si="193"/>
        <v>41696</v>
      </c>
      <c r="N1262" s="9">
        <f t="shared" si="194"/>
        <v>0.84282407407590654</v>
      </c>
      <c r="O1262">
        <v>1390853620</v>
      </c>
      <c r="P1262" s="8">
        <f t="shared" si="191"/>
        <v>41666.842824074076</v>
      </c>
      <c r="Q1262" s="8">
        <f t="shared" si="195"/>
        <v>41666</v>
      </c>
      <c r="R1262" s="9">
        <f t="shared" si="196"/>
        <v>0.84282407407590654</v>
      </c>
      <c r="S1262" t="b">
        <v>1</v>
      </c>
      <c r="T1262">
        <v>74</v>
      </c>
      <c r="U1262">
        <f t="shared" si="197"/>
        <v>74</v>
      </c>
      <c r="V1262" t="str">
        <f t="shared" si="198"/>
        <v/>
      </c>
      <c r="W1262" t="b">
        <v>1</v>
      </c>
      <c r="X1262" t="s">
        <v>8274</v>
      </c>
      <c r="Y1262" s="3">
        <f t="shared" si="199"/>
        <v>1.1366666666666667</v>
      </c>
      <c r="Z1262" s="4">
        <f t="shared" si="192"/>
        <v>50.689189189189186</v>
      </c>
      <c r="AA1262" t="s">
        <v>8321</v>
      </c>
      <c r="AB1262" t="s">
        <v>8322</v>
      </c>
      <c r="AC1262">
        <f>1</f>
        <v>1</v>
      </c>
    </row>
    <row r="1263" spans="1:29" ht="43.2" x14ac:dyDescent="0.3">
      <c r="A1263">
        <v>1261</v>
      </c>
      <c r="B1263" s="1" t="s">
        <v>1262</v>
      </c>
      <c r="C1263" s="1" t="s">
        <v>5371</v>
      </c>
      <c r="D1263">
        <v>2000</v>
      </c>
      <c r="E1263">
        <f>VLOOKUP(D1263,LU_A!$C$2:$D$13,1,TRUE)</f>
        <v>1000</v>
      </c>
      <c r="F1263" t="str">
        <f>VLOOKUP($D1263,LU_A!$C$2:$D$13,2,TRUE)</f>
        <v>SmB</v>
      </c>
      <c r="G1263">
        <v>2025</v>
      </c>
      <c r="H1263" t="s">
        <v>8219</v>
      </c>
      <c r="I1263" t="s">
        <v>8224</v>
      </c>
      <c r="J1263" t="s">
        <v>8246</v>
      </c>
      <c r="K1263">
        <v>1390983227</v>
      </c>
      <c r="L1263" s="8">
        <f t="shared" si="190"/>
        <v>41668.342905092592</v>
      </c>
      <c r="M1263" s="8">
        <f t="shared" si="193"/>
        <v>41668</v>
      </c>
      <c r="N1263" s="9">
        <f t="shared" si="194"/>
        <v>0.34290509259153623</v>
      </c>
      <c r="O1263">
        <v>1388391227</v>
      </c>
      <c r="P1263" s="8">
        <f t="shared" si="191"/>
        <v>41638.342905092592</v>
      </c>
      <c r="Q1263" s="8">
        <f t="shared" si="195"/>
        <v>41638</v>
      </c>
      <c r="R1263" s="9">
        <f t="shared" si="196"/>
        <v>0.34290509259153623</v>
      </c>
      <c r="S1263" t="b">
        <v>1</v>
      </c>
      <c r="T1263">
        <v>52</v>
      </c>
      <c r="U1263">
        <f t="shared" si="197"/>
        <v>52</v>
      </c>
      <c r="V1263" t="str">
        <f t="shared" si="198"/>
        <v/>
      </c>
      <c r="W1263" t="b">
        <v>1</v>
      </c>
      <c r="X1263" t="s">
        <v>8274</v>
      </c>
      <c r="Y1263" s="3">
        <f t="shared" si="199"/>
        <v>1.0125</v>
      </c>
      <c r="Z1263" s="4">
        <f t="shared" si="192"/>
        <v>38.942307692307693</v>
      </c>
      <c r="AA1263" t="s">
        <v>8321</v>
      </c>
      <c r="AB1263" t="s">
        <v>8322</v>
      </c>
      <c r="AC1263">
        <f>1</f>
        <v>1</v>
      </c>
    </row>
    <row r="1264" spans="1:29" ht="43.2" x14ac:dyDescent="0.3">
      <c r="A1264">
        <v>1262</v>
      </c>
      <c r="B1264" s="1" t="s">
        <v>1263</v>
      </c>
      <c r="C1264" s="1" t="s">
        <v>5372</v>
      </c>
      <c r="D1264">
        <v>6500</v>
      </c>
      <c r="E1264">
        <f>VLOOKUP(D1264,LU_A!$C$2:$D$13,1,TRUE)</f>
        <v>5000</v>
      </c>
      <c r="F1264" t="str">
        <f>VLOOKUP($D1264,LU_A!$C$2:$D$13,2,TRUE)</f>
        <v>SmC</v>
      </c>
      <c r="G1264">
        <v>8152</v>
      </c>
      <c r="H1264" t="s">
        <v>8219</v>
      </c>
      <c r="I1264" t="s">
        <v>8229</v>
      </c>
      <c r="J1264" t="s">
        <v>8251</v>
      </c>
      <c r="K1264">
        <v>1392574692</v>
      </c>
      <c r="L1264" s="8">
        <f t="shared" si="190"/>
        <v>41686.762638888889</v>
      </c>
      <c r="M1264" s="8">
        <f t="shared" si="193"/>
        <v>41686</v>
      </c>
      <c r="N1264" s="9">
        <f t="shared" si="194"/>
        <v>0.76263888888934162</v>
      </c>
      <c r="O1264">
        <v>1389982692</v>
      </c>
      <c r="P1264" s="8">
        <f t="shared" si="191"/>
        <v>41656.762638888889</v>
      </c>
      <c r="Q1264" s="8">
        <f t="shared" si="195"/>
        <v>41656</v>
      </c>
      <c r="R1264" s="9">
        <f t="shared" si="196"/>
        <v>0.76263888888934162</v>
      </c>
      <c r="S1264" t="b">
        <v>1</v>
      </c>
      <c r="T1264">
        <v>105</v>
      </c>
      <c r="U1264">
        <f t="shared" si="197"/>
        <v>105</v>
      </c>
      <c r="V1264" t="str">
        <f t="shared" si="198"/>
        <v/>
      </c>
      <c r="W1264" t="b">
        <v>1</v>
      </c>
      <c r="X1264" t="s">
        <v>8274</v>
      </c>
      <c r="Y1264" s="3">
        <f t="shared" si="199"/>
        <v>1.2541538461538462</v>
      </c>
      <c r="Z1264" s="4">
        <f t="shared" si="192"/>
        <v>77.638095238095232</v>
      </c>
      <c r="AA1264" t="s">
        <v>8321</v>
      </c>
      <c r="AB1264" t="s">
        <v>8322</v>
      </c>
      <c r="AC1264">
        <f>1</f>
        <v>1</v>
      </c>
    </row>
    <row r="1265" spans="1:29" ht="28.8" x14ac:dyDescent="0.3">
      <c r="A1265">
        <v>1263</v>
      </c>
      <c r="B1265" s="1" t="s">
        <v>1264</v>
      </c>
      <c r="C1265" s="1" t="s">
        <v>5373</v>
      </c>
      <c r="D1265">
        <v>1500</v>
      </c>
      <c r="E1265">
        <f>VLOOKUP(D1265,LU_A!$C$2:$D$13,1,TRUE)</f>
        <v>1000</v>
      </c>
      <c r="F1265" t="str">
        <f>VLOOKUP($D1265,LU_A!$C$2:$D$13,2,TRUE)</f>
        <v>SmB</v>
      </c>
      <c r="G1265">
        <v>1785</v>
      </c>
      <c r="H1265" t="s">
        <v>8219</v>
      </c>
      <c r="I1265" t="s">
        <v>8224</v>
      </c>
      <c r="J1265" t="s">
        <v>8246</v>
      </c>
      <c r="K1265">
        <v>1396054800</v>
      </c>
      <c r="L1265" s="8">
        <f t="shared" si="190"/>
        <v>41727.041666666664</v>
      </c>
      <c r="M1265" s="8">
        <f t="shared" si="193"/>
        <v>41727</v>
      </c>
      <c r="N1265" s="9">
        <f t="shared" si="194"/>
        <v>4.1666666664241347E-2</v>
      </c>
      <c r="O1265">
        <v>1393034470</v>
      </c>
      <c r="P1265" s="8">
        <f t="shared" si="191"/>
        <v>41692.084143518521</v>
      </c>
      <c r="Q1265" s="8">
        <f t="shared" si="195"/>
        <v>41692</v>
      </c>
      <c r="R1265" s="9">
        <f t="shared" si="196"/>
        <v>8.4143518521159422E-2</v>
      </c>
      <c r="S1265" t="b">
        <v>1</v>
      </c>
      <c r="T1265">
        <v>41</v>
      </c>
      <c r="U1265">
        <f t="shared" si="197"/>
        <v>41</v>
      </c>
      <c r="V1265" t="str">
        <f t="shared" si="198"/>
        <v/>
      </c>
      <c r="W1265" t="b">
        <v>1</v>
      </c>
      <c r="X1265" t="s">
        <v>8274</v>
      </c>
      <c r="Y1265" s="3">
        <f t="shared" si="199"/>
        <v>1.19</v>
      </c>
      <c r="Z1265" s="4">
        <f t="shared" si="192"/>
        <v>43.536585365853661</v>
      </c>
      <c r="AA1265" t="s">
        <v>8321</v>
      </c>
      <c r="AB1265" t="s">
        <v>8322</v>
      </c>
      <c r="AC1265">
        <f>1</f>
        <v>1</v>
      </c>
    </row>
    <row r="1266" spans="1:29" ht="43.2" x14ac:dyDescent="0.3">
      <c r="A1266">
        <v>1264</v>
      </c>
      <c r="B1266" s="1" t="s">
        <v>1265</v>
      </c>
      <c r="C1266" s="1" t="s">
        <v>5374</v>
      </c>
      <c r="D1266">
        <v>650</v>
      </c>
      <c r="E1266">
        <f>VLOOKUP(D1266,LU_A!$C$2:$D$13,1,TRUE)</f>
        <v>0</v>
      </c>
      <c r="F1266" t="str">
        <f>VLOOKUP($D1266,LU_A!$C$2:$D$13,2,TRUE)</f>
        <v>SmA</v>
      </c>
      <c r="G1266">
        <v>1082</v>
      </c>
      <c r="H1266" t="s">
        <v>8219</v>
      </c>
      <c r="I1266" t="s">
        <v>8224</v>
      </c>
      <c r="J1266" t="s">
        <v>8246</v>
      </c>
      <c r="K1266">
        <v>1383062083</v>
      </c>
      <c r="L1266" s="8">
        <f t="shared" si="190"/>
        <v>41576.662997685184</v>
      </c>
      <c r="M1266" s="8">
        <f t="shared" si="193"/>
        <v>41576</v>
      </c>
      <c r="N1266" s="9">
        <f t="shared" si="194"/>
        <v>0.66299768518365454</v>
      </c>
      <c r="O1266">
        <v>1380556483</v>
      </c>
      <c r="P1266" s="8">
        <f t="shared" si="191"/>
        <v>41547.662997685184</v>
      </c>
      <c r="Q1266" s="8">
        <f t="shared" si="195"/>
        <v>41547</v>
      </c>
      <c r="R1266" s="9">
        <f t="shared" si="196"/>
        <v>0.66299768518365454</v>
      </c>
      <c r="S1266" t="b">
        <v>1</v>
      </c>
      <c r="T1266">
        <v>34</v>
      </c>
      <c r="U1266">
        <f t="shared" si="197"/>
        <v>34</v>
      </c>
      <c r="V1266" t="str">
        <f t="shared" si="198"/>
        <v/>
      </c>
      <c r="W1266" t="b">
        <v>1</v>
      </c>
      <c r="X1266" t="s">
        <v>8274</v>
      </c>
      <c r="Y1266" s="3">
        <f t="shared" si="199"/>
        <v>1.6646153846153846</v>
      </c>
      <c r="Z1266" s="4">
        <f t="shared" si="192"/>
        <v>31.823529411764707</v>
      </c>
      <c r="AA1266" t="s">
        <v>8321</v>
      </c>
      <c r="AB1266" t="s">
        <v>8322</v>
      </c>
      <c r="AC1266">
        <f>1</f>
        <v>1</v>
      </c>
    </row>
    <row r="1267" spans="1:29" ht="57.6" x14ac:dyDescent="0.3">
      <c r="A1267">
        <v>1265</v>
      </c>
      <c r="B1267" s="1" t="s">
        <v>1266</v>
      </c>
      <c r="C1267" s="1" t="s">
        <v>5375</v>
      </c>
      <c r="D1267">
        <v>3500</v>
      </c>
      <c r="E1267">
        <f>VLOOKUP(D1267,LU_A!$C$2:$D$13,1,TRUE)</f>
        <v>1000</v>
      </c>
      <c r="F1267" t="str">
        <f>VLOOKUP($D1267,LU_A!$C$2:$D$13,2,TRUE)</f>
        <v>SmB</v>
      </c>
      <c r="G1267">
        <v>4170.17</v>
      </c>
      <c r="H1267" t="s">
        <v>8219</v>
      </c>
      <c r="I1267" t="s">
        <v>8224</v>
      </c>
      <c r="J1267" t="s">
        <v>8246</v>
      </c>
      <c r="K1267">
        <v>1291131815</v>
      </c>
      <c r="L1267" s="8">
        <f t="shared" si="190"/>
        <v>40512.655266203699</v>
      </c>
      <c r="M1267" s="8">
        <f t="shared" si="193"/>
        <v>40512</v>
      </c>
      <c r="N1267" s="9">
        <f t="shared" si="194"/>
        <v>0.65526620369928423</v>
      </c>
      <c r="O1267">
        <v>1287071015</v>
      </c>
      <c r="P1267" s="8">
        <f t="shared" si="191"/>
        <v>40465.655266203699</v>
      </c>
      <c r="Q1267" s="8">
        <f t="shared" si="195"/>
        <v>40465</v>
      </c>
      <c r="R1267" s="9">
        <f t="shared" si="196"/>
        <v>0.65526620369928423</v>
      </c>
      <c r="S1267" t="b">
        <v>1</v>
      </c>
      <c r="T1267">
        <v>66</v>
      </c>
      <c r="U1267">
        <f t="shared" si="197"/>
        <v>66</v>
      </c>
      <c r="V1267" t="str">
        <f t="shared" si="198"/>
        <v/>
      </c>
      <c r="W1267" t="b">
        <v>1</v>
      </c>
      <c r="X1267" t="s">
        <v>8274</v>
      </c>
      <c r="Y1267" s="3">
        <f t="shared" si="199"/>
        <v>1.1914771428571429</v>
      </c>
      <c r="Z1267" s="4">
        <f t="shared" si="192"/>
        <v>63.184393939393942</v>
      </c>
      <c r="AA1267" t="s">
        <v>8321</v>
      </c>
      <c r="AB1267" t="s">
        <v>8322</v>
      </c>
      <c r="AC1267">
        <f>1</f>
        <v>1</v>
      </c>
    </row>
    <row r="1268" spans="1:29" ht="28.8" x14ac:dyDescent="0.3">
      <c r="A1268">
        <v>1266</v>
      </c>
      <c r="B1268" s="1" t="s">
        <v>1267</v>
      </c>
      <c r="C1268" s="1" t="s">
        <v>5376</v>
      </c>
      <c r="D1268">
        <v>9500</v>
      </c>
      <c r="E1268">
        <f>VLOOKUP(D1268,LU_A!$C$2:$D$13,1,TRUE)</f>
        <v>5000</v>
      </c>
      <c r="F1268" t="str">
        <f>VLOOKUP($D1268,LU_A!$C$2:$D$13,2,TRUE)</f>
        <v>SmC</v>
      </c>
      <c r="G1268">
        <v>9545</v>
      </c>
      <c r="H1268" t="s">
        <v>8219</v>
      </c>
      <c r="I1268" t="s">
        <v>8224</v>
      </c>
      <c r="J1268" t="s">
        <v>8246</v>
      </c>
      <c r="K1268">
        <v>1389474145</v>
      </c>
      <c r="L1268" s="8">
        <f t="shared" si="190"/>
        <v>41650.87667824074</v>
      </c>
      <c r="M1268" s="8">
        <f t="shared" si="193"/>
        <v>41650</v>
      </c>
      <c r="N1268" s="9">
        <f t="shared" si="194"/>
        <v>0.87667824074014788</v>
      </c>
      <c r="O1268">
        <v>1386882145</v>
      </c>
      <c r="P1268" s="8">
        <f t="shared" si="191"/>
        <v>41620.87667824074</v>
      </c>
      <c r="Q1268" s="8">
        <f t="shared" si="195"/>
        <v>41620</v>
      </c>
      <c r="R1268" s="9">
        <f t="shared" si="196"/>
        <v>0.87667824074014788</v>
      </c>
      <c r="S1268" t="b">
        <v>1</v>
      </c>
      <c r="T1268">
        <v>50</v>
      </c>
      <c r="U1268">
        <f t="shared" si="197"/>
        <v>50</v>
      </c>
      <c r="V1268" t="str">
        <f t="shared" si="198"/>
        <v/>
      </c>
      <c r="W1268" t="b">
        <v>1</v>
      </c>
      <c r="X1268" t="s">
        <v>8274</v>
      </c>
      <c r="Y1268" s="3">
        <f t="shared" si="199"/>
        <v>1.0047368421052632</v>
      </c>
      <c r="Z1268" s="4">
        <f t="shared" si="192"/>
        <v>190.9</v>
      </c>
      <c r="AA1268" t="s">
        <v>8321</v>
      </c>
      <c r="AB1268" t="s">
        <v>8322</v>
      </c>
      <c r="AC1268">
        <f>1</f>
        <v>1</v>
      </c>
    </row>
    <row r="1269" spans="1:29" ht="43.2" x14ac:dyDescent="0.3">
      <c r="A1269">
        <v>1267</v>
      </c>
      <c r="B1269" s="1" t="s">
        <v>1268</v>
      </c>
      <c r="C1269" s="1" t="s">
        <v>5377</v>
      </c>
      <c r="D1269">
        <v>22000</v>
      </c>
      <c r="E1269">
        <f>VLOOKUP(D1269,LU_A!$C$2:$D$13,1,TRUE)</f>
        <v>20000</v>
      </c>
      <c r="F1269" t="str">
        <f>VLOOKUP($D1269,LU_A!$C$2:$D$13,2,TRUE)</f>
        <v>MedB</v>
      </c>
      <c r="G1269">
        <v>22396</v>
      </c>
      <c r="H1269" t="s">
        <v>8219</v>
      </c>
      <c r="I1269" t="s">
        <v>8224</v>
      </c>
      <c r="J1269" t="s">
        <v>8246</v>
      </c>
      <c r="K1269">
        <v>1374674558</v>
      </c>
      <c r="L1269" s="8">
        <f t="shared" si="190"/>
        <v>41479.585162037038</v>
      </c>
      <c r="M1269" s="8">
        <f t="shared" si="193"/>
        <v>41479</v>
      </c>
      <c r="N1269" s="9">
        <f t="shared" si="194"/>
        <v>0.58516203703766223</v>
      </c>
      <c r="O1269">
        <v>1372082558</v>
      </c>
      <c r="P1269" s="8">
        <f t="shared" si="191"/>
        <v>41449.585162037038</v>
      </c>
      <c r="Q1269" s="8">
        <f t="shared" si="195"/>
        <v>41449</v>
      </c>
      <c r="R1269" s="9">
        <f t="shared" si="196"/>
        <v>0.58516203703766223</v>
      </c>
      <c r="S1269" t="b">
        <v>1</v>
      </c>
      <c r="T1269">
        <v>159</v>
      </c>
      <c r="U1269">
        <f t="shared" si="197"/>
        <v>159</v>
      </c>
      <c r="V1269" t="str">
        <f t="shared" si="198"/>
        <v/>
      </c>
      <c r="W1269" t="b">
        <v>1</v>
      </c>
      <c r="X1269" t="s">
        <v>8274</v>
      </c>
      <c r="Y1269" s="3">
        <f t="shared" si="199"/>
        <v>1.018</v>
      </c>
      <c r="Z1269" s="4">
        <f t="shared" si="192"/>
        <v>140.85534591194968</v>
      </c>
      <c r="AA1269" t="s">
        <v>8321</v>
      </c>
      <c r="AB1269" t="s">
        <v>8322</v>
      </c>
      <c r="AC1269">
        <f>1</f>
        <v>1</v>
      </c>
    </row>
    <row r="1270" spans="1:29" ht="28.8" x14ac:dyDescent="0.3">
      <c r="A1270">
        <v>1268</v>
      </c>
      <c r="B1270" s="1" t="s">
        <v>1269</v>
      </c>
      <c r="C1270" s="1" t="s">
        <v>5378</v>
      </c>
      <c r="D1270">
        <v>12000</v>
      </c>
      <c r="E1270">
        <f>VLOOKUP(D1270,LU_A!$C$2:$D$13,1,TRUE)</f>
        <v>10000</v>
      </c>
      <c r="F1270" t="str">
        <f>VLOOKUP($D1270,LU_A!$C$2:$D$13,2,TRUE)</f>
        <v>SmD</v>
      </c>
      <c r="G1270">
        <v>14000</v>
      </c>
      <c r="H1270" t="s">
        <v>8219</v>
      </c>
      <c r="I1270" t="s">
        <v>8224</v>
      </c>
      <c r="J1270" t="s">
        <v>8246</v>
      </c>
      <c r="K1270">
        <v>1379708247</v>
      </c>
      <c r="L1270" s="8">
        <f t="shared" si="190"/>
        <v>41537.845451388886</v>
      </c>
      <c r="M1270" s="8">
        <f t="shared" si="193"/>
        <v>41537</v>
      </c>
      <c r="N1270" s="9">
        <f t="shared" si="194"/>
        <v>0.84545138888643123</v>
      </c>
      <c r="O1270">
        <v>1377116247</v>
      </c>
      <c r="P1270" s="8">
        <f t="shared" si="191"/>
        <v>41507.845451388886</v>
      </c>
      <c r="Q1270" s="8">
        <f t="shared" si="195"/>
        <v>41507</v>
      </c>
      <c r="R1270" s="9">
        <f t="shared" si="196"/>
        <v>0.84545138888643123</v>
      </c>
      <c r="S1270" t="b">
        <v>1</v>
      </c>
      <c r="T1270">
        <v>182</v>
      </c>
      <c r="U1270">
        <f t="shared" si="197"/>
        <v>182</v>
      </c>
      <c r="V1270" t="str">
        <f t="shared" si="198"/>
        <v/>
      </c>
      <c r="W1270" t="b">
        <v>1</v>
      </c>
      <c r="X1270" t="s">
        <v>8274</v>
      </c>
      <c r="Y1270" s="3">
        <f t="shared" si="199"/>
        <v>1.1666666666666667</v>
      </c>
      <c r="Z1270" s="4">
        <f t="shared" si="192"/>
        <v>76.92307692307692</v>
      </c>
      <c r="AA1270" t="s">
        <v>8321</v>
      </c>
      <c r="AB1270" t="s">
        <v>8322</v>
      </c>
      <c r="AC1270">
        <f>1</f>
        <v>1</v>
      </c>
    </row>
    <row r="1271" spans="1:29" ht="43.2" x14ac:dyDescent="0.3">
      <c r="A1271">
        <v>1269</v>
      </c>
      <c r="B1271" s="1" t="s">
        <v>1270</v>
      </c>
      <c r="C1271" s="1" t="s">
        <v>5379</v>
      </c>
      <c r="D1271">
        <v>18800</v>
      </c>
      <c r="E1271">
        <f>VLOOKUP(D1271,LU_A!$C$2:$D$13,1,TRUE)</f>
        <v>15000</v>
      </c>
      <c r="F1271" t="str">
        <f>VLOOKUP($D1271,LU_A!$C$2:$D$13,2,TRUE)</f>
        <v>MedA</v>
      </c>
      <c r="G1271">
        <v>20426</v>
      </c>
      <c r="H1271" t="s">
        <v>8219</v>
      </c>
      <c r="I1271" t="s">
        <v>8224</v>
      </c>
      <c r="J1271" t="s">
        <v>8246</v>
      </c>
      <c r="K1271">
        <v>1460764800</v>
      </c>
      <c r="L1271" s="8">
        <f t="shared" si="190"/>
        <v>42476</v>
      </c>
      <c r="M1271" s="8">
        <f t="shared" si="193"/>
        <v>42476</v>
      </c>
      <c r="N1271" s="9">
        <f t="shared" si="194"/>
        <v>0</v>
      </c>
      <c r="O1271">
        <v>1458157512</v>
      </c>
      <c r="P1271" s="8">
        <f t="shared" si="191"/>
        <v>42445.823055555549</v>
      </c>
      <c r="Q1271" s="8">
        <f t="shared" si="195"/>
        <v>42445</v>
      </c>
      <c r="R1271" s="9">
        <f t="shared" si="196"/>
        <v>0.82305555554921739</v>
      </c>
      <c r="S1271" t="b">
        <v>1</v>
      </c>
      <c r="T1271">
        <v>206</v>
      </c>
      <c r="U1271">
        <f t="shared" si="197"/>
        <v>206</v>
      </c>
      <c r="V1271" t="str">
        <f t="shared" si="198"/>
        <v/>
      </c>
      <c r="W1271" t="b">
        <v>1</v>
      </c>
      <c r="X1271" t="s">
        <v>8274</v>
      </c>
      <c r="Y1271" s="3">
        <f t="shared" si="199"/>
        <v>1.0864893617021276</v>
      </c>
      <c r="Z1271" s="4">
        <f t="shared" si="192"/>
        <v>99.15533980582525</v>
      </c>
      <c r="AA1271" t="s">
        <v>8321</v>
      </c>
      <c r="AB1271" t="s">
        <v>8322</v>
      </c>
      <c r="AC1271">
        <f>1</f>
        <v>1</v>
      </c>
    </row>
    <row r="1272" spans="1:29" ht="28.8" x14ac:dyDescent="0.3">
      <c r="A1272">
        <v>1270</v>
      </c>
      <c r="B1272" s="1" t="s">
        <v>1271</v>
      </c>
      <c r="C1272" s="1" t="s">
        <v>5380</v>
      </c>
      <c r="D1272">
        <v>10000</v>
      </c>
      <c r="E1272">
        <f>VLOOKUP(D1272,LU_A!$C$2:$D$13,1,TRUE)</f>
        <v>10000</v>
      </c>
      <c r="F1272" t="str">
        <f>VLOOKUP($D1272,LU_A!$C$2:$D$13,2,TRUE)</f>
        <v>SmD</v>
      </c>
      <c r="G1272">
        <v>11472</v>
      </c>
      <c r="H1272" t="s">
        <v>8219</v>
      </c>
      <c r="I1272" t="s">
        <v>8224</v>
      </c>
      <c r="J1272" t="s">
        <v>8246</v>
      </c>
      <c r="K1272">
        <v>1332704042</v>
      </c>
      <c r="L1272" s="8">
        <f t="shared" si="190"/>
        <v>40993.815300925926</v>
      </c>
      <c r="M1272" s="8">
        <f t="shared" si="193"/>
        <v>40993</v>
      </c>
      <c r="N1272" s="9">
        <f t="shared" si="194"/>
        <v>0.81530092592583969</v>
      </c>
      <c r="O1272">
        <v>1327523642</v>
      </c>
      <c r="P1272" s="8">
        <f t="shared" si="191"/>
        <v>40933.856967592597</v>
      </c>
      <c r="Q1272" s="8">
        <f t="shared" si="195"/>
        <v>40933</v>
      </c>
      <c r="R1272" s="9">
        <f t="shared" si="196"/>
        <v>0.856967592597357</v>
      </c>
      <c r="S1272" t="b">
        <v>1</v>
      </c>
      <c r="T1272">
        <v>169</v>
      </c>
      <c r="U1272">
        <f t="shared" si="197"/>
        <v>169</v>
      </c>
      <c r="V1272" t="str">
        <f t="shared" si="198"/>
        <v/>
      </c>
      <c r="W1272" t="b">
        <v>1</v>
      </c>
      <c r="X1272" t="s">
        <v>8274</v>
      </c>
      <c r="Y1272" s="3">
        <f t="shared" si="199"/>
        <v>1.1472</v>
      </c>
      <c r="Z1272" s="4">
        <f t="shared" si="192"/>
        <v>67.881656804733723</v>
      </c>
      <c r="AA1272" t="s">
        <v>8321</v>
      </c>
      <c r="AB1272" t="s">
        <v>8322</v>
      </c>
      <c r="AC1272">
        <f>1</f>
        <v>1</v>
      </c>
    </row>
    <row r="1273" spans="1:29" ht="43.2" x14ac:dyDescent="0.3">
      <c r="A1273">
        <v>1271</v>
      </c>
      <c r="B1273" s="1" t="s">
        <v>1272</v>
      </c>
      <c r="C1273" s="1" t="s">
        <v>5381</v>
      </c>
      <c r="D1273">
        <v>7500</v>
      </c>
      <c r="E1273">
        <f>VLOOKUP(D1273,LU_A!$C$2:$D$13,1,TRUE)</f>
        <v>5000</v>
      </c>
      <c r="F1273" t="str">
        <f>VLOOKUP($D1273,LU_A!$C$2:$D$13,2,TRUE)</f>
        <v>SmC</v>
      </c>
      <c r="G1273">
        <v>7635</v>
      </c>
      <c r="H1273" t="s">
        <v>8219</v>
      </c>
      <c r="I1273" t="s">
        <v>8224</v>
      </c>
      <c r="J1273" t="s">
        <v>8246</v>
      </c>
      <c r="K1273">
        <v>1384363459</v>
      </c>
      <c r="L1273" s="8">
        <f t="shared" si="190"/>
        <v>41591.725219907406</v>
      </c>
      <c r="M1273" s="8">
        <f t="shared" si="193"/>
        <v>41591</v>
      </c>
      <c r="N1273" s="9">
        <f t="shared" si="194"/>
        <v>0.7252199074064265</v>
      </c>
      <c r="O1273">
        <v>1381767859</v>
      </c>
      <c r="P1273" s="8">
        <f t="shared" si="191"/>
        <v>41561.683553240742</v>
      </c>
      <c r="Q1273" s="8">
        <f t="shared" si="195"/>
        <v>41561</v>
      </c>
      <c r="R1273" s="9">
        <f t="shared" si="196"/>
        <v>0.68355324074218515</v>
      </c>
      <c r="S1273" t="b">
        <v>1</v>
      </c>
      <c r="T1273">
        <v>31</v>
      </c>
      <c r="U1273">
        <f t="shared" si="197"/>
        <v>31</v>
      </c>
      <c r="V1273" t="str">
        <f t="shared" si="198"/>
        <v/>
      </c>
      <c r="W1273" t="b">
        <v>1</v>
      </c>
      <c r="X1273" t="s">
        <v>8274</v>
      </c>
      <c r="Y1273" s="3">
        <f t="shared" si="199"/>
        <v>1.018</v>
      </c>
      <c r="Z1273" s="4">
        <f t="shared" si="192"/>
        <v>246.29032258064515</v>
      </c>
      <c r="AA1273" t="s">
        <v>8321</v>
      </c>
      <c r="AB1273" t="s">
        <v>8322</v>
      </c>
      <c r="AC1273">
        <f>1</f>
        <v>1</v>
      </c>
    </row>
    <row r="1274" spans="1:29" ht="57.6" x14ac:dyDescent="0.3">
      <c r="A1274">
        <v>1272</v>
      </c>
      <c r="B1274" s="1" t="s">
        <v>1273</v>
      </c>
      <c r="C1274" s="1" t="s">
        <v>5382</v>
      </c>
      <c r="D1274">
        <v>5000</v>
      </c>
      <c r="E1274">
        <f>VLOOKUP(D1274,LU_A!$C$2:$D$13,1,TRUE)</f>
        <v>5000</v>
      </c>
      <c r="F1274" t="str">
        <f>VLOOKUP($D1274,LU_A!$C$2:$D$13,2,TRUE)</f>
        <v>SmC</v>
      </c>
      <c r="G1274">
        <v>5300</v>
      </c>
      <c r="H1274" t="s">
        <v>8219</v>
      </c>
      <c r="I1274" t="s">
        <v>8224</v>
      </c>
      <c r="J1274" t="s">
        <v>8246</v>
      </c>
      <c r="K1274">
        <v>1276574400</v>
      </c>
      <c r="L1274" s="8">
        <f t="shared" si="190"/>
        <v>40344.166666666664</v>
      </c>
      <c r="M1274" s="8">
        <f t="shared" si="193"/>
        <v>40344</v>
      </c>
      <c r="N1274" s="9">
        <f t="shared" si="194"/>
        <v>0.16666666666424135</v>
      </c>
      <c r="O1274">
        <v>1270576379</v>
      </c>
      <c r="P1274" s="8">
        <f t="shared" si="191"/>
        <v>40274.745127314818</v>
      </c>
      <c r="Q1274" s="8">
        <f t="shared" si="195"/>
        <v>40274</v>
      </c>
      <c r="R1274" s="9">
        <f t="shared" si="196"/>
        <v>0.74512731481809169</v>
      </c>
      <c r="S1274" t="b">
        <v>1</v>
      </c>
      <c r="T1274">
        <v>28</v>
      </c>
      <c r="U1274">
        <f t="shared" si="197"/>
        <v>28</v>
      </c>
      <c r="V1274" t="str">
        <f t="shared" si="198"/>
        <v/>
      </c>
      <c r="W1274" t="b">
        <v>1</v>
      </c>
      <c r="X1274" t="s">
        <v>8274</v>
      </c>
      <c r="Y1274" s="3">
        <f t="shared" si="199"/>
        <v>1.06</v>
      </c>
      <c r="Z1274" s="4">
        <f t="shared" si="192"/>
        <v>189.28571428571428</v>
      </c>
      <c r="AA1274" t="s">
        <v>8321</v>
      </c>
      <c r="AB1274" t="s">
        <v>8322</v>
      </c>
      <c r="AC1274">
        <f>1</f>
        <v>1</v>
      </c>
    </row>
    <row r="1275" spans="1:29" ht="43.2" x14ac:dyDescent="0.3">
      <c r="A1275">
        <v>1273</v>
      </c>
      <c r="B1275" s="1" t="s">
        <v>1274</v>
      </c>
      <c r="C1275" s="1" t="s">
        <v>5383</v>
      </c>
      <c r="D1275">
        <v>4000</v>
      </c>
      <c r="E1275">
        <f>VLOOKUP(D1275,LU_A!$C$2:$D$13,1,TRUE)</f>
        <v>1000</v>
      </c>
      <c r="F1275" t="str">
        <f>VLOOKUP($D1275,LU_A!$C$2:$D$13,2,TRUE)</f>
        <v>SmB</v>
      </c>
      <c r="G1275">
        <v>4140</v>
      </c>
      <c r="H1275" t="s">
        <v>8219</v>
      </c>
      <c r="I1275" t="s">
        <v>8229</v>
      </c>
      <c r="J1275" t="s">
        <v>8251</v>
      </c>
      <c r="K1275">
        <v>1409506291</v>
      </c>
      <c r="L1275" s="8">
        <f t="shared" si="190"/>
        <v>41882.730219907404</v>
      </c>
      <c r="M1275" s="8">
        <f t="shared" si="193"/>
        <v>41882</v>
      </c>
      <c r="N1275" s="9">
        <f t="shared" si="194"/>
        <v>0.73021990740380716</v>
      </c>
      <c r="O1275">
        <v>1406914291</v>
      </c>
      <c r="P1275" s="8">
        <f t="shared" si="191"/>
        <v>41852.730219907404</v>
      </c>
      <c r="Q1275" s="8">
        <f t="shared" si="195"/>
        <v>41852</v>
      </c>
      <c r="R1275" s="9">
        <f t="shared" si="196"/>
        <v>0.73021990740380716</v>
      </c>
      <c r="S1275" t="b">
        <v>1</v>
      </c>
      <c r="T1275">
        <v>54</v>
      </c>
      <c r="U1275">
        <f t="shared" si="197"/>
        <v>54</v>
      </c>
      <c r="V1275" t="str">
        <f t="shared" si="198"/>
        <v/>
      </c>
      <c r="W1275" t="b">
        <v>1</v>
      </c>
      <c r="X1275" t="s">
        <v>8274</v>
      </c>
      <c r="Y1275" s="3">
        <f t="shared" si="199"/>
        <v>1.0349999999999999</v>
      </c>
      <c r="Z1275" s="4">
        <f t="shared" si="192"/>
        <v>76.666666666666671</v>
      </c>
      <c r="AA1275" t="s">
        <v>8321</v>
      </c>
      <c r="AB1275" t="s">
        <v>8322</v>
      </c>
      <c r="AC1275">
        <f>1</f>
        <v>1</v>
      </c>
    </row>
    <row r="1276" spans="1:29" ht="43.2" x14ac:dyDescent="0.3">
      <c r="A1276">
        <v>1274</v>
      </c>
      <c r="B1276" s="1" t="s">
        <v>1275</v>
      </c>
      <c r="C1276" s="1" t="s">
        <v>5384</v>
      </c>
      <c r="D1276">
        <v>25000</v>
      </c>
      <c r="E1276">
        <f>VLOOKUP(D1276,LU_A!$C$2:$D$13,1,TRUE)</f>
        <v>25000</v>
      </c>
      <c r="F1276" t="str">
        <f>VLOOKUP($D1276,LU_A!$C$2:$D$13,2,TRUE)</f>
        <v>MedC</v>
      </c>
      <c r="G1276">
        <v>38743.839999999997</v>
      </c>
      <c r="H1276" t="s">
        <v>8219</v>
      </c>
      <c r="I1276" t="s">
        <v>8224</v>
      </c>
      <c r="J1276" t="s">
        <v>8246</v>
      </c>
      <c r="K1276">
        <v>1346344425</v>
      </c>
      <c r="L1276" s="8">
        <f t="shared" si="190"/>
        <v>41151.690104166664</v>
      </c>
      <c r="M1276" s="8">
        <f t="shared" si="193"/>
        <v>41151</v>
      </c>
      <c r="N1276" s="9">
        <f t="shared" si="194"/>
        <v>0.69010416666424135</v>
      </c>
      <c r="O1276">
        <v>1343320425</v>
      </c>
      <c r="P1276" s="8">
        <f t="shared" si="191"/>
        <v>41116.690104166664</v>
      </c>
      <c r="Q1276" s="8">
        <f t="shared" si="195"/>
        <v>41116</v>
      </c>
      <c r="R1276" s="9">
        <f t="shared" si="196"/>
        <v>0.69010416666424135</v>
      </c>
      <c r="S1276" t="b">
        <v>1</v>
      </c>
      <c r="T1276">
        <v>467</v>
      </c>
      <c r="U1276">
        <f t="shared" si="197"/>
        <v>467</v>
      </c>
      <c r="V1276" t="str">
        <f t="shared" si="198"/>
        <v/>
      </c>
      <c r="W1276" t="b">
        <v>1</v>
      </c>
      <c r="X1276" t="s">
        <v>8274</v>
      </c>
      <c r="Y1276" s="3">
        <f t="shared" si="199"/>
        <v>1.5497535999999998</v>
      </c>
      <c r="Z1276" s="4">
        <f t="shared" si="192"/>
        <v>82.963254817987149</v>
      </c>
      <c r="AA1276" t="s">
        <v>8321</v>
      </c>
      <c r="AB1276" t="s">
        <v>8322</v>
      </c>
      <c r="AC1276">
        <f>1</f>
        <v>1</v>
      </c>
    </row>
    <row r="1277" spans="1:29" ht="43.2" x14ac:dyDescent="0.3">
      <c r="A1277">
        <v>1275</v>
      </c>
      <c r="B1277" s="1" t="s">
        <v>1276</v>
      </c>
      <c r="C1277" s="1" t="s">
        <v>5385</v>
      </c>
      <c r="D1277">
        <v>15000</v>
      </c>
      <c r="E1277">
        <f>VLOOKUP(D1277,LU_A!$C$2:$D$13,1,TRUE)</f>
        <v>15000</v>
      </c>
      <c r="F1277" t="str">
        <f>VLOOKUP($D1277,LU_A!$C$2:$D$13,2,TRUE)</f>
        <v>MedA</v>
      </c>
      <c r="G1277">
        <v>24321.1</v>
      </c>
      <c r="H1277" t="s">
        <v>8219</v>
      </c>
      <c r="I1277" t="s">
        <v>8224</v>
      </c>
      <c r="J1277" t="s">
        <v>8246</v>
      </c>
      <c r="K1277">
        <v>1375908587</v>
      </c>
      <c r="L1277" s="8">
        <f t="shared" si="190"/>
        <v>41493.867905092593</v>
      </c>
      <c r="M1277" s="8">
        <f t="shared" si="193"/>
        <v>41493</v>
      </c>
      <c r="N1277" s="9">
        <f t="shared" si="194"/>
        <v>0.86790509259299142</v>
      </c>
      <c r="O1277">
        <v>1372884587</v>
      </c>
      <c r="P1277" s="8">
        <f t="shared" si="191"/>
        <v>41458.867905092593</v>
      </c>
      <c r="Q1277" s="8">
        <f t="shared" si="195"/>
        <v>41458</v>
      </c>
      <c r="R1277" s="9">
        <f t="shared" si="196"/>
        <v>0.86790509259299142</v>
      </c>
      <c r="S1277" t="b">
        <v>1</v>
      </c>
      <c r="T1277">
        <v>389</v>
      </c>
      <c r="U1277">
        <f t="shared" si="197"/>
        <v>389</v>
      </c>
      <c r="V1277" t="str">
        <f t="shared" si="198"/>
        <v/>
      </c>
      <c r="W1277" t="b">
        <v>1</v>
      </c>
      <c r="X1277" t="s">
        <v>8274</v>
      </c>
      <c r="Y1277" s="3">
        <f t="shared" si="199"/>
        <v>1.6214066666666667</v>
      </c>
      <c r="Z1277" s="4">
        <f t="shared" si="192"/>
        <v>62.522107969151669</v>
      </c>
      <c r="AA1277" t="s">
        <v>8321</v>
      </c>
      <c r="AB1277" t="s">
        <v>8322</v>
      </c>
      <c r="AC1277">
        <f>1</f>
        <v>1</v>
      </c>
    </row>
    <row r="1278" spans="1:29" ht="28.8" x14ac:dyDescent="0.3">
      <c r="A1278">
        <v>1276</v>
      </c>
      <c r="B1278" s="1" t="s">
        <v>1277</v>
      </c>
      <c r="C1278" s="1" t="s">
        <v>5386</v>
      </c>
      <c r="D1278">
        <v>3000</v>
      </c>
      <c r="E1278">
        <f>VLOOKUP(D1278,LU_A!$C$2:$D$13,1,TRUE)</f>
        <v>1000</v>
      </c>
      <c r="F1278" t="str">
        <f>VLOOKUP($D1278,LU_A!$C$2:$D$13,2,TRUE)</f>
        <v>SmB</v>
      </c>
      <c r="G1278">
        <v>3132.63</v>
      </c>
      <c r="H1278" t="s">
        <v>8219</v>
      </c>
      <c r="I1278" t="s">
        <v>8224</v>
      </c>
      <c r="J1278" t="s">
        <v>8246</v>
      </c>
      <c r="K1278">
        <v>1251777600</v>
      </c>
      <c r="L1278" s="8">
        <f t="shared" si="190"/>
        <v>40057.166666666664</v>
      </c>
      <c r="M1278" s="8">
        <f t="shared" si="193"/>
        <v>40057</v>
      </c>
      <c r="N1278" s="9">
        <f t="shared" si="194"/>
        <v>0.16666666666424135</v>
      </c>
      <c r="O1278">
        <v>1247504047</v>
      </c>
      <c r="P1278" s="8">
        <f t="shared" si="191"/>
        <v>40007.704247685186</v>
      </c>
      <c r="Q1278" s="8">
        <f t="shared" si="195"/>
        <v>40007</v>
      </c>
      <c r="R1278" s="9">
        <f t="shared" si="196"/>
        <v>0.70424768518569181</v>
      </c>
      <c r="S1278" t="b">
        <v>1</v>
      </c>
      <c r="T1278">
        <v>68</v>
      </c>
      <c r="U1278">
        <f t="shared" si="197"/>
        <v>68</v>
      </c>
      <c r="V1278" t="str">
        <f t="shared" si="198"/>
        <v/>
      </c>
      <c r="W1278" t="b">
        <v>1</v>
      </c>
      <c r="X1278" t="s">
        <v>8274</v>
      </c>
      <c r="Y1278" s="3">
        <f t="shared" si="199"/>
        <v>1.0442100000000001</v>
      </c>
      <c r="Z1278" s="4">
        <f t="shared" si="192"/>
        <v>46.06808823529412</v>
      </c>
      <c r="AA1278" t="s">
        <v>8321</v>
      </c>
      <c r="AB1278" t="s">
        <v>8322</v>
      </c>
      <c r="AC1278">
        <f>1</f>
        <v>1</v>
      </c>
    </row>
    <row r="1279" spans="1:29" ht="43.2" x14ac:dyDescent="0.3">
      <c r="A1279">
        <v>1277</v>
      </c>
      <c r="B1279" s="1" t="s">
        <v>1278</v>
      </c>
      <c r="C1279" s="1" t="s">
        <v>5387</v>
      </c>
      <c r="D1279">
        <v>15000</v>
      </c>
      <c r="E1279">
        <f>VLOOKUP(D1279,LU_A!$C$2:$D$13,1,TRUE)</f>
        <v>15000</v>
      </c>
      <c r="F1279" t="str">
        <f>VLOOKUP($D1279,LU_A!$C$2:$D$13,2,TRUE)</f>
        <v>MedA</v>
      </c>
      <c r="G1279">
        <v>15918.65</v>
      </c>
      <c r="H1279" t="s">
        <v>8219</v>
      </c>
      <c r="I1279" t="s">
        <v>8224</v>
      </c>
      <c r="J1279" t="s">
        <v>8246</v>
      </c>
      <c r="K1279">
        <v>1346765347</v>
      </c>
      <c r="L1279" s="8">
        <f t="shared" si="190"/>
        <v>41156.561886574076</v>
      </c>
      <c r="M1279" s="8">
        <f t="shared" si="193"/>
        <v>41156</v>
      </c>
      <c r="N1279" s="9">
        <f t="shared" si="194"/>
        <v>0.56188657407619758</v>
      </c>
      <c r="O1279">
        <v>1343741347</v>
      </c>
      <c r="P1279" s="8">
        <f t="shared" si="191"/>
        <v>41121.561886574076</v>
      </c>
      <c r="Q1279" s="8">
        <f t="shared" si="195"/>
        <v>41121</v>
      </c>
      <c r="R1279" s="9">
        <f t="shared" si="196"/>
        <v>0.56188657407619758</v>
      </c>
      <c r="S1279" t="b">
        <v>1</v>
      </c>
      <c r="T1279">
        <v>413</v>
      </c>
      <c r="U1279">
        <f t="shared" si="197"/>
        <v>413</v>
      </c>
      <c r="V1279" t="str">
        <f t="shared" si="198"/>
        <v/>
      </c>
      <c r="W1279" t="b">
        <v>1</v>
      </c>
      <c r="X1279" t="s">
        <v>8274</v>
      </c>
      <c r="Y1279" s="3">
        <f t="shared" si="199"/>
        <v>1.0612433333333333</v>
      </c>
      <c r="Z1279" s="4">
        <f t="shared" si="192"/>
        <v>38.543946731234868</v>
      </c>
      <c r="AA1279" t="s">
        <v>8321</v>
      </c>
      <c r="AB1279" t="s">
        <v>8322</v>
      </c>
      <c r="AC1279">
        <f>1</f>
        <v>1</v>
      </c>
    </row>
    <row r="1280" spans="1:29" ht="43.2" x14ac:dyDescent="0.3">
      <c r="A1280">
        <v>1278</v>
      </c>
      <c r="B1280" s="1" t="s">
        <v>1279</v>
      </c>
      <c r="C1280" s="1" t="s">
        <v>5388</v>
      </c>
      <c r="D1280">
        <v>6500</v>
      </c>
      <c r="E1280">
        <f>VLOOKUP(D1280,LU_A!$C$2:$D$13,1,TRUE)</f>
        <v>5000</v>
      </c>
      <c r="F1280" t="str">
        <f>VLOOKUP($D1280,LU_A!$C$2:$D$13,2,TRUE)</f>
        <v>SmC</v>
      </c>
      <c r="G1280">
        <v>10071</v>
      </c>
      <c r="H1280" t="s">
        <v>8219</v>
      </c>
      <c r="I1280" t="s">
        <v>8224</v>
      </c>
      <c r="J1280" t="s">
        <v>8246</v>
      </c>
      <c r="K1280">
        <v>1403661600</v>
      </c>
      <c r="L1280" s="8">
        <f t="shared" si="190"/>
        <v>41815.083333333336</v>
      </c>
      <c r="M1280" s="8">
        <f t="shared" si="193"/>
        <v>41815</v>
      </c>
      <c r="N1280" s="9">
        <f t="shared" si="194"/>
        <v>8.3333333335758653E-2</v>
      </c>
      <c r="O1280">
        <v>1401196766</v>
      </c>
      <c r="P1280" s="8">
        <f t="shared" si="191"/>
        <v>41786.555162037039</v>
      </c>
      <c r="Q1280" s="8">
        <f t="shared" si="195"/>
        <v>41786</v>
      </c>
      <c r="R1280" s="9">
        <f t="shared" si="196"/>
        <v>0.55516203703882638</v>
      </c>
      <c r="S1280" t="b">
        <v>1</v>
      </c>
      <c r="T1280">
        <v>190</v>
      </c>
      <c r="U1280">
        <f t="shared" si="197"/>
        <v>190</v>
      </c>
      <c r="V1280" t="str">
        <f t="shared" si="198"/>
        <v/>
      </c>
      <c r="W1280" t="b">
        <v>1</v>
      </c>
      <c r="X1280" t="s">
        <v>8274</v>
      </c>
      <c r="Y1280" s="3">
        <f t="shared" si="199"/>
        <v>1.5493846153846154</v>
      </c>
      <c r="Z1280" s="4">
        <f t="shared" si="192"/>
        <v>53.005263157894738</v>
      </c>
      <c r="AA1280" t="s">
        <v>8321</v>
      </c>
      <c r="AB1280" t="s">
        <v>8322</v>
      </c>
      <c r="AC1280">
        <f>1</f>
        <v>1</v>
      </c>
    </row>
    <row r="1281" spans="1:29" ht="43.2" x14ac:dyDescent="0.3">
      <c r="A1281">
        <v>1279</v>
      </c>
      <c r="B1281" s="1" t="s">
        <v>1280</v>
      </c>
      <c r="C1281" s="1" t="s">
        <v>5389</v>
      </c>
      <c r="D1281">
        <v>12516</v>
      </c>
      <c r="E1281">
        <f>VLOOKUP(D1281,LU_A!$C$2:$D$13,1,TRUE)</f>
        <v>10000</v>
      </c>
      <c r="F1281" t="str">
        <f>VLOOKUP($D1281,LU_A!$C$2:$D$13,2,TRUE)</f>
        <v>SmD</v>
      </c>
      <c r="G1281">
        <v>13864.17</v>
      </c>
      <c r="H1281" t="s">
        <v>8219</v>
      </c>
      <c r="I1281" t="s">
        <v>8224</v>
      </c>
      <c r="J1281" t="s">
        <v>8246</v>
      </c>
      <c r="K1281">
        <v>1395624170</v>
      </c>
      <c r="L1281" s="8">
        <f t="shared" si="190"/>
        <v>41722.057523148149</v>
      </c>
      <c r="M1281" s="8">
        <f t="shared" si="193"/>
        <v>41722</v>
      </c>
      <c r="N1281" s="9">
        <f t="shared" si="194"/>
        <v>5.7523148148902692E-2</v>
      </c>
      <c r="O1281">
        <v>1392171770</v>
      </c>
      <c r="P1281" s="8">
        <f t="shared" si="191"/>
        <v>41682.099189814813</v>
      </c>
      <c r="Q1281" s="8">
        <f t="shared" si="195"/>
        <v>41682</v>
      </c>
      <c r="R1281" s="9">
        <f t="shared" si="196"/>
        <v>9.9189814813144039E-2</v>
      </c>
      <c r="S1281" t="b">
        <v>1</v>
      </c>
      <c r="T1281">
        <v>189</v>
      </c>
      <c r="U1281">
        <f t="shared" si="197"/>
        <v>189</v>
      </c>
      <c r="V1281" t="str">
        <f t="shared" si="198"/>
        <v/>
      </c>
      <c r="W1281" t="b">
        <v>1</v>
      </c>
      <c r="X1281" t="s">
        <v>8274</v>
      </c>
      <c r="Y1281" s="3">
        <f t="shared" si="199"/>
        <v>1.1077157238734421</v>
      </c>
      <c r="Z1281" s="4">
        <f t="shared" si="192"/>
        <v>73.355396825396824</v>
      </c>
      <c r="AA1281" t="s">
        <v>8321</v>
      </c>
      <c r="AB1281" t="s">
        <v>8322</v>
      </c>
      <c r="AC1281">
        <f>1</f>
        <v>1</v>
      </c>
    </row>
    <row r="1282" spans="1:29" ht="43.2" x14ac:dyDescent="0.3">
      <c r="A1282">
        <v>1280</v>
      </c>
      <c r="B1282" s="1" t="s">
        <v>1281</v>
      </c>
      <c r="C1282" s="1" t="s">
        <v>5390</v>
      </c>
      <c r="D1282">
        <v>15000</v>
      </c>
      <c r="E1282">
        <f>VLOOKUP(D1282,LU_A!$C$2:$D$13,1,TRUE)</f>
        <v>15000</v>
      </c>
      <c r="F1282" t="str">
        <f>VLOOKUP($D1282,LU_A!$C$2:$D$13,2,TRUE)</f>
        <v>MedA</v>
      </c>
      <c r="G1282">
        <v>16636.78</v>
      </c>
      <c r="H1282" t="s">
        <v>8219</v>
      </c>
      <c r="I1282" t="s">
        <v>8224</v>
      </c>
      <c r="J1282" t="s">
        <v>8246</v>
      </c>
      <c r="K1282">
        <v>1299003054</v>
      </c>
      <c r="L1282" s="8">
        <f t="shared" ref="L1282:L1345" si="200">(((K1282/60)/60)/24)+DATE(1970,1,1)</f>
        <v>40603.757569444446</v>
      </c>
      <c r="M1282" s="8">
        <f t="shared" si="193"/>
        <v>40603</v>
      </c>
      <c r="N1282" s="9">
        <f t="shared" si="194"/>
        <v>0.75756944444583496</v>
      </c>
      <c r="O1282">
        <v>1291227054</v>
      </c>
      <c r="P1282" s="8">
        <f t="shared" ref="P1282:P1345" si="201">(((O1282/60)/60)/24)+DATE(1970,1,1)</f>
        <v>40513.757569444446</v>
      </c>
      <c r="Q1282" s="8">
        <f t="shared" si="195"/>
        <v>40513</v>
      </c>
      <c r="R1282" s="9">
        <f t="shared" si="196"/>
        <v>0.75756944444583496</v>
      </c>
      <c r="S1282" t="b">
        <v>1</v>
      </c>
      <c r="T1282">
        <v>130</v>
      </c>
      <c r="U1282">
        <f t="shared" si="197"/>
        <v>130</v>
      </c>
      <c r="V1282" t="str">
        <f t="shared" si="198"/>
        <v/>
      </c>
      <c r="W1282" t="b">
        <v>1</v>
      </c>
      <c r="X1282" t="s">
        <v>8274</v>
      </c>
      <c r="Y1282" s="3">
        <f t="shared" si="199"/>
        <v>1.1091186666666666</v>
      </c>
      <c r="Z1282" s="4">
        <f t="shared" ref="Z1282:Z1345" si="202">IFERROR(G1282/T1282," ")</f>
        <v>127.97523076923076</v>
      </c>
      <c r="AA1282" t="s">
        <v>8321</v>
      </c>
      <c r="AB1282" t="s">
        <v>8322</v>
      </c>
      <c r="AC1282">
        <f>1</f>
        <v>1</v>
      </c>
    </row>
    <row r="1283" spans="1:29" ht="43.2" x14ac:dyDescent="0.3">
      <c r="A1283">
        <v>1281</v>
      </c>
      <c r="B1283" s="1" t="s">
        <v>1282</v>
      </c>
      <c r="C1283" s="1" t="s">
        <v>5391</v>
      </c>
      <c r="D1283">
        <v>7000</v>
      </c>
      <c r="E1283">
        <f>VLOOKUP(D1283,LU_A!$C$2:$D$13,1,TRUE)</f>
        <v>5000</v>
      </c>
      <c r="F1283" t="str">
        <f>VLOOKUP($D1283,LU_A!$C$2:$D$13,2,TRUE)</f>
        <v>SmC</v>
      </c>
      <c r="G1283">
        <v>7750</v>
      </c>
      <c r="H1283" t="s">
        <v>8219</v>
      </c>
      <c r="I1283" t="s">
        <v>8224</v>
      </c>
      <c r="J1283" t="s">
        <v>8246</v>
      </c>
      <c r="K1283">
        <v>1375033836</v>
      </c>
      <c r="L1283" s="8">
        <f t="shared" si="200"/>
        <v>41483.743472222224</v>
      </c>
      <c r="M1283" s="8">
        <f t="shared" ref="M1283:M1346" si="203">INT(L1283)</f>
        <v>41483</v>
      </c>
      <c r="N1283" s="9">
        <f t="shared" ref="N1283:N1346" si="204">L1283-M1283</f>
        <v>0.74347222222422715</v>
      </c>
      <c r="O1283">
        <v>1373305836</v>
      </c>
      <c r="P1283" s="8">
        <f t="shared" si="201"/>
        <v>41463.743472222224</v>
      </c>
      <c r="Q1283" s="8">
        <f t="shared" ref="Q1283:Q1346" si="205">INT(P1283)</f>
        <v>41463</v>
      </c>
      <c r="R1283" s="9">
        <f t="shared" ref="R1283:R1346" si="206">P1283-Q1283</f>
        <v>0.74347222222422715</v>
      </c>
      <c r="S1283" t="b">
        <v>1</v>
      </c>
      <c r="T1283">
        <v>74</v>
      </c>
      <c r="U1283">
        <f t="shared" ref="U1283:U1346" si="207">IF(H1283="successful",T1283,"")</f>
        <v>74</v>
      </c>
      <c r="V1283" t="str">
        <f t="shared" ref="V1283:V1346" si="208">IF(H1283="failed",T1283,"")</f>
        <v/>
      </c>
      <c r="W1283" t="b">
        <v>1</v>
      </c>
      <c r="X1283" t="s">
        <v>8274</v>
      </c>
      <c r="Y1283" s="3">
        <f t="shared" ref="Y1283:Y1346" si="209">G1283/D1283</f>
        <v>1.1071428571428572</v>
      </c>
      <c r="Z1283" s="4">
        <f t="shared" si="202"/>
        <v>104.72972972972973</v>
      </c>
      <c r="AA1283" t="s">
        <v>8321</v>
      </c>
      <c r="AB1283" t="s">
        <v>8322</v>
      </c>
      <c r="AC1283">
        <f>1</f>
        <v>1</v>
      </c>
    </row>
    <row r="1284" spans="1:29" ht="43.2" x14ac:dyDescent="0.3">
      <c r="A1284">
        <v>1282</v>
      </c>
      <c r="B1284" s="1" t="s">
        <v>1283</v>
      </c>
      <c r="C1284" s="1" t="s">
        <v>5392</v>
      </c>
      <c r="D1284">
        <v>15000</v>
      </c>
      <c r="E1284">
        <f>VLOOKUP(D1284,LU_A!$C$2:$D$13,1,TRUE)</f>
        <v>15000</v>
      </c>
      <c r="F1284" t="str">
        <f>VLOOKUP($D1284,LU_A!$C$2:$D$13,2,TRUE)</f>
        <v>MedA</v>
      </c>
      <c r="G1284">
        <v>18542</v>
      </c>
      <c r="H1284" t="s">
        <v>8219</v>
      </c>
      <c r="I1284" t="s">
        <v>8224</v>
      </c>
      <c r="J1284" t="s">
        <v>8246</v>
      </c>
      <c r="K1284">
        <v>1386565140</v>
      </c>
      <c r="L1284" s="8">
        <f t="shared" si="200"/>
        <v>41617.207638888889</v>
      </c>
      <c r="M1284" s="8">
        <f t="shared" si="203"/>
        <v>41617</v>
      </c>
      <c r="N1284" s="9">
        <f t="shared" si="204"/>
        <v>0.20763888888905058</v>
      </c>
      <c r="O1284">
        <v>1383909855</v>
      </c>
      <c r="P1284" s="8">
        <f t="shared" si="201"/>
        <v>41586.475173611114</v>
      </c>
      <c r="Q1284" s="8">
        <f t="shared" si="205"/>
        <v>41586</v>
      </c>
      <c r="R1284" s="9">
        <f t="shared" si="206"/>
        <v>0.47517361111385981</v>
      </c>
      <c r="S1284" t="b">
        <v>1</v>
      </c>
      <c r="T1284">
        <v>274</v>
      </c>
      <c r="U1284">
        <f t="shared" si="207"/>
        <v>274</v>
      </c>
      <c r="V1284" t="str">
        <f t="shared" si="208"/>
        <v/>
      </c>
      <c r="W1284" t="b">
        <v>1</v>
      </c>
      <c r="X1284" t="s">
        <v>8274</v>
      </c>
      <c r="Y1284" s="3">
        <f t="shared" si="209"/>
        <v>1.2361333333333333</v>
      </c>
      <c r="Z1284" s="4">
        <f t="shared" si="202"/>
        <v>67.671532846715323</v>
      </c>
      <c r="AA1284" t="s">
        <v>8321</v>
      </c>
      <c r="AB1284" t="s">
        <v>8322</v>
      </c>
      <c r="AC1284">
        <f>1</f>
        <v>1</v>
      </c>
    </row>
    <row r="1285" spans="1:29" ht="43.2" x14ac:dyDescent="0.3">
      <c r="A1285">
        <v>1283</v>
      </c>
      <c r="B1285" s="1" t="s">
        <v>1284</v>
      </c>
      <c r="C1285" s="1" t="s">
        <v>5393</v>
      </c>
      <c r="D1285">
        <v>1000</v>
      </c>
      <c r="E1285">
        <f>VLOOKUP(D1285,LU_A!$C$2:$D$13,1,TRUE)</f>
        <v>1000</v>
      </c>
      <c r="F1285" t="str">
        <f>VLOOKUP($D1285,LU_A!$C$2:$D$13,2,TRUE)</f>
        <v>SmB</v>
      </c>
      <c r="G1285">
        <v>2110.5</v>
      </c>
      <c r="H1285" t="s">
        <v>8219</v>
      </c>
      <c r="I1285" t="s">
        <v>8224</v>
      </c>
      <c r="J1285" t="s">
        <v>8246</v>
      </c>
      <c r="K1285">
        <v>1362974400</v>
      </c>
      <c r="L1285" s="8">
        <f t="shared" si="200"/>
        <v>41344.166666666664</v>
      </c>
      <c r="M1285" s="8">
        <f t="shared" si="203"/>
        <v>41344</v>
      </c>
      <c r="N1285" s="9">
        <f t="shared" si="204"/>
        <v>0.16666666666424135</v>
      </c>
      <c r="O1285">
        <v>1360948389</v>
      </c>
      <c r="P1285" s="8">
        <f t="shared" si="201"/>
        <v>41320.717465277776</v>
      </c>
      <c r="Q1285" s="8">
        <f t="shared" si="205"/>
        <v>41320</v>
      </c>
      <c r="R1285" s="9">
        <f t="shared" si="206"/>
        <v>0.71746527777577285</v>
      </c>
      <c r="S1285" t="b">
        <v>1</v>
      </c>
      <c r="T1285">
        <v>22</v>
      </c>
      <c r="U1285">
        <f t="shared" si="207"/>
        <v>22</v>
      </c>
      <c r="V1285" t="str">
        <f t="shared" si="208"/>
        <v/>
      </c>
      <c r="W1285" t="b">
        <v>1</v>
      </c>
      <c r="X1285" t="s">
        <v>8274</v>
      </c>
      <c r="Y1285" s="3">
        <f t="shared" si="209"/>
        <v>2.1105</v>
      </c>
      <c r="Z1285" s="4">
        <f t="shared" si="202"/>
        <v>95.931818181818187</v>
      </c>
      <c r="AA1285" t="s">
        <v>8321</v>
      </c>
      <c r="AB1285" t="s">
        <v>8322</v>
      </c>
      <c r="AC1285">
        <f>1</f>
        <v>1</v>
      </c>
    </row>
    <row r="1286" spans="1:29" ht="43.2" x14ac:dyDescent="0.3">
      <c r="A1286">
        <v>1284</v>
      </c>
      <c r="B1286" s="1" t="s">
        <v>1285</v>
      </c>
      <c r="C1286" s="1" t="s">
        <v>5394</v>
      </c>
      <c r="D1286">
        <v>2000</v>
      </c>
      <c r="E1286">
        <f>VLOOKUP(D1286,LU_A!$C$2:$D$13,1,TRUE)</f>
        <v>1000</v>
      </c>
      <c r="F1286" t="str">
        <f>VLOOKUP($D1286,LU_A!$C$2:$D$13,2,TRUE)</f>
        <v>SmB</v>
      </c>
      <c r="G1286">
        <v>2020</v>
      </c>
      <c r="H1286" t="s">
        <v>8219</v>
      </c>
      <c r="I1286" t="s">
        <v>8224</v>
      </c>
      <c r="J1286" t="s">
        <v>8246</v>
      </c>
      <c r="K1286">
        <v>1483203540</v>
      </c>
      <c r="L1286" s="8">
        <f t="shared" si="200"/>
        <v>42735.707638888889</v>
      </c>
      <c r="M1286" s="8">
        <f t="shared" si="203"/>
        <v>42735</v>
      </c>
      <c r="N1286" s="9">
        <f t="shared" si="204"/>
        <v>0.70763888888905058</v>
      </c>
      <c r="O1286">
        <v>1481175482</v>
      </c>
      <c r="P1286" s="8">
        <f t="shared" si="201"/>
        <v>42712.23474537037</v>
      </c>
      <c r="Q1286" s="8">
        <f t="shared" si="205"/>
        <v>42712</v>
      </c>
      <c r="R1286" s="9">
        <f t="shared" si="206"/>
        <v>0.23474537036963739</v>
      </c>
      <c r="S1286" t="b">
        <v>0</v>
      </c>
      <c r="T1286">
        <v>31</v>
      </c>
      <c r="U1286">
        <f t="shared" si="207"/>
        <v>31</v>
      </c>
      <c r="V1286" t="str">
        <f t="shared" si="208"/>
        <v/>
      </c>
      <c r="W1286" t="b">
        <v>1</v>
      </c>
      <c r="X1286" t="s">
        <v>8269</v>
      </c>
      <c r="Y1286" s="3">
        <f t="shared" si="209"/>
        <v>1.01</v>
      </c>
      <c r="Z1286" s="4">
        <f t="shared" si="202"/>
        <v>65.161290322580641</v>
      </c>
      <c r="AA1286" t="s">
        <v>8313</v>
      </c>
      <c r="AB1286" t="s">
        <v>8314</v>
      </c>
      <c r="AC1286">
        <f>1</f>
        <v>1</v>
      </c>
    </row>
    <row r="1287" spans="1:29" ht="43.2" x14ac:dyDescent="0.3">
      <c r="A1287">
        <v>1285</v>
      </c>
      <c r="B1287" s="1" t="s">
        <v>1286</v>
      </c>
      <c r="C1287" s="1" t="s">
        <v>5395</v>
      </c>
      <c r="D1287">
        <v>2000</v>
      </c>
      <c r="E1287">
        <f>VLOOKUP(D1287,LU_A!$C$2:$D$13,1,TRUE)</f>
        <v>1000</v>
      </c>
      <c r="F1287" t="str">
        <f>VLOOKUP($D1287,LU_A!$C$2:$D$13,2,TRUE)</f>
        <v>SmB</v>
      </c>
      <c r="G1287">
        <v>2033</v>
      </c>
      <c r="H1287" t="s">
        <v>8219</v>
      </c>
      <c r="I1287" t="s">
        <v>8225</v>
      </c>
      <c r="J1287" t="s">
        <v>8247</v>
      </c>
      <c r="K1287">
        <v>1434808775</v>
      </c>
      <c r="L1287" s="8">
        <f t="shared" si="200"/>
        <v>42175.583043981482</v>
      </c>
      <c r="M1287" s="8">
        <f t="shared" si="203"/>
        <v>42175</v>
      </c>
      <c r="N1287" s="9">
        <f t="shared" si="204"/>
        <v>0.58304398148175096</v>
      </c>
      <c r="O1287">
        <v>1433512775</v>
      </c>
      <c r="P1287" s="8">
        <f t="shared" si="201"/>
        <v>42160.583043981482</v>
      </c>
      <c r="Q1287" s="8">
        <f t="shared" si="205"/>
        <v>42160</v>
      </c>
      <c r="R1287" s="9">
        <f t="shared" si="206"/>
        <v>0.58304398148175096</v>
      </c>
      <c r="S1287" t="b">
        <v>0</v>
      </c>
      <c r="T1287">
        <v>63</v>
      </c>
      <c r="U1287">
        <f t="shared" si="207"/>
        <v>63</v>
      </c>
      <c r="V1287" t="str">
        <f t="shared" si="208"/>
        <v/>
      </c>
      <c r="W1287" t="b">
        <v>1</v>
      </c>
      <c r="X1287" t="s">
        <v>8269</v>
      </c>
      <c r="Y1287" s="3">
        <f t="shared" si="209"/>
        <v>1.0165</v>
      </c>
      <c r="Z1287" s="4">
        <f t="shared" si="202"/>
        <v>32.269841269841272</v>
      </c>
      <c r="AA1287" t="s">
        <v>8313</v>
      </c>
      <c r="AB1287" t="s">
        <v>8314</v>
      </c>
      <c r="AC1287">
        <f>1</f>
        <v>1</v>
      </c>
    </row>
    <row r="1288" spans="1:29" ht="43.2" x14ac:dyDescent="0.3">
      <c r="A1288">
        <v>1286</v>
      </c>
      <c r="B1288" s="1" t="s">
        <v>1287</v>
      </c>
      <c r="C1288" s="1" t="s">
        <v>5396</v>
      </c>
      <c r="D1288">
        <v>1500</v>
      </c>
      <c r="E1288">
        <f>VLOOKUP(D1288,LU_A!$C$2:$D$13,1,TRUE)</f>
        <v>1000</v>
      </c>
      <c r="F1288" t="str">
        <f>VLOOKUP($D1288,LU_A!$C$2:$D$13,2,TRUE)</f>
        <v>SmB</v>
      </c>
      <c r="G1288">
        <v>1625</v>
      </c>
      <c r="H1288" t="s">
        <v>8219</v>
      </c>
      <c r="I1288" t="s">
        <v>8225</v>
      </c>
      <c r="J1288" t="s">
        <v>8247</v>
      </c>
      <c r="K1288">
        <v>1424181600</v>
      </c>
      <c r="L1288" s="8">
        <f t="shared" si="200"/>
        <v>42052.583333333328</v>
      </c>
      <c r="M1288" s="8">
        <f t="shared" si="203"/>
        <v>42052</v>
      </c>
      <c r="N1288" s="9">
        <f t="shared" si="204"/>
        <v>0.58333333332848269</v>
      </c>
      <c r="O1288">
        <v>1423041227</v>
      </c>
      <c r="P1288" s="8">
        <f t="shared" si="201"/>
        <v>42039.384571759263</v>
      </c>
      <c r="Q1288" s="8">
        <f t="shared" si="205"/>
        <v>42039</v>
      </c>
      <c r="R1288" s="9">
        <f t="shared" si="206"/>
        <v>0.38457175926305354</v>
      </c>
      <c r="S1288" t="b">
        <v>0</v>
      </c>
      <c r="T1288">
        <v>20</v>
      </c>
      <c r="U1288">
        <f t="shared" si="207"/>
        <v>20</v>
      </c>
      <c r="V1288" t="str">
        <f t="shared" si="208"/>
        <v/>
      </c>
      <c r="W1288" t="b">
        <v>1</v>
      </c>
      <c r="X1288" t="s">
        <v>8269</v>
      </c>
      <c r="Y1288" s="3">
        <f t="shared" si="209"/>
        <v>1.0833333333333333</v>
      </c>
      <c r="Z1288" s="4">
        <f t="shared" si="202"/>
        <v>81.25</v>
      </c>
      <c r="AA1288" t="s">
        <v>8313</v>
      </c>
      <c r="AB1288" t="s">
        <v>8314</v>
      </c>
      <c r="AC1288">
        <f>1</f>
        <v>1</v>
      </c>
    </row>
    <row r="1289" spans="1:29" ht="72" x14ac:dyDescent="0.3">
      <c r="A1289">
        <v>1287</v>
      </c>
      <c r="B1289" s="1" t="s">
        <v>1288</v>
      </c>
      <c r="C1289" s="1" t="s">
        <v>5397</v>
      </c>
      <c r="D1289">
        <v>250</v>
      </c>
      <c r="E1289">
        <f>VLOOKUP(D1289,LU_A!$C$2:$D$13,1,TRUE)</f>
        <v>0</v>
      </c>
      <c r="F1289" t="str">
        <f>VLOOKUP($D1289,LU_A!$C$2:$D$13,2,TRUE)</f>
        <v>SmA</v>
      </c>
      <c r="G1289">
        <v>605</v>
      </c>
      <c r="H1289" t="s">
        <v>8219</v>
      </c>
      <c r="I1289" t="s">
        <v>8225</v>
      </c>
      <c r="J1289" t="s">
        <v>8247</v>
      </c>
      <c r="K1289">
        <v>1434120856</v>
      </c>
      <c r="L1289" s="8">
        <f t="shared" si="200"/>
        <v>42167.621018518519</v>
      </c>
      <c r="M1289" s="8">
        <f t="shared" si="203"/>
        <v>42167</v>
      </c>
      <c r="N1289" s="9">
        <f t="shared" si="204"/>
        <v>0.62101851851912215</v>
      </c>
      <c r="O1289">
        <v>1428936856</v>
      </c>
      <c r="P1289" s="8">
        <f t="shared" si="201"/>
        <v>42107.621018518519</v>
      </c>
      <c r="Q1289" s="8">
        <f t="shared" si="205"/>
        <v>42107</v>
      </c>
      <c r="R1289" s="9">
        <f t="shared" si="206"/>
        <v>0.62101851851912215</v>
      </c>
      <c r="S1289" t="b">
        <v>0</v>
      </c>
      <c r="T1289">
        <v>25</v>
      </c>
      <c r="U1289">
        <f t="shared" si="207"/>
        <v>25</v>
      </c>
      <c r="V1289" t="str">
        <f t="shared" si="208"/>
        <v/>
      </c>
      <c r="W1289" t="b">
        <v>1</v>
      </c>
      <c r="X1289" t="s">
        <v>8269</v>
      </c>
      <c r="Y1289" s="3">
        <f t="shared" si="209"/>
        <v>2.42</v>
      </c>
      <c r="Z1289" s="4">
        <f t="shared" si="202"/>
        <v>24.2</v>
      </c>
      <c r="AA1289" t="s">
        <v>8313</v>
      </c>
      <c r="AB1289" t="s">
        <v>8314</v>
      </c>
      <c r="AC1289">
        <f>1</f>
        <v>1</v>
      </c>
    </row>
    <row r="1290" spans="1:29" ht="43.2" x14ac:dyDescent="0.3">
      <c r="A1290">
        <v>1288</v>
      </c>
      <c r="B1290" s="1" t="s">
        <v>1289</v>
      </c>
      <c r="C1290" s="1" t="s">
        <v>5398</v>
      </c>
      <c r="D1290">
        <v>4000</v>
      </c>
      <c r="E1290">
        <f>VLOOKUP(D1290,LU_A!$C$2:$D$13,1,TRUE)</f>
        <v>1000</v>
      </c>
      <c r="F1290" t="str">
        <f>VLOOKUP($D1290,LU_A!$C$2:$D$13,2,TRUE)</f>
        <v>SmB</v>
      </c>
      <c r="G1290">
        <v>4018</v>
      </c>
      <c r="H1290" t="s">
        <v>8219</v>
      </c>
      <c r="I1290" t="s">
        <v>8224</v>
      </c>
      <c r="J1290" t="s">
        <v>8246</v>
      </c>
      <c r="K1290">
        <v>1470801600</v>
      </c>
      <c r="L1290" s="8">
        <f t="shared" si="200"/>
        <v>42592.166666666672</v>
      </c>
      <c r="M1290" s="8">
        <f t="shared" si="203"/>
        <v>42592</v>
      </c>
      <c r="N1290" s="9">
        <f t="shared" si="204"/>
        <v>0.16666666667151731</v>
      </c>
      <c r="O1290">
        <v>1468122163</v>
      </c>
      <c r="P1290" s="8">
        <f t="shared" si="201"/>
        <v>42561.154664351852</v>
      </c>
      <c r="Q1290" s="8">
        <f t="shared" si="205"/>
        <v>42561</v>
      </c>
      <c r="R1290" s="9">
        <f t="shared" si="206"/>
        <v>0.15466435185226146</v>
      </c>
      <c r="S1290" t="b">
        <v>0</v>
      </c>
      <c r="T1290">
        <v>61</v>
      </c>
      <c r="U1290">
        <f t="shared" si="207"/>
        <v>61</v>
      </c>
      <c r="V1290" t="str">
        <f t="shared" si="208"/>
        <v/>
      </c>
      <c r="W1290" t="b">
        <v>1</v>
      </c>
      <c r="X1290" t="s">
        <v>8269</v>
      </c>
      <c r="Y1290" s="3">
        <f t="shared" si="209"/>
        <v>1.0044999999999999</v>
      </c>
      <c r="Z1290" s="4">
        <f t="shared" si="202"/>
        <v>65.868852459016395</v>
      </c>
      <c r="AA1290" t="s">
        <v>8313</v>
      </c>
      <c r="AB1290" t="s">
        <v>8314</v>
      </c>
      <c r="AC1290">
        <f>1</f>
        <v>1</v>
      </c>
    </row>
    <row r="1291" spans="1:29" ht="43.2" x14ac:dyDescent="0.3">
      <c r="A1291">
        <v>1289</v>
      </c>
      <c r="B1291" s="1" t="s">
        <v>1290</v>
      </c>
      <c r="C1291" s="1" t="s">
        <v>5399</v>
      </c>
      <c r="D1291">
        <v>1500</v>
      </c>
      <c r="E1291">
        <f>VLOOKUP(D1291,LU_A!$C$2:$D$13,1,TRUE)</f>
        <v>1000</v>
      </c>
      <c r="F1291" t="str">
        <f>VLOOKUP($D1291,LU_A!$C$2:$D$13,2,TRUE)</f>
        <v>SmB</v>
      </c>
      <c r="G1291">
        <v>1876</v>
      </c>
      <c r="H1291" t="s">
        <v>8219</v>
      </c>
      <c r="I1291" t="s">
        <v>8224</v>
      </c>
      <c r="J1291" t="s">
        <v>8246</v>
      </c>
      <c r="K1291">
        <v>1483499645</v>
      </c>
      <c r="L1291" s="8">
        <f t="shared" si="200"/>
        <v>42739.134780092587</v>
      </c>
      <c r="M1291" s="8">
        <f t="shared" si="203"/>
        <v>42739</v>
      </c>
      <c r="N1291" s="9">
        <f t="shared" si="204"/>
        <v>0.13478009258687962</v>
      </c>
      <c r="O1291">
        <v>1480907645</v>
      </c>
      <c r="P1291" s="8">
        <f t="shared" si="201"/>
        <v>42709.134780092587</v>
      </c>
      <c r="Q1291" s="8">
        <f t="shared" si="205"/>
        <v>42709</v>
      </c>
      <c r="R1291" s="9">
        <f t="shared" si="206"/>
        <v>0.13478009258687962</v>
      </c>
      <c r="S1291" t="b">
        <v>0</v>
      </c>
      <c r="T1291">
        <v>52</v>
      </c>
      <c r="U1291">
        <f t="shared" si="207"/>
        <v>52</v>
      </c>
      <c r="V1291" t="str">
        <f t="shared" si="208"/>
        <v/>
      </c>
      <c r="W1291" t="b">
        <v>1</v>
      </c>
      <c r="X1291" t="s">
        <v>8269</v>
      </c>
      <c r="Y1291" s="3">
        <f t="shared" si="209"/>
        <v>1.2506666666666666</v>
      </c>
      <c r="Z1291" s="4">
        <f t="shared" si="202"/>
        <v>36.07692307692308</v>
      </c>
      <c r="AA1291" t="s">
        <v>8313</v>
      </c>
      <c r="AB1291" t="s">
        <v>8314</v>
      </c>
      <c r="AC1291">
        <f>1</f>
        <v>1</v>
      </c>
    </row>
    <row r="1292" spans="1:29" ht="28.8" x14ac:dyDescent="0.3">
      <c r="A1292">
        <v>1290</v>
      </c>
      <c r="B1292" s="1" t="s">
        <v>1291</v>
      </c>
      <c r="C1292" s="1" t="s">
        <v>5400</v>
      </c>
      <c r="D1292">
        <v>3500</v>
      </c>
      <c r="E1292">
        <f>VLOOKUP(D1292,LU_A!$C$2:$D$13,1,TRUE)</f>
        <v>1000</v>
      </c>
      <c r="F1292" t="str">
        <f>VLOOKUP($D1292,LU_A!$C$2:$D$13,2,TRUE)</f>
        <v>SmB</v>
      </c>
      <c r="G1292">
        <v>3800</v>
      </c>
      <c r="H1292" t="s">
        <v>8219</v>
      </c>
      <c r="I1292" t="s">
        <v>8224</v>
      </c>
      <c r="J1292" t="s">
        <v>8246</v>
      </c>
      <c r="K1292">
        <v>1429772340</v>
      </c>
      <c r="L1292" s="8">
        <f t="shared" si="200"/>
        <v>42117.290972222225</v>
      </c>
      <c r="M1292" s="8">
        <f t="shared" si="203"/>
        <v>42117</v>
      </c>
      <c r="N1292" s="9">
        <f t="shared" si="204"/>
        <v>0.29097222222480923</v>
      </c>
      <c r="O1292">
        <v>1427121931</v>
      </c>
      <c r="P1292" s="8">
        <f t="shared" si="201"/>
        <v>42086.614942129629</v>
      </c>
      <c r="Q1292" s="8">
        <f t="shared" si="205"/>
        <v>42086</v>
      </c>
      <c r="R1292" s="9">
        <f t="shared" si="206"/>
        <v>0.61494212962861639</v>
      </c>
      <c r="S1292" t="b">
        <v>0</v>
      </c>
      <c r="T1292">
        <v>86</v>
      </c>
      <c r="U1292">
        <f t="shared" si="207"/>
        <v>86</v>
      </c>
      <c r="V1292" t="str">
        <f t="shared" si="208"/>
        <v/>
      </c>
      <c r="W1292" t="b">
        <v>1</v>
      </c>
      <c r="X1292" t="s">
        <v>8269</v>
      </c>
      <c r="Y1292" s="3">
        <f t="shared" si="209"/>
        <v>1.0857142857142856</v>
      </c>
      <c r="Z1292" s="4">
        <f t="shared" si="202"/>
        <v>44.186046511627907</v>
      </c>
      <c r="AA1292" t="s">
        <v>8313</v>
      </c>
      <c r="AB1292" t="s">
        <v>8314</v>
      </c>
      <c r="AC1292">
        <f>1</f>
        <v>1</v>
      </c>
    </row>
    <row r="1293" spans="1:29" ht="43.2" x14ac:dyDescent="0.3">
      <c r="A1293">
        <v>1291</v>
      </c>
      <c r="B1293" s="1" t="s">
        <v>1292</v>
      </c>
      <c r="C1293" s="1" t="s">
        <v>5401</v>
      </c>
      <c r="D1293">
        <v>3000</v>
      </c>
      <c r="E1293">
        <f>VLOOKUP(D1293,LU_A!$C$2:$D$13,1,TRUE)</f>
        <v>1000</v>
      </c>
      <c r="F1293" t="str">
        <f>VLOOKUP($D1293,LU_A!$C$2:$D$13,2,TRUE)</f>
        <v>SmB</v>
      </c>
      <c r="G1293">
        <v>4371</v>
      </c>
      <c r="H1293" t="s">
        <v>8219</v>
      </c>
      <c r="I1293" t="s">
        <v>8224</v>
      </c>
      <c r="J1293" t="s">
        <v>8246</v>
      </c>
      <c r="K1293">
        <v>1428390000</v>
      </c>
      <c r="L1293" s="8">
        <f t="shared" si="200"/>
        <v>42101.291666666672</v>
      </c>
      <c r="M1293" s="8">
        <f t="shared" si="203"/>
        <v>42101</v>
      </c>
      <c r="N1293" s="9">
        <f t="shared" si="204"/>
        <v>0.29166666667151731</v>
      </c>
      <c r="O1293">
        <v>1425224391</v>
      </c>
      <c r="P1293" s="8">
        <f t="shared" si="201"/>
        <v>42064.652673611112</v>
      </c>
      <c r="Q1293" s="8">
        <f t="shared" si="205"/>
        <v>42064</v>
      </c>
      <c r="R1293" s="9">
        <f t="shared" si="206"/>
        <v>0.65267361111182254</v>
      </c>
      <c r="S1293" t="b">
        <v>0</v>
      </c>
      <c r="T1293">
        <v>42</v>
      </c>
      <c r="U1293">
        <f t="shared" si="207"/>
        <v>42</v>
      </c>
      <c r="V1293" t="str">
        <f t="shared" si="208"/>
        <v/>
      </c>
      <c r="W1293" t="b">
        <v>1</v>
      </c>
      <c r="X1293" t="s">
        <v>8269</v>
      </c>
      <c r="Y1293" s="3">
        <f t="shared" si="209"/>
        <v>1.4570000000000001</v>
      </c>
      <c r="Z1293" s="4">
        <f t="shared" si="202"/>
        <v>104.07142857142857</v>
      </c>
      <c r="AA1293" t="s">
        <v>8313</v>
      </c>
      <c r="AB1293" t="s">
        <v>8314</v>
      </c>
      <c r="AC1293">
        <f>1</f>
        <v>1</v>
      </c>
    </row>
    <row r="1294" spans="1:29" ht="57.6" x14ac:dyDescent="0.3">
      <c r="A1294">
        <v>1292</v>
      </c>
      <c r="B1294" s="1" t="s">
        <v>1293</v>
      </c>
      <c r="C1294" s="1" t="s">
        <v>5402</v>
      </c>
      <c r="D1294">
        <v>1700</v>
      </c>
      <c r="E1294">
        <f>VLOOKUP(D1294,LU_A!$C$2:$D$13,1,TRUE)</f>
        <v>1000</v>
      </c>
      <c r="F1294" t="str">
        <f>VLOOKUP($D1294,LU_A!$C$2:$D$13,2,TRUE)</f>
        <v>SmB</v>
      </c>
      <c r="G1294">
        <v>1870</v>
      </c>
      <c r="H1294" t="s">
        <v>8219</v>
      </c>
      <c r="I1294" t="s">
        <v>8225</v>
      </c>
      <c r="J1294" t="s">
        <v>8247</v>
      </c>
      <c r="K1294">
        <v>1444172340</v>
      </c>
      <c r="L1294" s="8">
        <f t="shared" si="200"/>
        <v>42283.957638888889</v>
      </c>
      <c r="M1294" s="8">
        <f t="shared" si="203"/>
        <v>42283</v>
      </c>
      <c r="N1294" s="9">
        <f t="shared" si="204"/>
        <v>0.95763888888905058</v>
      </c>
      <c r="O1294">
        <v>1441822828</v>
      </c>
      <c r="P1294" s="8">
        <f t="shared" si="201"/>
        <v>42256.764212962968</v>
      </c>
      <c r="Q1294" s="8">
        <f t="shared" si="205"/>
        <v>42256</v>
      </c>
      <c r="R1294" s="9">
        <f t="shared" si="206"/>
        <v>0.76421296296757646</v>
      </c>
      <c r="S1294" t="b">
        <v>0</v>
      </c>
      <c r="T1294">
        <v>52</v>
      </c>
      <c r="U1294">
        <f t="shared" si="207"/>
        <v>52</v>
      </c>
      <c r="V1294" t="str">
        <f t="shared" si="208"/>
        <v/>
      </c>
      <c r="W1294" t="b">
        <v>1</v>
      </c>
      <c r="X1294" t="s">
        <v>8269</v>
      </c>
      <c r="Y1294" s="3">
        <f t="shared" si="209"/>
        <v>1.1000000000000001</v>
      </c>
      <c r="Z1294" s="4">
        <f t="shared" si="202"/>
        <v>35.96153846153846</v>
      </c>
      <c r="AA1294" t="s">
        <v>8313</v>
      </c>
      <c r="AB1294" t="s">
        <v>8314</v>
      </c>
      <c r="AC1294">
        <f>1</f>
        <v>1</v>
      </c>
    </row>
    <row r="1295" spans="1:29" ht="57.6" x14ac:dyDescent="0.3">
      <c r="A1295">
        <v>1293</v>
      </c>
      <c r="B1295" s="1" t="s">
        <v>1294</v>
      </c>
      <c r="C1295" s="1" t="s">
        <v>5403</v>
      </c>
      <c r="D1295">
        <v>15000</v>
      </c>
      <c r="E1295">
        <f>VLOOKUP(D1295,LU_A!$C$2:$D$13,1,TRUE)</f>
        <v>15000</v>
      </c>
      <c r="F1295" t="str">
        <f>VLOOKUP($D1295,LU_A!$C$2:$D$13,2,TRUE)</f>
        <v>MedA</v>
      </c>
      <c r="G1295">
        <v>15335</v>
      </c>
      <c r="H1295" t="s">
        <v>8219</v>
      </c>
      <c r="I1295" t="s">
        <v>8224</v>
      </c>
      <c r="J1295" t="s">
        <v>8246</v>
      </c>
      <c r="K1295">
        <v>1447523371</v>
      </c>
      <c r="L1295" s="8">
        <f t="shared" si="200"/>
        <v>42322.742719907401</v>
      </c>
      <c r="M1295" s="8">
        <f t="shared" si="203"/>
        <v>42322</v>
      </c>
      <c r="N1295" s="9">
        <f t="shared" si="204"/>
        <v>0.74271990740089677</v>
      </c>
      <c r="O1295">
        <v>1444927771</v>
      </c>
      <c r="P1295" s="8">
        <f t="shared" si="201"/>
        <v>42292.701053240744</v>
      </c>
      <c r="Q1295" s="8">
        <f t="shared" si="205"/>
        <v>42292</v>
      </c>
      <c r="R1295" s="9">
        <f t="shared" si="206"/>
        <v>0.70105324074393138</v>
      </c>
      <c r="S1295" t="b">
        <v>0</v>
      </c>
      <c r="T1295">
        <v>120</v>
      </c>
      <c r="U1295">
        <f t="shared" si="207"/>
        <v>120</v>
      </c>
      <c r="V1295" t="str">
        <f t="shared" si="208"/>
        <v/>
      </c>
      <c r="W1295" t="b">
        <v>1</v>
      </c>
      <c r="X1295" t="s">
        <v>8269</v>
      </c>
      <c r="Y1295" s="3">
        <f t="shared" si="209"/>
        <v>1.0223333333333333</v>
      </c>
      <c r="Z1295" s="4">
        <f t="shared" si="202"/>
        <v>127.79166666666667</v>
      </c>
      <c r="AA1295" t="s">
        <v>8313</v>
      </c>
      <c r="AB1295" t="s">
        <v>8314</v>
      </c>
      <c r="AC1295">
        <f>1</f>
        <v>1</v>
      </c>
    </row>
    <row r="1296" spans="1:29" ht="43.2" x14ac:dyDescent="0.3">
      <c r="A1296">
        <v>1294</v>
      </c>
      <c r="B1296" s="1" t="s">
        <v>1295</v>
      </c>
      <c r="C1296" s="1" t="s">
        <v>5404</v>
      </c>
      <c r="D1296">
        <v>500</v>
      </c>
      <c r="E1296">
        <f>VLOOKUP(D1296,LU_A!$C$2:$D$13,1,TRUE)</f>
        <v>0</v>
      </c>
      <c r="F1296" t="str">
        <f>VLOOKUP($D1296,LU_A!$C$2:$D$13,2,TRUE)</f>
        <v>SmA</v>
      </c>
      <c r="G1296">
        <v>610</v>
      </c>
      <c r="H1296" t="s">
        <v>8219</v>
      </c>
      <c r="I1296" t="s">
        <v>8225</v>
      </c>
      <c r="J1296" t="s">
        <v>8247</v>
      </c>
      <c r="K1296">
        <v>1445252400</v>
      </c>
      <c r="L1296" s="8">
        <f t="shared" si="200"/>
        <v>42296.458333333328</v>
      </c>
      <c r="M1296" s="8">
        <f t="shared" si="203"/>
        <v>42296</v>
      </c>
      <c r="N1296" s="9">
        <f t="shared" si="204"/>
        <v>0.45833333332848269</v>
      </c>
      <c r="O1296">
        <v>1443696797</v>
      </c>
      <c r="P1296" s="8">
        <f t="shared" si="201"/>
        <v>42278.453668981485</v>
      </c>
      <c r="Q1296" s="8">
        <f t="shared" si="205"/>
        <v>42278</v>
      </c>
      <c r="R1296" s="9">
        <f t="shared" si="206"/>
        <v>0.45366898148495238</v>
      </c>
      <c r="S1296" t="b">
        <v>0</v>
      </c>
      <c r="T1296">
        <v>22</v>
      </c>
      <c r="U1296">
        <f t="shared" si="207"/>
        <v>22</v>
      </c>
      <c r="V1296" t="str">
        <f t="shared" si="208"/>
        <v/>
      </c>
      <c r="W1296" t="b">
        <v>1</v>
      </c>
      <c r="X1296" t="s">
        <v>8269</v>
      </c>
      <c r="Y1296" s="3">
        <f t="shared" si="209"/>
        <v>1.22</v>
      </c>
      <c r="Z1296" s="4">
        <f t="shared" si="202"/>
        <v>27.727272727272727</v>
      </c>
      <c r="AA1296" t="s">
        <v>8313</v>
      </c>
      <c r="AB1296" t="s">
        <v>8314</v>
      </c>
      <c r="AC1296">
        <f>1</f>
        <v>1</v>
      </c>
    </row>
    <row r="1297" spans="1:29" ht="43.2" x14ac:dyDescent="0.3">
      <c r="A1297">
        <v>1295</v>
      </c>
      <c r="B1297" s="1" t="s">
        <v>1296</v>
      </c>
      <c r="C1297" s="1" t="s">
        <v>5405</v>
      </c>
      <c r="D1297">
        <v>2500</v>
      </c>
      <c r="E1297">
        <f>VLOOKUP(D1297,LU_A!$C$2:$D$13,1,TRUE)</f>
        <v>1000</v>
      </c>
      <c r="F1297" t="str">
        <f>VLOOKUP($D1297,LU_A!$C$2:$D$13,2,TRUE)</f>
        <v>SmB</v>
      </c>
      <c r="G1297">
        <v>2549</v>
      </c>
      <c r="H1297" t="s">
        <v>8219</v>
      </c>
      <c r="I1297" t="s">
        <v>8225</v>
      </c>
      <c r="J1297" t="s">
        <v>8247</v>
      </c>
      <c r="K1297">
        <v>1438189200</v>
      </c>
      <c r="L1297" s="8">
        <f t="shared" si="200"/>
        <v>42214.708333333328</v>
      </c>
      <c r="M1297" s="8">
        <f t="shared" si="203"/>
        <v>42214</v>
      </c>
      <c r="N1297" s="9">
        <f t="shared" si="204"/>
        <v>0.70833333332848269</v>
      </c>
      <c r="O1297">
        <v>1435585497</v>
      </c>
      <c r="P1297" s="8">
        <f t="shared" si="201"/>
        <v>42184.572881944448</v>
      </c>
      <c r="Q1297" s="8">
        <f t="shared" si="205"/>
        <v>42184</v>
      </c>
      <c r="R1297" s="9">
        <f t="shared" si="206"/>
        <v>0.57288194444845431</v>
      </c>
      <c r="S1297" t="b">
        <v>0</v>
      </c>
      <c r="T1297">
        <v>64</v>
      </c>
      <c r="U1297">
        <f t="shared" si="207"/>
        <v>64</v>
      </c>
      <c r="V1297" t="str">
        <f t="shared" si="208"/>
        <v/>
      </c>
      <c r="W1297" t="b">
        <v>1</v>
      </c>
      <c r="X1297" t="s">
        <v>8269</v>
      </c>
      <c r="Y1297" s="3">
        <f t="shared" si="209"/>
        <v>1.0196000000000001</v>
      </c>
      <c r="Z1297" s="4">
        <f t="shared" si="202"/>
        <v>39.828125</v>
      </c>
      <c r="AA1297" t="s">
        <v>8313</v>
      </c>
      <c r="AB1297" t="s">
        <v>8314</v>
      </c>
      <c r="AC1297">
        <f>1</f>
        <v>1</v>
      </c>
    </row>
    <row r="1298" spans="1:29" ht="57.6" x14ac:dyDescent="0.3">
      <c r="A1298">
        <v>1296</v>
      </c>
      <c r="B1298" s="1" t="s">
        <v>1297</v>
      </c>
      <c r="C1298" s="1" t="s">
        <v>5406</v>
      </c>
      <c r="D1298">
        <v>850</v>
      </c>
      <c r="E1298">
        <f>VLOOKUP(D1298,LU_A!$C$2:$D$13,1,TRUE)</f>
        <v>0</v>
      </c>
      <c r="F1298" t="str">
        <f>VLOOKUP($D1298,LU_A!$C$2:$D$13,2,TRUE)</f>
        <v>SmA</v>
      </c>
      <c r="G1298">
        <v>1200</v>
      </c>
      <c r="H1298" t="s">
        <v>8219</v>
      </c>
      <c r="I1298" t="s">
        <v>8225</v>
      </c>
      <c r="J1298" t="s">
        <v>8247</v>
      </c>
      <c r="K1298">
        <v>1457914373</v>
      </c>
      <c r="L1298" s="8">
        <f t="shared" si="200"/>
        <v>42443.008946759262</v>
      </c>
      <c r="M1298" s="8">
        <f t="shared" si="203"/>
        <v>42443</v>
      </c>
      <c r="N1298" s="9">
        <f t="shared" si="204"/>
        <v>8.9467592624714598E-3</v>
      </c>
      <c r="O1298">
        <v>1456189973</v>
      </c>
      <c r="P1298" s="8">
        <f t="shared" si="201"/>
        <v>42423.050613425927</v>
      </c>
      <c r="Q1298" s="8">
        <f t="shared" si="205"/>
        <v>42423</v>
      </c>
      <c r="R1298" s="9">
        <f t="shared" si="206"/>
        <v>5.0613425926712807E-2</v>
      </c>
      <c r="S1298" t="b">
        <v>0</v>
      </c>
      <c r="T1298">
        <v>23</v>
      </c>
      <c r="U1298">
        <f t="shared" si="207"/>
        <v>23</v>
      </c>
      <c r="V1298" t="str">
        <f t="shared" si="208"/>
        <v/>
      </c>
      <c r="W1298" t="b">
        <v>1</v>
      </c>
      <c r="X1298" t="s">
        <v>8269</v>
      </c>
      <c r="Y1298" s="3">
        <f t="shared" si="209"/>
        <v>1.411764705882353</v>
      </c>
      <c r="Z1298" s="4">
        <f t="shared" si="202"/>
        <v>52.173913043478258</v>
      </c>
      <c r="AA1298" t="s">
        <v>8313</v>
      </c>
      <c r="AB1298" t="s">
        <v>8314</v>
      </c>
      <c r="AC1298">
        <f>1</f>
        <v>1</v>
      </c>
    </row>
    <row r="1299" spans="1:29" ht="43.2" x14ac:dyDescent="0.3">
      <c r="A1299">
        <v>1297</v>
      </c>
      <c r="B1299" s="1" t="s">
        <v>1298</v>
      </c>
      <c r="C1299" s="1" t="s">
        <v>5407</v>
      </c>
      <c r="D1299">
        <v>20000</v>
      </c>
      <c r="E1299">
        <f>VLOOKUP(D1299,LU_A!$C$2:$D$13,1,TRUE)</f>
        <v>20000</v>
      </c>
      <c r="F1299" t="str">
        <f>VLOOKUP($D1299,LU_A!$C$2:$D$13,2,TRUE)</f>
        <v>MedB</v>
      </c>
      <c r="G1299">
        <v>21905</v>
      </c>
      <c r="H1299" t="s">
        <v>8219</v>
      </c>
      <c r="I1299" t="s">
        <v>8224</v>
      </c>
      <c r="J1299" t="s">
        <v>8246</v>
      </c>
      <c r="K1299">
        <v>1462125358</v>
      </c>
      <c r="L1299" s="8">
        <f t="shared" si="200"/>
        <v>42491.747199074074</v>
      </c>
      <c r="M1299" s="8">
        <f t="shared" si="203"/>
        <v>42491</v>
      </c>
      <c r="N1299" s="9">
        <f t="shared" si="204"/>
        <v>0.74719907407416031</v>
      </c>
      <c r="O1299">
        <v>1459533358</v>
      </c>
      <c r="P1299" s="8">
        <f t="shared" si="201"/>
        <v>42461.747199074074</v>
      </c>
      <c r="Q1299" s="8">
        <f t="shared" si="205"/>
        <v>42461</v>
      </c>
      <c r="R1299" s="9">
        <f t="shared" si="206"/>
        <v>0.74719907407416031</v>
      </c>
      <c r="S1299" t="b">
        <v>0</v>
      </c>
      <c r="T1299">
        <v>238</v>
      </c>
      <c r="U1299">
        <f t="shared" si="207"/>
        <v>238</v>
      </c>
      <c r="V1299" t="str">
        <f t="shared" si="208"/>
        <v/>
      </c>
      <c r="W1299" t="b">
        <v>1</v>
      </c>
      <c r="X1299" t="s">
        <v>8269</v>
      </c>
      <c r="Y1299" s="3">
        <f t="shared" si="209"/>
        <v>1.0952500000000001</v>
      </c>
      <c r="Z1299" s="4">
        <f t="shared" si="202"/>
        <v>92.037815126050418</v>
      </c>
      <c r="AA1299" t="s">
        <v>8313</v>
      </c>
      <c r="AB1299" t="s">
        <v>8314</v>
      </c>
      <c r="AC1299">
        <f>1</f>
        <v>1</v>
      </c>
    </row>
    <row r="1300" spans="1:29" ht="43.2" x14ac:dyDescent="0.3">
      <c r="A1300">
        <v>1298</v>
      </c>
      <c r="B1300" s="1" t="s">
        <v>1299</v>
      </c>
      <c r="C1300" s="1" t="s">
        <v>5408</v>
      </c>
      <c r="D1300">
        <v>2000</v>
      </c>
      <c r="E1300">
        <f>VLOOKUP(D1300,LU_A!$C$2:$D$13,1,TRUE)</f>
        <v>1000</v>
      </c>
      <c r="F1300" t="str">
        <f>VLOOKUP($D1300,LU_A!$C$2:$D$13,2,TRUE)</f>
        <v>SmB</v>
      </c>
      <c r="G1300">
        <v>2093</v>
      </c>
      <c r="H1300" t="s">
        <v>8219</v>
      </c>
      <c r="I1300" t="s">
        <v>8225</v>
      </c>
      <c r="J1300" t="s">
        <v>8247</v>
      </c>
      <c r="K1300">
        <v>1461860432</v>
      </c>
      <c r="L1300" s="8">
        <f t="shared" si="200"/>
        <v>42488.680925925932</v>
      </c>
      <c r="M1300" s="8">
        <f t="shared" si="203"/>
        <v>42488</v>
      </c>
      <c r="N1300" s="9">
        <f t="shared" si="204"/>
        <v>0.68092592593166046</v>
      </c>
      <c r="O1300">
        <v>1459268432</v>
      </c>
      <c r="P1300" s="8">
        <f t="shared" si="201"/>
        <v>42458.680925925932</v>
      </c>
      <c r="Q1300" s="8">
        <f t="shared" si="205"/>
        <v>42458</v>
      </c>
      <c r="R1300" s="9">
        <f t="shared" si="206"/>
        <v>0.68092592593166046</v>
      </c>
      <c r="S1300" t="b">
        <v>0</v>
      </c>
      <c r="T1300">
        <v>33</v>
      </c>
      <c r="U1300">
        <f t="shared" si="207"/>
        <v>33</v>
      </c>
      <c r="V1300" t="str">
        <f t="shared" si="208"/>
        <v/>
      </c>
      <c r="W1300" t="b">
        <v>1</v>
      </c>
      <c r="X1300" t="s">
        <v>8269</v>
      </c>
      <c r="Y1300" s="3">
        <f t="shared" si="209"/>
        <v>1.0465</v>
      </c>
      <c r="Z1300" s="4">
        <f t="shared" si="202"/>
        <v>63.424242424242422</v>
      </c>
      <c r="AA1300" t="s">
        <v>8313</v>
      </c>
      <c r="AB1300" t="s">
        <v>8314</v>
      </c>
      <c r="AC1300">
        <f>1</f>
        <v>1</v>
      </c>
    </row>
    <row r="1301" spans="1:29" ht="43.2" x14ac:dyDescent="0.3">
      <c r="A1301">
        <v>1299</v>
      </c>
      <c r="B1301" s="1" t="s">
        <v>1300</v>
      </c>
      <c r="C1301" s="1" t="s">
        <v>5409</v>
      </c>
      <c r="D1301">
        <v>3500</v>
      </c>
      <c r="E1301">
        <f>VLOOKUP(D1301,LU_A!$C$2:$D$13,1,TRUE)</f>
        <v>1000</v>
      </c>
      <c r="F1301" t="str">
        <f>VLOOKUP($D1301,LU_A!$C$2:$D$13,2,TRUE)</f>
        <v>SmB</v>
      </c>
      <c r="G1301">
        <v>4340</v>
      </c>
      <c r="H1301" t="s">
        <v>8219</v>
      </c>
      <c r="I1301" t="s">
        <v>8224</v>
      </c>
      <c r="J1301" t="s">
        <v>8246</v>
      </c>
      <c r="K1301">
        <v>1436902359</v>
      </c>
      <c r="L1301" s="8">
        <f t="shared" si="200"/>
        <v>42199.814340277779</v>
      </c>
      <c r="M1301" s="8">
        <f t="shared" si="203"/>
        <v>42199</v>
      </c>
      <c r="N1301" s="9">
        <f t="shared" si="204"/>
        <v>0.81434027777868323</v>
      </c>
      <c r="O1301">
        <v>1434310359</v>
      </c>
      <c r="P1301" s="8">
        <f t="shared" si="201"/>
        <v>42169.814340277779</v>
      </c>
      <c r="Q1301" s="8">
        <f t="shared" si="205"/>
        <v>42169</v>
      </c>
      <c r="R1301" s="9">
        <f t="shared" si="206"/>
        <v>0.81434027777868323</v>
      </c>
      <c r="S1301" t="b">
        <v>0</v>
      </c>
      <c r="T1301">
        <v>32</v>
      </c>
      <c r="U1301">
        <f t="shared" si="207"/>
        <v>32</v>
      </c>
      <c r="V1301" t="str">
        <f t="shared" si="208"/>
        <v/>
      </c>
      <c r="W1301" t="b">
        <v>1</v>
      </c>
      <c r="X1301" t="s">
        <v>8269</v>
      </c>
      <c r="Y1301" s="3">
        <f t="shared" si="209"/>
        <v>1.24</v>
      </c>
      <c r="Z1301" s="4">
        <f t="shared" si="202"/>
        <v>135.625</v>
      </c>
      <c r="AA1301" t="s">
        <v>8313</v>
      </c>
      <c r="AB1301" t="s">
        <v>8314</v>
      </c>
      <c r="AC1301">
        <f>1</f>
        <v>1</v>
      </c>
    </row>
    <row r="1302" spans="1:29" ht="43.2" x14ac:dyDescent="0.3">
      <c r="A1302">
        <v>1300</v>
      </c>
      <c r="B1302" s="1" t="s">
        <v>1301</v>
      </c>
      <c r="C1302" s="1" t="s">
        <v>5410</v>
      </c>
      <c r="D1302">
        <v>3000</v>
      </c>
      <c r="E1302">
        <f>VLOOKUP(D1302,LU_A!$C$2:$D$13,1,TRUE)</f>
        <v>1000</v>
      </c>
      <c r="F1302" t="str">
        <f>VLOOKUP($D1302,LU_A!$C$2:$D$13,2,TRUE)</f>
        <v>SmB</v>
      </c>
      <c r="G1302">
        <v>4050</v>
      </c>
      <c r="H1302" t="s">
        <v>8219</v>
      </c>
      <c r="I1302" t="s">
        <v>8224</v>
      </c>
      <c r="J1302" t="s">
        <v>8246</v>
      </c>
      <c r="K1302">
        <v>1464807420</v>
      </c>
      <c r="L1302" s="8">
        <f t="shared" si="200"/>
        <v>42522.789583333331</v>
      </c>
      <c r="M1302" s="8">
        <f t="shared" si="203"/>
        <v>42522</v>
      </c>
      <c r="N1302" s="9">
        <f t="shared" si="204"/>
        <v>0.78958333333139308</v>
      </c>
      <c r="O1302">
        <v>1461427938</v>
      </c>
      <c r="P1302" s="8">
        <f t="shared" si="201"/>
        <v>42483.675208333334</v>
      </c>
      <c r="Q1302" s="8">
        <f t="shared" si="205"/>
        <v>42483</v>
      </c>
      <c r="R1302" s="9">
        <f t="shared" si="206"/>
        <v>0.67520833333401242</v>
      </c>
      <c r="S1302" t="b">
        <v>0</v>
      </c>
      <c r="T1302">
        <v>24</v>
      </c>
      <c r="U1302">
        <f t="shared" si="207"/>
        <v>24</v>
      </c>
      <c r="V1302" t="str">
        <f t="shared" si="208"/>
        <v/>
      </c>
      <c r="W1302" t="b">
        <v>1</v>
      </c>
      <c r="X1302" t="s">
        <v>8269</v>
      </c>
      <c r="Y1302" s="3">
        <f t="shared" si="209"/>
        <v>1.35</v>
      </c>
      <c r="Z1302" s="4">
        <f t="shared" si="202"/>
        <v>168.75</v>
      </c>
      <c r="AA1302" t="s">
        <v>8313</v>
      </c>
      <c r="AB1302" t="s">
        <v>8314</v>
      </c>
      <c r="AC1302">
        <f>1</f>
        <v>1</v>
      </c>
    </row>
    <row r="1303" spans="1:29" ht="43.2" x14ac:dyDescent="0.3">
      <c r="A1303">
        <v>1301</v>
      </c>
      <c r="B1303" s="1" t="s">
        <v>1302</v>
      </c>
      <c r="C1303" s="1" t="s">
        <v>5411</v>
      </c>
      <c r="D1303">
        <v>2000</v>
      </c>
      <c r="E1303">
        <f>VLOOKUP(D1303,LU_A!$C$2:$D$13,1,TRUE)</f>
        <v>1000</v>
      </c>
      <c r="F1303" t="str">
        <f>VLOOKUP($D1303,LU_A!$C$2:$D$13,2,TRUE)</f>
        <v>SmB</v>
      </c>
      <c r="G1303">
        <v>2055</v>
      </c>
      <c r="H1303" t="s">
        <v>8219</v>
      </c>
      <c r="I1303" t="s">
        <v>8224</v>
      </c>
      <c r="J1303" t="s">
        <v>8246</v>
      </c>
      <c r="K1303">
        <v>1437447600</v>
      </c>
      <c r="L1303" s="8">
        <f t="shared" si="200"/>
        <v>42206.125</v>
      </c>
      <c r="M1303" s="8">
        <f t="shared" si="203"/>
        <v>42206</v>
      </c>
      <c r="N1303" s="9">
        <f t="shared" si="204"/>
        <v>0.125</v>
      </c>
      <c r="O1303">
        <v>1436551178</v>
      </c>
      <c r="P1303" s="8">
        <f t="shared" si="201"/>
        <v>42195.749745370369</v>
      </c>
      <c r="Q1303" s="8">
        <f t="shared" si="205"/>
        <v>42195</v>
      </c>
      <c r="R1303" s="9">
        <f t="shared" si="206"/>
        <v>0.74974537036905531</v>
      </c>
      <c r="S1303" t="b">
        <v>0</v>
      </c>
      <c r="T1303">
        <v>29</v>
      </c>
      <c r="U1303">
        <f t="shared" si="207"/>
        <v>29</v>
      </c>
      <c r="V1303" t="str">
        <f t="shared" si="208"/>
        <v/>
      </c>
      <c r="W1303" t="b">
        <v>1</v>
      </c>
      <c r="X1303" t="s">
        <v>8269</v>
      </c>
      <c r="Y1303" s="3">
        <f t="shared" si="209"/>
        <v>1.0275000000000001</v>
      </c>
      <c r="Z1303" s="4">
        <f t="shared" si="202"/>
        <v>70.862068965517238</v>
      </c>
      <c r="AA1303" t="s">
        <v>8313</v>
      </c>
      <c r="AB1303" t="s">
        <v>8314</v>
      </c>
      <c r="AC1303">
        <f>1</f>
        <v>1</v>
      </c>
    </row>
    <row r="1304" spans="1:29" ht="43.2" x14ac:dyDescent="0.3">
      <c r="A1304">
        <v>1302</v>
      </c>
      <c r="B1304" s="1" t="s">
        <v>1303</v>
      </c>
      <c r="C1304" s="1" t="s">
        <v>5412</v>
      </c>
      <c r="D1304">
        <v>2500</v>
      </c>
      <c r="E1304">
        <f>VLOOKUP(D1304,LU_A!$C$2:$D$13,1,TRUE)</f>
        <v>1000</v>
      </c>
      <c r="F1304" t="str">
        <f>VLOOKUP($D1304,LU_A!$C$2:$D$13,2,TRUE)</f>
        <v>SmB</v>
      </c>
      <c r="G1304">
        <v>2500</v>
      </c>
      <c r="H1304" t="s">
        <v>8219</v>
      </c>
      <c r="I1304" t="s">
        <v>8224</v>
      </c>
      <c r="J1304" t="s">
        <v>8246</v>
      </c>
      <c r="K1304">
        <v>1480559011</v>
      </c>
      <c r="L1304" s="8">
        <f t="shared" si="200"/>
        <v>42705.099664351852</v>
      </c>
      <c r="M1304" s="8">
        <f t="shared" si="203"/>
        <v>42705</v>
      </c>
      <c r="N1304" s="9">
        <f t="shared" si="204"/>
        <v>9.9664351851970423E-2</v>
      </c>
      <c r="O1304">
        <v>1477963411</v>
      </c>
      <c r="P1304" s="8">
        <f t="shared" si="201"/>
        <v>42675.057997685188</v>
      </c>
      <c r="Q1304" s="8">
        <f t="shared" si="205"/>
        <v>42675</v>
      </c>
      <c r="R1304" s="9">
        <f t="shared" si="206"/>
        <v>5.7997685187729076E-2</v>
      </c>
      <c r="S1304" t="b">
        <v>0</v>
      </c>
      <c r="T1304">
        <v>50</v>
      </c>
      <c r="U1304">
        <f t="shared" si="207"/>
        <v>50</v>
      </c>
      <c r="V1304" t="str">
        <f t="shared" si="208"/>
        <v/>
      </c>
      <c r="W1304" t="b">
        <v>1</v>
      </c>
      <c r="X1304" t="s">
        <v>8269</v>
      </c>
      <c r="Y1304" s="3">
        <f t="shared" si="209"/>
        <v>1</v>
      </c>
      <c r="Z1304" s="4">
        <f t="shared" si="202"/>
        <v>50</v>
      </c>
      <c r="AA1304" t="s">
        <v>8313</v>
      </c>
      <c r="AB1304" t="s">
        <v>8314</v>
      </c>
      <c r="AC1304">
        <f>1</f>
        <v>1</v>
      </c>
    </row>
    <row r="1305" spans="1:29" ht="28.8" x14ac:dyDescent="0.3">
      <c r="A1305">
        <v>1303</v>
      </c>
      <c r="B1305" s="1" t="s">
        <v>1304</v>
      </c>
      <c r="C1305" s="1" t="s">
        <v>5413</v>
      </c>
      <c r="D1305">
        <v>3500</v>
      </c>
      <c r="E1305">
        <f>VLOOKUP(D1305,LU_A!$C$2:$D$13,1,TRUE)</f>
        <v>1000</v>
      </c>
      <c r="F1305" t="str">
        <f>VLOOKUP($D1305,LU_A!$C$2:$D$13,2,TRUE)</f>
        <v>SmB</v>
      </c>
      <c r="G1305">
        <v>4559.13</v>
      </c>
      <c r="H1305" t="s">
        <v>8219</v>
      </c>
      <c r="I1305" t="s">
        <v>8225</v>
      </c>
      <c r="J1305" t="s">
        <v>8247</v>
      </c>
      <c r="K1305">
        <v>1469962800</v>
      </c>
      <c r="L1305" s="8">
        <f t="shared" si="200"/>
        <v>42582.458333333328</v>
      </c>
      <c r="M1305" s="8">
        <f t="shared" si="203"/>
        <v>42582</v>
      </c>
      <c r="N1305" s="9">
        <f t="shared" si="204"/>
        <v>0.45833333332848269</v>
      </c>
      <c r="O1305">
        <v>1468578920</v>
      </c>
      <c r="P1305" s="8">
        <f t="shared" si="201"/>
        <v>42566.441203703704</v>
      </c>
      <c r="Q1305" s="8">
        <f t="shared" si="205"/>
        <v>42566</v>
      </c>
      <c r="R1305" s="9">
        <f t="shared" si="206"/>
        <v>0.44120370370364981</v>
      </c>
      <c r="S1305" t="b">
        <v>0</v>
      </c>
      <c r="T1305">
        <v>108</v>
      </c>
      <c r="U1305">
        <f t="shared" si="207"/>
        <v>108</v>
      </c>
      <c r="V1305" t="str">
        <f t="shared" si="208"/>
        <v/>
      </c>
      <c r="W1305" t="b">
        <v>1</v>
      </c>
      <c r="X1305" t="s">
        <v>8269</v>
      </c>
      <c r="Y1305" s="3">
        <f t="shared" si="209"/>
        <v>1.3026085714285716</v>
      </c>
      <c r="Z1305" s="4">
        <f t="shared" si="202"/>
        <v>42.214166666666671</v>
      </c>
      <c r="AA1305" t="s">
        <v>8313</v>
      </c>
      <c r="AB1305" t="s">
        <v>8314</v>
      </c>
      <c r="AC1305">
        <f>1</f>
        <v>1</v>
      </c>
    </row>
    <row r="1306" spans="1:29" ht="43.2" x14ac:dyDescent="0.3">
      <c r="A1306">
        <v>1304</v>
      </c>
      <c r="B1306" s="1" t="s">
        <v>1305</v>
      </c>
      <c r="C1306" s="1" t="s">
        <v>5414</v>
      </c>
      <c r="D1306">
        <v>40000</v>
      </c>
      <c r="E1306">
        <f>VLOOKUP(D1306,LU_A!$C$2:$D$13,1,TRUE)</f>
        <v>40000</v>
      </c>
      <c r="F1306" t="str">
        <f>VLOOKUP($D1306,LU_A!$C$2:$D$13,2,TRUE)</f>
        <v>LgB</v>
      </c>
      <c r="G1306">
        <v>15851</v>
      </c>
      <c r="H1306" t="s">
        <v>8220</v>
      </c>
      <c r="I1306" t="s">
        <v>8225</v>
      </c>
      <c r="J1306" t="s">
        <v>8247</v>
      </c>
      <c r="K1306">
        <v>1489376405</v>
      </c>
      <c r="L1306" s="8">
        <f t="shared" si="200"/>
        <v>42807.152835648143</v>
      </c>
      <c r="M1306" s="8">
        <f t="shared" si="203"/>
        <v>42807</v>
      </c>
      <c r="N1306" s="9">
        <f t="shared" si="204"/>
        <v>0.15283564814308193</v>
      </c>
      <c r="O1306">
        <v>1484196005</v>
      </c>
      <c r="P1306" s="8">
        <f t="shared" si="201"/>
        <v>42747.194502314815</v>
      </c>
      <c r="Q1306" s="8">
        <f t="shared" si="205"/>
        <v>42747</v>
      </c>
      <c r="R1306" s="9">
        <f t="shared" si="206"/>
        <v>0.19450231481459923</v>
      </c>
      <c r="S1306" t="b">
        <v>0</v>
      </c>
      <c r="T1306">
        <v>104</v>
      </c>
      <c r="U1306" t="str">
        <f t="shared" si="207"/>
        <v/>
      </c>
      <c r="V1306" t="str">
        <f t="shared" si="208"/>
        <v/>
      </c>
      <c r="W1306" t="b">
        <v>0</v>
      </c>
      <c r="X1306" t="s">
        <v>8271</v>
      </c>
      <c r="Y1306" s="3">
        <f t="shared" si="209"/>
        <v>0.39627499999999999</v>
      </c>
      <c r="Z1306" s="4">
        <f t="shared" si="202"/>
        <v>152.41346153846155</v>
      </c>
      <c r="AA1306" t="s">
        <v>8315</v>
      </c>
      <c r="AB1306" t="s">
        <v>8317</v>
      </c>
      <c r="AC1306">
        <f>1</f>
        <v>1</v>
      </c>
    </row>
    <row r="1307" spans="1:29" ht="43.2" x14ac:dyDescent="0.3">
      <c r="A1307">
        <v>1305</v>
      </c>
      <c r="B1307" s="1" t="s">
        <v>1306</v>
      </c>
      <c r="C1307" s="1" t="s">
        <v>5415</v>
      </c>
      <c r="D1307">
        <v>30000</v>
      </c>
      <c r="E1307">
        <f>VLOOKUP(D1307,LU_A!$C$2:$D$13,1,TRUE)</f>
        <v>30000</v>
      </c>
      <c r="F1307" t="str">
        <f>VLOOKUP($D1307,LU_A!$C$2:$D$13,2,TRUE)</f>
        <v>MedD</v>
      </c>
      <c r="G1307">
        <v>7793</v>
      </c>
      <c r="H1307" t="s">
        <v>8220</v>
      </c>
      <c r="I1307" t="s">
        <v>8224</v>
      </c>
      <c r="J1307" t="s">
        <v>8246</v>
      </c>
      <c r="K1307">
        <v>1469122200</v>
      </c>
      <c r="L1307" s="8">
        <f t="shared" si="200"/>
        <v>42572.729166666672</v>
      </c>
      <c r="M1307" s="8">
        <f t="shared" si="203"/>
        <v>42572</v>
      </c>
      <c r="N1307" s="9">
        <f t="shared" si="204"/>
        <v>0.72916666667151731</v>
      </c>
      <c r="O1307">
        <v>1466611108</v>
      </c>
      <c r="P1307" s="8">
        <f t="shared" si="201"/>
        <v>42543.665601851855</v>
      </c>
      <c r="Q1307" s="8">
        <f t="shared" si="205"/>
        <v>42543</v>
      </c>
      <c r="R1307" s="9">
        <f t="shared" si="206"/>
        <v>0.66560185185517184</v>
      </c>
      <c r="S1307" t="b">
        <v>0</v>
      </c>
      <c r="T1307">
        <v>86</v>
      </c>
      <c r="U1307" t="str">
        <f t="shared" si="207"/>
        <v/>
      </c>
      <c r="V1307" t="str">
        <f t="shared" si="208"/>
        <v/>
      </c>
      <c r="W1307" t="b">
        <v>0</v>
      </c>
      <c r="X1307" t="s">
        <v>8271</v>
      </c>
      <c r="Y1307" s="3">
        <f t="shared" si="209"/>
        <v>0.25976666666666665</v>
      </c>
      <c r="Z1307" s="4">
        <f t="shared" si="202"/>
        <v>90.616279069767444</v>
      </c>
      <c r="AA1307" t="s">
        <v>8315</v>
      </c>
      <c r="AB1307" t="s">
        <v>8317</v>
      </c>
      <c r="AC1307">
        <f>1</f>
        <v>1</v>
      </c>
    </row>
    <row r="1308" spans="1:29" ht="57.6" x14ac:dyDescent="0.3">
      <c r="A1308">
        <v>1306</v>
      </c>
      <c r="B1308" s="1" t="s">
        <v>1307</v>
      </c>
      <c r="C1308" s="1" t="s">
        <v>5416</v>
      </c>
      <c r="D1308">
        <v>110000</v>
      </c>
      <c r="E1308">
        <f>VLOOKUP(D1308,LU_A!$C$2:$D$13,1,TRUE)</f>
        <v>50000</v>
      </c>
      <c r="F1308" t="str">
        <f>VLOOKUP($D1308,LU_A!$C$2:$D$13,2,TRUE)</f>
        <v>LgD</v>
      </c>
      <c r="G1308">
        <v>71771</v>
      </c>
      <c r="H1308" t="s">
        <v>8220</v>
      </c>
      <c r="I1308" t="s">
        <v>8224</v>
      </c>
      <c r="J1308" t="s">
        <v>8246</v>
      </c>
      <c r="K1308">
        <v>1417690734</v>
      </c>
      <c r="L1308" s="8">
        <f t="shared" si="200"/>
        <v>41977.457569444443</v>
      </c>
      <c r="M1308" s="8">
        <f t="shared" si="203"/>
        <v>41977</v>
      </c>
      <c r="N1308" s="9">
        <f t="shared" si="204"/>
        <v>0.45756944444292458</v>
      </c>
      <c r="O1308">
        <v>1415098734</v>
      </c>
      <c r="P1308" s="8">
        <f t="shared" si="201"/>
        <v>41947.457569444443</v>
      </c>
      <c r="Q1308" s="8">
        <f t="shared" si="205"/>
        <v>41947</v>
      </c>
      <c r="R1308" s="9">
        <f t="shared" si="206"/>
        <v>0.45756944444292458</v>
      </c>
      <c r="S1308" t="b">
        <v>0</v>
      </c>
      <c r="T1308">
        <v>356</v>
      </c>
      <c r="U1308" t="str">
        <f t="shared" si="207"/>
        <v/>
      </c>
      <c r="V1308" t="str">
        <f t="shared" si="208"/>
        <v/>
      </c>
      <c r="W1308" t="b">
        <v>0</v>
      </c>
      <c r="X1308" t="s">
        <v>8271</v>
      </c>
      <c r="Y1308" s="3">
        <f t="shared" si="209"/>
        <v>0.65246363636363636</v>
      </c>
      <c r="Z1308" s="4">
        <f t="shared" si="202"/>
        <v>201.60393258426967</v>
      </c>
      <c r="AA1308" t="s">
        <v>8315</v>
      </c>
      <c r="AB1308" t="s">
        <v>8317</v>
      </c>
      <c r="AC1308">
        <f>1</f>
        <v>1</v>
      </c>
    </row>
    <row r="1309" spans="1:29" ht="28.8" x14ac:dyDescent="0.3">
      <c r="A1309">
        <v>1307</v>
      </c>
      <c r="B1309" s="1" t="s">
        <v>1308</v>
      </c>
      <c r="C1309" s="1" t="s">
        <v>5417</v>
      </c>
      <c r="D1309">
        <v>50000</v>
      </c>
      <c r="E1309">
        <f>VLOOKUP(D1309,LU_A!$C$2:$D$13,1,TRUE)</f>
        <v>50000</v>
      </c>
      <c r="F1309" t="str">
        <f>VLOOKUP($D1309,LU_A!$C$2:$D$13,2,TRUE)</f>
        <v>LgD</v>
      </c>
      <c r="G1309">
        <v>5757</v>
      </c>
      <c r="H1309" t="s">
        <v>8220</v>
      </c>
      <c r="I1309" t="s">
        <v>8224</v>
      </c>
      <c r="J1309" t="s">
        <v>8246</v>
      </c>
      <c r="K1309">
        <v>1455710679</v>
      </c>
      <c r="L1309" s="8">
        <f t="shared" si="200"/>
        <v>42417.503229166665</v>
      </c>
      <c r="M1309" s="8">
        <f t="shared" si="203"/>
        <v>42417</v>
      </c>
      <c r="N1309" s="9">
        <f t="shared" si="204"/>
        <v>0.50322916666482342</v>
      </c>
      <c r="O1309">
        <v>1453118679</v>
      </c>
      <c r="P1309" s="8">
        <f t="shared" si="201"/>
        <v>42387.503229166665</v>
      </c>
      <c r="Q1309" s="8">
        <f t="shared" si="205"/>
        <v>42387</v>
      </c>
      <c r="R1309" s="9">
        <f t="shared" si="206"/>
        <v>0.50322916666482342</v>
      </c>
      <c r="S1309" t="b">
        <v>0</v>
      </c>
      <c r="T1309">
        <v>45</v>
      </c>
      <c r="U1309" t="str">
        <f t="shared" si="207"/>
        <v/>
      </c>
      <c r="V1309" t="str">
        <f t="shared" si="208"/>
        <v/>
      </c>
      <c r="W1309" t="b">
        <v>0</v>
      </c>
      <c r="X1309" t="s">
        <v>8271</v>
      </c>
      <c r="Y1309" s="3">
        <f t="shared" si="209"/>
        <v>0.11514000000000001</v>
      </c>
      <c r="Z1309" s="4">
        <f t="shared" si="202"/>
        <v>127.93333333333334</v>
      </c>
      <c r="AA1309" t="s">
        <v>8315</v>
      </c>
      <c r="AB1309" t="s">
        <v>8317</v>
      </c>
      <c r="AC1309">
        <f>1</f>
        <v>1</v>
      </c>
    </row>
    <row r="1310" spans="1:29" ht="28.8" x14ac:dyDescent="0.3">
      <c r="A1310">
        <v>1308</v>
      </c>
      <c r="B1310" s="1" t="s">
        <v>1309</v>
      </c>
      <c r="C1310" s="1" t="s">
        <v>5418</v>
      </c>
      <c r="D1310">
        <v>10000</v>
      </c>
      <c r="E1310">
        <f>VLOOKUP(D1310,LU_A!$C$2:$D$13,1,TRUE)</f>
        <v>10000</v>
      </c>
      <c r="F1310" t="str">
        <f>VLOOKUP($D1310,LU_A!$C$2:$D$13,2,TRUE)</f>
        <v>SmD</v>
      </c>
      <c r="G1310">
        <v>1136</v>
      </c>
      <c r="H1310" t="s">
        <v>8220</v>
      </c>
      <c r="I1310" t="s">
        <v>8224</v>
      </c>
      <c r="J1310" t="s">
        <v>8246</v>
      </c>
      <c r="K1310">
        <v>1475937812</v>
      </c>
      <c r="L1310" s="8">
        <f t="shared" si="200"/>
        <v>42651.613564814819</v>
      </c>
      <c r="M1310" s="8">
        <f t="shared" si="203"/>
        <v>42651</v>
      </c>
      <c r="N1310" s="9">
        <f t="shared" si="204"/>
        <v>0.61356481481925584</v>
      </c>
      <c r="O1310">
        <v>1472481812</v>
      </c>
      <c r="P1310" s="8">
        <f t="shared" si="201"/>
        <v>42611.613564814819</v>
      </c>
      <c r="Q1310" s="8">
        <f t="shared" si="205"/>
        <v>42611</v>
      </c>
      <c r="R1310" s="9">
        <f t="shared" si="206"/>
        <v>0.61356481481925584</v>
      </c>
      <c r="S1310" t="b">
        <v>0</v>
      </c>
      <c r="T1310">
        <v>38</v>
      </c>
      <c r="U1310" t="str">
        <f t="shared" si="207"/>
        <v/>
      </c>
      <c r="V1310" t="str">
        <f t="shared" si="208"/>
        <v/>
      </c>
      <c r="W1310" t="b">
        <v>0</v>
      </c>
      <c r="X1310" t="s">
        <v>8271</v>
      </c>
      <c r="Y1310" s="3">
        <f t="shared" si="209"/>
        <v>0.11360000000000001</v>
      </c>
      <c r="Z1310" s="4">
        <f t="shared" si="202"/>
        <v>29.894736842105264</v>
      </c>
      <c r="AA1310" t="s">
        <v>8315</v>
      </c>
      <c r="AB1310" t="s">
        <v>8317</v>
      </c>
      <c r="AC1310">
        <f>1</f>
        <v>1</v>
      </c>
    </row>
    <row r="1311" spans="1:29" ht="43.2" x14ac:dyDescent="0.3">
      <c r="A1311">
        <v>1309</v>
      </c>
      <c r="B1311" s="1" t="s">
        <v>1310</v>
      </c>
      <c r="C1311" s="1" t="s">
        <v>5419</v>
      </c>
      <c r="D1311">
        <v>11500</v>
      </c>
      <c r="E1311">
        <f>VLOOKUP(D1311,LU_A!$C$2:$D$13,1,TRUE)</f>
        <v>10000</v>
      </c>
      <c r="F1311" t="str">
        <f>VLOOKUP($D1311,LU_A!$C$2:$D$13,2,TRUE)</f>
        <v>SmD</v>
      </c>
      <c r="G1311">
        <v>12879</v>
      </c>
      <c r="H1311" t="s">
        <v>8220</v>
      </c>
      <c r="I1311" t="s">
        <v>8224</v>
      </c>
      <c r="J1311" t="s">
        <v>8246</v>
      </c>
      <c r="K1311">
        <v>1444943468</v>
      </c>
      <c r="L1311" s="8">
        <f t="shared" si="200"/>
        <v>42292.882731481484</v>
      </c>
      <c r="M1311" s="8">
        <f t="shared" si="203"/>
        <v>42292</v>
      </c>
      <c r="N1311" s="9">
        <f t="shared" si="204"/>
        <v>0.88273148148437031</v>
      </c>
      <c r="O1311">
        <v>1441919468</v>
      </c>
      <c r="P1311" s="8">
        <f t="shared" si="201"/>
        <v>42257.882731481484</v>
      </c>
      <c r="Q1311" s="8">
        <f t="shared" si="205"/>
        <v>42257</v>
      </c>
      <c r="R1311" s="9">
        <f t="shared" si="206"/>
        <v>0.88273148148437031</v>
      </c>
      <c r="S1311" t="b">
        <v>0</v>
      </c>
      <c r="T1311">
        <v>35</v>
      </c>
      <c r="U1311" t="str">
        <f t="shared" si="207"/>
        <v/>
      </c>
      <c r="V1311" t="str">
        <f t="shared" si="208"/>
        <v/>
      </c>
      <c r="W1311" t="b">
        <v>0</v>
      </c>
      <c r="X1311" t="s">
        <v>8271</v>
      </c>
      <c r="Y1311" s="3">
        <f t="shared" si="209"/>
        <v>1.1199130434782609</v>
      </c>
      <c r="Z1311" s="4">
        <f t="shared" si="202"/>
        <v>367.97142857142859</v>
      </c>
      <c r="AA1311" t="s">
        <v>8315</v>
      </c>
      <c r="AB1311" t="s">
        <v>8317</v>
      </c>
      <c r="AC1311">
        <f>1</f>
        <v>1</v>
      </c>
    </row>
    <row r="1312" spans="1:29" ht="43.2" x14ac:dyDescent="0.3">
      <c r="A1312">
        <v>1310</v>
      </c>
      <c r="B1312" s="1" t="s">
        <v>1311</v>
      </c>
      <c r="C1312" s="1" t="s">
        <v>5420</v>
      </c>
      <c r="D1312">
        <v>20000</v>
      </c>
      <c r="E1312">
        <f>VLOOKUP(D1312,LU_A!$C$2:$D$13,1,TRUE)</f>
        <v>20000</v>
      </c>
      <c r="F1312" t="str">
        <f>VLOOKUP($D1312,LU_A!$C$2:$D$13,2,TRUE)</f>
        <v>MedB</v>
      </c>
      <c r="G1312">
        <v>3100</v>
      </c>
      <c r="H1312" t="s">
        <v>8220</v>
      </c>
      <c r="I1312" t="s">
        <v>8224</v>
      </c>
      <c r="J1312" t="s">
        <v>8246</v>
      </c>
      <c r="K1312">
        <v>1471622450</v>
      </c>
      <c r="L1312" s="8">
        <f t="shared" si="200"/>
        <v>42601.667245370365</v>
      </c>
      <c r="M1312" s="8">
        <f t="shared" si="203"/>
        <v>42601</v>
      </c>
      <c r="N1312" s="9">
        <f t="shared" si="204"/>
        <v>0.66724537036498077</v>
      </c>
      <c r="O1312">
        <v>1467734450</v>
      </c>
      <c r="P1312" s="8">
        <f t="shared" si="201"/>
        <v>42556.667245370365</v>
      </c>
      <c r="Q1312" s="8">
        <f t="shared" si="205"/>
        <v>42556</v>
      </c>
      <c r="R1312" s="9">
        <f t="shared" si="206"/>
        <v>0.66724537036498077</v>
      </c>
      <c r="S1312" t="b">
        <v>0</v>
      </c>
      <c r="T1312">
        <v>24</v>
      </c>
      <c r="U1312" t="str">
        <f t="shared" si="207"/>
        <v/>
      </c>
      <c r="V1312" t="str">
        <f t="shared" si="208"/>
        <v/>
      </c>
      <c r="W1312" t="b">
        <v>0</v>
      </c>
      <c r="X1312" t="s">
        <v>8271</v>
      </c>
      <c r="Y1312" s="3">
        <f t="shared" si="209"/>
        <v>0.155</v>
      </c>
      <c r="Z1312" s="4">
        <f t="shared" si="202"/>
        <v>129.16666666666666</v>
      </c>
      <c r="AA1312" t="s">
        <v>8315</v>
      </c>
      <c r="AB1312" t="s">
        <v>8317</v>
      </c>
      <c r="AC1312">
        <f>1</f>
        <v>1</v>
      </c>
    </row>
    <row r="1313" spans="1:29" ht="57.6" x14ac:dyDescent="0.3">
      <c r="A1313">
        <v>1311</v>
      </c>
      <c r="B1313" s="1" t="s">
        <v>1312</v>
      </c>
      <c r="C1313" s="1" t="s">
        <v>5421</v>
      </c>
      <c r="D1313">
        <v>250000</v>
      </c>
      <c r="E1313">
        <f>VLOOKUP(D1313,LU_A!$C$2:$D$13,1,TRUE)</f>
        <v>50000</v>
      </c>
      <c r="F1313" t="str">
        <f>VLOOKUP($D1313,LU_A!$C$2:$D$13,2,TRUE)</f>
        <v>LgD</v>
      </c>
      <c r="G1313">
        <v>80070</v>
      </c>
      <c r="H1313" t="s">
        <v>8220</v>
      </c>
      <c r="I1313" t="s">
        <v>8224</v>
      </c>
      <c r="J1313" t="s">
        <v>8246</v>
      </c>
      <c r="K1313">
        <v>1480536919</v>
      </c>
      <c r="L1313" s="8">
        <f t="shared" si="200"/>
        <v>42704.843969907408</v>
      </c>
      <c r="M1313" s="8">
        <f t="shared" si="203"/>
        <v>42704</v>
      </c>
      <c r="N1313" s="9">
        <f t="shared" si="204"/>
        <v>0.84396990740788169</v>
      </c>
      <c r="O1313">
        <v>1477509319</v>
      </c>
      <c r="P1313" s="8">
        <f t="shared" si="201"/>
        <v>42669.802303240736</v>
      </c>
      <c r="Q1313" s="8">
        <f t="shared" si="205"/>
        <v>42669</v>
      </c>
      <c r="R1313" s="9">
        <f t="shared" si="206"/>
        <v>0.80230324073636439</v>
      </c>
      <c r="S1313" t="b">
        <v>0</v>
      </c>
      <c r="T1313">
        <v>100</v>
      </c>
      <c r="U1313" t="str">
        <f t="shared" si="207"/>
        <v/>
      </c>
      <c r="V1313" t="str">
        <f t="shared" si="208"/>
        <v/>
      </c>
      <c r="W1313" t="b">
        <v>0</v>
      </c>
      <c r="X1313" t="s">
        <v>8271</v>
      </c>
      <c r="Y1313" s="3">
        <f t="shared" si="209"/>
        <v>0.32028000000000001</v>
      </c>
      <c r="Z1313" s="4">
        <f t="shared" si="202"/>
        <v>800.7</v>
      </c>
      <c r="AA1313" t="s">
        <v>8315</v>
      </c>
      <c r="AB1313" t="s">
        <v>8317</v>
      </c>
      <c r="AC1313">
        <f>1</f>
        <v>1</v>
      </c>
    </row>
    <row r="1314" spans="1:29" ht="43.2" x14ac:dyDescent="0.3">
      <c r="A1314">
        <v>1312</v>
      </c>
      <c r="B1314" s="1" t="s">
        <v>1313</v>
      </c>
      <c r="C1314" s="1" t="s">
        <v>5422</v>
      </c>
      <c r="D1314">
        <v>4600</v>
      </c>
      <c r="E1314">
        <f>VLOOKUP(D1314,LU_A!$C$2:$D$13,1,TRUE)</f>
        <v>1000</v>
      </c>
      <c r="F1314" t="str">
        <f>VLOOKUP($D1314,LU_A!$C$2:$D$13,2,TRUE)</f>
        <v>SmB</v>
      </c>
      <c r="G1314">
        <v>28</v>
      </c>
      <c r="H1314" t="s">
        <v>8220</v>
      </c>
      <c r="I1314" t="s">
        <v>8224</v>
      </c>
      <c r="J1314" t="s">
        <v>8246</v>
      </c>
      <c r="K1314">
        <v>1429375922</v>
      </c>
      <c r="L1314" s="8">
        <f t="shared" si="200"/>
        <v>42112.702800925923</v>
      </c>
      <c r="M1314" s="8">
        <f t="shared" si="203"/>
        <v>42112</v>
      </c>
      <c r="N1314" s="9">
        <f t="shared" si="204"/>
        <v>0.70280092592292931</v>
      </c>
      <c r="O1314">
        <v>1426783922</v>
      </c>
      <c r="P1314" s="8">
        <f t="shared" si="201"/>
        <v>42082.702800925923</v>
      </c>
      <c r="Q1314" s="8">
        <f t="shared" si="205"/>
        <v>42082</v>
      </c>
      <c r="R1314" s="9">
        <f t="shared" si="206"/>
        <v>0.70280092592292931</v>
      </c>
      <c r="S1314" t="b">
        <v>0</v>
      </c>
      <c r="T1314">
        <v>1</v>
      </c>
      <c r="U1314" t="str">
        <f t="shared" si="207"/>
        <v/>
      </c>
      <c r="V1314" t="str">
        <f t="shared" si="208"/>
        <v/>
      </c>
      <c r="W1314" t="b">
        <v>0</v>
      </c>
      <c r="X1314" t="s">
        <v>8271</v>
      </c>
      <c r="Y1314" s="3">
        <f t="shared" si="209"/>
        <v>6.0869565217391303E-3</v>
      </c>
      <c r="Z1314" s="4">
        <f t="shared" si="202"/>
        <v>28</v>
      </c>
      <c r="AA1314" t="s">
        <v>8315</v>
      </c>
      <c r="AB1314" t="s">
        <v>8317</v>
      </c>
      <c r="AC1314">
        <f>1</f>
        <v>1</v>
      </c>
    </row>
    <row r="1315" spans="1:29" ht="43.2" x14ac:dyDescent="0.3">
      <c r="A1315">
        <v>1313</v>
      </c>
      <c r="B1315" s="1" t="s">
        <v>1314</v>
      </c>
      <c r="C1315" s="1" t="s">
        <v>5423</v>
      </c>
      <c r="D1315">
        <v>40000</v>
      </c>
      <c r="E1315">
        <f>VLOOKUP(D1315,LU_A!$C$2:$D$13,1,TRUE)</f>
        <v>40000</v>
      </c>
      <c r="F1315" t="str">
        <f>VLOOKUP($D1315,LU_A!$C$2:$D$13,2,TRUE)</f>
        <v>LgB</v>
      </c>
      <c r="G1315">
        <v>12446</v>
      </c>
      <c r="H1315" t="s">
        <v>8220</v>
      </c>
      <c r="I1315" t="s">
        <v>8224</v>
      </c>
      <c r="J1315" t="s">
        <v>8246</v>
      </c>
      <c r="K1315">
        <v>1457024514</v>
      </c>
      <c r="L1315" s="8">
        <f t="shared" si="200"/>
        <v>42432.709652777776</v>
      </c>
      <c r="M1315" s="8">
        <f t="shared" si="203"/>
        <v>42432</v>
      </c>
      <c r="N1315" s="9">
        <f t="shared" si="204"/>
        <v>0.70965277777577285</v>
      </c>
      <c r="O1315">
        <v>1454432514</v>
      </c>
      <c r="P1315" s="8">
        <f t="shared" si="201"/>
        <v>42402.709652777776</v>
      </c>
      <c r="Q1315" s="8">
        <f t="shared" si="205"/>
        <v>42402</v>
      </c>
      <c r="R1315" s="9">
        <f t="shared" si="206"/>
        <v>0.70965277777577285</v>
      </c>
      <c r="S1315" t="b">
        <v>0</v>
      </c>
      <c r="T1315">
        <v>122</v>
      </c>
      <c r="U1315" t="str">
        <f t="shared" si="207"/>
        <v/>
      </c>
      <c r="V1315" t="str">
        <f t="shared" si="208"/>
        <v/>
      </c>
      <c r="W1315" t="b">
        <v>0</v>
      </c>
      <c r="X1315" t="s">
        <v>8271</v>
      </c>
      <c r="Y1315" s="3">
        <f t="shared" si="209"/>
        <v>0.31114999999999998</v>
      </c>
      <c r="Z1315" s="4">
        <f t="shared" si="202"/>
        <v>102.01639344262296</v>
      </c>
      <c r="AA1315" t="s">
        <v>8315</v>
      </c>
      <c r="AB1315" t="s">
        <v>8317</v>
      </c>
      <c r="AC1315">
        <f>1</f>
        <v>1</v>
      </c>
    </row>
    <row r="1316" spans="1:29" ht="43.2" x14ac:dyDescent="0.3">
      <c r="A1316">
        <v>1314</v>
      </c>
      <c r="B1316" s="1" t="s">
        <v>1315</v>
      </c>
      <c r="C1316" s="1" t="s">
        <v>5424</v>
      </c>
      <c r="D1316">
        <v>180000</v>
      </c>
      <c r="E1316">
        <f>VLOOKUP(D1316,LU_A!$C$2:$D$13,1,TRUE)</f>
        <v>50000</v>
      </c>
      <c r="F1316" t="str">
        <f>VLOOKUP($D1316,LU_A!$C$2:$D$13,2,TRUE)</f>
        <v>LgD</v>
      </c>
      <c r="G1316">
        <v>2028</v>
      </c>
      <c r="H1316" t="s">
        <v>8220</v>
      </c>
      <c r="I1316" t="s">
        <v>8224</v>
      </c>
      <c r="J1316" t="s">
        <v>8246</v>
      </c>
      <c r="K1316">
        <v>1477065860</v>
      </c>
      <c r="L1316" s="8">
        <f t="shared" si="200"/>
        <v>42664.669675925921</v>
      </c>
      <c r="M1316" s="8">
        <f t="shared" si="203"/>
        <v>42664</v>
      </c>
      <c r="N1316" s="9">
        <f t="shared" si="204"/>
        <v>0.66967592592118308</v>
      </c>
      <c r="O1316">
        <v>1471881860</v>
      </c>
      <c r="P1316" s="8">
        <f t="shared" si="201"/>
        <v>42604.669675925921</v>
      </c>
      <c r="Q1316" s="8">
        <f t="shared" si="205"/>
        <v>42604</v>
      </c>
      <c r="R1316" s="9">
        <f t="shared" si="206"/>
        <v>0.66967592592118308</v>
      </c>
      <c r="S1316" t="b">
        <v>0</v>
      </c>
      <c r="T1316">
        <v>11</v>
      </c>
      <c r="U1316" t="str">
        <f t="shared" si="207"/>
        <v/>
      </c>
      <c r="V1316" t="str">
        <f t="shared" si="208"/>
        <v/>
      </c>
      <c r="W1316" t="b">
        <v>0</v>
      </c>
      <c r="X1316" t="s">
        <v>8271</v>
      </c>
      <c r="Y1316" s="3">
        <f t="shared" si="209"/>
        <v>1.1266666666666666E-2</v>
      </c>
      <c r="Z1316" s="4">
        <f t="shared" si="202"/>
        <v>184.36363636363637</v>
      </c>
      <c r="AA1316" t="s">
        <v>8315</v>
      </c>
      <c r="AB1316" t="s">
        <v>8317</v>
      </c>
      <c r="AC1316">
        <f>1</f>
        <v>1</v>
      </c>
    </row>
    <row r="1317" spans="1:29" ht="28.8" x14ac:dyDescent="0.3">
      <c r="A1317">
        <v>1315</v>
      </c>
      <c r="B1317" s="1" t="s">
        <v>1316</v>
      </c>
      <c r="C1317" s="1" t="s">
        <v>5425</v>
      </c>
      <c r="D1317">
        <v>100000</v>
      </c>
      <c r="E1317">
        <f>VLOOKUP(D1317,LU_A!$C$2:$D$13,1,TRUE)</f>
        <v>50000</v>
      </c>
      <c r="F1317" t="str">
        <f>VLOOKUP($D1317,LU_A!$C$2:$D$13,2,TRUE)</f>
        <v>LgD</v>
      </c>
      <c r="G1317">
        <v>40404</v>
      </c>
      <c r="H1317" t="s">
        <v>8220</v>
      </c>
      <c r="I1317" t="s">
        <v>8224</v>
      </c>
      <c r="J1317" t="s">
        <v>8246</v>
      </c>
      <c r="K1317">
        <v>1446771600</v>
      </c>
      <c r="L1317" s="8">
        <f t="shared" si="200"/>
        <v>42314.041666666672</v>
      </c>
      <c r="M1317" s="8">
        <f t="shared" si="203"/>
        <v>42314</v>
      </c>
      <c r="N1317" s="9">
        <f t="shared" si="204"/>
        <v>4.1666666671517305E-2</v>
      </c>
      <c r="O1317">
        <v>1443700648</v>
      </c>
      <c r="P1317" s="8">
        <f t="shared" si="201"/>
        <v>42278.498240740737</v>
      </c>
      <c r="Q1317" s="8">
        <f t="shared" si="205"/>
        <v>42278</v>
      </c>
      <c r="R1317" s="9">
        <f t="shared" si="206"/>
        <v>0.49824074073694646</v>
      </c>
      <c r="S1317" t="b">
        <v>0</v>
      </c>
      <c r="T1317">
        <v>248</v>
      </c>
      <c r="U1317" t="str">
        <f t="shared" si="207"/>
        <v/>
      </c>
      <c r="V1317" t="str">
        <f t="shared" si="208"/>
        <v/>
      </c>
      <c r="W1317" t="b">
        <v>0</v>
      </c>
      <c r="X1317" t="s">
        <v>8271</v>
      </c>
      <c r="Y1317" s="3">
        <f t="shared" si="209"/>
        <v>0.40404000000000001</v>
      </c>
      <c r="Z1317" s="4">
        <f t="shared" si="202"/>
        <v>162.91935483870967</v>
      </c>
      <c r="AA1317" t="s">
        <v>8315</v>
      </c>
      <c r="AB1317" t="s">
        <v>8317</v>
      </c>
      <c r="AC1317">
        <f>1</f>
        <v>1</v>
      </c>
    </row>
    <row r="1318" spans="1:29" ht="43.2" x14ac:dyDescent="0.3">
      <c r="A1318">
        <v>1316</v>
      </c>
      <c r="B1318" s="1" t="s">
        <v>1317</v>
      </c>
      <c r="C1318" s="1" t="s">
        <v>5426</v>
      </c>
      <c r="D1318">
        <v>75000</v>
      </c>
      <c r="E1318">
        <f>VLOOKUP(D1318,LU_A!$C$2:$D$13,1,TRUE)</f>
        <v>50000</v>
      </c>
      <c r="F1318" t="str">
        <f>VLOOKUP($D1318,LU_A!$C$2:$D$13,2,TRUE)</f>
        <v>LgD</v>
      </c>
      <c r="G1318">
        <v>1</v>
      </c>
      <c r="H1318" t="s">
        <v>8220</v>
      </c>
      <c r="I1318" t="s">
        <v>8224</v>
      </c>
      <c r="J1318" t="s">
        <v>8246</v>
      </c>
      <c r="K1318">
        <v>1456700709</v>
      </c>
      <c r="L1318" s="8">
        <f t="shared" si="200"/>
        <v>42428.961909722217</v>
      </c>
      <c r="M1318" s="8">
        <f t="shared" si="203"/>
        <v>42428</v>
      </c>
      <c r="N1318" s="9">
        <f t="shared" si="204"/>
        <v>0.96190972221666016</v>
      </c>
      <c r="O1318">
        <v>1453676709</v>
      </c>
      <c r="P1318" s="8">
        <f t="shared" si="201"/>
        <v>42393.961909722217</v>
      </c>
      <c r="Q1318" s="8">
        <f t="shared" si="205"/>
        <v>42393</v>
      </c>
      <c r="R1318" s="9">
        <f t="shared" si="206"/>
        <v>0.96190972221666016</v>
      </c>
      <c r="S1318" t="b">
        <v>0</v>
      </c>
      <c r="T1318">
        <v>1</v>
      </c>
      <c r="U1318" t="str">
        <f t="shared" si="207"/>
        <v/>
      </c>
      <c r="V1318" t="str">
        <f t="shared" si="208"/>
        <v/>
      </c>
      <c r="W1318" t="b">
        <v>0</v>
      </c>
      <c r="X1318" t="s">
        <v>8271</v>
      </c>
      <c r="Y1318" s="3">
        <f t="shared" si="209"/>
        <v>1.3333333333333333E-5</v>
      </c>
      <c r="Z1318" s="4">
        <f t="shared" si="202"/>
        <v>1</v>
      </c>
      <c r="AA1318" t="s">
        <v>8315</v>
      </c>
      <c r="AB1318" t="s">
        <v>8317</v>
      </c>
      <c r="AC1318">
        <f>1</f>
        <v>1</v>
      </c>
    </row>
    <row r="1319" spans="1:29" ht="57.6" x14ac:dyDescent="0.3">
      <c r="A1319">
        <v>1317</v>
      </c>
      <c r="B1319" s="1" t="s">
        <v>1318</v>
      </c>
      <c r="C1319" s="1" t="s">
        <v>5427</v>
      </c>
      <c r="D1319">
        <v>200000</v>
      </c>
      <c r="E1319">
        <f>VLOOKUP(D1319,LU_A!$C$2:$D$13,1,TRUE)</f>
        <v>50000</v>
      </c>
      <c r="F1319" t="str">
        <f>VLOOKUP($D1319,LU_A!$C$2:$D$13,2,TRUE)</f>
        <v>LgD</v>
      </c>
      <c r="G1319">
        <v>11467</v>
      </c>
      <c r="H1319" t="s">
        <v>8220</v>
      </c>
      <c r="I1319" t="s">
        <v>8232</v>
      </c>
      <c r="J1319" t="s">
        <v>8253</v>
      </c>
      <c r="K1319">
        <v>1469109600</v>
      </c>
      <c r="L1319" s="8">
        <f t="shared" si="200"/>
        <v>42572.583333333328</v>
      </c>
      <c r="M1319" s="8">
        <f t="shared" si="203"/>
        <v>42572</v>
      </c>
      <c r="N1319" s="9">
        <f t="shared" si="204"/>
        <v>0.58333333332848269</v>
      </c>
      <c r="O1319">
        <v>1464586746</v>
      </c>
      <c r="P1319" s="8">
        <f t="shared" si="201"/>
        <v>42520.235486111109</v>
      </c>
      <c r="Q1319" s="8">
        <f t="shared" si="205"/>
        <v>42520</v>
      </c>
      <c r="R1319" s="9">
        <f t="shared" si="206"/>
        <v>0.23548611110891216</v>
      </c>
      <c r="S1319" t="b">
        <v>0</v>
      </c>
      <c r="T1319">
        <v>19</v>
      </c>
      <c r="U1319" t="str">
        <f t="shared" si="207"/>
        <v/>
      </c>
      <c r="V1319" t="str">
        <f t="shared" si="208"/>
        <v/>
      </c>
      <c r="W1319" t="b">
        <v>0</v>
      </c>
      <c r="X1319" t="s">
        <v>8271</v>
      </c>
      <c r="Y1319" s="3">
        <f t="shared" si="209"/>
        <v>5.7334999999999997E-2</v>
      </c>
      <c r="Z1319" s="4">
        <f t="shared" si="202"/>
        <v>603.52631578947364</v>
      </c>
      <c r="AA1319" t="s">
        <v>8315</v>
      </c>
      <c r="AB1319" t="s">
        <v>8317</v>
      </c>
      <c r="AC1319">
        <f>1</f>
        <v>1</v>
      </c>
    </row>
    <row r="1320" spans="1:29" ht="43.2" x14ac:dyDescent="0.3">
      <c r="A1320">
        <v>1318</v>
      </c>
      <c r="B1320" s="1" t="s">
        <v>1319</v>
      </c>
      <c r="C1320" s="1" t="s">
        <v>5428</v>
      </c>
      <c r="D1320">
        <v>40000</v>
      </c>
      <c r="E1320">
        <f>VLOOKUP(D1320,LU_A!$C$2:$D$13,1,TRUE)</f>
        <v>40000</v>
      </c>
      <c r="F1320" t="str">
        <f>VLOOKUP($D1320,LU_A!$C$2:$D$13,2,TRUE)</f>
        <v>LgB</v>
      </c>
      <c r="G1320">
        <v>6130</v>
      </c>
      <c r="H1320" t="s">
        <v>8220</v>
      </c>
      <c r="I1320" t="s">
        <v>8224</v>
      </c>
      <c r="J1320" t="s">
        <v>8246</v>
      </c>
      <c r="K1320">
        <v>1420938172</v>
      </c>
      <c r="L1320" s="8">
        <f t="shared" si="200"/>
        <v>42015.043657407412</v>
      </c>
      <c r="M1320" s="8">
        <f t="shared" si="203"/>
        <v>42015</v>
      </c>
      <c r="N1320" s="9">
        <f t="shared" si="204"/>
        <v>4.3657407411956228E-2</v>
      </c>
      <c r="O1320">
        <v>1418346172</v>
      </c>
      <c r="P1320" s="8">
        <f t="shared" si="201"/>
        <v>41985.043657407412</v>
      </c>
      <c r="Q1320" s="8">
        <f t="shared" si="205"/>
        <v>41985</v>
      </c>
      <c r="R1320" s="9">
        <f t="shared" si="206"/>
        <v>4.3657407411956228E-2</v>
      </c>
      <c r="S1320" t="b">
        <v>0</v>
      </c>
      <c r="T1320">
        <v>135</v>
      </c>
      <c r="U1320" t="str">
        <f t="shared" si="207"/>
        <v/>
      </c>
      <c r="V1320" t="str">
        <f t="shared" si="208"/>
        <v/>
      </c>
      <c r="W1320" t="b">
        <v>0</v>
      </c>
      <c r="X1320" t="s">
        <v>8271</v>
      </c>
      <c r="Y1320" s="3">
        <f t="shared" si="209"/>
        <v>0.15325</v>
      </c>
      <c r="Z1320" s="4">
        <f t="shared" si="202"/>
        <v>45.407407407407405</v>
      </c>
      <c r="AA1320" t="s">
        <v>8315</v>
      </c>
      <c r="AB1320" t="s">
        <v>8317</v>
      </c>
      <c r="AC1320">
        <f>1</f>
        <v>1</v>
      </c>
    </row>
    <row r="1321" spans="1:29" ht="43.2" x14ac:dyDescent="0.3">
      <c r="A1321">
        <v>1319</v>
      </c>
      <c r="B1321" s="1" t="s">
        <v>1320</v>
      </c>
      <c r="C1321" s="1" t="s">
        <v>5429</v>
      </c>
      <c r="D1321">
        <v>5800</v>
      </c>
      <c r="E1321">
        <f>VLOOKUP(D1321,LU_A!$C$2:$D$13,1,TRUE)</f>
        <v>5000</v>
      </c>
      <c r="F1321" t="str">
        <f>VLOOKUP($D1321,LU_A!$C$2:$D$13,2,TRUE)</f>
        <v>SmC</v>
      </c>
      <c r="G1321">
        <v>876</v>
      </c>
      <c r="H1321" t="s">
        <v>8220</v>
      </c>
      <c r="I1321" t="s">
        <v>8225</v>
      </c>
      <c r="J1321" t="s">
        <v>8247</v>
      </c>
      <c r="K1321">
        <v>1405094400</v>
      </c>
      <c r="L1321" s="8">
        <f t="shared" si="200"/>
        <v>41831.666666666664</v>
      </c>
      <c r="M1321" s="8">
        <f t="shared" si="203"/>
        <v>41831</v>
      </c>
      <c r="N1321" s="9">
        <f t="shared" si="204"/>
        <v>0.66666666666424135</v>
      </c>
      <c r="O1321">
        <v>1403810965</v>
      </c>
      <c r="P1321" s="8">
        <f t="shared" si="201"/>
        <v>41816.812094907407</v>
      </c>
      <c r="Q1321" s="8">
        <f t="shared" si="205"/>
        <v>41816</v>
      </c>
      <c r="R1321" s="9">
        <f t="shared" si="206"/>
        <v>0.81209490740729962</v>
      </c>
      <c r="S1321" t="b">
        <v>0</v>
      </c>
      <c r="T1321">
        <v>9</v>
      </c>
      <c r="U1321" t="str">
        <f t="shared" si="207"/>
        <v/>
      </c>
      <c r="V1321" t="str">
        <f t="shared" si="208"/>
        <v/>
      </c>
      <c r="W1321" t="b">
        <v>0</v>
      </c>
      <c r="X1321" t="s">
        <v>8271</v>
      </c>
      <c r="Y1321" s="3">
        <f t="shared" si="209"/>
        <v>0.15103448275862069</v>
      </c>
      <c r="Z1321" s="4">
        <f t="shared" si="202"/>
        <v>97.333333333333329</v>
      </c>
      <c r="AA1321" t="s">
        <v>8315</v>
      </c>
      <c r="AB1321" t="s">
        <v>8317</v>
      </c>
      <c r="AC1321">
        <f>1</f>
        <v>1</v>
      </c>
    </row>
    <row r="1322" spans="1:29" ht="43.2" x14ac:dyDescent="0.3">
      <c r="A1322">
        <v>1320</v>
      </c>
      <c r="B1322" s="1" t="s">
        <v>1321</v>
      </c>
      <c r="C1322" s="1" t="s">
        <v>5430</v>
      </c>
      <c r="D1322">
        <v>100000</v>
      </c>
      <c r="E1322">
        <f>VLOOKUP(D1322,LU_A!$C$2:$D$13,1,TRUE)</f>
        <v>50000</v>
      </c>
      <c r="F1322" t="str">
        <f>VLOOKUP($D1322,LU_A!$C$2:$D$13,2,TRUE)</f>
        <v>LgD</v>
      </c>
      <c r="G1322">
        <v>503</v>
      </c>
      <c r="H1322" t="s">
        <v>8220</v>
      </c>
      <c r="I1322" t="s">
        <v>8233</v>
      </c>
      <c r="J1322" t="s">
        <v>8249</v>
      </c>
      <c r="K1322">
        <v>1483138800</v>
      </c>
      <c r="L1322" s="8">
        <f t="shared" si="200"/>
        <v>42734.958333333328</v>
      </c>
      <c r="M1322" s="8">
        <f t="shared" si="203"/>
        <v>42734</v>
      </c>
      <c r="N1322" s="9">
        <f t="shared" si="204"/>
        <v>0.95833333332848269</v>
      </c>
      <c r="O1322">
        <v>1480610046</v>
      </c>
      <c r="P1322" s="8">
        <f t="shared" si="201"/>
        <v>42705.690347222218</v>
      </c>
      <c r="Q1322" s="8">
        <f t="shared" si="205"/>
        <v>42705</v>
      </c>
      <c r="R1322" s="9">
        <f t="shared" si="206"/>
        <v>0.69034722221840639</v>
      </c>
      <c r="S1322" t="b">
        <v>0</v>
      </c>
      <c r="T1322">
        <v>3</v>
      </c>
      <c r="U1322" t="str">
        <f t="shared" si="207"/>
        <v/>
      </c>
      <c r="V1322" t="str">
        <f t="shared" si="208"/>
        <v/>
      </c>
      <c r="W1322" t="b">
        <v>0</v>
      </c>
      <c r="X1322" t="s">
        <v>8271</v>
      </c>
      <c r="Y1322" s="3">
        <f t="shared" si="209"/>
        <v>5.0299999999999997E-3</v>
      </c>
      <c r="Z1322" s="4">
        <f t="shared" si="202"/>
        <v>167.66666666666666</v>
      </c>
      <c r="AA1322" t="s">
        <v>8315</v>
      </c>
      <c r="AB1322" t="s">
        <v>8317</v>
      </c>
      <c r="AC1322">
        <f>1</f>
        <v>1</v>
      </c>
    </row>
    <row r="1323" spans="1:29" ht="57.6" x14ac:dyDescent="0.3">
      <c r="A1323">
        <v>1321</v>
      </c>
      <c r="B1323" s="1" t="s">
        <v>1322</v>
      </c>
      <c r="C1323" s="1" t="s">
        <v>5431</v>
      </c>
      <c r="D1323">
        <v>462000</v>
      </c>
      <c r="E1323">
        <f>VLOOKUP(D1323,LU_A!$C$2:$D$13,1,TRUE)</f>
        <v>50000</v>
      </c>
      <c r="F1323" t="str">
        <f>VLOOKUP($D1323,LU_A!$C$2:$D$13,2,TRUE)</f>
        <v>LgD</v>
      </c>
      <c r="G1323">
        <v>6019</v>
      </c>
      <c r="H1323" t="s">
        <v>8220</v>
      </c>
      <c r="I1323" t="s">
        <v>8235</v>
      </c>
      <c r="J1323" t="s">
        <v>8255</v>
      </c>
      <c r="K1323">
        <v>1482515937</v>
      </c>
      <c r="L1323" s="8">
        <f t="shared" si="200"/>
        <v>42727.74927083333</v>
      </c>
      <c r="M1323" s="8">
        <f t="shared" si="203"/>
        <v>42727</v>
      </c>
      <c r="N1323" s="9">
        <f t="shared" si="204"/>
        <v>0.74927083333022892</v>
      </c>
      <c r="O1323">
        <v>1479923937</v>
      </c>
      <c r="P1323" s="8">
        <f t="shared" si="201"/>
        <v>42697.74927083333</v>
      </c>
      <c r="Q1323" s="8">
        <f t="shared" si="205"/>
        <v>42697</v>
      </c>
      <c r="R1323" s="9">
        <f t="shared" si="206"/>
        <v>0.74927083333022892</v>
      </c>
      <c r="S1323" t="b">
        <v>0</v>
      </c>
      <c r="T1323">
        <v>7</v>
      </c>
      <c r="U1323" t="str">
        <f t="shared" si="207"/>
        <v/>
      </c>
      <c r="V1323" t="str">
        <f t="shared" si="208"/>
        <v/>
      </c>
      <c r="W1323" t="b">
        <v>0</v>
      </c>
      <c r="X1323" t="s">
        <v>8271</v>
      </c>
      <c r="Y1323" s="3">
        <f t="shared" si="209"/>
        <v>1.3028138528138528E-2</v>
      </c>
      <c r="Z1323" s="4">
        <f t="shared" si="202"/>
        <v>859.85714285714289</v>
      </c>
      <c r="AA1323" t="s">
        <v>8315</v>
      </c>
      <c r="AB1323" t="s">
        <v>8317</v>
      </c>
      <c r="AC1323">
        <f>1</f>
        <v>1</v>
      </c>
    </row>
    <row r="1324" spans="1:29" ht="43.2" x14ac:dyDescent="0.3">
      <c r="A1324">
        <v>1322</v>
      </c>
      <c r="B1324" s="1" t="s">
        <v>1323</v>
      </c>
      <c r="C1324" s="1" t="s">
        <v>5432</v>
      </c>
      <c r="D1324">
        <v>35000</v>
      </c>
      <c r="E1324">
        <f>VLOOKUP(D1324,LU_A!$C$2:$D$13,1,TRUE)</f>
        <v>35000</v>
      </c>
      <c r="F1324" t="str">
        <f>VLOOKUP($D1324,LU_A!$C$2:$D$13,2,TRUE)</f>
        <v>LgA</v>
      </c>
      <c r="G1324">
        <v>106</v>
      </c>
      <c r="H1324" t="s">
        <v>8220</v>
      </c>
      <c r="I1324" t="s">
        <v>8225</v>
      </c>
      <c r="J1324" t="s">
        <v>8247</v>
      </c>
      <c r="K1324">
        <v>1432223125</v>
      </c>
      <c r="L1324" s="8">
        <f t="shared" si="200"/>
        <v>42145.656539351854</v>
      </c>
      <c r="M1324" s="8">
        <f t="shared" si="203"/>
        <v>42145</v>
      </c>
      <c r="N1324" s="9">
        <f t="shared" si="204"/>
        <v>0.65653935185400769</v>
      </c>
      <c r="O1324">
        <v>1429631125</v>
      </c>
      <c r="P1324" s="8">
        <f t="shared" si="201"/>
        <v>42115.656539351854</v>
      </c>
      <c r="Q1324" s="8">
        <f t="shared" si="205"/>
        <v>42115</v>
      </c>
      <c r="R1324" s="9">
        <f t="shared" si="206"/>
        <v>0.65653935185400769</v>
      </c>
      <c r="S1324" t="b">
        <v>0</v>
      </c>
      <c r="T1324">
        <v>4</v>
      </c>
      <c r="U1324" t="str">
        <f t="shared" si="207"/>
        <v/>
      </c>
      <c r="V1324" t="str">
        <f t="shared" si="208"/>
        <v/>
      </c>
      <c r="W1324" t="b">
        <v>0</v>
      </c>
      <c r="X1324" t="s">
        <v>8271</v>
      </c>
      <c r="Y1324" s="3">
        <f t="shared" si="209"/>
        <v>3.0285714285714286E-3</v>
      </c>
      <c r="Z1324" s="4">
        <f t="shared" si="202"/>
        <v>26.5</v>
      </c>
      <c r="AA1324" t="s">
        <v>8315</v>
      </c>
      <c r="AB1324" t="s">
        <v>8317</v>
      </c>
      <c r="AC1324">
        <f>1</f>
        <v>1</v>
      </c>
    </row>
    <row r="1325" spans="1:29" ht="43.2" x14ac:dyDescent="0.3">
      <c r="A1325">
        <v>1323</v>
      </c>
      <c r="B1325" s="1" t="s">
        <v>1324</v>
      </c>
      <c r="C1325" s="1" t="s">
        <v>5433</v>
      </c>
      <c r="D1325">
        <v>15000</v>
      </c>
      <c r="E1325">
        <f>VLOOKUP(D1325,LU_A!$C$2:$D$13,1,TRUE)</f>
        <v>15000</v>
      </c>
      <c r="F1325" t="str">
        <f>VLOOKUP($D1325,LU_A!$C$2:$D$13,2,TRUE)</f>
        <v>MedA</v>
      </c>
      <c r="G1325">
        <v>1332</v>
      </c>
      <c r="H1325" t="s">
        <v>8220</v>
      </c>
      <c r="I1325" t="s">
        <v>8224</v>
      </c>
      <c r="J1325" t="s">
        <v>8246</v>
      </c>
      <c r="K1325">
        <v>1461653700</v>
      </c>
      <c r="L1325" s="8">
        <f t="shared" si="200"/>
        <v>42486.288194444445</v>
      </c>
      <c r="M1325" s="8">
        <f t="shared" si="203"/>
        <v>42486</v>
      </c>
      <c r="N1325" s="9">
        <f t="shared" si="204"/>
        <v>0.28819444444525288</v>
      </c>
      <c r="O1325">
        <v>1458665146</v>
      </c>
      <c r="P1325" s="8">
        <f t="shared" si="201"/>
        <v>42451.698449074072</v>
      </c>
      <c r="Q1325" s="8">
        <f t="shared" si="205"/>
        <v>42451</v>
      </c>
      <c r="R1325" s="9">
        <f t="shared" si="206"/>
        <v>0.69844907407241408</v>
      </c>
      <c r="S1325" t="b">
        <v>0</v>
      </c>
      <c r="T1325">
        <v>44</v>
      </c>
      <c r="U1325" t="str">
        <f t="shared" si="207"/>
        <v/>
      </c>
      <c r="V1325" t="str">
        <f t="shared" si="208"/>
        <v/>
      </c>
      <c r="W1325" t="b">
        <v>0</v>
      </c>
      <c r="X1325" t="s">
        <v>8271</v>
      </c>
      <c r="Y1325" s="3">
        <f t="shared" si="209"/>
        <v>8.8800000000000004E-2</v>
      </c>
      <c r="Z1325" s="4">
        <f t="shared" si="202"/>
        <v>30.272727272727273</v>
      </c>
      <c r="AA1325" t="s">
        <v>8315</v>
      </c>
      <c r="AB1325" t="s">
        <v>8317</v>
      </c>
      <c r="AC1325">
        <f>1</f>
        <v>1</v>
      </c>
    </row>
    <row r="1326" spans="1:29" ht="43.2" x14ac:dyDescent="0.3">
      <c r="A1326">
        <v>1324</v>
      </c>
      <c r="B1326" s="1" t="s">
        <v>1325</v>
      </c>
      <c r="C1326" s="1" t="s">
        <v>5434</v>
      </c>
      <c r="D1326">
        <v>50000</v>
      </c>
      <c r="E1326">
        <f>VLOOKUP(D1326,LU_A!$C$2:$D$13,1,TRUE)</f>
        <v>50000</v>
      </c>
      <c r="F1326" t="str">
        <f>VLOOKUP($D1326,LU_A!$C$2:$D$13,2,TRUE)</f>
        <v>LgD</v>
      </c>
      <c r="G1326">
        <v>4920</v>
      </c>
      <c r="H1326" t="s">
        <v>8220</v>
      </c>
      <c r="I1326" t="s">
        <v>8224</v>
      </c>
      <c r="J1326" t="s">
        <v>8246</v>
      </c>
      <c r="K1326">
        <v>1476371552</v>
      </c>
      <c r="L1326" s="8">
        <f t="shared" si="200"/>
        <v>42656.633703703701</v>
      </c>
      <c r="M1326" s="8">
        <f t="shared" si="203"/>
        <v>42656</v>
      </c>
      <c r="N1326" s="9">
        <f t="shared" si="204"/>
        <v>0.63370370370103046</v>
      </c>
      <c r="O1326">
        <v>1473779552</v>
      </c>
      <c r="P1326" s="8">
        <f t="shared" si="201"/>
        <v>42626.633703703701</v>
      </c>
      <c r="Q1326" s="8">
        <f t="shared" si="205"/>
        <v>42626</v>
      </c>
      <c r="R1326" s="9">
        <f t="shared" si="206"/>
        <v>0.63370370370103046</v>
      </c>
      <c r="S1326" t="b">
        <v>0</v>
      </c>
      <c r="T1326">
        <v>90</v>
      </c>
      <c r="U1326" t="str">
        <f t="shared" si="207"/>
        <v/>
      </c>
      <c r="V1326" t="str">
        <f t="shared" si="208"/>
        <v/>
      </c>
      <c r="W1326" t="b">
        <v>0</v>
      </c>
      <c r="X1326" t="s">
        <v>8271</v>
      </c>
      <c r="Y1326" s="3">
        <f t="shared" si="209"/>
        <v>9.8400000000000001E-2</v>
      </c>
      <c r="Z1326" s="4">
        <f t="shared" si="202"/>
        <v>54.666666666666664</v>
      </c>
      <c r="AA1326" t="s">
        <v>8315</v>
      </c>
      <c r="AB1326" t="s">
        <v>8317</v>
      </c>
      <c r="AC1326">
        <f>1</f>
        <v>1</v>
      </c>
    </row>
    <row r="1327" spans="1:29" ht="43.2" x14ac:dyDescent="0.3">
      <c r="A1327">
        <v>1325</v>
      </c>
      <c r="B1327" s="1" t="s">
        <v>1326</v>
      </c>
      <c r="C1327" s="1" t="s">
        <v>5435</v>
      </c>
      <c r="D1327">
        <v>20000</v>
      </c>
      <c r="E1327">
        <f>VLOOKUP(D1327,LU_A!$C$2:$D$13,1,TRUE)</f>
        <v>20000</v>
      </c>
      <c r="F1327" t="str">
        <f>VLOOKUP($D1327,LU_A!$C$2:$D$13,2,TRUE)</f>
        <v>MedB</v>
      </c>
      <c r="G1327">
        <v>486</v>
      </c>
      <c r="H1327" t="s">
        <v>8220</v>
      </c>
      <c r="I1327" t="s">
        <v>8224</v>
      </c>
      <c r="J1327" t="s">
        <v>8246</v>
      </c>
      <c r="K1327">
        <v>1483063435</v>
      </c>
      <c r="L1327" s="8">
        <f t="shared" si="200"/>
        <v>42734.086053240739</v>
      </c>
      <c r="M1327" s="8">
        <f t="shared" si="203"/>
        <v>42734</v>
      </c>
      <c r="N1327" s="9">
        <f t="shared" si="204"/>
        <v>8.6053240738692693E-2</v>
      </c>
      <c r="O1327">
        <v>1480471435</v>
      </c>
      <c r="P1327" s="8">
        <f t="shared" si="201"/>
        <v>42704.086053240739</v>
      </c>
      <c r="Q1327" s="8">
        <f t="shared" si="205"/>
        <v>42704</v>
      </c>
      <c r="R1327" s="9">
        <f t="shared" si="206"/>
        <v>8.6053240738692693E-2</v>
      </c>
      <c r="S1327" t="b">
        <v>0</v>
      </c>
      <c r="T1327">
        <v>8</v>
      </c>
      <c r="U1327" t="str">
        <f t="shared" si="207"/>
        <v/>
      </c>
      <c r="V1327" t="str">
        <f t="shared" si="208"/>
        <v/>
      </c>
      <c r="W1327" t="b">
        <v>0</v>
      </c>
      <c r="X1327" t="s">
        <v>8271</v>
      </c>
      <c r="Y1327" s="3">
        <f t="shared" si="209"/>
        <v>2.4299999999999999E-2</v>
      </c>
      <c r="Z1327" s="4">
        <f t="shared" si="202"/>
        <v>60.75</v>
      </c>
      <c r="AA1327" t="s">
        <v>8315</v>
      </c>
      <c r="AB1327" t="s">
        <v>8317</v>
      </c>
      <c r="AC1327">
        <f>1</f>
        <v>1</v>
      </c>
    </row>
    <row r="1328" spans="1:29" ht="43.2" x14ac:dyDescent="0.3">
      <c r="A1328">
        <v>1326</v>
      </c>
      <c r="B1328" s="1" t="s">
        <v>1327</v>
      </c>
      <c r="C1328" s="1" t="s">
        <v>5436</v>
      </c>
      <c r="D1328">
        <v>100000</v>
      </c>
      <c r="E1328">
        <f>VLOOKUP(D1328,LU_A!$C$2:$D$13,1,TRUE)</f>
        <v>50000</v>
      </c>
      <c r="F1328" t="str">
        <f>VLOOKUP($D1328,LU_A!$C$2:$D$13,2,TRUE)</f>
        <v>LgD</v>
      </c>
      <c r="G1328">
        <v>1130</v>
      </c>
      <c r="H1328" t="s">
        <v>8220</v>
      </c>
      <c r="I1328" t="s">
        <v>8224</v>
      </c>
      <c r="J1328" t="s">
        <v>8246</v>
      </c>
      <c r="K1328">
        <v>1421348428</v>
      </c>
      <c r="L1328" s="8">
        <f t="shared" si="200"/>
        <v>42019.791990740734</v>
      </c>
      <c r="M1328" s="8">
        <f t="shared" si="203"/>
        <v>42019</v>
      </c>
      <c r="N1328" s="9">
        <f t="shared" si="204"/>
        <v>0.79199074073403608</v>
      </c>
      <c r="O1328">
        <v>1417460428</v>
      </c>
      <c r="P1328" s="8">
        <f t="shared" si="201"/>
        <v>41974.791990740734</v>
      </c>
      <c r="Q1328" s="8">
        <f t="shared" si="205"/>
        <v>41974</v>
      </c>
      <c r="R1328" s="9">
        <f t="shared" si="206"/>
        <v>0.79199074073403608</v>
      </c>
      <c r="S1328" t="b">
        <v>0</v>
      </c>
      <c r="T1328">
        <v>11</v>
      </c>
      <c r="U1328" t="str">
        <f t="shared" si="207"/>
        <v/>
      </c>
      <c r="V1328" t="str">
        <f t="shared" si="208"/>
        <v/>
      </c>
      <c r="W1328" t="b">
        <v>0</v>
      </c>
      <c r="X1328" t="s">
        <v>8271</v>
      </c>
      <c r="Y1328" s="3">
        <f t="shared" si="209"/>
        <v>1.1299999999999999E-2</v>
      </c>
      <c r="Z1328" s="4">
        <f t="shared" si="202"/>
        <v>102.72727272727273</v>
      </c>
      <c r="AA1328" t="s">
        <v>8315</v>
      </c>
      <c r="AB1328" t="s">
        <v>8317</v>
      </c>
      <c r="AC1328">
        <f>1</f>
        <v>1</v>
      </c>
    </row>
    <row r="1329" spans="1:29" ht="43.2" x14ac:dyDescent="0.3">
      <c r="A1329">
        <v>1327</v>
      </c>
      <c r="B1329" s="1" t="s">
        <v>1328</v>
      </c>
      <c r="C1329" s="1" t="s">
        <v>5437</v>
      </c>
      <c r="D1329">
        <v>48000</v>
      </c>
      <c r="E1329">
        <f>VLOOKUP(D1329,LU_A!$C$2:$D$13,1,TRUE)</f>
        <v>45000</v>
      </c>
      <c r="F1329" t="str">
        <f>VLOOKUP($D1329,LU_A!$C$2:$D$13,2,TRUE)</f>
        <v>LgC</v>
      </c>
      <c r="G1329">
        <v>1705</v>
      </c>
      <c r="H1329" t="s">
        <v>8220</v>
      </c>
      <c r="I1329" t="s">
        <v>8224</v>
      </c>
      <c r="J1329" t="s">
        <v>8246</v>
      </c>
      <c r="K1329">
        <v>1432916235</v>
      </c>
      <c r="L1329" s="8">
        <f t="shared" si="200"/>
        <v>42153.678645833337</v>
      </c>
      <c r="M1329" s="8">
        <f t="shared" si="203"/>
        <v>42153</v>
      </c>
      <c r="N1329" s="9">
        <f t="shared" si="204"/>
        <v>0.67864583333721384</v>
      </c>
      <c r="O1329">
        <v>1430324235</v>
      </c>
      <c r="P1329" s="8">
        <f t="shared" si="201"/>
        <v>42123.678645833337</v>
      </c>
      <c r="Q1329" s="8">
        <f t="shared" si="205"/>
        <v>42123</v>
      </c>
      <c r="R1329" s="9">
        <f t="shared" si="206"/>
        <v>0.67864583333721384</v>
      </c>
      <c r="S1329" t="b">
        <v>0</v>
      </c>
      <c r="T1329">
        <v>41</v>
      </c>
      <c r="U1329" t="str">
        <f t="shared" si="207"/>
        <v/>
      </c>
      <c r="V1329" t="str">
        <f t="shared" si="208"/>
        <v/>
      </c>
      <c r="W1329" t="b">
        <v>0</v>
      </c>
      <c r="X1329" t="s">
        <v>8271</v>
      </c>
      <c r="Y1329" s="3">
        <f t="shared" si="209"/>
        <v>3.5520833333333335E-2</v>
      </c>
      <c r="Z1329" s="4">
        <f t="shared" si="202"/>
        <v>41.585365853658537</v>
      </c>
      <c r="AA1329" t="s">
        <v>8315</v>
      </c>
      <c r="AB1329" t="s">
        <v>8317</v>
      </c>
      <c r="AC1329">
        <f>1</f>
        <v>1</v>
      </c>
    </row>
    <row r="1330" spans="1:29" ht="43.2" x14ac:dyDescent="0.3">
      <c r="A1330">
        <v>1328</v>
      </c>
      <c r="B1330" s="1" t="s">
        <v>1329</v>
      </c>
      <c r="C1330" s="1" t="s">
        <v>5438</v>
      </c>
      <c r="D1330">
        <v>75000</v>
      </c>
      <c r="E1330">
        <f>VLOOKUP(D1330,LU_A!$C$2:$D$13,1,TRUE)</f>
        <v>50000</v>
      </c>
      <c r="F1330" t="str">
        <f>VLOOKUP($D1330,LU_A!$C$2:$D$13,2,TRUE)</f>
        <v>LgD</v>
      </c>
      <c r="G1330">
        <v>1748</v>
      </c>
      <c r="H1330" t="s">
        <v>8220</v>
      </c>
      <c r="I1330" t="s">
        <v>8224</v>
      </c>
      <c r="J1330" t="s">
        <v>8246</v>
      </c>
      <c r="K1330">
        <v>1476458734</v>
      </c>
      <c r="L1330" s="8">
        <f t="shared" si="200"/>
        <v>42657.642754629633</v>
      </c>
      <c r="M1330" s="8">
        <f t="shared" si="203"/>
        <v>42657</v>
      </c>
      <c r="N1330" s="9">
        <f t="shared" si="204"/>
        <v>0.64275462963269092</v>
      </c>
      <c r="O1330">
        <v>1472570734</v>
      </c>
      <c r="P1330" s="8">
        <f t="shared" si="201"/>
        <v>42612.642754629633</v>
      </c>
      <c r="Q1330" s="8">
        <f t="shared" si="205"/>
        <v>42612</v>
      </c>
      <c r="R1330" s="9">
        <f t="shared" si="206"/>
        <v>0.64275462963269092</v>
      </c>
      <c r="S1330" t="b">
        <v>0</v>
      </c>
      <c r="T1330">
        <v>15</v>
      </c>
      <c r="U1330" t="str">
        <f t="shared" si="207"/>
        <v/>
      </c>
      <c r="V1330" t="str">
        <f t="shared" si="208"/>
        <v/>
      </c>
      <c r="W1330" t="b">
        <v>0</v>
      </c>
      <c r="X1330" t="s">
        <v>8271</v>
      </c>
      <c r="Y1330" s="3">
        <f t="shared" si="209"/>
        <v>2.3306666666666667E-2</v>
      </c>
      <c r="Z1330" s="4">
        <f t="shared" si="202"/>
        <v>116.53333333333333</v>
      </c>
      <c r="AA1330" t="s">
        <v>8315</v>
      </c>
      <c r="AB1330" t="s">
        <v>8317</v>
      </c>
      <c r="AC1330">
        <f>1</f>
        <v>1</v>
      </c>
    </row>
    <row r="1331" spans="1:29" ht="43.2" x14ac:dyDescent="0.3">
      <c r="A1331">
        <v>1329</v>
      </c>
      <c r="B1331" s="1" t="s">
        <v>1330</v>
      </c>
      <c r="C1331" s="1" t="s">
        <v>5439</v>
      </c>
      <c r="D1331">
        <v>50000</v>
      </c>
      <c r="E1331">
        <f>VLOOKUP(D1331,LU_A!$C$2:$D$13,1,TRUE)</f>
        <v>50000</v>
      </c>
      <c r="F1331" t="str">
        <f>VLOOKUP($D1331,LU_A!$C$2:$D$13,2,TRUE)</f>
        <v>LgD</v>
      </c>
      <c r="G1331">
        <v>408</v>
      </c>
      <c r="H1331" t="s">
        <v>8220</v>
      </c>
      <c r="I1331" t="s">
        <v>8224</v>
      </c>
      <c r="J1331" t="s">
        <v>8246</v>
      </c>
      <c r="K1331">
        <v>1417501145</v>
      </c>
      <c r="L1331" s="8">
        <f t="shared" si="200"/>
        <v>41975.263252314813</v>
      </c>
      <c r="M1331" s="8">
        <f t="shared" si="203"/>
        <v>41975</v>
      </c>
      <c r="N1331" s="9">
        <f t="shared" si="204"/>
        <v>0.26325231481314404</v>
      </c>
      <c r="O1331">
        <v>1414041545</v>
      </c>
      <c r="P1331" s="8">
        <f t="shared" si="201"/>
        <v>41935.221585648149</v>
      </c>
      <c r="Q1331" s="8">
        <f t="shared" si="205"/>
        <v>41935</v>
      </c>
      <c r="R1331" s="9">
        <f t="shared" si="206"/>
        <v>0.22158564814890269</v>
      </c>
      <c r="S1331" t="b">
        <v>0</v>
      </c>
      <c r="T1331">
        <v>9</v>
      </c>
      <c r="U1331" t="str">
        <f t="shared" si="207"/>
        <v/>
      </c>
      <c r="V1331" t="str">
        <f t="shared" si="208"/>
        <v/>
      </c>
      <c r="W1331" t="b">
        <v>0</v>
      </c>
      <c r="X1331" t="s">
        <v>8271</v>
      </c>
      <c r="Y1331" s="3">
        <f t="shared" si="209"/>
        <v>8.1600000000000006E-3</v>
      </c>
      <c r="Z1331" s="4">
        <f t="shared" si="202"/>
        <v>45.333333333333336</v>
      </c>
      <c r="AA1331" t="s">
        <v>8315</v>
      </c>
      <c r="AB1331" t="s">
        <v>8317</v>
      </c>
      <c r="AC1331">
        <f>1</f>
        <v>1</v>
      </c>
    </row>
    <row r="1332" spans="1:29" ht="43.2" x14ac:dyDescent="0.3">
      <c r="A1332">
        <v>1330</v>
      </c>
      <c r="B1332" s="1" t="s">
        <v>1331</v>
      </c>
      <c r="C1332" s="1" t="s">
        <v>5440</v>
      </c>
      <c r="D1332">
        <v>35000</v>
      </c>
      <c r="E1332">
        <f>VLOOKUP(D1332,LU_A!$C$2:$D$13,1,TRUE)</f>
        <v>35000</v>
      </c>
      <c r="F1332" t="str">
        <f>VLOOKUP($D1332,LU_A!$C$2:$D$13,2,TRUE)</f>
        <v>LgA</v>
      </c>
      <c r="G1332">
        <v>7873</v>
      </c>
      <c r="H1332" t="s">
        <v>8220</v>
      </c>
      <c r="I1332" t="s">
        <v>8224</v>
      </c>
      <c r="J1332" t="s">
        <v>8246</v>
      </c>
      <c r="K1332">
        <v>1467432000</v>
      </c>
      <c r="L1332" s="8">
        <f t="shared" si="200"/>
        <v>42553.166666666672</v>
      </c>
      <c r="M1332" s="8">
        <f t="shared" si="203"/>
        <v>42553</v>
      </c>
      <c r="N1332" s="9">
        <f t="shared" si="204"/>
        <v>0.16666666667151731</v>
      </c>
      <c r="O1332">
        <v>1464763109</v>
      </c>
      <c r="P1332" s="8">
        <f t="shared" si="201"/>
        <v>42522.276724537034</v>
      </c>
      <c r="Q1332" s="8">
        <f t="shared" si="205"/>
        <v>42522</v>
      </c>
      <c r="R1332" s="9">
        <f t="shared" si="206"/>
        <v>0.27672453703416977</v>
      </c>
      <c r="S1332" t="b">
        <v>0</v>
      </c>
      <c r="T1332">
        <v>50</v>
      </c>
      <c r="U1332" t="str">
        <f t="shared" si="207"/>
        <v/>
      </c>
      <c r="V1332" t="str">
        <f t="shared" si="208"/>
        <v/>
      </c>
      <c r="W1332" t="b">
        <v>0</v>
      </c>
      <c r="X1332" t="s">
        <v>8271</v>
      </c>
      <c r="Y1332" s="3">
        <f t="shared" si="209"/>
        <v>0.22494285714285714</v>
      </c>
      <c r="Z1332" s="4">
        <f t="shared" si="202"/>
        <v>157.46</v>
      </c>
      <c r="AA1332" t="s">
        <v>8315</v>
      </c>
      <c r="AB1332" t="s">
        <v>8317</v>
      </c>
      <c r="AC1332">
        <f>1</f>
        <v>1</v>
      </c>
    </row>
    <row r="1333" spans="1:29" ht="43.2" x14ac:dyDescent="0.3">
      <c r="A1333">
        <v>1331</v>
      </c>
      <c r="B1333" s="1" t="s">
        <v>1332</v>
      </c>
      <c r="C1333" s="1" t="s">
        <v>5441</v>
      </c>
      <c r="D1333">
        <v>250000</v>
      </c>
      <c r="E1333">
        <f>VLOOKUP(D1333,LU_A!$C$2:$D$13,1,TRUE)</f>
        <v>50000</v>
      </c>
      <c r="F1333" t="str">
        <f>VLOOKUP($D1333,LU_A!$C$2:$D$13,2,TRUE)</f>
        <v>LgD</v>
      </c>
      <c r="G1333">
        <v>3417</v>
      </c>
      <c r="H1333" t="s">
        <v>8220</v>
      </c>
      <c r="I1333" t="s">
        <v>8224</v>
      </c>
      <c r="J1333" t="s">
        <v>8246</v>
      </c>
      <c r="K1333">
        <v>1471435554</v>
      </c>
      <c r="L1333" s="8">
        <f t="shared" si="200"/>
        <v>42599.50409722222</v>
      </c>
      <c r="M1333" s="8">
        <f t="shared" si="203"/>
        <v>42599</v>
      </c>
      <c r="N1333" s="9">
        <f t="shared" si="204"/>
        <v>0.50409722221957054</v>
      </c>
      <c r="O1333">
        <v>1468843554</v>
      </c>
      <c r="P1333" s="8">
        <f t="shared" si="201"/>
        <v>42569.50409722222</v>
      </c>
      <c r="Q1333" s="8">
        <f t="shared" si="205"/>
        <v>42569</v>
      </c>
      <c r="R1333" s="9">
        <f t="shared" si="206"/>
        <v>0.50409722221957054</v>
      </c>
      <c r="S1333" t="b">
        <v>0</v>
      </c>
      <c r="T1333">
        <v>34</v>
      </c>
      <c r="U1333" t="str">
        <f t="shared" si="207"/>
        <v/>
      </c>
      <c r="V1333" t="str">
        <f t="shared" si="208"/>
        <v/>
      </c>
      <c r="W1333" t="b">
        <v>0</v>
      </c>
      <c r="X1333" t="s">
        <v>8271</v>
      </c>
      <c r="Y1333" s="3">
        <f t="shared" si="209"/>
        <v>1.3668E-2</v>
      </c>
      <c r="Z1333" s="4">
        <f t="shared" si="202"/>
        <v>100.5</v>
      </c>
      <c r="AA1333" t="s">
        <v>8315</v>
      </c>
      <c r="AB1333" t="s">
        <v>8317</v>
      </c>
      <c r="AC1333">
        <f>1</f>
        <v>1</v>
      </c>
    </row>
    <row r="1334" spans="1:29" ht="43.2" x14ac:dyDescent="0.3">
      <c r="A1334">
        <v>1332</v>
      </c>
      <c r="B1334" s="1" t="s">
        <v>1333</v>
      </c>
      <c r="C1334" s="1" t="s">
        <v>5442</v>
      </c>
      <c r="D1334">
        <v>10115</v>
      </c>
      <c r="E1334">
        <f>VLOOKUP(D1334,LU_A!$C$2:$D$13,1,TRUE)</f>
        <v>10000</v>
      </c>
      <c r="F1334" t="str">
        <f>VLOOKUP($D1334,LU_A!$C$2:$D$13,2,TRUE)</f>
        <v>SmD</v>
      </c>
      <c r="G1334">
        <v>0</v>
      </c>
      <c r="H1334" t="s">
        <v>8220</v>
      </c>
      <c r="I1334" t="s">
        <v>8240</v>
      </c>
      <c r="J1334" t="s">
        <v>8257</v>
      </c>
      <c r="K1334">
        <v>1485480408</v>
      </c>
      <c r="L1334" s="8">
        <f t="shared" si="200"/>
        <v>42762.060277777782</v>
      </c>
      <c r="M1334" s="8">
        <f t="shared" si="203"/>
        <v>42762</v>
      </c>
      <c r="N1334" s="9">
        <f t="shared" si="204"/>
        <v>6.027777778217569E-2</v>
      </c>
      <c r="O1334">
        <v>1482888408</v>
      </c>
      <c r="P1334" s="8">
        <f t="shared" si="201"/>
        <v>42732.060277777782</v>
      </c>
      <c r="Q1334" s="8">
        <f t="shared" si="205"/>
        <v>42732</v>
      </c>
      <c r="R1334" s="9">
        <f t="shared" si="206"/>
        <v>6.027777778217569E-2</v>
      </c>
      <c r="S1334" t="b">
        <v>0</v>
      </c>
      <c r="T1334">
        <v>0</v>
      </c>
      <c r="U1334" t="str">
        <f t="shared" si="207"/>
        <v/>
      </c>
      <c r="V1334" t="str">
        <f t="shared" si="208"/>
        <v/>
      </c>
      <c r="W1334" t="b">
        <v>0</v>
      </c>
      <c r="X1334" t="s">
        <v>8271</v>
      </c>
      <c r="Y1334" s="3">
        <f t="shared" si="209"/>
        <v>0</v>
      </c>
      <c r="Z1334" s="4" t="str">
        <f t="shared" si="202"/>
        <v xml:space="preserve"> </v>
      </c>
      <c r="AA1334" t="s">
        <v>8315</v>
      </c>
      <c r="AB1334" t="s">
        <v>8317</v>
      </c>
      <c r="AC1334">
        <f>1</f>
        <v>1</v>
      </c>
    </row>
    <row r="1335" spans="1:29" ht="43.2" x14ac:dyDescent="0.3">
      <c r="A1335">
        <v>1333</v>
      </c>
      <c r="B1335" s="1" t="s">
        <v>1334</v>
      </c>
      <c r="C1335" s="1" t="s">
        <v>5443</v>
      </c>
      <c r="D1335">
        <v>2500</v>
      </c>
      <c r="E1335">
        <f>VLOOKUP(D1335,LU_A!$C$2:$D$13,1,TRUE)</f>
        <v>1000</v>
      </c>
      <c r="F1335" t="str">
        <f>VLOOKUP($D1335,LU_A!$C$2:$D$13,2,TRUE)</f>
        <v>SmB</v>
      </c>
      <c r="G1335">
        <v>0</v>
      </c>
      <c r="H1335" t="s">
        <v>8220</v>
      </c>
      <c r="I1335" t="s">
        <v>8226</v>
      </c>
      <c r="J1335" t="s">
        <v>8248</v>
      </c>
      <c r="K1335">
        <v>1405478025</v>
      </c>
      <c r="L1335" s="8">
        <f t="shared" si="200"/>
        <v>41836.106770833336</v>
      </c>
      <c r="M1335" s="8">
        <f t="shared" si="203"/>
        <v>41836</v>
      </c>
      <c r="N1335" s="9">
        <f t="shared" si="204"/>
        <v>0.10677083333575865</v>
      </c>
      <c r="O1335">
        <v>1402886025</v>
      </c>
      <c r="P1335" s="8">
        <f t="shared" si="201"/>
        <v>41806.106770833336</v>
      </c>
      <c r="Q1335" s="8">
        <f t="shared" si="205"/>
        <v>41806</v>
      </c>
      <c r="R1335" s="9">
        <f t="shared" si="206"/>
        <v>0.10677083333575865</v>
      </c>
      <c r="S1335" t="b">
        <v>0</v>
      </c>
      <c r="T1335">
        <v>0</v>
      </c>
      <c r="U1335" t="str">
        <f t="shared" si="207"/>
        <v/>
      </c>
      <c r="V1335" t="str">
        <f t="shared" si="208"/>
        <v/>
      </c>
      <c r="W1335" t="b">
        <v>0</v>
      </c>
      <c r="X1335" t="s">
        <v>8271</v>
      </c>
      <c r="Y1335" s="3">
        <f t="shared" si="209"/>
        <v>0</v>
      </c>
      <c r="Z1335" s="4" t="str">
        <f t="shared" si="202"/>
        <v xml:space="preserve"> </v>
      </c>
      <c r="AA1335" t="s">
        <v>8315</v>
      </c>
      <c r="AB1335" t="s">
        <v>8317</v>
      </c>
      <c r="AC1335">
        <f>1</f>
        <v>1</v>
      </c>
    </row>
    <row r="1336" spans="1:29" ht="43.2" x14ac:dyDescent="0.3">
      <c r="A1336">
        <v>1334</v>
      </c>
      <c r="B1336" s="1" t="s">
        <v>1335</v>
      </c>
      <c r="C1336" s="1" t="s">
        <v>5444</v>
      </c>
      <c r="D1336">
        <v>133000</v>
      </c>
      <c r="E1336">
        <f>VLOOKUP(D1336,LU_A!$C$2:$D$13,1,TRUE)</f>
        <v>50000</v>
      </c>
      <c r="F1336" t="str">
        <f>VLOOKUP($D1336,LU_A!$C$2:$D$13,2,TRUE)</f>
        <v>LgD</v>
      </c>
      <c r="G1336">
        <v>14303</v>
      </c>
      <c r="H1336" t="s">
        <v>8220</v>
      </c>
      <c r="I1336" t="s">
        <v>8224</v>
      </c>
      <c r="J1336" t="s">
        <v>8246</v>
      </c>
      <c r="K1336">
        <v>1457721287</v>
      </c>
      <c r="L1336" s="8">
        <f t="shared" si="200"/>
        <v>42440.774155092593</v>
      </c>
      <c r="M1336" s="8">
        <f t="shared" si="203"/>
        <v>42440</v>
      </c>
      <c r="N1336" s="9">
        <f t="shared" si="204"/>
        <v>0.77415509259299142</v>
      </c>
      <c r="O1336">
        <v>1455129287</v>
      </c>
      <c r="P1336" s="8">
        <f t="shared" si="201"/>
        <v>42410.774155092593</v>
      </c>
      <c r="Q1336" s="8">
        <f t="shared" si="205"/>
        <v>42410</v>
      </c>
      <c r="R1336" s="9">
        <f t="shared" si="206"/>
        <v>0.77415509259299142</v>
      </c>
      <c r="S1336" t="b">
        <v>0</v>
      </c>
      <c r="T1336">
        <v>276</v>
      </c>
      <c r="U1336" t="str">
        <f t="shared" si="207"/>
        <v/>
      </c>
      <c r="V1336" t="str">
        <f t="shared" si="208"/>
        <v/>
      </c>
      <c r="W1336" t="b">
        <v>0</v>
      </c>
      <c r="X1336" t="s">
        <v>8271</v>
      </c>
      <c r="Y1336" s="3">
        <f t="shared" si="209"/>
        <v>0.10754135338345865</v>
      </c>
      <c r="Z1336" s="4">
        <f t="shared" si="202"/>
        <v>51.822463768115945</v>
      </c>
      <c r="AA1336" t="s">
        <v>8315</v>
      </c>
      <c r="AB1336" t="s">
        <v>8317</v>
      </c>
      <c r="AC1336">
        <f>1</f>
        <v>1</v>
      </c>
    </row>
    <row r="1337" spans="1:29" ht="43.2" x14ac:dyDescent="0.3">
      <c r="A1337">
        <v>1335</v>
      </c>
      <c r="B1337" s="1" t="s">
        <v>1336</v>
      </c>
      <c r="C1337" s="1" t="s">
        <v>5445</v>
      </c>
      <c r="D1337">
        <v>25000</v>
      </c>
      <c r="E1337">
        <f>VLOOKUP(D1337,LU_A!$C$2:$D$13,1,TRUE)</f>
        <v>25000</v>
      </c>
      <c r="F1337" t="str">
        <f>VLOOKUP($D1337,LU_A!$C$2:$D$13,2,TRUE)</f>
        <v>MedC</v>
      </c>
      <c r="G1337">
        <v>4940</v>
      </c>
      <c r="H1337" t="s">
        <v>8220</v>
      </c>
      <c r="I1337" t="s">
        <v>8224</v>
      </c>
      <c r="J1337" t="s">
        <v>8246</v>
      </c>
      <c r="K1337">
        <v>1449354502</v>
      </c>
      <c r="L1337" s="8">
        <f t="shared" si="200"/>
        <v>42343.936365740738</v>
      </c>
      <c r="M1337" s="8">
        <f t="shared" si="203"/>
        <v>42343</v>
      </c>
      <c r="N1337" s="9">
        <f t="shared" si="204"/>
        <v>0.93636574073752854</v>
      </c>
      <c r="O1337">
        <v>1446762502</v>
      </c>
      <c r="P1337" s="8">
        <f t="shared" si="201"/>
        <v>42313.936365740738</v>
      </c>
      <c r="Q1337" s="8">
        <f t="shared" si="205"/>
        <v>42313</v>
      </c>
      <c r="R1337" s="9">
        <f t="shared" si="206"/>
        <v>0.93636574073752854</v>
      </c>
      <c r="S1337" t="b">
        <v>0</v>
      </c>
      <c r="T1337">
        <v>16</v>
      </c>
      <c r="U1337" t="str">
        <f t="shared" si="207"/>
        <v/>
      </c>
      <c r="V1337" t="str">
        <f t="shared" si="208"/>
        <v/>
      </c>
      <c r="W1337" t="b">
        <v>0</v>
      </c>
      <c r="X1337" t="s">
        <v>8271</v>
      </c>
      <c r="Y1337" s="3">
        <f t="shared" si="209"/>
        <v>0.1976</v>
      </c>
      <c r="Z1337" s="4">
        <f t="shared" si="202"/>
        <v>308.75</v>
      </c>
      <c r="AA1337" t="s">
        <v>8315</v>
      </c>
      <c r="AB1337" t="s">
        <v>8317</v>
      </c>
      <c r="AC1337">
        <f>1</f>
        <v>1</v>
      </c>
    </row>
    <row r="1338" spans="1:29" ht="43.2" x14ac:dyDescent="0.3">
      <c r="A1338">
        <v>1336</v>
      </c>
      <c r="B1338" s="1" t="s">
        <v>1337</v>
      </c>
      <c r="C1338" s="1" t="s">
        <v>5446</v>
      </c>
      <c r="D1338">
        <v>100000</v>
      </c>
      <c r="E1338">
        <f>VLOOKUP(D1338,LU_A!$C$2:$D$13,1,TRUE)</f>
        <v>50000</v>
      </c>
      <c r="F1338" t="str">
        <f>VLOOKUP($D1338,LU_A!$C$2:$D$13,2,TRUE)</f>
        <v>LgD</v>
      </c>
      <c r="G1338">
        <v>84947</v>
      </c>
      <c r="H1338" t="s">
        <v>8220</v>
      </c>
      <c r="I1338" t="s">
        <v>8224</v>
      </c>
      <c r="J1338" t="s">
        <v>8246</v>
      </c>
      <c r="K1338">
        <v>1418849028</v>
      </c>
      <c r="L1338" s="8">
        <f t="shared" si="200"/>
        <v>41990.863750000004</v>
      </c>
      <c r="M1338" s="8">
        <f t="shared" si="203"/>
        <v>41990</v>
      </c>
      <c r="N1338" s="9">
        <f t="shared" si="204"/>
        <v>0.86375000000407454</v>
      </c>
      <c r="O1338">
        <v>1415825028</v>
      </c>
      <c r="P1338" s="8">
        <f t="shared" si="201"/>
        <v>41955.863750000004</v>
      </c>
      <c r="Q1338" s="8">
        <f t="shared" si="205"/>
        <v>41955</v>
      </c>
      <c r="R1338" s="9">
        <f t="shared" si="206"/>
        <v>0.86375000000407454</v>
      </c>
      <c r="S1338" t="b">
        <v>0</v>
      </c>
      <c r="T1338">
        <v>224</v>
      </c>
      <c r="U1338" t="str">
        <f t="shared" si="207"/>
        <v/>
      </c>
      <c r="V1338" t="str">
        <f t="shared" si="208"/>
        <v/>
      </c>
      <c r="W1338" t="b">
        <v>0</v>
      </c>
      <c r="X1338" t="s">
        <v>8271</v>
      </c>
      <c r="Y1338" s="3">
        <f t="shared" si="209"/>
        <v>0.84946999999999995</v>
      </c>
      <c r="Z1338" s="4">
        <f t="shared" si="202"/>
        <v>379.22767857142856</v>
      </c>
      <c r="AA1338" t="s">
        <v>8315</v>
      </c>
      <c r="AB1338" t="s">
        <v>8317</v>
      </c>
      <c r="AC1338">
        <f>1</f>
        <v>1</v>
      </c>
    </row>
    <row r="1339" spans="1:29" ht="43.2" x14ac:dyDescent="0.3">
      <c r="A1339">
        <v>1337</v>
      </c>
      <c r="B1339" s="1" t="s">
        <v>1338</v>
      </c>
      <c r="C1339" s="1" t="s">
        <v>5447</v>
      </c>
      <c r="D1339">
        <v>50000</v>
      </c>
      <c r="E1339">
        <f>VLOOKUP(D1339,LU_A!$C$2:$D$13,1,TRUE)</f>
        <v>50000</v>
      </c>
      <c r="F1339" t="str">
        <f>VLOOKUP($D1339,LU_A!$C$2:$D$13,2,TRUE)</f>
        <v>LgD</v>
      </c>
      <c r="G1339">
        <v>24691</v>
      </c>
      <c r="H1339" t="s">
        <v>8220</v>
      </c>
      <c r="I1339" t="s">
        <v>8224</v>
      </c>
      <c r="J1339" t="s">
        <v>8246</v>
      </c>
      <c r="K1339">
        <v>1488549079</v>
      </c>
      <c r="L1339" s="8">
        <f t="shared" si="200"/>
        <v>42797.577303240745</v>
      </c>
      <c r="M1339" s="8">
        <f t="shared" si="203"/>
        <v>42797</v>
      </c>
      <c r="N1339" s="9">
        <f t="shared" si="204"/>
        <v>0.57730324074509554</v>
      </c>
      <c r="O1339">
        <v>1485957079</v>
      </c>
      <c r="P1339" s="8">
        <f t="shared" si="201"/>
        <v>42767.577303240745</v>
      </c>
      <c r="Q1339" s="8">
        <f t="shared" si="205"/>
        <v>42767</v>
      </c>
      <c r="R1339" s="9">
        <f t="shared" si="206"/>
        <v>0.57730324074509554</v>
      </c>
      <c r="S1339" t="b">
        <v>0</v>
      </c>
      <c r="T1339">
        <v>140</v>
      </c>
      <c r="U1339" t="str">
        <f t="shared" si="207"/>
        <v/>
      </c>
      <c r="V1339" t="str">
        <f t="shared" si="208"/>
        <v/>
      </c>
      <c r="W1339" t="b">
        <v>0</v>
      </c>
      <c r="X1339" t="s">
        <v>8271</v>
      </c>
      <c r="Y1339" s="3">
        <f t="shared" si="209"/>
        <v>0.49381999999999998</v>
      </c>
      <c r="Z1339" s="4">
        <f t="shared" si="202"/>
        <v>176.36428571428573</v>
      </c>
      <c r="AA1339" t="s">
        <v>8315</v>
      </c>
      <c r="AB1339" t="s">
        <v>8317</v>
      </c>
      <c r="AC1339">
        <f>1</f>
        <v>1</v>
      </c>
    </row>
    <row r="1340" spans="1:29" ht="57.6" x14ac:dyDescent="0.3">
      <c r="A1340">
        <v>1338</v>
      </c>
      <c r="B1340" s="1" t="s">
        <v>1339</v>
      </c>
      <c r="C1340" s="1" t="s">
        <v>5448</v>
      </c>
      <c r="D1340">
        <v>30000</v>
      </c>
      <c r="E1340">
        <f>VLOOKUP(D1340,LU_A!$C$2:$D$13,1,TRUE)</f>
        <v>30000</v>
      </c>
      <c r="F1340" t="str">
        <f>VLOOKUP($D1340,LU_A!$C$2:$D$13,2,TRUE)</f>
        <v>MedD</v>
      </c>
      <c r="G1340">
        <v>991</v>
      </c>
      <c r="H1340" t="s">
        <v>8220</v>
      </c>
      <c r="I1340" t="s">
        <v>8224</v>
      </c>
      <c r="J1340" t="s">
        <v>8246</v>
      </c>
      <c r="K1340">
        <v>1438543033</v>
      </c>
      <c r="L1340" s="8">
        <f t="shared" si="200"/>
        <v>42218.803622685184</v>
      </c>
      <c r="M1340" s="8">
        <f t="shared" si="203"/>
        <v>42218</v>
      </c>
      <c r="N1340" s="9">
        <f t="shared" si="204"/>
        <v>0.80362268518365454</v>
      </c>
      <c r="O1340">
        <v>1435951033</v>
      </c>
      <c r="P1340" s="8">
        <f t="shared" si="201"/>
        <v>42188.803622685184</v>
      </c>
      <c r="Q1340" s="8">
        <f t="shared" si="205"/>
        <v>42188</v>
      </c>
      <c r="R1340" s="9">
        <f t="shared" si="206"/>
        <v>0.80362268518365454</v>
      </c>
      <c r="S1340" t="b">
        <v>0</v>
      </c>
      <c r="T1340">
        <v>15</v>
      </c>
      <c r="U1340" t="str">
        <f t="shared" si="207"/>
        <v/>
      </c>
      <c r="V1340" t="str">
        <f t="shared" si="208"/>
        <v/>
      </c>
      <c r="W1340" t="b">
        <v>0</v>
      </c>
      <c r="X1340" t="s">
        <v>8271</v>
      </c>
      <c r="Y1340" s="3">
        <f t="shared" si="209"/>
        <v>3.3033333333333331E-2</v>
      </c>
      <c r="Z1340" s="4">
        <f t="shared" si="202"/>
        <v>66.066666666666663</v>
      </c>
      <c r="AA1340" t="s">
        <v>8315</v>
      </c>
      <c r="AB1340" t="s">
        <v>8317</v>
      </c>
      <c r="AC1340">
        <f>1</f>
        <v>1</v>
      </c>
    </row>
    <row r="1341" spans="1:29" ht="28.8" x14ac:dyDescent="0.3">
      <c r="A1341">
        <v>1339</v>
      </c>
      <c r="B1341" s="1" t="s">
        <v>1340</v>
      </c>
      <c r="C1341" s="1" t="s">
        <v>5449</v>
      </c>
      <c r="D1341">
        <v>50000</v>
      </c>
      <c r="E1341">
        <f>VLOOKUP(D1341,LU_A!$C$2:$D$13,1,TRUE)</f>
        <v>50000</v>
      </c>
      <c r="F1341" t="str">
        <f>VLOOKUP($D1341,LU_A!$C$2:$D$13,2,TRUE)</f>
        <v>LgD</v>
      </c>
      <c r="G1341">
        <v>3317</v>
      </c>
      <c r="H1341" t="s">
        <v>8220</v>
      </c>
      <c r="I1341" t="s">
        <v>8224</v>
      </c>
      <c r="J1341" t="s">
        <v>8246</v>
      </c>
      <c r="K1341">
        <v>1418056315</v>
      </c>
      <c r="L1341" s="8">
        <f t="shared" si="200"/>
        <v>41981.688831018517</v>
      </c>
      <c r="M1341" s="8">
        <f t="shared" si="203"/>
        <v>41981</v>
      </c>
      <c r="N1341" s="9">
        <f t="shared" si="204"/>
        <v>0.68883101851679385</v>
      </c>
      <c r="O1341">
        <v>1414164715</v>
      </c>
      <c r="P1341" s="8">
        <f t="shared" si="201"/>
        <v>41936.647164351853</v>
      </c>
      <c r="Q1341" s="8">
        <f t="shared" si="205"/>
        <v>41936</v>
      </c>
      <c r="R1341" s="9">
        <f t="shared" si="206"/>
        <v>0.6471643518525525</v>
      </c>
      <c r="S1341" t="b">
        <v>0</v>
      </c>
      <c r="T1341">
        <v>37</v>
      </c>
      <c r="U1341" t="str">
        <f t="shared" si="207"/>
        <v/>
      </c>
      <c r="V1341" t="str">
        <f t="shared" si="208"/>
        <v/>
      </c>
      <c r="W1341" t="b">
        <v>0</v>
      </c>
      <c r="X1341" t="s">
        <v>8271</v>
      </c>
      <c r="Y1341" s="3">
        <f t="shared" si="209"/>
        <v>6.6339999999999996E-2</v>
      </c>
      <c r="Z1341" s="4">
        <f t="shared" si="202"/>
        <v>89.648648648648646</v>
      </c>
      <c r="AA1341" t="s">
        <v>8315</v>
      </c>
      <c r="AB1341" t="s">
        <v>8317</v>
      </c>
      <c r="AC1341">
        <f>1</f>
        <v>1</v>
      </c>
    </row>
    <row r="1342" spans="1:29" ht="43.2" x14ac:dyDescent="0.3">
      <c r="A1342">
        <v>1340</v>
      </c>
      <c r="B1342" s="1" t="s">
        <v>1341</v>
      </c>
      <c r="C1342" s="1" t="s">
        <v>5450</v>
      </c>
      <c r="D1342">
        <v>1680</v>
      </c>
      <c r="E1342">
        <f>VLOOKUP(D1342,LU_A!$C$2:$D$13,1,TRUE)</f>
        <v>1000</v>
      </c>
      <c r="F1342" t="str">
        <f>VLOOKUP($D1342,LU_A!$C$2:$D$13,2,TRUE)</f>
        <v>SmB</v>
      </c>
      <c r="G1342">
        <v>0</v>
      </c>
      <c r="H1342" t="s">
        <v>8220</v>
      </c>
      <c r="I1342" t="s">
        <v>8224</v>
      </c>
      <c r="J1342" t="s">
        <v>8246</v>
      </c>
      <c r="K1342">
        <v>1408112253</v>
      </c>
      <c r="L1342" s="8">
        <f t="shared" si="200"/>
        <v>41866.595520833333</v>
      </c>
      <c r="M1342" s="8">
        <f t="shared" si="203"/>
        <v>41866</v>
      </c>
      <c r="N1342" s="9">
        <f t="shared" si="204"/>
        <v>0.59552083333255723</v>
      </c>
      <c r="O1342">
        <v>1405520253</v>
      </c>
      <c r="P1342" s="8">
        <f t="shared" si="201"/>
        <v>41836.595520833333</v>
      </c>
      <c r="Q1342" s="8">
        <f t="shared" si="205"/>
        <v>41836</v>
      </c>
      <c r="R1342" s="9">
        <f t="shared" si="206"/>
        <v>0.59552083333255723</v>
      </c>
      <c r="S1342" t="b">
        <v>0</v>
      </c>
      <c r="T1342">
        <v>0</v>
      </c>
      <c r="U1342" t="str">
        <f t="shared" si="207"/>
        <v/>
      </c>
      <c r="V1342" t="str">
        <f t="shared" si="208"/>
        <v/>
      </c>
      <c r="W1342" t="b">
        <v>0</v>
      </c>
      <c r="X1342" t="s">
        <v>8271</v>
      </c>
      <c r="Y1342" s="3">
        <f t="shared" si="209"/>
        <v>0</v>
      </c>
      <c r="Z1342" s="4" t="str">
        <f t="shared" si="202"/>
        <v xml:space="preserve"> </v>
      </c>
      <c r="AA1342" t="s">
        <v>8315</v>
      </c>
      <c r="AB1342" t="s">
        <v>8317</v>
      </c>
      <c r="AC1342">
        <f>1</f>
        <v>1</v>
      </c>
    </row>
    <row r="1343" spans="1:29" ht="57.6" x14ac:dyDescent="0.3">
      <c r="A1343">
        <v>1341</v>
      </c>
      <c r="B1343" s="1" t="s">
        <v>1342</v>
      </c>
      <c r="C1343" s="1" t="s">
        <v>5451</v>
      </c>
      <c r="D1343">
        <v>25000</v>
      </c>
      <c r="E1343">
        <f>VLOOKUP(D1343,LU_A!$C$2:$D$13,1,TRUE)</f>
        <v>25000</v>
      </c>
      <c r="F1343" t="str">
        <f>VLOOKUP($D1343,LU_A!$C$2:$D$13,2,TRUE)</f>
        <v>MedC</v>
      </c>
      <c r="G1343">
        <v>17590</v>
      </c>
      <c r="H1343" t="s">
        <v>8220</v>
      </c>
      <c r="I1343" t="s">
        <v>8225</v>
      </c>
      <c r="J1343" t="s">
        <v>8247</v>
      </c>
      <c r="K1343">
        <v>1475333917</v>
      </c>
      <c r="L1343" s="8">
        <f t="shared" si="200"/>
        <v>42644.624039351853</v>
      </c>
      <c r="M1343" s="8">
        <f t="shared" si="203"/>
        <v>42644</v>
      </c>
      <c r="N1343" s="9">
        <f t="shared" si="204"/>
        <v>0.62403935185284354</v>
      </c>
      <c r="O1343">
        <v>1472569117</v>
      </c>
      <c r="P1343" s="8">
        <f t="shared" si="201"/>
        <v>42612.624039351853</v>
      </c>
      <c r="Q1343" s="8">
        <f t="shared" si="205"/>
        <v>42612</v>
      </c>
      <c r="R1343" s="9">
        <f t="shared" si="206"/>
        <v>0.62403935185284354</v>
      </c>
      <c r="S1343" t="b">
        <v>0</v>
      </c>
      <c r="T1343">
        <v>46</v>
      </c>
      <c r="U1343" t="str">
        <f t="shared" si="207"/>
        <v/>
      </c>
      <c r="V1343" t="str">
        <f t="shared" si="208"/>
        <v/>
      </c>
      <c r="W1343" t="b">
        <v>0</v>
      </c>
      <c r="X1343" t="s">
        <v>8271</v>
      </c>
      <c r="Y1343" s="3">
        <f t="shared" si="209"/>
        <v>0.7036</v>
      </c>
      <c r="Z1343" s="4">
        <f t="shared" si="202"/>
        <v>382.39130434782606</v>
      </c>
      <c r="AA1343" t="s">
        <v>8315</v>
      </c>
      <c r="AB1343" t="s">
        <v>8317</v>
      </c>
      <c r="AC1343">
        <f>1</f>
        <v>1</v>
      </c>
    </row>
    <row r="1344" spans="1:29" ht="43.2" x14ac:dyDescent="0.3">
      <c r="A1344">
        <v>1342</v>
      </c>
      <c r="B1344" s="1" t="s">
        <v>1343</v>
      </c>
      <c r="C1344" s="1" t="s">
        <v>5452</v>
      </c>
      <c r="D1344">
        <v>50000</v>
      </c>
      <c r="E1344">
        <f>VLOOKUP(D1344,LU_A!$C$2:$D$13,1,TRUE)</f>
        <v>50000</v>
      </c>
      <c r="F1344" t="str">
        <f>VLOOKUP($D1344,LU_A!$C$2:$D$13,2,TRUE)</f>
        <v>LgD</v>
      </c>
      <c r="G1344">
        <v>100</v>
      </c>
      <c r="H1344" t="s">
        <v>8220</v>
      </c>
      <c r="I1344" t="s">
        <v>8224</v>
      </c>
      <c r="J1344" t="s">
        <v>8246</v>
      </c>
      <c r="K1344">
        <v>1437161739</v>
      </c>
      <c r="L1344" s="8">
        <f t="shared" si="200"/>
        <v>42202.816423611104</v>
      </c>
      <c r="M1344" s="8">
        <f t="shared" si="203"/>
        <v>42202</v>
      </c>
      <c r="N1344" s="9">
        <f t="shared" si="204"/>
        <v>0.81642361110425554</v>
      </c>
      <c r="O1344">
        <v>1434569739</v>
      </c>
      <c r="P1344" s="8">
        <f t="shared" si="201"/>
        <v>42172.816423611104</v>
      </c>
      <c r="Q1344" s="8">
        <f t="shared" si="205"/>
        <v>42172</v>
      </c>
      <c r="R1344" s="9">
        <f t="shared" si="206"/>
        <v>0.81642361110425554</v>
      </c>
      <c r="S1344" t="b">
        <v>0</v>
      </c>
      <c r="T1344">
        <v>1</v>
      </c>
      <c r="U1344" t="str">
        <f t="shared" si="207"/>
        <v/>
      </c>
      <c r="V1344" t="str">
        <f t="shared" si="208"/>
        <v/>
      </c>
      <c r="W1344" t="b">
        <v>0</v>
      </c>
      <c r="X1344" t="s">
        <v>8271</v>
      </c>
      <c r="Y1344" s="3">
        <f t="shared" si="209"/>
        <v>2E-3</v>
      </c>
      <c r="Z1344" s="4">
        <f t="shared" si="202"/>
        <v>100</v>
      </c>
      <c r="AA1344" t="s">
        <v>8315</v>
      </c>
      <c r="AB1344" t="s">
        <v>8317</v>
      </c>
      <c r="AC1344">
        <f>1</f>
        <v>1</v>
      </c>
    </row>
    <row r="1345" spans="1:29" ht="43.2" x14ac:dyDescent="0.3">
      <c r="A1345">
        <v>1343</v>
      </c>
      <c r="B1345" s="1" t="s">
        <v>1344</v>
      </c>
      <c r="C1345" s="1" t="s">
        <v>5453</v>
      </c>
      <c r="D1345">
        <v>50000</v>
      </c>
      <c r="E1345">
        <f>VLOOKUP(D1345,LU_A!$C$2:$D$13,1,TRUE)</f>
        <v>50000</v>
      </c>
      <c r="F1345" t="str">
        <f>VLOOKUP($D1345,LU_A!$C$2:$D$13,2,TRUE)</f>
        <v>LgD</v>
      </c>
      <c r="G1345">
        <v>51149</v>
      </c>
      <c r="H1345" t="s">
        <v>8220</v>
      </c>
      <c r="I1345" t="s">
        <v>8224</v>
      </c>
      <c r="J1345" t="s">
        <v>8246</v>
      </c>
      <c r="K1345">
        <v>1471579140</v>
      </c>
      <c r="L1345" s="8">
        <f t="shared" si="200"/>
        <v>42601.165972222225</v>
      </c>
      <c r="M1345" s="8">
        <f t="shared" si="203"/>
        <v>42601</v>
      </c>
      <c r="N1345" s="9">
        <f t="shared" si="204"/>
        <v>0.16597222222480923</v>
      </c>
      <c r="O1345">
        <v>1466512683</v>
      </c>
      <c r="P1345" s="8">
        <f t="shared" si="201"/>
        <v>42542.526423611111</v>
      </c>
      <c r="Q1345" s="8">
        <f t="shared" si="205"/>
        <v>42542</v>
      </c>
      <c r="R1345" s="9">
        <f t="shared" si="206"/>
        <v>0.52642361111065838</v>
      </c>
      <c r="S1345" t="b">
        <v>0</v>
      </c>
      <c r="T1345">
        <v>323</v>
      </c>
      <c r="U1345" t="str">
        <f t="shared" si="207"/>
        <v/>
      </c>
      <c r="V1345" t="str">
        <f t="shared" si="208"/>
        <v/>
      </c>
      <c r="W1345" t="b">
        <v>0</v>
      </c>
      <c r="X1345" t="s">
        <v>8271</v>
      </c>
      <c r="Y1345" s="3">
        <f t="shared" si="209"/>
        <v>1.02298</v>
      </c>
      <c r="Z1345" s="4">
        <f t="shared" si="202"/>
        <v>158.35603715170279</v>
      </c>
      <c r="AA1345" t="s">
        <v>8315</v>
      </c>
      <c r="AB1345" t="s">
        <v>8317</v>
      </c>
      <c r="AC1345">
        <f>1</f>
        <v>1</v>
      </c>
    </row>
    <row r="1346" spans="1:29" ht="43.2" x14ac:dyDescent="0.3">
      <c r="A1346">
        <v>1344</v>
      </c>
      <c r="B1346" s="1" t="s">
        <v>1345</v>
      </c>
      <c r="C1346" s="1" t="s">
        <v>5454</v>
      </c>
      <c r="D1346">
        <v>1500</v>
      </c>
      <c r="E1346">
        <f>VLOOKUP(D1346,LU_A!$C$2:$D$13,1,TRUE)</f>
        <v>1000</v>
      </c>
      <c r="F1346" t="str">
        <f>VLOOKUP($D1346,LU_A!$C$2:$D$13,2,TRUE)</f>
        <v>SmB</v>
      </c>
      <c r="G1346">
        <v>5666</v>
      </c>
      <c r="H1346" t="s">
        <v>8219</v>
      </c>
      <c r="I1346" t="s">
        <v>8229</v>
      </c>
      <c r="J1346" t="s">
        <v>8251</v>
      </c>
      <c r="K1346">
        <v>1467313039</v>
      </c>
      <c r="L1346" s="8">
        <f t="shared" ref="L1346:L1409" si="210">(((K1346/60)/60)/24)+DATE(1970,1,1)</f>
        <v>42551.789803240739</v>
      </c>
      <c r="M1346" s="8">
        <f t="shared" si="203"/>
        <v>42551</v>
      </c>
      <c r="N1346" s="9">
        <f t="shared" si="204"/>
        <v>0.78980324073927477</v>
      </c>
      <c r="O1346">
        <v>1464807439</v>
      </c>
      <c r="P1346" s="8">
        <f t="shared" ref="P1346:P1409" si="211">(((O1346/60)/60)/24)+DATE(1970,1,1)</f>
        <v>42522.789803240739</v>
      </c>
      <c r="Q1346" s="8">
        <f t="shared" si="205"/>
        <v>42522</v>
      </c>
      <c r="R1346" s="9">
        <f t="shared" si="206"/>
        <v>0.78980324073927477</v>
      </c>
      <c r="S1346" t="b">
        <v>0</v>
      </c>
      <c r="T1346">
        <v>139</v>
      </c>
      <c r="U1346">
        <f t="shared" si="207"/>
        <v>139</v>
      </c>
      <c r="V1346" t="str">
        <f t="shared" si="208"/>
        <v/>
      </c>
      <c r="W1346" t="b">
        <v>1</v>
      </c>
      <c r="X1346" t="s">
        <v>8272</v>
      </c>
      <c r="Y1346" s="3">
        <f t="shared" si="209"/>
        <v>3.7773333333333334</v>
      </c>
      <c r="Z1346" s="4">
        <f t="shared" ref="Z1346:Z1409" si="212">IFERROR(G1346/T1346," ")</f>
        <v>40.762589928057551</v>
      </c>
      <c r="AA1346" t="s">
        <v>8318</v>
      </c>
      <c r="AB1346" t="s">
        <v>8319</v>
      </c>
      <c r="AC1346">
        <f>1</f>
        <v>1</v>
      </c>
    </row>
    <row r="1347" spans="1:29" ht="43.2" x14ac:dyDescent="0.3">
      <c r="A1347">
        <v>1345</v>
      </c>
      <c r="B1347" s="1" t="s">
        <v>1346</v>
      </c>
      <c r="C1347" s="1" t="s">
        <v>5455</v>
      </c>
      <c r="D1347">
        <v>300</v>
      </c>
      <c r="E1347">
        <f>VLOOKUP(D1347,LU_A!$C$2:$D$13,1,TRUE)</f>
        <v>0</v>
      </c>
      <c r="F1347" t="str">
        <f>VLOOKUP($D1347,LU_A!$C$2:$D$13,2,TRUE)</f>
        <v>SmA</v>
      </c>
      <c r="G1347">
        <v>375</v>
      </c>
      <c r="H1347" t="s">
        <v>8219</v>
      </c>
      <c r="I1347" t="s">
        <v>8224</v>
      </c>
      <c r="J1347" t="s">
        <v>8246</v>
      </c>
      <c r="K1347">
        <v>1405366359</v>
      </c>
      <c r="L1347" s="8">
        <f t="shared" si="210"/>
        <v>41834.814340277779</v>
      </c>
      <c r="M1347" s="8">
        <f t="shared" ref="M1347:M1410" si="213">INT(L1347)</f>
        <v>41834</v>
      </c>
      <c r="N1347" s="9">
        <f t="shared" ref="N1347:N1410" si="214">L1347-M1347</f>
        <v>0.81434027777868323</v>
      </c>
      <c r="O1347">
        <v>1402342359</v>
      </c>
      <c r="P1347" s="8">
        <f t="shared" si="211"/>
        <v>41799.814340277779</v>
      </c>
      <c r="Q1347" s="8">
        <f t="shared" ref="Q1347:Q1410" si="215">INT(P1347)</f>
        <v>41799</v>
      </c>
      <c r="R1347" s="9">
        <f t="shared" ref="R1347:R1410" si="216">P1347-Q1347</f>
        <v>0.81434027777868323</v>
      </c>
      <c r="S1347" t="b">
        <v>0</v>
      </c>
      <c r="T1347">
        <v>7</v>
      </c>
      <c r="U1347">
        <f t="shared" ref="U1347:U1410" si="217">IF(H1347="successful",T1347,"")</f>
        <v>7</v>
      </c>
      <c r="V1347" t="str">
        <f t="shared" ref="V1347:V1410" si="218">IF(H1347="failed",T1347,"")</f>
        <v/>
      </c>
      <c r="W1347" t="b">
        <v>1</v>
      </c>
      <c r="X1347" t="s">
        <v>8272</v>
      </c>
      <c r="Y1347" s="3">
        <f t="shared" ref="Y1347:Y1410" si="219">G1347/D1347</f>
        <v>1.25</v>
      </c>
      <c r="Z1347" s="4">
        <f t="shared" si="212"/>
        <v>53.571428571428569</v>
      </c>
      <c r="AA1347" t="s">
        <v>8318</v>
      </c>
      <c r="AB1347" t="s">
        <v>8319</v>
      </c>
      <c r="AC1347">
        <f>1</f>
        <v>1</v>
      </c>
    </row>
    <row r="1348" spans="1:29" ht="43.2" x14ac:dyDescent="0.3">
      <c r="A1348">
        <v>1346</v>
      </c>
      <c r="B1348" s="1" t="s">
        <v>1347</v>
      </c>
      <c r="C1348" s="1" t="s">
        <v>5456</v>
      </c>
      <c r="D1348">
        <v>4900</v>
      </c>
      <c r="E1348">
        <f>VLOOKUP(D1348,LU_A!$C$2:$D$13,1,TRUE)</f>
        <v>1000</v>
      </c>
      <c r="F1348" t="str">
        <f>VLOOKUP($D1348,LU_A!$C$2:$D$13,2,TRUE)</f>
        <v>SmB</v>
      </c>
      <c r="G1348">
        <v>7219</v>
      </c>
      <c r="H1348" t="s">
        <v>8219</v>
      </c>
      <c r="I1348" t="s">
        <v>8224</v>
      </c>
      <c r="J1348" t="s">
        <v>8246</v>
      </c>
      <c r="K1348">
        <v>1372297751</v>
      </c>
      <c r="L1348" s="8">
        <f t="shared" si="210"/>
        <v>41452.075821759259</v>
      </c>
      <c r="M1348" s="8">
        <f t="shared" si="213"/>
        <v>41452</v>
      </c>
      <c r="N1348" s="9">
        <f t="shared" si="214"/>
        <v>7.5821759259270038E-2</v>
      </c>
      <c r="O1348">
        <v>1369705751</v>
      </c>
      <c r="P1348" s="8">
        <f t="shared" si="211"/>
        <v>41422.075821759259</v>
      </c>
      <c r="Q1348" s="8">
        <f t="shared" si="215"/>
        <v>41422</v>
      </c>
      <c r="R1348" s="9">
        <f t="shared" si="216"/>
        <v>7.5821759259270038E-2</v>
      </c>
      <c r="S1348" t="b">
        <v>0</v>
      </c>
      <c r="T1348">
        <v>149</v>
      </c>
      <c r="U1348">
        <f t="shared" si="217"/>
        <v>149</v>
      </c>
      <c r="V1348" t="str">
        <f t="shared" si="218"/>
        <v/>
      </c>
      <c r="W1348" t="b">
        <v>1</v>
      </c>
      <c r="X1348" t="s">
        <v>8272</v>
      </c>
      <c r="Y1348" s="3">
        <f t="shared" si="219"/>
        <v>1.473265306122449</v>
      </c>
      <c r="Z1348" s="4">
        <f t="shared" si="212"/>
        <v>48.449664429530202</v>
      </c>
      <c r="AA1348" t="s">
        <v>8318</v>
      </c>
      <c r="AB1348" t="s">
        <v>8319</v>
      </c>
      <c r="AC1348">
        <f>1</f>
        <v>1</v>
      </c>
    </row>
    <row r="1349" spans="1:29" ht="43.2" x14ac:dyDescent="0.3">
      <c r="A1349">
        <v>1347</v>
      </c>
      <c r="B1349" s="1" t="s">
        <v>1348</v>
      </c>
      <c r="C1349" s="1" t="s">
        <v>5457</v>
      </c>
      <c r="D1349">
        <v>2500</v>
      </c>
      <c r="E1349">
        <f>VLOOKUP(D1349,LU_A!$C$2:$D$13,1,TRUE)</f>
        <v>1000</v>
      </c>
      <c r="F1349" t="str">
        <f>VLOOKUP($D1349,LU_A!$C$2:$D$13,2,TRUE)</f>
        <v>SmB</v>
      </c>
      <c r="G1349">
        <v>2555</v>
      </c>
      <c r="H1349" t="s">
        <v>8219</v>
      </c>
      <c r="I1349" t="s">
        <v>8224</v>
      </c>
      <c r="J1349" t="s">
        <v>8246</v>
      </c>
      <c r="K1349">
        <v>1425741525</v>
      </c>
      <c r="L1349" s="8">
        <f t="shared" si="210"/>
        <v>42070.638020833328</v>
      </c>
      <c r="M1349" s="8">
        <f t="shared" si="213"/>
        <v>42070</v>
      </c>
      <c r="N1349" s="9">
        <f t="shared" si="214"/>
        <v>0.63802083332848269</v>
      </c>
      <c r="O1349">
        <v>1423149525</v>
      </c>
      <c r="P1349" s="8">
        <f t="shared" si="211"/>
        <v>42040.638020833328</v>
      </c>
      <c r="Q1349" s="8">
        <f t="shared" si="215"/>
        <v>42040</v>
      </c>
      <c r="R1349" s="9">
        <f t="shared" si="216"/>
        <v>0.63802083332848269</v>
      </c>
      <c r="S1349" t="b">
        <v>0</v>
      </c>
      <c r="T1349">
        <v>31</v>
      </c>
      <c r="U1349">
        <f t="shared" si="217"/>
        <v>31</v>
      </c>
      <c r="V1349" t="str">
        <f t="shared" si="218"/>
        <v/>
      </c>
      <c r="W1349" t="b">
        <v>1</v>
      </c>
      <c r="X1349" t="s">
        <v>8272</v>
      </c>
      <c r="Y1349" s="3">
        <f t="shared" si="219"/>
        <v>1.022</v>
      </c>
      <c r="Z1349" s="4">
        <f t="shared" si="212"/>
        <v>82.41935483870968</v>
      </c>
      <c r="AA1349" t="s">
        <v>8318</v>
      </c>
      <c r="AB1349" t="s">
        <v>8319</v>
      </c>
      <c r="AC1349">
        <f>1</f>
        <v>1</v>
      </c>
    </row>
    <row r="1350" spans="1:29" ht="43.2" x14ac:dyDescent="0.3">
      <c r="A1350">
        <v>1348</v>
      </c>
      <c r="B1350" s="1" t="s">
        <v>1349</v>
      </c>
      <c r="C1350" s="1" t="s">
        <v>5458</v>
      </c>
      <c r="D1350">
        <v>5875</v>
      </c>
      <c r="E1350">
        <f>VLOOKUP(D1350,LU_A!$C$2:$D$13,1,TRUE)</f>
        <v>5000</v>
      </c>
      <c r="F1350" t="str">
        <f>VLOOKUP($D1350,LU_A!$C$2:$D$13,2,TRUE)</f>
        <v>SmC</v>
      </c>
      <c r="G1350">
        <v>5985</v>
      </c>
      <c r="H1350" t="s">
        <v>8219</v>
      </c>
      <c r="I1350" t="s">
        <v>8224</v>
      </c>
      <c r="J1350" t="s">
        <v>8246</v>
      </c>
      <c r="K1350">
        <v>1418904533</v>
      </c>
      <c r="L1350" s="8">
        <f t="shared" si="210"/>
        <v>41991.506168981476</v>
      </c>
      <c r="M1350" s="8">
        <f t="shared" si="213"/>
        <v>41991</v>
      </c>
      <c r="N1350" s="9">
        <f t="shared" si="214"/>
        <v>0.50616898147563916</v>
      </c>
      <c r="O1350">
        <v>1416485333</v>
      </c>
      <c r="P1350" s="8">
        <f t="shared" si="211"/>
        <v>41963.506168981476</v>
      </c>
      <c r="Q1350" s="8">
        <f t="shared" si="215"/>
        <v>41963</v>
      </c>
      <c r="R1350" s="9">
        <f t="shared" si="216"/>
        <v>0.50616898147563916</v>
      </c>
      <c r="S1350" t="b">
        <v>0</v>
      </c>
      <c r="T1350">
        <v>26</v>
      </c>
      <c r="U1350">
        <f t="shared" si="217"/>
        <v>26</v>
      </c>
      <c r="V1350" t="str">
        <f t="shared" si="218"/>
        <v/>
      </c>
      <c r="W1350" t="b">
        <v>1</v>
      </c>
      <c r="X1350" t="s">
        <v>8272</v>
      </c>
      <c r="Y1350" s="3">
        <f t="shared" si="219"/>
        <v>1.018723404255319</v>
      </c>
      <c r="Z1350" s="4">
        <f t="shared" si="212"/>
        <v>230.19230769230768</v>
      </c>
      <c r="AA1350" t="s">
        <v>8318</v>
      </c>
      <c r="AB1350" t="s">
        <v>8319</v>
      </c>
      <c r="AC1350">
        <f>1</f>
        <v>1</v>
      </c>
    </row>
    <row r="1351" spans="1:29" ht="43.2" x14ac:dyDescent="0.3">
      <c r="A1351">
        <v>1349</v>
      </c>
      <c r="B1351" s="1" t="s">
        <v>1350</v>
      </c>
      <c r="C1351" s="1" t="s">
        <v>5459</v>
      </c>
      <c r="D1351">
        <v>5000</v>
      </c>
      <c r="E1351">
        <f>VLOOKUP(D1351,LU_A!$C$2:$D$13,1,TRUE)</f>
        <v>5000</v>
      </c>
      <c r="F1351" t="str">
        <f>VLOOKUP($D1351,LU_A!$C$2:$D$13,2,TRUE)</f>
        <v>SmC</v>
      </c>
      <c r="G1351">
        <v>10210</v>
      </c>
      <c r="H1351" t="s">
        <v>8219</v>
      </c>
      <c r="I1351" t="s">
        <v>8229</v>
      </c>
      <c r="J1351" t="s">
        <v>8251</v>
      </c>
      <c r="K1351">
        <v>1450249140</v>
      </c>
      <c r="L1351" s="8">
        <f t="shared" si="210"/>
        <v>42354.290972222225</v>
      </c>
      <c r="M1351" s="8">
        <f t="shared" si="213"/>
        <v>42354</v>
      </c>
      <c r="N1351" s="9">
        <f t="shared" si="214"/>
        <v>0.29097222222480923</v>
      </c>
      <c r="O1351">
        <v>1447055935</v>
      </c>
      <c r="P1351" s="8">
        <f t="shared" si="211"/>
        <v>42317.33258101852</v>
      </c>
      <c r="Q1351" s="8">
        <f t="shared" si="215"/>
        <v>42317</v>
      </c>
      <c r="R1351" s="9">
        <f t="shared" si="216"/>
        <v>0.33258101851970423</v>
      </c>
      <c r="S1351" t="b">
        <v>0</v>
      </c>
      <c r="T1351">
        <v>172</v>
      </c>
      <c r="U1351">
        <f t="shared" si="217"/>
        <v>172</v>
      </c>
      <c r="V1351" t="str">
        <f t="shared" si="218"/>
        <v/>
      </c>
      <c r="W1351" t="b">
        <v>1</v>
      </c>
      <c r="X1351" t="s">
        <v>8272</v>
      </c>
      <c r="Y1351" s="3">
        <f t="shared" si="219"/>
        <v>2.0419999999999998</v>
      </c>
      <c r="Z1351" s="4">
        <f t="shared" si="212"/>
        <v>59.360465116279073</v>
      </c>
      <c r="AA1351" t="s">
        <v>8318</v>
      </c>
      <c r="AB1351" t="s">
        <v>8319</v>
      </c>
      <c r="AC1351">
        <f>1</f>
        <v>1</v>
      </c>
    </row>
    <row r="1352" spans="1:29" ht="43.2" x14ac:dyDescent="0.3">
      <c r="A1352">
        <v>1350</v>
      </c>
      <c r="B1352" s="1" t="s">
        <v>1351</v>
      </c>
      <c r="C1352" s="1" t="s">
        <v>5460</v>
      </c>
      <c r="D1352">
        <v>5000</v>
      </c>
      <c r="E1352">
        <f>VLOOKUP(D1352,LU_A!$C$2:$D$13,1,TRUE)</f>
        <v>5000</v>
      </c>
      <c r="F1352" t="str">
        <f>VLOOKUP($D1352,LU_A!$C$2:$D$13,2,TRUE)</f>
        <v>SmC</v>
      </c>
      <c r="G1352">
        <v>5202.5</v>
      </c>
      <c r="H1352" t="s">
        <v>8219</v>
      </c>
      <c r="I1352" t="s">
        <v>8224</v>
      </c>
      <c r="J1352" t="s">
        <v>8246</v>
      </c>
      <c r="K1352">
        <v>1451089134</v>
      </c>
      <c r="L1352" s="8">
        <f t="shared" si="210"/>
        <v>42364.013124999998</v>
      </c>
      <c r="M1352" s="8">
        <f t="shared" si="213"/>
        <v>42364</v>
      </c>
      <c r="N1352" s="9">
        <f t="shared" si="214"/>
        <v>1.3124999997671694E-2</v>
      </c>
      <c r="O1352">
        <v>1448497134</v>
      </c>
      <c r="P1352" s="8">
        <f t="shared" si="211"/>
        <v>42334.013124999998</v>
      </c>
      <c r="Q1352" s="8">
        <f t="shared" si="215"/>
        <v>42334</v>
      </c>
      <c r="R1352" s="9">
        <f t="shared" si="216"/>
        <v>1.3124999997671694E-2</v>
      </c>
      <c r="S1352" t="b">
        <v>0</v>
      </c>
      <c r="T1352">
        <v>78</v>
      </c>
      <c r="U1352">
        <f t="shared" si="217"/>
        <v>78</v>
      </c>
      <c r="V1352" t="str">
        <f t="shared" si="218"/>
        <v/>
      </c>
      <c r="W1352" t="b">
        <v>1</v>
      </c>
      <c r="X1352" t="s">
        <v>8272</v>
      </c>
      <c r="Y1352" s="3">
        <f t="shared" si="219"/>
        <v>1.0405</v>
      </c>
      <c r="Z1352" s="4">
        <f t="shared" si="212"/>
        <v>66.698717948717942</v>
      </c>
      <c r="AA1352" t="s">
        <v>8318</v>
      </c>
      <c r="AB1352" t="s">
        <v>8319</v>
      </c>
      <c r="AC1352">
        <f>1</f>
        <v>1</v>
      </c>
    </row>
    <row r="1353" spans="1:29" ht="28.8" x14ac:dyDescent="0.3">
      <c r="A1353">
        <v>1351</v>
      </c>
      <c r="B1353" s="1" t="s">
        <v>1352</v>
      </c>
      <c r="C1353" s="1" t="s">
        <v>5461</v>
      </c>
      <c r="D1353">
        <v>20000</v>
      </c>
      <c r="E1353">
        <f>VLOOKUP(D1353,LU_A!$C$2:$D$13,1,TRUE)</f>
        <v>20000</v>
      </c>
      <c r="F1353" t="str">
        <f>VLOOKUP($D1353,LU_A!$C$2:$D$13,2,TRUE)</f>
        <v>MedB</v>
      </c>
      <c r="G1353">
        <v>20253</v>
      </c>
      <c r="H1353" t="s">
        <v>8219</v>
      </c>
      <c r="I1353" t="s">
        <v>8224</v>
      </c>
      <c r="J1353" t="s">
        <v>8246</v>
      </c>
      <c r="K1353">
        <v>1455299144</v>
      </c>
      <c r="L1353" s="8">
        <f t="shared" si="210"/>
        <v>42412.74009259259</v>
      </c>
      <c r="M1353" s="8">
        <f t="shared" si="213"/>
        <v>42412</v>
      </c>
      <c r="N1353" s="9">
        <f t="shared" si="214"/>
        <v>0.74009259259037208</v>
      </c>
      <c r="O1353">
        <v>1452707144</v>
      </c>
      <c r="P1353" s="8">
        <f t="shared" si="211"/>
        <v>42382.74009259259</v>
      </c>
      <c r="Q1353" s="8">
        <f t="shared" si="215"/>
        <v>42382</v>
      </c>
      <c r="R1353" s="9">
        <f t="shared" si="216"/>
        <v>0.74009259259037208</v>
      </c>
      <c r="S1353" t="b">
        <v>0</v>
      </c>
      <c r="T1353">
        <v>120</v>
      </c>
      <c r="U1353">
        <f t="shared" si="217"/>
        <v>120</v>
      </c>
      <c r="V1353" t="str">
        <f t="shared" si="218"/>
        <v/>
      </c>
      <c r="W1353" t="b">
        <v>1</v>
      </c>
      <c r="X1353" t="s">
        <v>8272</v>
      </c>
      <c r="Y1353" s="3">
        <f t="shared" si="219"/>
        <v>1.0126500000000001</v>
      </c>
      <c r="Z1353" s="4">
        <f t="shared" si="212"/>
        <v>168.77500000000001</v>
      </c>
      <c r="AA1353" t="s">
        <v>8318</v>
      </c>
      <c r="AB1353" t="s">
        <v>8319</v>
      </c>
      <c r="AC1353">
        <f>1</f>
        <v>1</v>
      </c>
    </row>
    <row r="1354" spans="1:29" ht="43.2" x14ac:dyDescent="0.3">
      <c r="A1354">
        <v>1352</v>
      </c>
      <c r="B1354" s="1" t="s">
        <v>1353</v>
      </c>
      <c r="C1354" s="1" t="s">
        <v>5462</v>
      </c>
      <c r="D1354">
        <v>10000</v>
      </c>
      <c r="E1354">
        <f>VLOOKUP(D1354,LU_A!$C$2:$D$13,1,TRUE)</f>
        <v>10000</v>
      </c>
      <c r="F1354" t="str">
        <f>VLOOKUP($D1354,LU_A!$C$2:$D$13,2,TRUE)</f>
        <v>SmD</v>
      </c>
      <c r="G1354">
        <v>13614</v>
      </c>
      <c r="H1354" t="s">
        <v>8219</v>
      </c>
      <c r="I1354" t="s">
        <v>8224</v>
      </c>
      <c r="J1354" t="s">
        <v>8246</v>
      </c>
      <c r="K1354">
        <v>1441425540</v>
      </c>
      <c r="L1354" s="8">
        <f t="shared" si="210"/>
        <v>42252.165972222225</v>
      </c>
      <c r="M1354" s="8">
        <f t="shared" si="213"/>
        <v>42252</v>
      </c>
      <c r="N1354" s="9">
        <f t="shared" si="214"/>
        <v>0.16597222222480923</v>
      </c>
      <c r="O1354">
        <v>1436968366</v>
      </c>
      <c r="P1354" s="8">
        <f t="shared" si="211"/>
        <v>42200.578310185185</v>
      </c>
      <c r="Q1354" s="8">
        <f t="shared" si="215"/>
        <v>42200</v>
      </c>
      <c r="R1354" s="9">
        <f t="shared" si="216"/>
        <v>0.57831018518481869</v>
      </c>
      <c r="S1354" t="b">
        <v>0</v>
      </c>
      <c r="T1354">
        <v>227</v>
      </c>
      <c r="U1354">
        <f t="shared" si="217"/>
        <v>227</v>
      </c>
      <c r="V1354" t="str">
        <f t="shared" si="218"/>
        <v/>
      </c>
      <c r="W1354" t="b">
        <v>1</v>
      </c>
      <c r="X1354" t="s">
        <v>8272</v>
      </c>
      <c r="Y1354" s="3">
        <f t="shared" si="219"/>
        <v>1.3613999999999999</v>
      </c>
      <c r="Z1354" s="4">
        <f t="shared" si="212"/>
        <v>59.973568281938327</v>
      </c>
      <c r="AA1354" t="s">
        <v>8318</v>
      </c>
      <c r="AB1354" t="s">
        <v>8319</v>
      </c>
      <c r="AC1354">
        <f>1</f>
        <v>1</v>
      </c>
    </row>
    <row r="1355" spans="1:29" ht="43.2" x14ac:dyDescent="0.3">
      <c r="A1355">
        <v>1353</v>
      </c>
      <c r="B1355" s="1" t="s">
        <v>1354</v>
      </c>
      <c r="C1355" s="1" t="s">
        <v>5463</v>
      </c>
      <c r="D1355">
        <v>1000</v>
      </c>
      <c r="E1355">
        <f>VLOOKUP(D1355,LU_A!$C$2:$D$13,1,TRUE)</f>
        <v>1000</v>
      </c>
      <c r="F1355" t="str">
        <f>VLOOKUP($D1355,LU_A!$C$2:$D$13,2,TRUE)</f>
        <v>SmB</v>
      </c>
      <c r="G1355">
        <v>1336</v>
      </c>
      <c r="H1355" t="s">
        <v>8219</v>
      </c>
      <c r="I1355" t="s">
        <v>8224</v>
      </c>
      <c r="J1355" t="s">
        <v>8246</v>
      </c>
      <c r="K1355">
        <v>1362960000</v>
      </c>
      <c r="L1355" s="8">
        <f t="shared" si="210"/>
        <v>41344</v>
      </c>
      <c r="M1355" s="8">
        <f t="shared" si="213"/>
        <v>41344</v>
      </c>
      <c r="N1355" s="9">
        <f t="shared" si="214"/>
        <v>0</v>
      </c>
      <c r="O1355">
        <v>1359946188</v>
      </c>
      <c r="P1355" s="8">
        <f t="shared" si="211"/>
        <v>41309.11791666667</v>
      </c>
      <c r="Q1355" s="8">
        <f t="shared" si="215"/>
        <v>41309</v>
      </c>
      <c r="R1355" s="9">
        <f t="shared" si="216"/>
        <v>0.11791666666977108</v>
      </c>
      <c r="S1355" t="b">
        <v>0</v>
      </c>
      <c r="T1355">
        <v>42</v>
      </c>
      <c r="U1355">
        <f t="shared" si="217"/>
        <v>42</v>
      </c>
      <c r="V1355" t="str">
        <f t="shared" si="218"/>
        <v/>
      </c>
      <c r="W1355" t="b">
        <v>1</v>
      </c>
      <c r="X1355" t="s">
        <v>8272</v>
      </c>
      <c r="Y1355" s="3">
        <f t="shared" si="219"/>
        <v>1.3360000000000001</v>
      </c>
      <c r="Z1355" s="4">
        <f t="shared" si="212"/>
        <v>31.80952380952381</v>
      </c>
      <c r="AA1355" t="s">
        <v>8318</v>
      </c>
      <c r="AB1355" t="s">
        <v>8319</v>
      </c>
      <c r="AC1355">
        <f>1</f>
        <v>1</v>
      </c>
    </row>
    <row r="1356" spans="1:29" ht="43.2" x14ac:dyDescent="0.3">
      <c r="A1356">
        <v>1354</v>
      </c>
      <c r="B1356" s="1" t="s">
        <v>1355</v>
      </c>
      <c r="C1356" s="1" t="s">
        <v>5464</v>
      </c>
      <c r="D1356">
        <v>1200</v>
      </c>
      <c r="E1356">
        <f>VLOOKUP(D1356,LU_A!$C$2:$D$13,1,TRUE)</f>
        <v>1000</v>
      </c>
      <c r="F1356" t="str">
        <f>VLOOKUP($D1356,LU_A!$C$2:$D$13,2,TRUE)</f>
        <v>SmB</v>
      </c>
      <c r="G1356">
        <v>1563</v>
      </c>
      <c r="H1356" t="s">
        <v>8219</v>
      </c>
      <c r="I1356" t="s">
        <v>8225</v>
      </c>
      <c r="J1356" t="s">
        <v>8247</v>
      </c>
      <c r="K1356">
        <v>1465672979</v>
      </c>
      <c r="L1356" s="8">
        <f t="shared" si="210"/>
        <v>42532.807627314818</v>
      </c>
      <c r="M1356" s="8">
        <f t="shared" si="213"/>
        <v>42532</v>
      </c>
      <c r="N1356" s="9">
        <f t="shared" si="214"/>
        <v>0.80762731481809169</v>
      </c>
      <c r="O1356">
        <v>1463080979</v>
      </c>
      <c r="P1356" s="8">
        <f t="shared" si="211"/>
        <v>42502.807627314818</v>
      </c>
      <c r="Q1356" s="8">
        <f t="shared" si="215"/>
        <v>42502</v>
      </c>
      <c r="R1356" s="9">
        <f t="shared" si="216"/>
        <v>0.80762731481809169</v>
      </c>
      <c r="S1356" t="b">
        <v>0</v>
      </c>
      <c r="T1356">
        <v>64</v>
      </c>
      <c r="U1356">
        <f t="shared" si="217"/>
        <v>64</v>
      </c>
      <c r="V1356" t="str">
        <f t="shared" si="218"/>
        <v/>
      </c>
      <c r="W1356" t="b">
        <v>1</v>
      </c>
      <c r="X1356" t="s">
        <v>8272</v>
      </c>
      <c r="Y1356" s="3">
        <f t="shared" si="219"/>
        <v>1.3025</v>
      </c>
      <c r="Z1356" s="4">
        <f t="shared" si="212"/>
        <v>24.421875</v>
      </c>
      <c r="AA1356" t="s">
        <v>8318</v>
      </c>
      <c r="AB1356" t="s">
        <v>8319</v>
      </c>
      <c r="AC1356">
        <f>1</f>
        <v>1</v>
      </c>
    </row>
    <row r="1357" spans="1:29" ht="57.6" x14ac:dyDescent="0.3">
      <c r="A1357">
        <v>1355</v>
      </c>
      <c r="B1357" s="1" t="s">
        <v>1356</v>
      </c>
      <c r="C1357" s="1" t="s">
        <v>5465</v>
      </c>
      <c r="D1357">
        <v>2500</v>
      </c>
      <c r="E1357">
        <f>VLOOKUP(D1357,LU_A!$C$2:$D$13,1,TRUE)</f>
        <v>1000</v>
      </c>
      <c r="F1357" t="str">
        <f>VLOOKUP($D1357,LU_A!$C$2:$D$13,2,TRUE)</f>
        <v>SmB</v>
      </c>
      <c r="G1357">
        <v>3067</v>
      </c>
      <c r="H1357" t="s">
        <v>8219</v>
      </c>
      <c r="I1357" t="s">
        <v>8225</v>
      </c>
      <c r="J1357" t="s">
        <v>8247</v>
      </c>
      <c r="K1357">
        <v>1354269600</v>
      </c>
      <c r="L1357" s="8">
        <f t="shared" si="210"/>
        <v>41243.416666666664</v>
      </c>
      <c r="M1357" s="8">
        <f t="shared" si="213"/>
        <v>41243</v>
      </c>
      <c r="N1357" s="9">
        <f t="shared" si="214"/>
        <v>0.41666666666424135</v>
      </c>
      <c r="O1357">
        <v>1351663605</v>
      </c>
      <c r="P1357" s="8">
        <f t="shared" si="211"/>
        <v>41213.254687499997</v>
      </c>
      <c r="Q1357" s="8">
        <f t="shared" si="215"/>
        <v>41213</v>
      </c>
      <c r="R1357" s="9">
        <f t="shared" si="216"/>
        <v>0.25468749999708962</v>
      </c>
      <c r="S1357" t="b">
        <v>0</v>
      </c>
      <c r="T1357">
        <v>121</v>
      </c>
      <c r="U1357">
        <f t="shared" si="217"/>
        <v>121</v>
      </c>
      <c r="V1357" t="str">
        <f t="shared" si="218"/>
        <v/>
      </c>
      <c r="W1357" t="b">
        <v>1</v>
      </c>
      <c r="X1357" t="s">
        <v>8272</v>
      </c>
      <c r="Y1357" s="3">
        <f t="shared" si="219"/>
        <v>1.2267999999999999</v>
      </c>
      <c r="Z1357" s="4">
        <f t="shared" si="212"/>
        <v>25.347107438016529</v>
      </c>
      <c r="AA1357" t="s">
        <v>8318</v>
      </c>
      <c r="AB1357" t="s">
        <v>8319</v>
      </c>
      <c r="AC1357">
        <f>1</f>
        <v>1</v>
      </c>
    </row>
    <row r="1358" spans="1:29" ht="43.2" x14ac:dyDescent="0.3">
      <c r="A1358">
        <v>1356</v>
      </c>
      <c r="B1358" s="1" t="s">
        <v>1357</v>
      </c>
      <c r="C1358" s="1" t="s">
        <v>5466</v>
      </c>
      <c r="D1358">
        <v>3400</v>
      </c>
      <c r="E1358">
        <f>VLOOKUP(D1358,LU_A!$C$2:$D$13,1,TRUE)</f>
        <v>1000</v>
      </c>
      <c r="F1358" t="str">
        <f>VLOOKUP($D1358,LU_A!$C$2:$D$13,2,TRUE)</f>
        <v>SmB</v>
      </c>
      <c r="G1358">
        <v>6215.56</v>
      </c>
      <c r="H1358" t="s">
        <v>8219</v>
      </c>
      <c r="I1358" t="s">
        <v>8224</v>
      </c>
      <c r="J1358" t="s">
        <v>8246</v>
      </c>
      <c r="K1358">
        <v>1372985760</v>
      </c>
      <c r="L1358" s="8">
        <f t="shared" si="210"/>
        <v>41460.038888888892</v>
      </c>
      <c r="M1358" s="8">
        <f t="shared" si="213"/>
        <v>41460</v>
      </c>
      <c r="N1358" s="9">
        <f t="shared" si="214"/>
        <v>3.888888889196096E-2</v>
      </c>
      <c r="O1358">
        <v>1370393760</v>
      </c>
      <c r="P1358" s="8">
        <f t="shared" si="211"/>
        <v>41430.038888888892</v>
      </c>
      <c r="Q1358" s="8">
        <f t="shared" si="215"/>
        <v>41430</v>
      </c>
      <c r="R1358" s="9">
        <f t="shared" si="216"/>
        <v>3.888888889196096E-2</v>
      </c>
      <c r="S1358" t="b">
        <v>0</v>
      </c>
      <c r="T1358">
        <v>87</v>
      </c>
      <c r="U1358">
        <f t="shared" si="217"/>
        <v>87</v>
      </c>
      <c r="V1358" t="str">
        <f t="shared" si="218"/>
        <v/>
      </c>
      <c r="W1358" t="b">
        <v>1</v>
      </c>
      <c r="X1358" t="s">
        <v>8272</v>
      </c>
      <c r="Y1358" s="3">
        <f t="shared" si="219"/>
        <v>1.8281058823529412</v>
      </c>
      <c r="Z1358" s="4">
        <f t="shared" si="212"/>
        <v>71.443218390804603</v>
      </c>
      <c r="AA1358" t="s">
        <v>8318</v>
      </c>
      <c r="AB1358" t="s">
        <v>8319</v>
      </c>
      <c r="AC1358">
        <f>1</f>
        <v>1</v>
      </c>
    </row>
    <row r="1359" spans="1:29" ht="43.2" x14ac:dyDescent="0.3">
      <c r="A1359">
        <v>1357</v>
      </c>
      <c r="B1359" s="1" t="s">
        <v>1358</v>
      </c>
      <c r="C1359" s="1" t="s">
        <v>5467</v>
      </c>
      <c r="D1359">
        <v>2000</v>
      </c>
      <c r="E1359">
        <f>VLOOKUP(D1359,LU_A!$C$2:$D$13,1,TRUE)</f>
        <v>1000</v>
      </c>
      <c r="F1359" t="str">
        <f>VLOOKUP($D1359,LU_A!$C$2:$D$13,2,TRUE)</f>
        <v>SmB</v>
      </c>
      <c r="G1359">
        <v>2506</v>
      </c>
      <c r="H1359" t="s">
        <v>8219</v>
      </c>
      <c r="I1359" t="s">
        <v>8224</v>
      </c>
      <c r="J1359" t="s">
        <v>8246</v>
      </c>
      <c r="K1359">
        <v>1362117540</v>
      </c>
      <c r="L1359" s="8">
        <f t="shared" si="210"/>
        <v>41334.249305555553</v>
      </c>
      <c r="M1359" s="8">
        <f t="shared" si="213"/>
        <v>41334</v>
      </c>
      <c r="N1359" s="9">
        <f t="shared" si="214"/>
        <v>0.24930555555329192</v>
      </c>
      <c r="O1359">
        <v>1359587137</v>
      </c>
      <c r="P1359" s="8">
        <f t="shared" si="211"/>
        <v>41304.962233796294</v>
      </c>
      <c r="Q1359" s="8">
        <f t="shared" si="215"/>
        <v>41304</v>
      </c>
      <c r="R1359" s="9">
        <f t="shared" si="216"/>
        <v>0.96223379629373085</v>
      </c>
      <c r="S1359" t="b">
        <v>0</v>
      </c>
      <c r="T1359">
        <v>65</v>
      </c>
      <c r="U1359">
        <f t="shared" si="217"/>
        <v>65</v>
      </c>
      <c r="V1359" t="str">
        <f t="shared" si="218"/>
        <v/>
      </c>
      <c r="W1359" t="b">
        <v>1</v>
      </c>
      <c r="X1359" t="s">
        <v>8272</v>
      </c>
      <c r="Y1359" s="3">
        <f t="shared" si="219"/>
        <v>1.2529999999999999</v>
      </c>
      <c r="Z1359" s="4">
        <f t="shared" si="212"/>
        <v>38.553846153846152</v>
      </c>
      <c r="AA1359" t="s">
        <v>8318</v>
      </c>
      <c r="AB1359" t="s">
        <v>8319</v>
      </c>
      <c r="AC1359">
        <f>1</f>
        <v>1</v>
      </c>
    </row>
    <row r="1360" spans="1:29" ht="43.2" x14ac:dyDescent="0.3">
      <c r="A1360">
        <v>1358</v>
      </c>
      <c r="B1360" s="1" t="s">
        <v>1359</v>
      </c>
      <c r="C1360" s="1" t="s">
        <v>5468</v>
      </c>
      <c r="D1360">
        <v>3000</v>
      </c>
      <c r="E1360">
        <f>VLOOKUP(D1360,LU_A!$C$2:$D$13,1,TRUE)</f>
        <v>1000</v>
      </c>
      <c r="F1360" t="str">
        <f>VLOOKUP($D1360,LU_A!$C$2:$D$13,2,TRUE)</f>
        <v>SmB</v>
      </c>
      <c r="G1360">
        <v>3350</v>
      </c>
      <c r="H1360" t="s">
        <v>8219</v>
      </c>
      <c r="I1360" t="s">
        <v>8224</v>
      </c>
      <c r="J1360" t="s">
        <v>8246</v>
      </c>
      <c r="K1360">
        <v>1309009323</v>
      </c>
      <c r="L1360" s="8">
        <f t="shared" si="210"/>
        <v>40719.570868055554</v>
      </c>
      <c r="M1360" s="8">
        <f t="shared" si="213"/>
        <v>40719</v>
      </c>
      <c r="N1360" s="9">
        <f t="shared" si="214"/>
        <v>0.57086805555445608</v>
      </c>
      <c r="O1360">
        <v>1306417323</v>
      </c>
      <c r="P1360" s="8">
        <f t="shared" si="211"/>
        <v>40689.570868055554</v>
      </c>
      <c r="Q1360" s="8">
        <f t="shared" si="215"/>
        <v>40689</v>
      </c>
      <c r="R1360" s="9">
        <f t="shared" si="216"/>
        <v>0.57086805555445608</v>
      </c>
      <c r="S1360" t="b">
        <v>0</v>
      </c>
      <c r="T1360">
        <v>49</v>
      </c>
      <c r="U1360">
        <f t="shared" si="217"/>
        <v>49</v>
      </c>
      <c r="V1360" t="str">
        <f t="shared" si="218"/>
        <v/>
      </c>
      <c r="W1360" t="b">
        <v>1</v>
      </c>
      <c r="X1360" t="s">
        <v>8272</v>
      </c>
      <c r="Y1360" s="3">
        <f t="shared" si="219"/>
        <v>1.1166666666666667</v>
      </c>
      <c r="Z1360" s="4">
        <f t="shared" si="212"/>
        <v>68.367346938775512</v>
      </c>
      <c r="AA1360" t="s">
        <v>8318</v>
      </c>
      <c r="AB1360" t="s">
        <v>8319</v>
      </c>
      <c r="AC1360">
        <f>1</f>
        <v>1</v>
      </c>
    </row>
    <row r="1361" spans="1:29" ht="43.2" x14ac:dyDescent="0.3">
      <c r="A1361">
        <v>1359</v>
      </c>
      <c r="B1361" s="1" t="s">
        <v>1360</v>
      </c>
      <c r="C1361" s="1" t="s">
        <v>5469</v>
      </c>
      <c r="D1361">
        <v>660</v>
      </c>
      <c r="E1361">
        <f>VLOOKUP(D1361,LU_A!$C$2:$D$13,1,TRUE)</f>
        <v>0</v>
      </c>
      <c r="F1361" t="str">
        <f>VLOOKUP($D1361,LU_A!$C$2:$D$13,2,TRUE)</f>
        <v>SmA</v>
      </c>
      <c r="G1361">
        <v>764</v>
      </c>
      <c r="H1361" t="s">
        <v>8219</v>
      </c>
      <c r="I1361" t="s">
        <v>8224</v>
      </c>
      <c r="J1361" t="s">
        <v>8246</v>
      </c>
      <c r="K1361">
        <v>1309980790</v>
      </c>
      <c r="L1361" s="8">
        <f t="shared" si="210"/>
        <v>40730.814699074072</v>
      </c>
      <c r="M1361" s="8">
        <f t="shared" si="213"/>
        <v>40730</v>
      </c>
      <c r="N1361" s="9">
        <f t="shared" si="214"/>
        <v>0.81469907407154096</v>
      </c>
      <c r="O1361">
        <v>1304623990</v>
      </c>
      <c r="P1361" s="8">
        <f t="shared" si="211"/>
        <v>40668.814699074072</v>
      </c>
      <c r="Q1361" s="8">
        <f t="shared" si="215"/>
        <v>40668</v>
      </c>
      <c r="R1361" s="9">
        <f t="shared" si="216"/>
        <v>0.81469907407154096</v>
      </c>
      <c r="S1361" t="b">
        <v>0</v>
      </c>
      <c r="T1361">
        <v>19</v>
      </c>
      <c r="U1361">
        <f t="shared" si="217"/>
        <v>19</v>
      </c>
      <c r="V1361" t="str">
        <f t="shared" si="218"/>
        <v/>
      </c>
      <c r="W1361" t="b">
        <v>1</v>
      </c>
      <c r="X1361" t="s">
        <v>8272</v>
      </c>
      <c r="Y1361" s="3">
        <f t="shared" si="219"/>
        <v>1.1575757575757575</v>
      </c>
      <c r="Z1361" s="4">
        <f t="shared" si="212"/>
        <v>40.210526315789473</v>
      </c>
      <c r="AA1361" t="s">
        <v>8318</v>
      </c>
      <c r="AB1361" t="s">
        <v>8319</v>
      </c>
      <c r="AC1361">
        <f>1</f>
        <v>1</v>
      </c>
    </row>
    <row r="1362" spans="1:29" ht="28.8" x14ac:dyDescent="0.3">
      <c r="A1362">
        <v>1360</v>
      </c>
      <c r="B1362" s="1" t="s">
        <v>1361</v>
      </c>
      <c r="C1362" s="1" t="s">
        <v>5470</v>
      </c>
      <c r="D1362">
        <v>1500</v>
      </c>
      <c r="E1362">
        <f>VLOOKUP(D1362,LU_A!$C$2:$D$13,1,TRUE)</f>
        <v>1000</v>
      </c>
      <c r="F1362" t="str">
        <f>VLOOKUP($D1362,LU_A!$C$2:$D$13,2,TRUE)</f>
        <v>SmB</v>
      </c>
      <c r="G1362">
        <v>2598</v>
      </c>
      <c r="H1362" t="s">
        <v>8219</v>
      </c>
      <c r="I1362" t="s">
        <v>8224</v>
      </c>
      <c r="J1362" t="s">
        <v>8246</v>
      </c>
      <c r="K1362">
        <v>1343943420</v>
      </c>
      <c r="L1362" s="8">
        <f t="shared" si="210"/>
        <v>41123.900694444441</v>
      </c>
      <c r="M1362" s="8">
        <f t="shared" si="213"/>
        <v>41123</v>
      </c>
      <c r="N1362" s="9">
        <f t="shared" si="214"/>
        <v>0.90069444444088731</v>
      </c>
      <c r="O1362">
        <v>1341524220</v>
      </c>
      <c r="P1362" s="8">
        <f t="shared" si="211"/>
        <v>41095.900694444441</v>
      </c>
      <c r="Q1362" s="8">
        <f t="shared" si="215"/>
        <v>41095</v>
      </c>
      <c r="R1362" s="9">
        <f t="shared" si="216"/>
        <v>0.90069444444088731</v>
      </c>
      <c r="S1362" t="b">
        <v>0</v>
      </c>
      <c r="T1362">
        <v>81</v>
      </c>
      <c r="U1362">
        <f t="shared" si="217"/>
        <v>81</v>
      </c>
      <c r="V1362" t="str">
        <f t="shared" si="218"/>
        <v/>
      </c>
      <c r="W1362" t="b">
        <v>1</v>
      </c>
      <c r="X1362" t="s">
        <v>8272</v>
      </c>
      <c r="Y1362" s="3">
        <f t="shared" si="219"/>
        <v>1.732</v>
      </c>
      <c r="Z1362" s="4">
        <f t="shared" si="212"/>
        <v>32.074074074074076</v>
      </c>
      <c r="AA1362" t="s">
        <v>8318</v>
      </c>
      <c r="AB1362" t="s">
        <v>8319</v>
      </c>
      <c r="AC1362">
        <f>1</f>
        <v>1</v>
      </c>
    </row>
    <row r="1363" spans="1:29" ht="43.2" x14ac:dyDescent="0.3">
      <c r="A1363">
        <v>1361</v>
      </c>
      <c r="B1363" s="1" t="s">
        <v>1362</v>
      </c>
      <c r="C1363" s="1" t="s">
        <v>5471</v>
      </c>
      <c r="D1363">
        <v>6000</v>
      </c>
      <c r="E1363">
        <f>VLOOKUP(D1363,LU_A!$C$2:$D$13,1,TRUE)</f>
        <v>5000</v>
      </c>
      <c r="F1363" t="str">
        <f>VLOOKUP($D1363,LU_A!$C$2:$D$13,2,TRUE)</f>
        <v>SmC</v>
      </c>
      <c r="G1363">
        <v>7559</v>
      </c>
      <c r="H1363" t="s">
        <v>8219</v>
      </c>
      <c r="I1363" t="s">
        <v>8225</v>
      </c>
      <c r="J1363" t="s">
        <v>8247</v>
      </c>
      <c r="K1363">
        <v>1403370772</v>
      </c>
      <c r="L1363" s="8">
        <f t="shared" si="210"/>
        <v>41811.717268518521</v>
      </c>
      <c r="M1363" s="8">
        <f t="shared" si="213"/>
        <v>41811</v>
      </c>
      <c r="N1363" s="9">
        <f t="shared" si="214"/>
        <v>0.71726851852145046</v>
      </c>
      <c r="O1363">
        <v>1400778772</v>
      </c>
      <c r="P1363" s="8">
        <f t="shared" si="211"/>
        <v>41781.717268518521</v>
      </c>
      <c r="Q1363" s="8">
        <f t="shared" si="215"/>
        <v>41781</v>
      </c>
      <c r="R1363" s="9">
        <f t="shared" si="216"/>
        <v>0.71726851852145046</v>
      </c>
      <c r="S1363" t="b">
        <v>0</v>
      </c>
      <c r="T1363">
        <v>264</v>
      </c>
      <c r="U1363">
        <f t="shared" si="217"/>
        <v>264</v>
      </c>
      <c r="V1363" t="str">
        <f t="shared" si="218"/>
        <v/>
      </c>
      <c r="W1363" t="b">
        <v>1</v>
      </c>
      <c r="X1363" t="s">
        <v>8272</v>
      </c>
      <c r="Y1363" s="3">
        <f t="shared" si="219"/>
        <v>1.2598333333333334</v>
      </c>
      <c r="Z1363" s="4">
        <f t="shared" si="212"/>
        <v>28.632575757575758</v>
      </c>
      <c r="AA1363" t="s">
        <v>8318</v>
      </c>
      <c r="AB1363" t="s">
        <v>8319</v>
      </c>
      <c r="AC1363">
        <f>1</f>
        <v>1</v>
      </c>
    </row>
    <row r="1364" spans="1:29" ht="43.2" x14ac:dyDescent="0.3">
      <c r="A1364">
        <v>1362</v>
      </c>
      <c r="B1364" s="1" t="s">
        <v>1363</v>
      </c>
      <c r="C1364" s="1" t="s">
        <v>5472</v>
      </c>
      <c r="D1364">
        <v>1000</v>
      </c>
      <c r="E1364">
        <f>VLOOKUP(D1364,LU_A!$C$2:$D$13,1,TRUE)</f>
        <v>1000</v>
      </c>
      <c r="F1364" t="str">
        <f>VLOOKUP($D1364,LU_A!$C$2:$D$13,2,TRUE)</f>
        <v>SmB</v>
      </c>
      <c r="G1364">
        <v>1091</v>
      </c>
      <c r="H1364" t="s">
        <v>8219</v>
      </c>
      <c r="I1364" t="s">
        <v>8224</v>
      </c>
      <c r="J1364" t="s">
        <v>8246</v>
      </c>
      <c r="K1364">
        <v>1378592731</v>
      </c>
      <c r="L1364" s="8">
        <f t="shared" si="210"/>
        <v>41524.934386574074</v>
      </c>
      <c r="M1364" s="8">
        <f t="shared" si="213"/>
        <v>41524</v>
      </c>
      <c r="N1364" s="9">
        <f t="shared" si="214"/>
        <v>0.93438657407386927</v>
      </c>
      <c r="O1364">
        <v>1373408731</v>
      </c>
      <c r="P1364" s="8">
        <f t="shared" si="211"/>
        <v>41464.934386574074</v>
      </c>
      <c r="Q1364" s="8">
        <f t="shared" si="215"/>
        <v>41464</v>
      </c>
      <c r="R1364" s="9">
        <f t="shared" si="216"/>
        <v>0.93438657407386927</v>
      </c>
      <c r="S1364" t="b">
        <v>0</v>
      </c>
      <c r="T1364">
        <v>25</v>
      </c>
      <c r="U1364">
        <f t="shared" si="217"/>
        <v>25</v>
      </c>
      <c r="V1364" t="str">
        <f t="shared" si="218"/>
        <v/>
      </c>
      <c r="W1364" t="b">
        <v>1</v>
      </c>
      <c r="X1364" t="s">
        <v>8272</v>
      </c>
      <c r="Y1364" s="3">
        <f t="shared" si="219"/>
        <v>1.091</v>
      </c>
      <c r="Z1364" s="4">
        <f t="shared" si="212"/>
        <v>43.64</v>
      </c>
      <c r="AA1364" t="s">
        <v>8318</v>
      </c>
      <c r="AB1364" t="s">
        <v>8319</v>
      </c>
      <c r="AC1364">
        <f>1</f>
        <v>1</v>
      </c>
    </row>
    <row r="1365" spans="1:29" ht="43.2" x14ac:dyDescent="0.3">
      <c r="A1365">
        <v>1363</v>
      </c>
      <c r="B1365" s="1" t="s">
        <v>1364</v>
      </c>
      <c r="C1365" s="1" t="s">
        <v>5473</v>
      </c>
      <c r="D1365">
        <v>200</v>
      </c>
      <c r="E1365">
        <f>VLOOKUP(D1365,LU_A!$C$2:$D$13,1,TRUE)</f>
        <v>0</v>
      </c>
      <c r="F1365" t="str">
        <f>VLOOKUP($D1365,LU_A!$C$2:$D$13,2,TRUE)</f>
        <v>SmA</v>
      </c>
      <c r="G1365">
        <v>200</v>
      </c>
      <c r="H1365" t="s">
        <v>8219</v>
      </c>
      <c r="I1365" t="s">
        <v>8224</v>
      </c>
      <c r="J1365" t="s">
        <v>8246</v>
      </c>
      <c r="K1365">
        <v>1455523140</v>
      </c>
      <c r="L1365" s="8">
        <f t="shared" si="210"/>
        <v>42415.332638888889</v>
      </c>
      <c r="M1365" s="8">
        <f t="shared" si="213"/>
        <v>42415</v>
      </c>
      <c r="N1365" s="9">
        <f t="shared" si="214"/>
        <v>0.33263888888905058</v>
      </c>
      <c r="O1365">
        <v>1453925727</v>
      </c>
      <c r="P1365" s="8">
        <f t="shared" si="211"/>
        <v>42396.8440625</v>
      </c>
      <c r="Q1365" s="8">
        <f t="shared" si="215"/>
        <v>42396</v>
      </c>
      <c r="R1365" s="9">
        <f t="shared" si="216"/>
        <v>0.84406250000029104</v>
      </c>
      <c r="S1365" t="b">
        <v>0</v>
      </c>
      <c r="T1365">
        <v>5</v>
      </c>
      <c r="U1365">
        <f t="shared" si="217"/>
        <v>5</v>
      </c>
      <c r="V1365" t="str">
        <f t="shared" si="218"/>
        <v/>
      </c>
      <c r="W1365" t="b">
        <v>1</v>
      </c>
      <c r="X1365" t="s">
        <v>8272</v>
      </c>
      <c r="Y1365" s="3">
        <f t="shared" si="219"/>
        <v>1</v>
      </c>
      <c r="Z1365" s="4">
        <f t="shared" si="212"/>
        <v>40</v>
      </c>
      <c r="AA1365" t="s">
        <v>8318</v>
      </c>
      <c r="AB1365" t="s">
        <v>8319</v>
      </c>
      <c r="AC1365">
        <f>1</f>
        <v>1</v>
      </c>
    </row>
    <row r="1366" spans="1:29" ht="57.6" x14ac:dyDescent="0.3">
      <c r="A1366">
        <v>1364</v>
      </c>
      <c r="B1366" s="1" t="s">
        <v>1365</v>
      </c>
      <c r="C1366" s="1" t="s">
        <v>5474</v>
      </c>
      <c r="D1366">
        <v>42000</v>
      </c>
      <c r="E1366">
        <f>VLOOKUP(D1366,LU_A!$C$2:$D$13,1,TRUE)</f>
        <v>40000</v>
      </c>
      <c r="F1366" t="str">
        <f>VLOOKUP($D1366,LU_A!$C$2:$D$13,2,TRUE)</f>
        <v>LgB</v>
      </c>
      <c r="G1366">
        <v>49830</v>
      </c>
      <c r="H1366" t="s">
        <v>8219</v>
      </c>
      <c r="I1366" t="s">
        <v>8232</v>
      </c>
      <c r="J1366" t="s">
        <v>8253</v>
      </c>
      <c r="K1366">
        <v>1420648906</v>
      </c>
      <c r="L1366" s="8">
        <f t="shared" si="210"/>
        <v>42011.6956712963</v>
      </c>
      <c r="M1366" s="8">
        <f t="shared" si="213"/>
        <v>42011</v>
      </c>
      <c r="N1366" s="9">
        <f t="shared" si="214"/>
        <v>0.69567129630013369</v>
      </c>
      <c r="O1366">
        <v>1415464906</v>
      </c>
      <c r="P1366" s="8">
        <f t="shared" si="211"/>
        <v>41951.695671296293</v>
      </c>
      <c r="Q1366" s="8">
        <f t="shared" si="215"/>
        <v>41951</v>
      </c>
      <c r="R1366" s="9">
        <f t="shared" si="216"/>
        <v>0.69567129629285773</v>
      </c>
      <c r="S1366" t="b">
        <v>0</v>
      </c>
      <c r="T1366">
        <v>144</v>
      </c>
      <c r="U1366">
        <f t="shared" si="217"/>
        <v>144</v>
      </c>
      <c r="V1366" t="str">
        <f t="shared" si="218"/>
        <v/>
      </c>
      <c r="W1366" t="b">
        <v>1</v>
      </c>
      <c r="X1366" t="s">
        <v>8274</v>
      </c>
      <c r="Y1366" s="3">
        <f t="shared" si="219"/>
        <v>1.1864285714285714</v>
      </c>
      <c r="Z1366" s="4">
        <f t="shared" si="212"/>
        <v>346.04166666666669</v>
      </c>
      <c r="AA1366" t="s">
        <v>8321</v>
      </c>
      <c r="AB1366" t="s">
        <v>8322</v>
      </c>
      <c r="AC1366">
        <f>1</f>
        <v>1</v>
      </c>
    </row>
    <row r="1367" spans="1:29" ht="43.2" x14ac:dyDescent="0.3">
      <c r="A1367">
        <v>1365</v>
      </c>
      <c r="B1367" s="1" t="s">
        <v>1366</v>
      </c>
      <c r="C1367" s="1" t="s">
        <v>5475</v>
      </c>
      <c r="D1367">
        <v>7500</v>
      </c>
      <c r="E1367">
        <f>VLOOKUP(D1367,LU_A!$C$2:$D$13,1,TRUE)</f>
        <v>5000</v>
      </c>
      <c r="F1367" t="str">
        <f>VLOOKUP($D1367,LU_A!$C$2:$D$13,2,TRUE)</f>
        <v>SmC</v>
      </c>
      <c r="G1367">
        <v>7520</v>
      </c>
      <c r="H1367" t="s">
        <v>8219</v>
      </c>
      <c r="I1367" t="s">
        <v>8224</v>
      </c>
      <c r="J1367" t="s">
        <v>8246</v>
      </c>
      <c r="K1367">
        <v>1426523752</v>
      </c>
      <c r="L1367" s="8">
        <f t="shared" si="210"/>
        <v>42079.691574074073</v>
      </c>
      <c r="M1367" s="8">
        <f t="shared" si="213"/>
        <v>42079</v>
      </c>
      <c r="N1367" s="9">
        <f t="shared" si="214"/>
        <v>0.69157407407328719</v>
      </c>
      <c r="O1367">
        <v>1423935352</v>
      </c>
      <c r="P1367" s="8">
        <f t="shared" si="211"/>
        <v>42049.733240740738</v>
      </c>
      <c r="Q1367" s="8">
        <f t="shared" si="215"/>
        <v>42049</v>
      </c>
      <c r="R1367" s="9">
        <f t="shared" si="216"/>
        <v>0.73324074073752854</v>
      </c>
      <c r="S1367" t="b">
        <v>0</v>
      </c>
      <c r="T1367">
        <v>92</v>
      </c>
      <c r="U1367">
        <f t="shared" si="217"/>
        <v>92</v>
      </c>
      <c r="V1367" t="str">
        <f t="shared" si="218"/>
        <v/>
      </c>
      <c r="W1367" t="b">
        <v>1</v>
      </c>
      <c r="X1367" t="s">
        <v>8274</v>
      </c>
      <c r="Y1367" s="3">
        <f t="shared" si="219"/>
        <v>1.0026666666666666</v>
      </c>
      <c r="Z1367" s="4">
        <f t="shared" si="212"/>
        <v>81.739130434782609</v>
      </c>
      <c r="AA1367" t="s">
        <v>8321</v>
      </c>
      <c r="AB1367" t="s">
        <v>8322</v>
      </c>
      <c r="AC1367">
        <f>1</f>
        <v>1</v>
      </c>
    </row>
    <row r="1368" spans="1:29" x14ac:dyDescent="0.3">
      <c r="A1368">
        <v>1366</v>
      </c>
      <c r="B1368" s="1" t="s">
        <v>1367</v>
      </c>
      <c r="C1368" s="1" t="s">
        <v>5476</v>
      </c>
      <c r="D1368">
        <v>7500</v>
      </c>
      <c r="E1368">
        <f>VLOOKUP(D1368,LU_A!$C$2:$D$13,1,TRUE)</f>
        <v>5000</v>
      </c>
      <c r="F1368" t="str">
        <f>VLOOKUP($D1368,LU_A!$C$2:$D$13,2,TRUE)</f>
        <v>SmC</v>
      </c>
      <c r="G1368">
        <v>9486.69</v>
      </c>
      <c r="H1368" t="s">
        <v>8219</v>
      </c>
      <c r="I1368" t="s">
        <v>8224</v>
      </c>
      <c r="J1368" t="s">
        <v>8246</v>
      </c>
      <c r="K1368">
        <v>1417049663</v>
      </c>
      <c r="L1368" s="8">
        <f t="shared" si="210"/>
        <v>41970.037766203706</v>
      </c>
      <c r="M1368" s="8">
        <f t="shared" si="213"/>
        <v>41970</v>
      </c>
      <c r="N1368" s="9">
        <f t="shared" si="214"/>
        <v>3.7766203706269152E-2</v>
      </c>
      <c r="O1368">
        <v>1413158063</v>
      </c>
      <c r="P1368" s="8">
        <f t="shared" si="211"/>
        <v>41924.996099537035</v>
      </c>
      <c r="Q1368" s="8">
        <f t="shared" si="215"/>
        <v>41924</v>
      </c>
      <c r="R1368" s="9">
        <f t="shared" si="216"/>
        <v>0.99609953703475185</v>
      </c>
      <c r="S1368" t="b">
        <v>0</v>
      </c>
      <c r="T1368">
        <v>147</v>
      </c>
      <c r="U1368">
        <f t="shared" si="217"/>
        <v>147</v>
      </c>
      <c r="V1368" t="str">
        <f t="shared" si="218"/>
        <v/>
      </c>
      <c r="W1368" t="b">
        <v>1</v>
      </c>
      <c r="X1368" t="s">
        <v>8274</v>
      </c>
      <c r="Y1368" s="3">
        <f t="shared" si="219"/>
        <v>1.2648920000000001</v>
      </c>
      <c r="Z1368" s="4">
        <f t="shared" si="212"/>
        <v>64.535306122448986</v>
      </c>
      <c r="AA1368" t="s">
        <v>8321</v>
      </c>
      <c r="AB1368" t="s">
        <v>8322</v>
      </c>
      <c r="AC1368">
        <f>1</f>
        <v>1</v>
      </c>
    </row>
    <row r="1369" spans="1:29" ht="43.2" x14ac:dyDescent="0.3">
      <c r="A1369">
        <v>1367</v>
      </c>
      <c r="B1369" s="1" t="s">
        <v>1368</v>
      </c>
      <c r="C1369" s="1" t="s">
        <v>5477</v>
      </c>
      <c r="D1369">
        <v>5000</v>
      </c>
      <c r="E1369">
        <f>VLOOKUP(D1369,LU_A!$C$2:$D$13,1,TRUE)</f>
        <v>5000</v>
      </c>
      <c r="F1369" t="str">
        <f>VLOOKUP($D1369,LU_A!$C$2:$D$13,2,TRUE)</f>
        <v>SmC</v>
      </c>
      <c r="G1369">
        <v>5713</v>
      </c>
      <c r="H1369" t="s">
        <v>8219</v>
      </c>
      <c r="I1369" t="s">
        <v>8224</v>
      </c>
      <c r="J1369" t="s">
        <v>8246</v>
      </c>
      <c r="K1369">
        <v>1447463050</v>
      </c>
      <c r="L1369" s="8">
        <f t="shared" si="210"/>
        <v>42322.044560185182</v>
      </c>
      <c r="M1369" s="8">
        <f t="shared" si="213"/>
        <v>42322</v>
      </c>
      <c r="N1369" s="9">
        <f t="shared" si="214"/>
        <v>4.4560185182490386E-2</v>
      </c>
      <c r="O1369">
        <v>1444867450</v>
      </c>
      <c r="P1369" s="8">
        <f t="shared" si="211"/>
        <v>42292.002893518518</v>
      </c>
      <c r="Q1369" s="8">
        <f t="shared" si="215"/>
        <v>42292</v>
      </c>
      <c r="R1369" s="9">
        <f t="shared" si="216"/>
        <v>2.8935185182490386E-3</v>
      </c>
      <c r="S1369" t="b">
        <v>0</v>
      </c>
      <c r="T1369">
        <v>90</v>
      </c>
      <c r="U1369">
        <f t="shared" si="217"/>
        <v>90</v>
      </c>
      <c r="V1369" t="str">
        <f t="shared" si="218"/>
        <v/>
      </c>
      <c r="W1369" t="b">
        <v>1</v>
      </c>
      <c r="X1369" t="s">
        <v>8274</v>
      </c>
      <c r="Y1369" s="3">
        <f t="shared" si="219"/>
        <v>1.1426000000000001</v>
      </c>
      <c r="Z1369" s="4">
        <f t="shared" si="212"/>
        <v>63.477777777777774</v>
      </c>
      <c r="AA1369" t="s">
        <v>8321</v>
      </c>
      <c r="AB1369" t="s">
        <v>8322</v>
      </c>
      <c r="AC1369">
        <f>1</f>
        <v>1</v>
      </c>
    </row>
    <row r="1370" spans="1:29" ht="43.2" x14ac:dyDescent="0.3">
      <c r="A1370">
        <v>1368</v>
      </c>
      <c r="B1370" s="1" t="s">
        <v>1369</v>
      </c>
      <c r="C1370" s="1" t="s">
        <v>5478</v>
      </c>
      <c r="D1370">
        <v>5000</v>
      </c>
      <c r="E1370">
        <f>VLOOKUP(D1370,LU_A!$C$2:$D$13,1,TRUE)</f>
        <v>5000</v>
      </c>
      <c r="F1370" t="str">
        <f>VLOOKUP($D1370,LU_A!$C$2:$D$13,2,TRUE)</f>
        <v>SmC</v>
      </c>
      <c r="G1370">
        <v>5535</v>
      </c>
      <c r="H1370" t="s">
        <v>8219</v>
      </c>
      <c r="I1370" t="s">
        <v>8224</v>
      </c>
      <c r="J1370" t="s">
        <v>8246</v>
      </c>
      <c r="K1370">
        <v>1434342894</v>
      </c>
      <c r="L1370" s="8">
        <f t="shared" si="210"/>
        <v>42170.190902777773</v>
      </c>
      <c r="M1370" s="8">
        <f t="shared" si="213"/>
        <v>42170</v>
      </c>
      <c r="N1370" s="9">
        <f t="shared" si="214"/>
        <v>0.19090277777286246</v>
      </c>
      <c r="O1370">
        <v>1432269294</v>
      </c>
      <c r="P1370" s="8">
        <f t="shared" si="211"/>
        <v>42146.190902777773</v>
      </c>
      <c r="Q1370" s="8">
        <f t="shared" si="215"/>
        <v>42146</v>
      </c>
      <c r="R1370" s="9">
        <f t="shared" si="216"/>
        <v>0.19090277777286246</v>
      </c>
      <c r="S1370" t="b">
        <v>0</v>
      </c>
      <c r="T1370">
        <v>87</v>
      </c>
      <c r="U1370">
        <f t="shared" si="217"/>
        <v>87</v>
      </c>
      <c r="V1370" t="str">
        <f t="shared" si="218"/>
        <v/>
      </c>
      <c r="W1370" t="b">
        <v>1</v>
      </c>
      <c r="X1370" t="s">
        <v>8274</v>
      </c>
      <c r="Y1370" s="3">
        <f t="shared" si="219"/>
        <v>1.107</v>
      </c>
      <c r="Z1370" s="4">
        <f t="shared" si="212"/>
        <v>63.620689655172413</v>
      </c>
      <c r="AA1370" t="s">
        <v>8321</v>
      </c>
      <c r="AB1370" t="s">
        <v>8322</v>
      </c>
      <c r="AC1370">
        <f>1</f>
        <v>1</v>
      </c>
    </row>
    <row r="1371" spans="1:29" ht="43.2" x14ac:dyDescent="0.3">
      <c r="A1371">
        <v>1369</v>
      </c>
      <c r="B1371" s="1" t="s">
        <v>1370</v>
      </c>
      <c r="C1371" s="1" t="s">
        <v>5479</v>
      </c>
      <c r="D1371">
        <v>32360</v>
      </c>
      <c r="E1371">
        <f>VLOOKUP(D1371,LU_A!$C$2:$D$13,1,TRUE)</f>
        <v>30000</v>
      </c>
      <c r="F1371" t="str">
        <f>VLOOKUP($D1371,LU_A!$C$2:$D$13,2,TRUE)</f>
        <v>MedD</v>
      </c>
      <c r="G1371">
        <v>34090.629999999997</v>
      </c>
      <c r="H1371" t="s">
        <v>8219</v>
      </c>
      <c r="I1371" t="s">
        <v>8224</v>
      </c>
      <c r="J1371" t="s">
        <v>8246</v>
      </c>
      <c r="K1371">
        <v>1397225746</v>
      </c>
      <c r="L1371" s="8">
        <f t="shared" si="210"/>
        <v>41740.594282407408</v>
      </c>
      <c r="M1371" s="8">
        <f t="shared" si="213"/>
        <v>41740</v>
      </c>
      <c r="N1371" s="9">
        <f t="shared" si="214"/>
        <v>0.59428240740817273</v>
      </c>
      <c r="O1371">
        <v>1394633746</v>
      </c>
      <c r="P1371" s="8">
        <f t="shared" si="211"/>
        <v>41710.594282407408</v>
      </c>
      <c r="Q1371" s="8">
        <f t="shared" si="215"/>
        <v>41710</v>
      </c>
      <c r="R1371" s="9">
        <f t="shared" si="216"/>
        <v>0.59428240740817273</v>
      </c>
      <c r="S1371" t="b">
        <v>0</v>
      </c>
      <c r="T1371">
        <v>406</v>
      </c>
      <c r="U1371">
        <f t="shared" si="217"/>
        <v>406</v>
      </c>
      <c r="V1371" t="str">
        <f t="shared" si="218"/>
        <v/>
      </c>
      <c r="W1371" t="b">
        <v>1</v>
      </c>
      <c r="X1371" t="s">
        <v>8274</v>
      </c>
      <c r="Y1371" s="3">
        <f t="shared" si="219"/>
        <v>1.0534805315203954</v>
      </c>
      <c r="Z1371" s="4">
        <f t="shared" si="212"/>
        <v>83.967068965517228</v>
      </c>
      <c r="AA1371" t="s">
        <v>8321</v>
      </c>
      <c r="AB1371" t="s">
        <v>8322</v>
      </c>
      <c r="AC1371">
        <f>1</f>
        <v>1</v>
      </c>
    </row>
    <row r="1372" spans="1:29" ht="28.8" x14ac:dyDescent="0.3">
      <c r="A1372">
        <v>1370</v>
      </c>
      <c r="B1372" s="1" t="s">
        <v>1371</v>
      </c>
      <c r="C1372" s="1" t="s">
        <v>5480</v>
      </c>
      <c r="D1372">
        <v>1500</v>
      </c>
      <c r="E1372">
        <f>VLOOKUP(D1372,LU_A!$C$2:$D$13,1,TRUE)</f>
        <v>1000</v>
      </c>
      <c r="F1372" t="str">
        <f>VLOOKUP($D1372,LU_A!$C$2:$D$13,2,TRUE)</f>
        <v>SmB</v>
      </c>
      <c r="G1372">
        <v>1555</v>
      </c>
      <c r="H1372" t="s">
        <v>8219</v>
      </c>
      <c r="I1372" t="s">
        <v>8224</v>
      </c>
      <c r="J1372" t="s">
        <v>8246</v>
      </c>
      <c r="K1372">
        <v>1381881890</v>
      </c>
      <c r="L1372" s="8">
        <f t="shared" si="210"/>
        <v>41563.00335648148</v>
      </c>
      <c r="M1372" s="8">
        <f t="shared" si="213"/>
        <v>41563</v>
      </c>
      <c r="N1372" s="9">
        <f t="shared" si="214"/>
        <v>3.3564814802957699E-3</v>
      </c>
      <c r="O1372">
        <v>1380585890</v>
      </c>
      <c r="P1372" s="8">
        <f t="shared" si="211"/>
        <v>41548.00335648148</v>
      </c>
      <c r="Q1372" s="8">
        <f t="shared" si="215"/>
        <v>41548</v>
      </c>
      <c r="R1372" s="9">
        <f t="shared" si="216"/>
        <v>3.3564814802957699E-3</v>
      </c>
      <c r="S1372" t="b">
        <v>0</v>
      </c>
      <c r="T1372">
        <v>20</v>
      </c>
      <c r="U1372">
        <f t="shared" si="217"/>
        <v>20</v>
      </c>
      <c r="V1372" t="str">
        <f t="shared" si="218"/>
        <v/>
      </c>
      <c r="W1372" t="b">
        <v>1</v>
      </c>
      <c r="X1372" t="s">
        <v>8274</v>
      </c>
      <c r="Y1372" s="3">
        <f t="shared" si="219"/>
        <v>1.0366666666666666</v>
      </c>
      <c r="Z1372" s="4">
        <f t="shared" si="212"/>
        <v>77.75</v>
      </c>
      <c r="AA1372" t="s">
        <v>8321</v>
      </c>
      <c r="AB1372" t="s">
        <v>8322</v>
      </c>
      <c r="AC1372">
        <f>1</f>
        <v>1</v>
      </c>
    </row>
    <row r="1373" spans="1:29" ht="43.2" x14ac:dyDescent="0.3">
      <c r="A1373">
        <v>1371</v>
      </c>
      <c r="B1373" s="1" t="s">
        <v>1372</v>
      </c>
      <c r="C1373" s="1" t="s">
        <v>5481</v>
      </c>
      <c r="D1373">
        <v>6999</v>
      </c>
      <c r="E1373">
        <f>VLOOKUP(D1373,LU_A!$C$2:$D$13,1,TRUE)</f>
        <v>5000</v>
      </c>
      <c r="F1373" t="str">
        <f>VLOOKUP($D1373,LU_A!$C$2:$D$13,2,TRUE)</f>
        <v>SmC</v>
      </c>
      <c r="G1373">
        <v>7495</v>
      </c>
      <c r="H1373" t="s">
        <v>8219</v>
      </c>
      <c r="I1373" t="s">
        <v>8224</v>
      </c>
      <c r="J1373" t="s">
        <v>8246</v>
      </c>
      <c r="K1373">
        <v>1431022342</v>
      </c>
      <c r="L1373" s="8">
        <f t="shared" si="210"/>
        <v>42131.758587962962</v>
      </c>
      <c r="M1373" s="8">
        <f t="shared" si="213"/>
        <v>42131</v>
      </c>
      <c r="N1373" s="9">
        <f t="shared" si="214"/>
        <v>0.75858796296233777</v>
      </c>
      <c r="O1373">
        <v>1428430342</v>
      </c>
      <c r="P1373" s="8">
        <f t="shared" si="211"/>
        <v>42101.758587962962</v>
      </c>
      <c r="Q1373" s="8">
        <f t="shared" si="215"/>
        <v>42101</v>
      </c>
      <c r="R1373" s="9">
        <f t="shared" si="216"/>
        <v>0.75858796296233777</v>
      </c>
      <c r="S1373" t="b">
        <v>0</v>
      </c>
      <c r="T1373">
        <v>70</v>
      </c>
      <c r="U1373">
        <f t="shared" si="217"/>
        <v>70</v>
      </c>
      <c r="V1373" t="str">
        <f t="shared" si="218"/>
        <v/>
      </c>
      <c r="W1373" t="b">
        <v>1</v>
      </c>
      <c r="X1373" t="s">
        <v>8274</v>
      </c>
      <c r="Y1373" s="3">
        <f t="shared" si="219"/>
        <v>1.0708672667523933</v>
      </c>
      <c r="Z1373" s="4">
        <f t="shared" si="212"/>
        <v>107.07142857142857</v>
      </c>
      <c r="AA1373" t="s">
        <v>8321</v>
      </c>
      <c r="AB1373" t="s">
        <v>8322</v>
      </c>
      <c r="AC1373">
        <f>1</f>
        <v>1</v>
      </c>
    </row>
    <row r="1374" spans="1:29" x14ac:dyDescent="0.3">
      <c r="A1374">
        <v>1372</v>
      </c>
      <c r="B1374" s="1" t="s">
        <v>1373</v>
      </c>
      <c r="C1374" s="1" t="s">
        <v>5482</v>
      </c>
      <c r="D1374">
        <v>500</v>
      </c>
      <c r="E1374">
        <f>VLOOKUP(D1374,LU_A!$C$2:$D$13,1,TRUE)</f>
        <v>0</v>
      </c>
      <c r="F1374" t="str">
        <f>VLOOKUP($D1374,LU_A!$C$2:$D$13,2,TRUE)</f>
        <v>SmA</v>
      </c>
      <c r="G1374">
        <v>620</v>
      </c>
      <c r="H1374" t="s">
        <v>8219</v>
      </c>
      <c r="I1374" t="s">
        <v>8224</v>
      </c>
      <c r="J1374" t="s">
        <v>8246</v>
      </c>
      <c r="K1374">
        <v>1342115132</v>
      </c>
      <c r="L1374" s="8">
        <f t="shared" si="210"/>
        <v>41102.739953703705</v>
      </c>
      <c r="M1374" s="8">
        <f t="shared" si="213"/>
        <v>41102</v>
      </c>
      <c r="N1374" s="9">
        <f t="shared" si="214"/>
        <v>0.73995370370539604</v>
      </c>
      <c r="O1374">
        <v>1339523132</v>
      </c>
      <c r="P1374" s="8">
        <f t="shared" si="211"/>
        <v>41072.739953703705</v>
      </c>
      <c r="Q1374" s="8">
        <f t="shared" si="215"/>
        <v>41072</v>
      </c>
      <c r="R1374" s="9">
        <f t="shared" si="216"/>
        <v>0.73995370370539604</v>
      </c>
      <c r="S1374" t="b">
        <v>0</v>
      </c>
      <c r="T1374">
        <v>16</v>
      </c>
      <c r="U1374">
        <f t="shared" si="217"/>
        <v>16</v>
      </c>
      <c r="V1374" t="str">
        <f t="shared" si="218"/>
        <v/>
      </c>
      <c r="W1374" t="b">
        <v>1</v>
      </c>
      <c r="X1374" t="s">
        <v>8274</v>
      </c>
      <c r="Y1374" s="3">
        <f t="shared" si="219"/>
        <v>1.24</v>
      </c>
      <c r="Z1374" s="4">
        <f t="shared" si="212"/>
        <v>38.75</v>
      </c>
      <c r="AA1374" t="s">
        <v>8321</v>
      </c>
      <c r="AB1374" t="s">
        <v>8322</v>
      </c>
      <c r="AC1374">
        <f>1</f>
        <v>1</v>
      </c>
    </row>
    <row r="1375" spans="1:29" ht="28.8" x14ac:dyDescent="0.3">
      <c r="A1375">
        <v>1373</v>
      </c>
      <c r="B1375" s="1" t="s">
        <v>1374</v>
      </c>
      <c r="C1375" s="1" t="s">
        <v>5483</v>
      </c>
      <c r="D1375">
        <v>10000</v>
      </c>
      <c r="E1375">
        <f>VLOOKUP(D1375,LU_A!$C$2:$D$13,1,TRUE)</f>
        <v>10000</v>
      </c>
      <c r="F1375" t="str">
        <f>VLOOKUP($D1375,LU_A!$C$2:$D$13,2,TRUE)</f>
        <v>SmD</v>
      </c>
      <c r="G1375">
        <v>10501</v>
      </c>
      <c r="H1375" t="s">
        <v>8219</v>
      </c>
      <c r="I1375" t="s">
        <v>8224</v>
      </c>
      <c r="J1375" t="s">
        <v>8246</v>
      </c>
      <c r="K1375">
        <v>1483138233</v>
      </c>
      <c r="L1375" s="8">
        <f t="shared" si="210"/>
        <v>42734.95177083333</v>
      </c>
      <c r="M1375" s="8">
        <f t="shared" si="213"/>
        <v>42734</v>
      </c>
      <c r="N1375" s="9">
        <f t="shared" si="214"/>
        <v>0.95177083332964685</v>
      </c>
      <c r="O1375">
        <v>1480546233</v>
      </c>
      <c r="P1375" s="8">
        <f t="shared" si="211"/>
        <v>42704.95177083333</v>
      </c>
      <c r="Q1375" s="8">
        <f t="shared" si="215"/>
        <v>42704</v>
      </c>
      <c r="R1375" s="9">
        <f t="shared" si="216"/>
        <v>0.95177083332964685</v>
      </c>
      <c r="S1375" t="b">
        <v>0</v>
      </c>
      <c r="T1375">
        <v>52</v>
      </c>
      <c r="U1375">
        <f t="shared" si="217"/>
        <v>52</v>
      </c>
      <c r="V1375" t="str">
        <f t="shared" si="218"/>
        <v/>
      </c>
      <c r="W1375" t="b">
        <v>1</v>
      </c>
      <c r="X1375" t="s">
        <v>8274</v>
      </c>
      <c r="Y1375" s="3">
        <f t="shared" si="219"/>
        <v>1.0501</v>
      </c>
      <c r="Z1375" s="4">
        <f t="shared" si="212"/>
        <v>201.94230769230768</v>
      </c>
      <c r="AA1375" t="s">
        <v>8321</v>
      </c>
      <c r="AB1375" t="s">
        <v>8322</v>
      </c>
      <c r="AC1375">
        <f>1</f>
        <v>1</v>
      </c>
    </row>
    <row r="1376" spans="1:29" ht="43.2" x14ac:dyDescent="0.3">
      <c r="A1376">
        <v>1374</v>
      </c>
      <c r="B1376" s="1" t="s">
        <v>1375</v>
      </c>
      <c r="C1376" s="1" t="s">
        <v>5484</v>
      </c>
      <c r="D1376">
        <v>1500</v>
      </c>
      <c r="E1376">
        <f>VLOOKUP(D1376,LU_A!$C$2:$D$13,1,TRUE)</f>
        <v>1000</v>
      </c>
      <c r="F1376" t="str">
        <f>VLOOKUP($D1376,LU_A!$C$2:$D$13,2,TRUE)</f>
        <v>SmB</v>
      </c>
      <c r="G1376">
        <v>2842</v>
      </c>
      <c r="H1376" t="s">
        <v>8219</v>
      </c>
      <c r="I1376" t="s">
        <v>8224</v>
      </c>
      <c r="J1376" t="s">
        <v>8246</v>
      </c>
      <c r="K1376">
        <v>1458874388</v>
      </c>
      <c r="L1376" s="8">
        <f t="shared" si="210"/>
        <v>42454.12023148148</v>
      </c>
      <c r="M1376" s="8">
        <f t="shared" si="213"/>
        <v>42454</v>
      </c>
      <c r="N1376" s="9">
        <f t="shared" si="214"/>
        <v>0.12023148148000473</v>
      </c>
      <c r="O1376">
        <v>1456285988</v>
      </c>
      <c r="P1376" s="8">
        <f t="shared" si="211"/>
        <v>42424.161898148144</v>
      </c>
      <c r="Q1376" s="8">
        <f t="shared" si="215"/>
        <v>42424</v>
      </c>
      <c r="R1376" s="9">
        <f t="shared" si="216"/>
        <v>0.16189814814424608</v>
      </c>
      <c r="S1376" t="b">
        <v>0</v>
      </c>
      <c r="T1376">
        <v>66</v>
      </c>
      <c r="U1376">
        <f t="shared" si="217"/>
        <v>66</v>
      </c>
      <c r="V1376" t="str">
        <f t="shared" si="218"/>
        <v/>
      </c>
      <c r="W1376" t="b">
        <v>1</v>
      </c>
      <c r="X1376" t="s">
        <v>8274</v>
      </c>
      <c r="Y1376" s="3">
        <f t="shared" si="219"/>
        <v>1.8946666666666667</v>
      </c>
      <c r="Z1376" s="4">
        <f t="shared" si="212"/>
        <v>43.060606060606062</v>
      </c>
      <c r="AA1376" t="s">
        <v>8321</v>
      </c>
      <c r="AB1376" t="s">
        <v>8322</v>
      </c>
      <c r="AC1376">
        <f>1</f>
        <v>1</v>
      </c>
    </row>
    <row r="1377" spans="1:29" ht="57.6" x14ac:dyDescent="0.3">
      <c r="A1377">
        <v>1375</v>
      </c>
      <c r="B1377" s="1" t="s">
        <v>1376</v>
      </c>
      <c r="C1377" s="1" t="s">
        <v>5485</v>
      </c>
      <c r="D1377">
        <v>4000</v>
      </c>
      <c r="E1377">
        <f>VLOOKUP(D1377,LU_A!$C$2:$D$13,1,TRUE)</f>
        <v>1000</v>
      </c>
      <c r="F1377" t="str">
        <f>VLOOKUP($D1377,LU_A!$C$2:$D$13,2,TRUE)</f>
        <v>SmB</v>
      </c>
      <c r="G1377">
        <v>6853</v>
      </c>
      <c r="H1377" t="s">
        <v>8219</v>
      </c>
      <c r="I1377" t="s">
        <v>8230</v>
      </c>
      <c r="J1377" t="s">
        <v>8249</v>
      </c>
      <c r="K1377">
        <v>1484444119</v>
      </c>
      <c r="L1377" s="8">
        <f t="shared" si="210"/>
        <v>42750.066192129627</v>
      </c>
      <c r="M1377" s="8">
        <f t="shared" si="213"/>
        <v>42750</v>
      </c>
      <c r="N1377" s="9">
        <f t="shared" si="214"/>
        <v>6.6192129626870155E-2</v>
      </c>
      <c r="O1377">
        <v>1481852119</v>
      </c>
      <c r="P1377" s="8">
        <f t="shared" si="211"/>
        <v>42720.066192129627</v>
      </c>
      <c r="Q1377" s="8">
        <f t="shared" si="215"/>
        <v>42720</v>
      </c>
      <c r="R1377" s="9">
        <f t="shared" si="216"/>
        <v>6.6192129626870155E-2</v>
      </c>
      <c r="S1377" t="b">
        <v>0</v>
      </c>
      <c r="T1377">
        <v>109</v>
      </c>
      <c r="U1377">
        <f t="shared" si="217"/>
        <v>109</v>
      </c>
      <c r="V1377" t="str">
        <f t="shared" si="218"/>
        <v/>
      </c>
      <c r="W1377" t="b">
        <v>1</v>
      </c>
      <c r="X1377" t="s">
        <v>8274</v>
      </c>
      <c r="Y1377" s="3">
        <f t="shared" si="219"/>
        <v>1.7132499999999999</v>
      </c>
      <c r="Z1377" s="4">
        <f t="shared" si="212"/>
        <v>62.871559633027523</v>
      </c>
      <c r="AA1377" t="s">
        <v>8321</v>
      </c>
      <c r="AB1377" t="s">
        <v>8322</v>
      </c>
      <c r="AC1377">
        <f>1</f>
        <v>1</v>
      </c>
    </row>
    <row r="1378" spans="1:29" ht="28.8" x14ac:dyDescent="0.3">
      <c r="A1378">
        <v>1376</v>
      </c>
      <c r="B1378" s="1" t="s">
        <v>1377</v>
      </c>
      <c r="C1378" s="1" t="s">
        <v>5486</v>
      </c>
      <c r="D1378">
        <v>3700</v>
      </c>
      <c r="E1378">
        <f>VLOOKUP(D1378,LU_A!$C$2:$D$13,1,TRUE)</f>
        <v>1000</v>
      </c>
      <c r="F1378" t="str">
        <f>VLOOKUP($D1378,LU_A!$C$2:$D$13,2,TRUE)</f>
        <v>SmB</v>
      </c>
      <c r="G1378">
        <v>9342</v>
      </c>
      <c r="H1378" t="s">
        <v>8219</v>
      </c>
      <c r="I1378" t="s">
        <v>8225</v>
      </c>
      <c r="J1378" t="s">
        <v>8247</v>
      </c>
      <c r="K1378">
        <v>1480784606</v>
      </c>
      <c r="L1378" s="8">
        <f t="shared" si="210"/>
        <v>42707.710717592592</v>
      </c>
      <c r="M1378" s="8">
        <f t="shared" si="213"/>
        <v>42707</v>
      </c>
      <c r="N1378" s="9">
        <f t="shared" si="214"/>
        <v>0.71071759259211831</v>
      </c>
      <c r="O1378">
        <v>1478189006</v>
      </c>
      <c r="P1378" s="8">
        <f t="shared" si="211"/>
        <v>42677.669050925921</v>
      </c>
      <c r="Q1378" s="8">
        <f t="shared" si="215"/>
        <v>42677</v>
      </c>
      <c r="R1378" s="9">
        <f t="shared" si="216"/>
        <v>0.669050925920601</v>
      </c>
      <c r="S1378" t="b">
        <v>0</v>
      </c>
      <c r="T1378">
        <v>168</v>
      </c>
      <c r="U1378">
        <f t="shared" si="217"/>
        <v>168</v>
      </c>
      <c r="V1378" t="str">
        <f t="shared" si="218"/>
        <v/>
      </c>
      <c r="W1378" t="b">
        <v>1</v>
      </c>
      <c r="X1378" t="s">
        <v>8274</v>
      </c>
      <c r="Y1378" s="3">
        <f t="shared" si="219"/>
        <v>2.5248648648648651</v>
      </c>
      <c r="Z1378" s="4">
        <f t="shared" si="212"/>
        <v>55.607142857142854</v>
      </c>
      <c r="AA1378" t="s">
        <v>8321</v>
      </c>
      <c r="AB1378" t="s">
        <v>8322</v>
      </c>
      <c r="AC1378">
        <f>1</f>
        <v>1</v>
      </c>
    </row>
    <row r="1379" spans="1:29" ht="43.2" x14ac:dyDescent="0.3">
      <c r="A1379">
        <v>1377</v>
      </c>
      <c r="B1379" s="1" t="s">
        <v>1378</v>
      </c>
      <c r="C1379" s="1" t="s">
        <v>5487</v>
      </c>
      <c r="D1379">
        <v>1300</v>
      </c>
      <c r="E1379">
        <f>VLOOKUP(D1379,LU_A!$C$2:$D$13,1,TRUE)</f>
        <v>1000</v>
      </c>
      <c r="F1379" t="str">
        <f>VLOOKUP($D1379,LU_A!$C$2:$D$13,2,TRUE)</f>
        <v>SmB</v>
      </c>
      <c r="G1379">
        <v>1510</v>
      </c>
      <c r="H1379" t="s">
        <v>8219</v>
      </c>
      <c r="I1379" t="s">
        <v>8224</v>
      </c>
      <c r="J1379" t="s">
        <v>8246</v>
      </c>
      <c r="K1379">
        <v>1486095060</v>
      </c>
      <c r="L1379" s="8">
        <f t="shared" si="210"/>
        <v>42769.174305555556</v>
      </c>
      <c r="M1379" s="8">
        <f t="shared" si="213"/>
        <v>42769</v>
      </c>
      <c r="N1379" s="9">
        <f t="shared" si="214"/>
        <v>0.17430555555620231</v>
      </c>
      <c r="O1379">
        <v>1484198170</v>
      </c>
      <c r="P1379" s="8">
        <f t="shared" si="211"/>
        <v>42747.219560185185</v>
      </c>
      <c r="Q1379" s="8">
        <f t="shared" si="215"/>
        <v>42747</v>
      </c>
      <c r="R1379" s="9">
        <f t="shared" si="216"/>
        <v>0.21956018518540077</v>
      </c>
      <c r="S1379" t="b">
        <v>0</v>
      </c>
      <c r="T1379">
        <v>31</v>
      </c>
      <c r="U1379">
        <f t="shared" si="217"/>
        <v>31</v>
      </c>
      <c r="V1379" t="str">
        <f t="shared" si="218"/>
        <v/>
      </c>
      <c r="W1379" t="b">
        <v>1</v>
      </c>
      <c r="X1379" t="s">
        <v>8274</v>
      </c>
      <c r="Y1379" s="3">
        <f t="shared" si="219"/>
        <v>1.1615384615384616</v>
      </c>
      <c r="Z1379" s="4">
        <f t="shared" si="212"/>
        <v>48.70967741935484</v>
      </c>
      <c r="AA1379" t="s">
        <v>8321</v>
      </c>
      <c r="AB1379" t="s">
        <v>8322</v>
      </c>
      <c r="AC1379">
        <f>1</f>
        <v>1</v>
      </c>
    </row>
    <row r="1380" spans="1:29" x14ac:dyDescent="0.3">
      <c r="A1380">
        <v>1378</v>
      </c>
      <c r="B1380" s="1" t="s">
        <v>1379</v>
      </c>
      <c r="C1380" s="1" t="s">
        <v>5488</v>
      </c>
      <c r="D1380">
        <v>2000</v>
      </c>
      <c r="E1380">
        <f>VLOOKUP(D1380,LU_A!$C$2:$D$13,1,TRUE)</f>
        <v>1000</v>
      </c>
      <c r="F1380" t="str">
        <f>VLOOKUP($D1380,LU_A!$C$2:$D$13,2,TRUE)</f>
        <v>SmB</v>
      </c>
      <c r="G1380">
        <v>4067</v>
      </c>
      <c r="H1380" t="s">
        <v>8219</v>
      </c>
      <c r="I1380" t="s">
        <v>8225</v>
      </c>
      <c r="J1380" t="s">
        <v>8247</v>
      </c>
      <c r="K1380">
        <v>1470075210</v>
      </c>
      <c r="L1380" s="8">
        <f t="shared" si="210"/>
        <v>42583.759374999994</v>
      </c>
      <c r="M1380" s="8">
        <f t="shared" si="213"/>
        <v>42583</v>
      </c>
      <c r="N1380" s="9">
        <f t="shared" si="214"/>
        <v>0.75937499999417923</v>
      </c>
      <c r="O1380">
        <v>1468779210</v>
      </c>
      <c r="P1380" s="8">
        <f t="shared" si="211"/>
        <v>42568.759374999994</v>
      </c>
      <c r="Q1380" s="8">
        <f t="shared" si="215"/>
        <v>42568</v>
      </c>
      <c r="R1380" s="9">
        <f t="shared" si="216"/>
        <v>0.75937499999417923</v>
      </c>
      <c r="S1380" t="b">
        <v>0</v>
      </c>
      <c r="T1380">
        <v>133</v>
      </c>
      <c r="U1380">
        <f t="shared" si="217"/>
        <v>133</v>
      </c>
      <c r="V1380" t="str">
        <f t="shared" si="218"/>
        <v/>
      </c>
      <c r="W1380" t="b">
        <v>1</v>
      </c>
      <c r="X1380" t="s">
        <v>8274</v>
      </c>
      <c r="Y1380" s="3">
        <f t="shared" si="219"/>
        <v>2.0335000000000001</v>
      </c>
      <c r="Z1380" s="4">
        <f t="shared" si="212"/>
        <v>30.578947368421051</v>
      </c>
      <c r="AA1380" t="s">
        <v>8321</v>
      </c>
      <c r="AB1380" t="s">
        <v>8322</v>
      </c>
      <c r="AC1380">
        <f>1</f>
        <v>1</v>
      </c>
    </row>
    <row r="1381" spans="1:29" ht="28.8" x14ac:dyDescent="0.3">
      <c r="A1381">
        <v>1379</v>
      </c>
      <c r="B1381" s="1" t="s">
        <v>1380</v>
      </c>
      <c r="C1381" s="1" t="s">
        <v>5489</v>
      </c>
      <c r="D1381">
        <v>10000</v>
      </c>
      <c r="E1381">
        <f>VLOOKUP(D1381,LU_A!$C$2:$D$13,1,TRUE)</f>
        <v>10000</v>
      </c>
      <c r="F1381" t="str">
        <f>VLOOKUP($D1381,LU_A!$C$2:$D$13,2,TRUE)</f>
        <v>SmD</v>
      </c>
      <c r="G1381">
        <v>11160</v>
      </c>
      <c r="H1381" t="s">
        <v>8219</v>
      </c>
      <c r="I1381" t="s">
        <v>8224</v>
      </c>
      <c r="J1381" t="s">
        <v>8246</v>
      </c>
      <c r="K1381">
        <v>1433504876</v>
      </c>
      <c r="L1381" s="8">
        <f t="shared" si="210"/>
        <v>42160.491620370376</v>
      </c>
      <c r="M1381" s="8">
        <f t="shared" si="213"/>
        <v>42160</v>
      </c>
      <c r="N1381" s="9">
        <f t="shared" si="214"/>
        <v>0.49162037037604023</v>
      </c>
      <c r="O1381">
        <v>1430912876</v>
      </c>
      <c r="P1381" s="8">
        <f t="shared" si="211"/>
        <v>42130.491620370376</v>
      </c>
      <c r="Q1381" s="8">
        <f t="shared" si="215"/>
        <v>42130</v>
      </c>
      <c r="R1381" s="9">
        <f t="shared" si="216"/>
        <v>0.49162037037604023</v>
      </c>
      <c r="S1381" t="b">
        <v>0</v>
      </c>
      <c r="T1381">
        <v>151</v>
      </c>
      <c r="U1381">
        <f t="shared" si="217"/>
        <v>151</v>
      </c>
      <c r="V1381" t="str">
        <f t="shared" si="218"/>
        <v/>
      </c>
      <c r="W1381" t="b">
        <v>1</v>
      </c>
      <c r="X1381" t="s">
        <v>8274</v>
      </c>
      <c r="Y1381" s="3">
        <f t="shared" si="219"/>
        <v>1.1160000000000001</v>
      </c>
      <c r="Z1381" s="4">
        <f t="shared" si="212"/>
        <v>73.907284768211923</v>
      </c>
      <c r="AA1381" t="s">
        <v>8321</v>
      </c>
      <c r="AB1381" t="s">
        <v>8322</v>
      </c>
      <c r="AC1381">
        <f>1</f>
        <v>1</v>
      </c>
    </row>
    <row r="1382" spans="1:29" ht="43.2" x14ac:dyDescent="0.3">
      <c r="A1382">
        <v>1380</v>
      </c>
      <c r="B1382" s="1" t="s">
        <v>1381</v>
      </c>
      <c r="C1382" s="1" t="s">
        <v>5490</v>
      </c>
      <c r="D1382">
        <v>25</v>
      </c>
      <c r="E1382">
        <f>VLOOKUP(D1382,LU_A!$C$2:$D$13,1,TRUE)</f>
        <v>0</v>
      </c>
      <c r="F1382" t="str">
        <f>VLOOKUP($D1382,LU_A!$C$2:$D$13,2,TRUE)</f>
        <v>SmA</v>
      </c>
      <c r="G1382">
        <v>106</v>
      </c>
      <c r="H1382" t="s">
        <v>8219</v>
      </c>
      <c r="I1382" t="s">
        <v>8224</v>
      </c>
      <c r="J1382" t="s">
        <v>8246</v>
      </c>
      <c r="K1382">
        <v>1433815200</v>
      </c>
      <c r="L1382" s="8">
        <f t="shared" si="210"/>
        <v>42164.083333333328</v>
      </c>
      <c r="M1382" s="8">
        <f t="shared" si="213"/>
        <v>42164</v>
      </c>
      <c r="N1382" s="9">
        <f t="shared" si="214"/>
        <v>8.3333333328482695E-2</v>
      </c>
      <c r="O1382">
        <v>1431886706</v>
      </c>
      <c r="P1382" s="8">
        <f t="shared" si="211"/>
        <v>42141.762800925921</v>
      </c>
      <c r="Q1382" s="8">
        <f t="shared" si="215"/>
        <v>42141</v>
      </c>
      <c r="R1382" s="9">
        <f t="shared" si="216"/>
        <v>0.762800925920601</v>
      </c>
      <c r="S1382" t="b">
        <v>0</v>
      </c>
      <c r="T1382">
        <v>5</v>
      </c>
      <c r="U1382">
        <f t="shared" si="217"/>
        <v>5</v>
      </c>
      <c r="V1382" t="str">
        <f t="shared" si="218"/>
        <v/>
      </c>
      <c r="W1382" t="b">
        <v>1</v>
      </c>
      <c r="X1382" t="s">
        <v>8274</v>
      </c>
      <c r="Y1382" s="3">
        <f t="shared" si="219"/>
        <v>4.24</v>
      </c>
      <c r="Z1382" s="4">
        <f t="shared" si="212"/>
        <v>21.2</v>
      </c>
      <c r="AA1382" t="s">
        <v>8321</v>
      </c>
      <c r="AB1382" t="s">
        <v>8322</v>
      </c>
      <c r="AC1382">
        <f>1</f>
        <v>1</v>
      </c>
    </row>
    <row r="1383" spans="1:29" ht="57.6" x14ac:dyDescent="0.3">
      <c r="A1383">
        <v>1381</v>
      </c>
      <c r="B1383" s="1" t="s">
        <v>1382</v>
      </c>
      <c r="C1383" s="1" t="s">
        <v>5491</v>
      </c>
      <c r="D1383">
        <v>5000</v>
      </c>
      <c r="E1383">
        <f>VLOOKUP(D1383,LU_A!$C$2:$D$13,1,TRUE)</f>
        <v>5000</v>
      </c>
      <c r="F1383" t="str">
        <f>VLOOKUP($D1383,LU_A!$C$2:$D$13,2,TRUE)</f>
        <v>SmC</v>
      </c>
      <c r="G1383">
        <v>5355</v>
      </c>
      <c r="H1383" t="s">
        <v>8219</v>
      </c>
      <c r="I1383" t="s">
        <v>8224</v>
      </c>
      <c r="J1383" t="s">
        <v>8246</v>
      </c>
      <c r="K1383">
        <v>1482988125</v>
      </c>
      <c r="L1383" s="8">
        <f t="shared" si="210"/>
        <v>42733.214409722219</v>
      </c>
      <c r="M1383" s="8">
        <f t="shared" si="213"/>
        <v>42733</v>
      </c>
      <c r="N1383" s="9">
        <f t="shared" si="214"/>
        <v>0.21440972221898846</v>
      </c>
      <c r="O1383">
        <v>1480396125</v>
      </c>
      <c r="P1383" s="8">
        <f t="shared" si="211"/>
        <v>42703.214409722219</v>
      </c>
      <c r="Q1383" s="8">
        <f t="shared" si="215"/>
        <v>42703</v>
      </c>
      <c r="R1383" s="9">
        <f t="shared" si="216"/>
        <v>0.21440972221898846</v>
      </c>
      <c r="S1383" t="b">
        <v>0</v>
      </c>
      <c r="T1383">
        <v>73</v>
      </c>
      <c r="U1383">
        <f t="shared" si="217"/>
        <v>73</v>
      </c>
      <c r="V1383" t="str">
        <f t="shared" si="218"/>
        <v/>
      </c>
      <c r="W1383" t="b">
        <v>1</v>
      </c>
      <c r="X1383" t="s">
        <v>8274</v>
      </c>
      <c r="Y1383" s="3">
        <f t="shared" si="219"/>
        <v>1.071</v>
      </c>
      <c r="Z1383" s="4">
        <f t="shared" si="212"/>
        <v>73.356164383561648</v>
      </c>
      <c r="AA1383" t="s">
        <v>8321</v>
      </c>
      <c r="AB1383" t="s">
        <v>8322</v>
      </c>
      <c r="AC1383">
        <f>1</f>
        <v>1</v>
      </c>
    </row>
    <row r="1384" spans="1:29" ht="43.2" x14ac:dyDescent="0.3">
      <c r="A1384">
        <v>1382</v>
      </c>
      <c r="B1384" s="1" t="s">
        <v>1383</v>
      </c>
      <c r="C1384" s="1" t="s">
        <v>5492</v>
      </c>
      <c r="D1384">
        <v>8000</v>
      </c>
      <c r="E1384">
        <f>VLOOKUP(D1384,LU_A!$C$2:$D$13,1,TRUE)</f>
        <v>5000</v>
      </c>
      <c r="F1384" t="str">
        <f>VLOOKUP($D1384,LU_A!$C$2:$D$13,2,TRUE)</f>
        <v>SmC</v>
      </c>
      <c r="G1384">
        <v>8349</v>
      </c>
      <c r="H1384" t="s">
        <v>8219</v>
      </c>
      <c r="I1384" t="s">
        <v>8224</v>
      </c>
      <c r="J1384" t="s">
        <v>8246</v>
      </c>
      <c r="K1384">
        <v>1367867536</v>
      </c>
      <c r="L1384" s="8">
        <f t="shared" si="210"/>
        <v>41400.800185185188</v>
      </c>
      <c r="M1384" s="8">
        <f t="shared" si="213"/>
        <v>41400</v>
      </c>
      <c r="N1384" s="9">
        <f t="shared" si="214"/>
        <v>0.80018518518772908</v>
      </c>
      <c r="O1384">
        <v>1365275536</v>
      </c>
      <c r="P1384" s="8">
        <f t="shared" si="211"/>
        <v>41370.800185185188</v>
      </c>
      <c r="Q1384" s="8">
        <f t="shared" si="215"/>
        <v>41370</v>
      </c>
      <c r="R1384" s="9">
        <f t="shared" si="216"/>
        <v>0.80018518518772908</v>
      </c>
      <c r="S1384" t="b">
        <v>0</v>
      </c>
      <c r="T1384">
        <v>148</v>
      </c>
      <c r="U1384">
        <f t="shared" si="217"/>
        <v>148</v>
      </c>
      <c r="V1384" t="str">
        <f t="shared" si="218"/>
        <v/>
      </c>
      <c r="W1384" t="b">
        <v>1</v>
      </c>
      <c r="X1384" t="s">
        <v>8274</v>
      </c>
      <c r="Y1384" s="3">
        <f t="shared" si="219"/>
        <v>1.043625</v>
      </c>
      <c r="Z1384" s="4">
        <f t="shared" si="212"/>
        <v>56.412162162162161</v>
      </c>
      <c r="AA1384" t="s">
        <v>8321</v>
      </c>
      <c r="AB1384" t="s">
        <v>8322</v>
      </c>
      <c r="AC1384">
        <f>1</f>
        <v>1</v>
      </c>
    </row>
    <row r="1385" spans="1:29" ht="43.2" x14ac:dyDescent="0.3">
      <c r="A1385">
        <v>1383</v>
      </c>
      <c r="B1385" s="1" t="s">
        <v>1384</v>
      </c>
      <c r="C1385" s="1" t="s">
        <v>5493</v>
      </c>
      <c r="D1385">
        <v>2200</v>
      </c>
      <c r="E1385">
        <f>VLOOKUP(D1385,LU_A!$C$2:$D$13,1,TRUE)</f>
        <v>1000</v>
      </c>
      <c r="F1385" t="str">
        <f>VLOOKUP($D1385,LU_A!$C$2:$D$13,2,TRUE)</f>
        <v>SmB</v>
      </c>
      <c r="G1385">
        <v>4673</v>
      </c>
      <c r="H1385" t="s">
        <v>8219</v>
      </c>
      <c r="I1385" t="s">
        <v>8229</v>
      </c>
      <c r="J1385" t="s">
        <v>8251</v>
      </c>
      <c r="K1385">
        <v>1482457678</v>
      </c>
      <c r="L1385" s="8">
        <f t="shared" si="210"/>
        <v>42727.074976851851</v>
      </c>
      <c r="M1385" s="8">
        <f t="shared" si="213"/>
        <v>42727</v>
      </c>
      <c r="N1385" s="9">
        <f t="shared" si="214"/>
        <v>7.497685185080627E-2</v>
      </c>
      <c r="O1385">
        <v>1480729678</v>
      </c>
      <c r="P1385" s="8">
        <f t="shared" si="211"/>
        <v>42707.074976851851</v>
      </c>
      <c r="Q1385" s="8">
        <f t="shared" si="215"/>
        <v>42707</v>
      </c>
      <c r="R1385" s="9">
        <f t="shared" si="216"/>
        <v>7.497685185080627E-2</v>
      </c>
      <c r="S1385" t="b">
        <v>0</v>
      </c>
      <c r="T1385">
        <v>93</v>
      </c>
      <c r="U1385">
        <f t="shared" si="217"/>
        <v>93</v>
      </c>
      <c r="V1385" t="str">
        <f t="shared" si="218"/>
        <v/>
      </c>
      <c r="W1385" t="b">
        <v>1</v>
      </c>
      <c r="X1385" t="s">
        <v>8274</v>
      </c>
      <c r="Y1385" s="3">
        <f t="shared" si="219"/>
        <v>2.124090909090909</v>
      </c>
      <c r="Z1385" s="4">
        <f t="shared" si="212"/>
        <v>50.247311827956992</v>
      </c>
      <c r="AA1385" t="s">
        <v>8321</v>
      </c>
      <c r="AB1385" t="s">
        <v>8322</v>
      </c>
      <c r="AC1385">
        <f>1</f>
        <v>1</v>
      </c>
    </row>
    <row r="1386" spans="1:29" ht="43.2" x14ac:dyDescent="0.3">
      <c r="A1386">
        <v>1384</v>
      </c>
      <c r="B1386" s="1" t="s">
        <v>1385</v>
      </c>
      <c r="C1386" s="1" t="s">
        <v>5494</v>
      </c>
      <c r="D1386">
        <v>3500</v>
      </c>
      <c r="E1386">
        <f>VLOOKUP(D1386,LU_A!$C$2:$D$13,1,TRUE)</f>
        <v>1000</v>
      </c>
      <c r="F1386" t="str">
        <f>VLOOKUP($D1386,LU_A!$C$2:$D$13,2,TRUE)</f>
        <v>SmB</v>
      </c>
      <c r="G1386">
        <v>4343</v>
      </c>
      <c r="H1386" t="s">
        <v>8219</v>
      </c>
      <c r="I1386" t="s">
        <v>8224</v>
      </c>
      <c r="J1386" t="s">
        <v>8246</v>
      </c>
      <c r="K1386">
        <v>1436117922</v>
      </c>
      <c r="L1386" s="8">
        <f t="shared" si="210"/>
        <v>42190.735208333332</v>
      </c>
      <c r="M1386" s="8">
        <f t="shared" si="213"/>
        <v>42190</v>
      </c>
      <c r="N1386" s="9">
        <f t="shared" si="214"/>
        <v>0.73520833333168412</v>
      </c>
      <c r="O1386">
        <v>1433525922</v>
      </c>
      <c r="P1386" s="8">
        <f t="shared" si="211"/>
        <v>42160.735208333332</v>
      </c>
      <c r="Q1386" s="8">
        <f t="shared" si="215"/>
        <v>42160</v>
      </c>
      <c r="R1386" s="9">
        <f t="shared" si="216"/>
        <v>0.73520833333168412</v>
      </c>
      <c r="S1386" t="b">
        <v>0</v>
      </c>
      <c r="T1386">
        <v>63</v>
      </c>
      <c r="U1386">
        <f t="shared" si="217"/>
        <v>63</v>
      </c>
      <c r="V1386" t="str">
        <f t="shared" si="218"/>
        <v/>
      </c>
      <c r="W1386" t="b">
        <v>1</v>
      </c>
      <c r="X1386" t="s">
        <v>8274</v>
      </c>
      <c r="Y1386" s="3">
        <f t="shared" si="219"/>
        <v>1.2408571428571429</v>
      </c>
      <c r="Z1386" s="4">
        <f t="shared" si="212"/>
        <v>68.936507936507937</v>
      </c>
      <c r="AA1386" t="s">
        <v>8321</v>
      </c>
      <c r="AB1386" t="s">
        <v>8322</v>
      </c>
      <c r="AC1386">
        <f>1</f>
        <v>1</v>
      </c>
    </row>
    <row r="1387" spans="1:29" ht="43.2" x14ac:dyDescent="0.3">
      <c r="A1387">
        <v>1385</v>
      </c>
      <c r="B1387" s="1" t="s">
        <v>1386</v>
      </c>
      <c r="C1387" s="1" t="s">
        <v>5495</v>
      </c>
      <c r="D1387">
        <v>8000</v>
      </c>
      <c r="E1387">
        <f>VLOOKUP(D1387,LU_A!$C$2:$D$13,1,TRUE)</f>
        <v>5000</v>
      </c>
      <c r="F1387" t="str">
        <f>VLOOKUP($D1387,LU_A!$C$2:$D$13,2,TRUE)</f>
        <v>SmC</v>
      </c>
      <c r="G1387">
        <v>8832.49</v>
      </c>
      <c r="H1387" t="s">
        <v>8219</v>
      </c>
      <c r="I1387" t="s">
        <v>8236</v>
      </c>
      <c r="J1387" t="s">
        <v>8249</v>
      </c>
      <c r="K1387">
        <v>1461931860</v>
      </c>
      <c r="L1387" s="8">
        <f t="shared" si="210"/>
        <v>42489.507638888885</v>
      </c>
      <c r="M1387" s="8">
        <f t="shared" si="213"/>
        <v>42489</v>
      </c>
      <c r="N1387" s="9">
        <f t="shared" si="214"/>
        <v>0.507638888884685</v>
      </c>
      <c r="O1387">
        <v>1457109121</v>
      </c>
      <c r="P1387" s="8">
        <f t="shared" si="211"/>
        <v>42433.688900462963</v>
      </c>
      <c r="Q1387" s="8">
        <f t="shared" si="215"/>
        <v>42433</v>
      </c>
      <c r="R1387" s="9">
        <f t="shared" si="216"/>
        <v>0.68890046296291985</v>
      </c>
      <c r="S1387" t="b">
        <v>0</v>
      </c>
      <c r="T1387">
        <v>134</v>
      </c>
      <c r="U1387">
        <f t="shared" si="217"/>
        <v>134</v>
      </c>
      <c r="V1387" t="str">
        <f t="shared" si="218"/>
        <v/>
      </c>
      <c r="W1387" t="b">
        <v>1</v>
      </c>
      <c r="X1387" t="s">
        <v>8274</v>
      </c>
      <c r="Y1387" s="3">
        <f t="shared" si="219"/>
        <v>1.10406125</v>
      </c>
      <c r="Z1387" s="4">
        <f t="shared" si="212"/>
        <v>65.914104477611943</v>
      </c>
      <c r="AA1387" t="s">
        <v>8321</v>
      </c>
      <c r="AB1387" t="s">
        <v>8322</v>
      </c>
      <c r="AC1387">
        <f>1</f>
        <v>1</v>
      </c>
    </row>
    <row r="1388" spans="1:29" ht="28.8" x14ac:dyDescent="0.3">
      <c r="A1388">
        <v>1386</v>
      </c>
      <c r="B1388" s="1" t="s">
        <v>1387</v>
      </c>
      <c r="C1388" s="1" t="s">
        <v>5496</v>
      </c>
      <c r="D1388">
        <v>400</v>
      </c>
      <c r="E1388">
        <f>VLOOKUP(D1388,LU_A!$C$2:$D$13,1,TRUE)</f>
        <v>0</v>
      </c>
      <c r="F1388" t="str">
        <f>VLOOKUP($D1388,LU_A!$C$2:$D$13,2,TRUE)</f>
        <v>SmA</v>
      </c>
      <c r="G1388">
        <v>875</v>
      </c>
      <c r="H1388" t="s">
        <v>8219</v>
      </c>
      <c r="I1388" t="s">
        <v>8224</v>
      </c>
      <c r="J1388" t="s">
        <v>8246</v>
      </c>
      <c r="K1388">
        <v>1438183889</v>
      </c>
      <c r="L1388" s="8">
        <f t="shared" si="210"/>
        <v>42214.646863425922</v>
      </c>
      <c r="M1388" s="8">
        <f t="shared" si="213"/>
        <v>42214</v>
      </c>
      <c r="N1388" s="9">
        <f t="shared" si="214"/>
        <v>0.64686342592176516</v>
      </c>
      <c r="O1388">
        <v>1435591889</v>
      </c>
      <c r="P1388" s="8">
        <f t="shared" si="211"/>
        <v>42184.646863425922</v>
      </c>
      <c r="Q1388" s="8">
        <f t="shared" si="215"/>
        <v>42184</v>
      </c>
      <c r="R1388" s="9">
        <f t="shared" si="216"/>
        <v>0.64686342592176516</v>
      </c>
      <c r="S1388" t="b">
        <v>0</v>
      </c>
      <c r="T1388">
        <v>14</v>
      </c>
      <c r="U1388">
        <f t="shared" si="217"/>
        <v>14</v>
      </c>
      <c r="V1388" t="str">
        <f t="shared" si="218"/>
        <v/>
      </c>
      <c r="W1388" t="b">
        <v>1</v>
      </c>
      <c r="X1388" t="s">
        <v>8274</v>
      </c>
      <c r="Y1388" s="3">
        <f t="shared" si="219"/>
        <v>2.1875</v>
      </c>
      <c r="Z1388" s="4">
        <f t="shared" si="212"/>
        <v>62.5</v>
      </c>
      <c r="AA1388" t="s">
        <v>8321</v>
      </c>
      <c r="AB1388" t="s">
        <v>8322</v>
      </c>
      <c r="AC1388">
        <f>1</f>
        <v>1</v>
      </c>
    </row>
    <row r="1389" spans="1:29" ht="43.2" x14ac:dyDescent="0.3">
      <c r="A1389">
        <v>1387</v>
      </c>
      <c r="B1389" s="1" t="s">
        <v>1388</v>
      </c>
      <c r="C1389" s="1" t="s">
        <v>5497</v>
      </c>
      <c r="D1389">
        <v>4000</v>
      </c>
      <c r="E1389">
        <f>VLOOKUP(D1389,LU_A!$C$2:$D$13,1,TRUE)</f>
        <v>1000</v>
      </c>
      <c r="F1389" t="str">
        <f>VLOOKUP($D1389,LU_A!$C$2:$D$13,2,TRUE)</f>
        <v>SmB</v>
      </c>
      <c r="G1389">
        <v>5465</v>
      </c>
      <c r="H1389" t="s">
        <v>8219</v>
      </c>
      <c r="I1389" t="s">
        <v>8224</v>
      </c>
      <c r="J1389" t="s">
        <v>8246</v>
      </c>
      <c r="K1389">
        <v>1433305800</v>
      </c>
      <c r="L1389" s="8">
        <f t="shared" si="210"/>
        <v>42158.1875</v>
      </c>
      <c r="M1389" s="8">
        <f t="shared" si="213"/>
        <v>42158</v>
      </c>
      <c r="N1389" s="9">
        <f t="shared" si="214"/>
        <v>0.1875</v>
      </c>
      <c r="O1389">
        <v>1430604395</v>
      </c>
      <c r="P1389" s="8">
        <f t="shared" si="211"/>
        <v>42126.92123842593</v>
      </c>
      <c r="Q1389" s="8">
        <f t="shared" si="215"/>
        <v>42126</v>
      </c>
      <c r="R1389" s="9">
        <f t="shared" si="216"/>
        <v>0.92123842592991423</v>
      </c>
      <c r="S1389" t="b">
        <v>0</v>
      </c>
      <c r="T1389">
        <v>78</v>
      </c>
      <c r="U1389">
        <f t="shared" si="217"/>
        <v>78</v>
      </c>
      <c r="V1389" t="str">
        <f t="shared" si="218"/>
        <v/>
      </c>
      <c r="W1389" t="b">
        <v>1</v>
      </c>
      <c r="X1389" t="s">
        <v>8274</v>
      </c>
      <c r="Y1389" s="3">
        <f t="shared" si="219"/>
        <v>1.36625</v>
      </c>
      <c r="Z1389" s="4">
        <f t="shared" si="212"/>
        <v>70.064102564102569</v>
      </c>
      <c r="AA1389" t="s">
        <v>8321</v>
      </c>
      <c r="AB1389" t="s">
        <v>8322</v>
      </c>
      <c r="AC1389">
        <f>1</f>
        <v>1</v>
      </c>
    </row>
    <row r="1390" spans="1:29" ht="43.2" x14ac:dyDescent="0.3">
      <c r="A1390">
        <v>1388</v>
      </c>
      <c r="B1390" s="1" t="s">
        <v>1389</v>
      </c>
      <c r="C1390" s="1" t="s">
        <v>5498</v>
      </c>
      <c r="D1390">
        <v>5000</v>
      </c>
      <c r="E1390">
        <f>VLOOKUP(D1390,LU_A!$C$2:$D$13,1,TRUE)</f>
        <v>5000</v>
      </c>
      <c r="F1390" t="str">
        <f>VLOOKUP($D1390,LU_A!$C$2:$D$13,2,TRUE)</f>
        <v>SmC</v>
      </c>
      <c r="G1390">
        <v>6740.37</v>
      </c>
      <c r="H1390" t="s">
        <v>8219</v>
      </c>
      <c r="I1390" t="s">
        <v>8224</v>
      </c>
      <c r="J1390" t="s">
        <v>8246</v>
      </c>
      <c r="K1390">
        <v>1476720840</v>
      </c>
      <c r="L1390" s="8">
        <f t="shared" si="210"/>
        <v>42660.676388888889</v>
      </c>
      <c r="M1390" s="8">
        <f t="shared" si="213"/>
        <v>42660</v>
      </c>
      <c r="N1390" s="9">
        <f t="shared" si="214"/>
        <v>0.67638888888905058</v>
      </c>
      <c r="O1390">
        <v>1474469117</v>
      </c>
      <c r="P1390" s="8">
        <f t="shared" si="211"/>
        <v>42634.614780092597</v>
      </c>
      <c r="Q1390" s="8">
        <f t="shared" si="215"/>
        <v>42634</v>
      </c>
      <c r="R1390" s="9">
        <f t="shared" si="216"/>
        <v>0.614780092597357</v>
      </c>
      <c r="S1390" t="b">
        <v>0</v>
      </c>
      <c r="T1390">
        <v>112</v>
      </c>
      <c r="U1390">
        <f t="shared" si="217"/>
        <v>112</v>
      </c>
      <c r="V1390" t="str">
        <f t="shared" si="218"/>
        <v/>
      </c>
      <c r="W1390" t="b">
        <v>1</v>
      </c>
      <c r="X1390" t="s">
        <v>8274</v>
      </c>
      <c r="Y1390" s="3">
        <f t="shared" si="219"/>
        <v>1.348074</v>
      </c>
      <c r="Z1390" s="4">
        <f t="shared" si="212"/>
        <v>60.181874999999998</v>
      </c>
      <c r="AA1390" t="s">
        <v>8321</v>
      </c>
      <c r="AB1390" t="s">
        <v>8322</v>
      </c>
      <c r="AC1390">
        <f>1</f>
        <v>1</v>
      </c>
    </row>
    <row r="1391" spans="1:29" ht="28.8" x14ac:dyDescent="0.3">
      <c r="A1391">
        <v>1389</v>
      </c>
      <c r="B1391" s="1" t="s">
        <v>1390</v>
      </c>
      <c r="C1391" s="1" t="s">
        <v>5499</v>
      </c>
      <c r="D1391">
        <v>500</v>
      </c>
      <c r="E1391">
        <f>VLOOKUP(D1391,LU_A!$C$2:$D$13,1,TRUE)</f>
        <v>0</v>
      </c>
      <c r="F1391" t="str">
        <f>VLOOKUP($D1391,LU_A!$C$2:$D$13,2,TRUE)</f>
        <v>SmA</v>
      </c>
      <c r="G1391">
        <v>727</v>
      </c>
      <c r="H1391" t="s">
        <v>8219</v>
      </c>
      <c r="I1391" t="s">
        <v>8225</v>
      </c>
      <c r="J1391" t="s">
        <v>8247</v>
      </c>
      <c r="K1391">
        <v>1471087957</v>
      </c>
      <c r="L1391" s="8">
        <f t="shared" si="210"/>
        <v>42595.480983796297</v>
      </c>
      <c r="M1391" s="8">
        <f t="shared" si="213"/>
        <v>42595</v>
      </c>
      <c r="N1391" s="9">
        <f t="shared" si="214"/>
        <v>0.48098379629664123</v>
      </c>
      <c r="O1391">
        <v>1468495957</v>
      </c>
      <c r="P1391" s="8">
        <f t="shared" si="211"/>
        <v>42565.480983796297</v>
      </c>
      <c r="Q1391" s="8">
        <f t="shared" si="215"/>
        <v>42565</v>
      </c>
      <c r="R1391" s="9">
        <f t="shared" si="216"/>
        <v>0.48098379629664123</v>
      </c>
      <c r="S1391" t="b">
        <v>0</v>
      </c>
      <c r="T1391">
        <v>34</v>
      </c>
      <c r="U1391">
        <f t="shared" si="217"/>
        <v>34</v>
      </c>
      <c r="V1391" t="str">
        <f t="shared" si="218"/>
        <v/>
      </c>
      <c r="W1391" t="b">
        <v>1</v>
      </c>
      <c r="X1391" t="s">
        <v>8274</v>
      </c>
      <c r="Y1391" s="3">
        <f t="shared" si="219"/>
        <v>1.454</v>
      </c>
      <c r="Z1391" s="4">
        <f t="shared" si="212"/>
        <v>21.382352941176471</v>
      </c>
      <c r="AA1391" t="s">
        <v>8321</v>
      </c>
      <c r="AB1391" t="s">
        <v>8322</v>
      </c>
      <c r="AC1391">
        <f>1</f>
        <v>1</v>
      </c>
    </row>
    <row r="1392" spans="1:29" ht="43.2" x14ac:dyDescent="0.3">
      <c r="A1392">
        <v>1390</v>
      </c>
      <c r="B1392" s="1" t="s">
        <v>1391</v>
      </c>
      <c r="C1392" s="1" t="s">
        <v>5500</v>
      </c>
      <c r="D1392">
        <v>2800</v>
      </c>
      <c r="E1392">
        <f>VLOOKUP(D1392,LU_A!$C$2:$D$13,1,TRUE)</f>
        <v>1000</v>
      </c>
      <c r="F1392" t="str">
        <f>VLOOKUP($D1392,LU_A!$C$2:$D$13,2,TRUE)</f>
        <v>SmB</v>
      </c>
      <c r="G1392">
        <v>3055</v>
      </c>
      <c r="H1392" t="s">
        <v>8219</v>
      </c>
      <c r="I1392" t="s">
        <v>8224</v>
      </c>
      <c r="J1392" t="s">
        <v>8246</v>
      </c>
      <c r="K1392">
        <v>1430154720</v>
      </c>
      <c r="L1392" s="8">
        <f t="shared" si="210"/>
        <v>42121.716666666667</v>
      </c>
      <c r="M1392" s="8">
        <f t="shared" si="213"/>
        <v>42121</v>
      </c>
      <c r="N1392" s="9">
        <f t="shared" si="214"/>
        <v>0.71666666666715173</v>
      </c>
      <c r="O1392">
        <v>1427224606</v>
      </c>
      <c r="P1392" s="8">
        <f t="shared" si="211"/>
        <v>42087.803310185183</v>
      </c>
      <c r="Q1392" s="8">
        <f t="shared" si="215"/>
        <v>42087</v>
      </c>
      <c r="R1392" s="9">
        <f t="shared" si="216"/>
        <v>0.8033101851833635</v>
      </c>
      <c r="S1392" t="b">
        <v>0</v>
      </c>
      <c r="T1392">
        <v>19</v>
      </c>
      <c r="U1392">
        <f t="shared" si="217"/>
        <v>19</v>
      </c>
      <c r="V1392" t="str">
        <f t="shared" si="218"/>
        <v/>
      </c>
      <c r="W1392" t="b">
        <v>1</v>
      </c>
      <c r="X1392" t="s">
        <v>8274</v>
      </c>
      <c r="Y1392" s="3">
        <f t="shared" si="219"/>
        <v>1.0910714285714285</v>
      </c>
      <c r="Z1392" s="4">
        <f t="shared" si="212"/>
        <v>160.78947368421052</v>
      </c>
      <c r="AA1392" t="s">
        <v>8321</v>
      </c>
      <c r="AB1392" t="s">
        <v>8322</v>
      </c>
      <c r="AC1392">
        <f>1</f>
        <v>1</v>
      </c>
    </row>
    <row r="1393" spans="1:29" ht="43.2" x14ac:dyDescent="0.3">
      <c r="A1393">
        <v>1391</v>
      </c>
      <c r="B1393" s="1" t="s">
        <v>1392</v>
      </c>
      <c r="C1393" s="1" t="s">
        <v>5501</v>
      </c>
      <c r="D1393">
        <v>500</v>
      </c>
      <c r="E1393">
        <f>VLOOKUP(D1393,LU_A!$C$2:$D$13,1,TRUE)</f>
        <v>0</v>
      </c>
      <c r="F1393" t="str">
        <f>VLOOKUP($D1393,LU_A!$C$2:$D$13,2,TRUE)</f>
        <v>SmA</v>
      </c>
      <c r="G1393">
        <v>551</v>
      </c>
      <c r="H1393" t="s">
        <v>8219</v>
      </c>
      <c r="I1393" t="s">
        <v>8224</v>
      </c>
      <c r="J1393" t="s">
        <v>8246</v>
      </c>
      <c r="K1393">
        <v>1440219540</v>
      </c>
      <c r="L1393" s="8">
        <f t="shared" si="210"/>
        <v>42238.207638888889</v>
      </c>
      <c r="M1393" s="8">
        <f t="shared" si="213"/>
        <v>42238</v>
      </c>
      <c r="N1393" s="9">
        <f t="shared" si="214"/>
        <v>0.20763888888905058</v>
      </c>
      <c r="O1393">
        <v>1436369818</v>
      </c>
      <c r="P1393" s="8">
        <f t="shared" si="211"/>
        <v>42193.650671296295</v>
      </c>
      <c r="Q1393" s="8">
        <f t="shared" si="215"/>
        <v>42193</v>
      </c>
      <c r="R1393" s="9">
        <f t="shared" si="216"/>
        <v>0.65067129629460396</v>
      </c>
      <c r="S1393" t="b">
        <v>0</v>
      </c>
      <c r="T1393">
        <v>13</v>
      </c>
      <c r="U1393">
        <f t="shared" si="217"/>
        <v>13</v>
      </c>
      <c r="V1393" t="str">
        <f t="shared" si="218"/>
        <v/>
      </c>
      <c r="W1393" t="b">
        <v>1</v>
      </c>
      <c r="X1393" t="s">
        <v>8274</v>
      </c>
      <c r="Y1393" s="3">
        <f t="shared" si="219"/>
        <v>1.1020000000000001</v>
      </c>
      <c r="Z1393" s="4">
        <f t="shared" si="212"/>
        <v>42.384615384615387</v>
      </c>
      <c r="AA1393" t="s">
        <v>8321</v>
      </c>
      <c r="AB1393" t="s">
        <v>8322</v>
      </c>
      <c r="AC1393">
        <f>1</f>
        <v>1</v>
      </c>
    </row>
    <row r="1394" spans="1:29" ht="43.2" x14ac:dyDescent="0.3">
      <c r="A1394">
        <v>1392</v>
      </c>
      <c r="B1394" s="1" t="s">
        <v>1393</v>
      </c>
      <c r="C1394" s="1" t="s">
        <v>5502</v>
      </c>
      <c r="D1394">
        <v>2500</v>
      </c>
      <c r="E1394">
        <f>VLOOKUP(D1394,LU_A!$C$2:$D$13,1,TRUE)</f>
        <v>1000</v>
      </c>
      <c r="F1394" t="str">
        <f>VLOOKUP($D1394,LU_A!$C$2:$D$13,2,TRUE)</f>
        <v>SmB</v>
      </c>
      <c r="G1394">
        <v>2841</v>
      </c>
      <c r="H1394" t="s">
        <v>8219</v>
      </c>
      <c r="I1394" t="s">
        <v>8224</v>
      </c>
      <c r="J1394" t="s">
        <v>8246</v>
      </c>
      <c r="K1394">
        <v>1456976586</v>
      </c>
      <c r="L1394" s="8">
        <f t="shared" si="210"/>
        <v>42432.154930555553</v>
      </c>
      <c r="M1394" s="8">
        <f t="shared" si="213"/>
        <v>42432</v>
      </c>
      <c r="N1394" s="9">
        <f t="shared" si="214"/>
        <v>0.15493055555270985</v>
      </c>
      <c r="O1394">
        <v>1454298186</v>
      </c>
      <c r="P1394" s="8">
        <f t="shared" si="211"/>
        <v>42401.154930555553</v>
      </c>
      <c r="Q1394" s="8">
        <f t="shared" si="215"/>
        <v>42401</v>
      </c>
      <c r="R1394" s="9">
        <f t="shared" si="216"/>
        <v>0.15493055555270985</v>
      </c>
      <c r="S1394" t="b">
        <v>0</v>
      </c>
      <c r="T1394">
        <v>104</v>
      </c>
      <c r="U1394">
        <f t="shared" si="217"/>
        <v>104</v>
      </c>
      <c r="V1394" t="str">
        <f t="shared" si="218"/>
        <v/>
      </c>
      <c r="W1394" t="b">
        <v>1</v>
      </c>
      <c r="X1394" t="s">
        <v>8274</v>
      </c>
      <c r="Y1394" s="3">
        <f t="shared" si="219"/>
        <v>1.1364000000000001</v>
      </c>
      <c r="Z1394" s="4">
        <f t="shared" si="212"/>
        <v>27.317307692307693</v>
      </c>
      <c r="AA1394" t="s">
        <v>8321</v>
      </c>
      <c r="AB1394" t="s">
        <v>8322</v>
      </c>
      <c r="AC1394">
        <f>1</f>
        <v>1</v>
      </c>
    </row>
    <row r="1395" spans="1:29" x14ac:dyDescent="0.3">
      <c r="A1395">
        <v>1393</v>
      </c>
      <c r="B1395" s="1" t="s">
        <v>1394</v>
      </c>
      <c r="C1395" s="1" t="s">
        <v>5503</v>
      </c>
      <c r="D1395">
        <v>10000</v>
      </c>
      <c r="E1395">
        <f>VLOOKUP(D1395,LU_A!$C$2:$D$13,1,TRUE)</f>
        <v>10000</v>
      </c>
      <c r="F1395" t="str">
        <f>VLOOKUP($D1395,LU_A!$C$2:$D$13,2,TRUE)</f>
        <v>SmD</v>
      </c>
      <c r="G1395">
        <v>10235</v>
      </c>
      <c r="H1395" t="s">
        <v>8219</v>
      </c>
      <c r="I1395" t="s">
        <v>8224</v>
      </c>
      <c r="J1395" t="s">
        <v>8246</v>
      </c>
      <c r="K1395">
        <v>1470068523</v>
      </c>
      <c r="L1395" s="8">
        <f t="shared" si="210"/>
        <v>42583.681979166664</v>
      </c>
      <c r="M1395" s="8">
        <f t="shared" si="213"/>
        <v>42583</v>
      </c>
      <c r="N1395" s="9">
        <f t="shared" si="214"/>
        <v>0.68197916666395031</v>
      </c>
      <c r="O1395">
        <v>1467476523</v>
      </c>
      <c r="P1395" s="8">
        <f t="shared" si="211"/>
        <v>42553.681979166664</v>
      </c>
      <c r="Q1395" s="8">
        <f t="shared" si="215"/>
        <v>42553</v>
      </c>
      <c r="R1395" s="9">
        <f t="shared" si="216"/>
        <v>0.68197916666395031</v>
      </c>
      <c r="S1395" t="b">
        <v>0</v>
      </c>
      <c r="T1395">
        <v>52</v>
      </c>
      <c r="U1395">
        <f t="shared" si="217"/>
        <v>52</v>
      </c>
      <c r="V1395" t="str">
        <f t="shared" si="218"/>
        <v/>
      </c>
      <c r="W1395" t="b">
        <v>1</v>
      </c>
      <c r="X1395" t="s">
        <v>8274</v>
      </c>
      <c r="Y1395" s="3">
        <f t="shared" si="219"/>
        <v>1.0235000000000001</v>
      </c>
      <c r="Z1395" s="4">
        <f t="shared" si="212"/>
        <v>196.82692307692307</v>
      </c>
      <c r="AA1395" t="s">
        <v>8321</v>
      </c>
      <c r="AB1395" t="s">
        <v>8322</v>
      </c>
      <c r="AC1395">
        <f>1</f>
        <v>1</v>
      </c>
    </row>
    <row r="1396" spans="1:29" ht="43.2" x14ac:dyDescent="0.3">
      <c r="A1396">
        <v>1394</v>
      </c>
      <c r="B1396" s="1" t="s">
        <v>1395</v>
      </c>
      <c r="C1396" s="1" t="s">
        <v>5504</v>
      </c>
      <c r="D1396">
        <v>750</v>
      </c>
      <c r="E1396">
        <f>VLOOKUP(D1396,LU_A!$C$2:$D$13,1,TRUE)</f>
        <v>0</v>
      </c>
      <c r="F1396" t="str">
        <f>VLOOKUP($D1396,LU_A!$C$2:$D$13,2,TRUE)</f>
        <v>SmA</v>
      </c>
      <c r="G1396">
        <v>916</v>
      </c>
      <c r="H1396" t="s">
        <v>8219</v>
      </c>
      <c r="I1396" t="s">
        <v>8224</v>
      </c>
      <c r="J1396" t="s">
        <v>8246</v>
      </c>
      <c r="K1396">
        <v>1488337200</v>
      </c>
      <c r="L1396" s="8">
        <f t="shared" si="210"/>
        <v>42795.125</v>
      </c>
      <c r="M1396" s="8">
        <f t="shared" si="213"/>
        <v>42795</v>
      </c>
      <c r="N1396" s="9">
        <f t="shared" si="214"/>
        <v>0.125</v>
      </c>
      <c r="O1396">
        <v>1484623726</v>
      </c>
      <c r="P1396" s="8">
        <f t="shared" si="211"/>
        <v>42752.144976851851</v>
      </c>
      <c r="Q1396" s="8">
        <f t="shared" si="215"/>
        <v>42752</v>
      </c>
      <c r="R1396" s="9">
        <f t="shared" si="216"/>
        <v>0.14497685185051523</v>
      </c>
      <c r="S1396" t="b">
        <v>0</v>
      </c>
      <c r="T1396">
        <v>17</v>
      </c>
      <c r="U1396">
        <f t="shared" si="217"/>
        <v>17</v>
      </c>
      <c r="V1396" t="str">
        <f t="shared" si="218"/>
        <v/>
      </c>
      <c r="W1396" t="b">
        <v>1</v>
      </c>
      <c r="X1396" t="s">
        <v>8274</v>
      </c>
      <c r="Y1396" s="3">
        <f t="shared" si="219"/>
        <v>1.2213333333333334</v>
      </c>
      <c r="Z1396" s="4">
        <f t="shared" si="212"/>
        <v>53.882352941176471</v>
      </c>
      <c r="AA1396" t="s">
        <v>8321</v>
      </c>
      <c r="AB1396" t="s">
        <v>8322</v>
      </c>
      <c r="AC1396">
        <f>1</f>
        <v>1</v>
      </c>
    </row>
    <row r="1397" spans="1:29" x14ac:dyDescent="0.3">
      <c r="A1397">
        <v>1395</v>
      </c>
      <c r="B1397" s="1" t="s">
        <v>1396</v>
      </c>
      <c r="C1397" s="1" t="s">
        <v>5505</v>
      </c>
      <c r="D1397">
        <v>3500</v>
      </c>
      <c r="E1397">
        <f>VLOOKUP(D1397,LU_A!$C$2:$D$13,1,TRUE)</f>
        <v>1000</v>
      </c>
      <c r="F1397" t="str">
        <f>VLOOKUP($D1397,LU_A!$C$2:$D$13,2,TRUE)</f>
        <v>SmB</v>
      </c>
      <c r="G1397">
        <v>3916</v>
      </c>
      <c r="H1397" t="s">
        <v>8219</v>
      </c>
      <c r="I1397" t="s">
        <v>8224</v>
      </c>
      <c r="J1397" t="s">
        <v>8246</v>
      </c>
      <c r="K1397">
        <v>1484430481</v>
      </c>
      <c r="L1397" s="8">
        <f t="shared" si="210"/>
        <v>42749.90834490741</v>
      </c>
      <c r="M1397" s="8">
        <f t="shared" si="213"/>
        <v>42749</v>
      </c>
      <c r="N1397" s="9">
        <f t="shared" si="214"/>
        <v>0.90834490740962792</v>
      </c>
      <c r="O1397">
        <v>1481838481</v>
      </c>
      <c r="P1397" s="8">
        <f t="shared" si="211"/>
        <v>42719.90834490741</v>
      </c>
      <c r="Q1397" s="8">
        <f t="shared" si="215"/>
        <v>42719</v>
      </c>
      <c r="R1397" s="9">
        <f t="shared" si="216"/>
        <v>0.90834490740962792</v>
      </c>
      <c r="S1397" t="b">
        <v>0</v>
      </c>
      <c r="T1397">
        <v>82</v>
      </c>
      <c r="U1397">
        <f t="shared" si="217"/>
        <v>82</v>
      </c>
      <c r="V1397" t="str">
        <f t="shared" si="218"/>
        <v/>
      </c>
      <c r="W1397" t="b">
        <v>1</v>
      </c>
      <c r="X1397" t="s">
        <v>8274</v>
      </c>
      <c r="Y1397" s="3">
        <f t="shared" si="219"/>
        <v>1.1188571428571428</v>
      </c>
      <c r="Z1397" s="4">
        <f t="shared" si="212"/>
        <v>47.756097560975611</v>
      </c>
      <c r="AA1397" t="s">
        <v>8321</v>
      </c>
      <c r="AB1397" t="s">
        <v>8322</v>
      </c>
      <c r="AC1397">
        <f>1</f>
        <v>1</v>
      </c>
    </row>
    <row r="1398" spans="1:29" ht="43.2" x14ac:dyDescent="0.3">
      <c r="A1398">
        <v>1396</v>
      </c>
      <c r="B1398" s="1" t="s">
        <v>1397</v>
      </c>
      <c r="C1398" s="1" t="s">
        <v>5506</v>
      </c>
      <c r="D1398">
        <v>6000</v>
      </c>
      <c r="E1398">
        <f>VLOOKUP(D1398,LU_A!$C$2:$D$13,1,TRUE)</f>
        <v>5000</v>
      </c>
      <c r="F1398" t="str">
        <f>VLOOKUP($D1398,LU_A!$C$2:$D$13,2,TRUE)</f>
        <v>SmC</v>
      </c>
      <c r="G1398">
        <v>6438</v>
      </c>
      <c r="H1398" t="s">
        <v>8219</v>
      </c>
      <c r="I1398" t="s">
        <v>8224</v>
      </c>
      <c r="J1398" t="s">
        <v>8246</v>
      </c>
      <c r="K1398">
        <v>1423871882</v>
      </c>
      <c r="L1398" s="8">
        <f t="shared" si="210"/>
        <v>42048.99863425926</v>
      </c>
      <c r="M1398" s="8">
        <f t="shared" si="213"/>
        <v>42048</v>
      </c>
      <c r="N1398" s="9">
        <f t="shared" si="214"/>
        <v>0.99863425926014315</v>
      </c>
      <c r="O1398">
        <v>1421279882</v>
      </c>
      <c r="P1398" s="8">
        <f t="shared" si="211"/>
        <v>42018.99863425926</v>
      </c>
      <c r="Q1398" s="8">
        <f t="shared" si="215"/>
        <v>42018</v>
      </c>
      <c r="R1398" s="9">
        <f t="shared" si="216"/>
        <v>0.99863425926014315</v>
      </c>
      <c r="S1398" t="b">
        <v>0</v>
      </c>
      <c r="T1398">
        <v>73</v>
      </c>
      <c r="U1398">
        <f t="shared" si="217"/>
        <v>73</v>
      </c>
      <c r="V1398" t="str">
        <f t="shared" si="218"/>
        <v/>
      </c>
      <c r="W1398" t="b">
        <v>1</v>
      </c>
      <c r="X1398" t="s">
        <v>8274</v>
      </c>
      <c r="Y1398" s="3">
        <f t="shared" si="219"/>
        <v>1.073</v>
      </c>
      <c r="Z1398" s="4">
        <f t="shared" si="212"/>
        <v>88.191780821917803</v>
      </c>
      <c r="AA1398" t="s">
        <v>8321</v>
      </c>
      <c r="AB1398" t="s">
        <v>8322</v>
      </c>
      <c r="AC1398">
        <f>1</f>
        <v>1</v>
      </c>
    </row>
    <row r="1399" spans="1:29" ht="43.2" x14ac:dyDescent="0.3">
      <c r="A1399">
        <v>1397</v>
      </c>
      <c r="B1399" s="1" t="s">
        <v>1398</v>
      </c>
      <c r="C1399" s="1" t="s">
        <v>5507</v>
      </c>
      <c r="D1399">
        <v>10000</v>
      </c>
      <c r="E1399">
        <f>VLOOKUP(D1399,LU_A!$C$2:$D$13,1,TRUE)</f>
        <v>10000</v>
      </c>
      <c r="F1399" t="str">
        <f>VLOOKUP($D1399,LU_A!$C$2:$D$13,2,TRUE)</f>
        <v>SmD</v>
      </c>
      <c r="G1399">
        <v>11385</v>
      </c>
      <c r="H1399" t="s">
        <v>8219</v>
      </c>
      <c r="I1399" t="s">
        <v>8224</v>
      </c>
      <c r="J1399" t="s">
        <v>8246</v>
      </c>
      <c r="K1399">
        <v>1477603140</v>
      </c>
      <c r="L1399" s="8">
        <f t="shared" si="210"/>
        <v>42670.888194444444</v>
      </c>
      <c r="M1399" s="8">
        <f t="shared" si="213"/>
        <v>42670</v>
      </c>
      <c r="N1399" s="9">
        <f t="shared" si="214"/>
        <v>0.88819444444379769</v>
      </c>
      <c r="O1399">
        <v>1475013710</v>
      </c>
      <c r="P1399" s="8">
        <f t="shared" si="211"/>
        <v>42640.917939814812</v>
      </c>
      <c r="Q1399" s="8">
        <f t="shared" si="215"/>
        <v>42640</v>
      </c>
      <c r="R1399" s="9">
        <f t="shared" si="216"/>
        <v>0.91793981481168885</v>
      </c>
      <c r="S1399" t="b">
        <v>0</v>
      </c>
      <c r="T1399">
        <v>158</v>
      </c>
      <c r="U1399">
        <f t="shared" si="217"/>
        <v>158</v>
      </c>
      <c r="V1399" t="str">
        <f t="shared" si="218"/>
        <v/>
      </c>
      <c r="W1399" t="b">
        <v>1</v>
      </c>
      <c r="X1399" t="s">
        <v>8274</v>
      </c>
      <c r="Y1399" s="3">
        <f t="shared" si="219"/>
        <v>1.1385000000000001</v>
      </c>
      <c r="Z1399" s="4">
        <f t="shared" si="212"/>
        <v>72.056962025316452</v>
      </c>
      <c r="AA1399" t="s">
        <v>8321</v>
      </c>
      <c r="AB1399" t="s">
        <v>8322</v>
      </c>
      <c r="AC1399">
        <f>1</f>
        <v>1</v>
      </c>
    </row>
    <row r="1400" spans="1:29" ht="43.2" x14ac:dyDescent="0.3">
      <c r="A1400">
        <v>1398</v>
      </c>
      <c r="B1400" s="1" t="s">
        <v>1399</v>
      </c>
      <c r="C1400" s="1" t="s">
        <v>5508</v>
      </c>
      <c r="D1400">
        <v>4400</v>
      </c>
      <c r="E1400">
        <f>VLOOKUP(D1400,LU_A!$C$2:$D$13,1,TRUE)</f>
        <v>1000</v>
      </c>
      <c r="F1400" t="str">
        <f>VLOOKUP($D1400,LU_A!$C$2:$D$13,2,TRUE)</f>
        <v>SmB</v>
      </c>
      <c r="G1400">
        <v>4826</v>
      </c>
      <c r="H1400" t="s">
        <v>8219</v>
      </c>
      <c r="I1400" t="s">
        <v>8224</v>
      </c>
      <c r="J1400" t="s">
        <v>8246</v>
      </c>
      <c r="K1400">
        <v>1467752334</v>
      </c>
      <c r="L1400" s="8">
        <f t="shared" si="210"/>
        <v>42556.874236111107</v>
      </c>
      <c r="M1400" s="8">
        <f t="shared" si="213"/>
        <v>42556</v>
      </c>
      <c r="N1400" s="9">
        <f t="shared" si="214"/>
        <v>0.87423611110716593</v>
      </c>
      <c r="O1400">
        <v>1465160334</v>
      </c>
      <c r="P1400" s="8">
        <f t="shared" si="211"/>
        <v>42526.874236111107</v>
      </c>
      <c r="Q1400" s="8">
        <f t="shared" si="215"/>
        <v>42526</v>
      </c>
      <c r="R1400" s="9">
        <f t="shared" si="216"/>
        <v>0.87423611110716593</v>
      </c>
      <c r="S1400" t="b">
        <v>0</v>
      </c>
      <c r="T1400">
        <v>65</v>
      </c>
      <c r="U1400">
        <f t="shared" si="217"/>
        <v>65</v>
      </c>
      <c r="V1400" t="str">
        <f t="shared" si="218"/>
        <v/>
      </c>
      <c r="W1400" t="b">
        <v>1</v>
      </c>
      <c r="X1400" t="s">
        <v>8274</v>
      </c>
      <c r="Y1400" s="3">
        <f t="shared" si="219"/>
        <v>1.0968181818181819</v>
      </c>
      <c r="Z1400" s="4">
        <f t="shared" si="212"/>
        <v>74.246153846153845</v>
      </c>
      <c r="AA1400" t="s">
        <v>8321</v>
      </c>
      <c r="AB1400" t="s">
        <v>8322</v>
      </c>
      <c r="AC1400">
        <f>1</f>
        <v>1</v>
      </c>
    </row>
    <row r="1401" spans="1:29" ht="43.2" x14ac:dyDescent="0.3">
      <c r="A1401">
        <v>1399</v>
      </c>
      <c r="B1401" s="1" t="s">
        <v>1400</v>
      </c>
      <c r="C1401" s="1" t="s">
        <v>5509</v>
      </c>
      <c r="D1401">
        <v>9000</v>
      </c>
      <c r="E1401">
        <f>VLOOKUP(D1401,LU_A!$C$2:$D$13,1,TRUE)</f>
        <v>5000</v>
      </c>
      <c r="F1401" t="str">
        <f>VLOOKUP($D1401,LU_A!$C$2:$D$13,2,TRUE)</f>
        <v>SmC</v>
      </c>
      <c r="G1401">
        <v>11353</v>
      </c>
      <c r="H1401" t="s">
        <v>8219</v>
      </c>
      <c r="I1401" t="s">
        <v>8224</v>
      </c>
      <c r="J1401" t="s">
        <v>8246</v>
      </c>
      <c r="K1401">
        <v>1412640373</v>
      </c>
      <c r="L1401" s="8">
        <f t="shared" si="210"/>
        <v>41919.004317129627</v>
      </c>
      <c r="M1401" s="8">
        <f t="shared" si="213"/>
        <v>41919</v>
      </c>
      <c r="N1401" s="9">
        <f t="shared" si="214"/>
        <v>4.3171296274522319E-3</v>
      </c>
      <c r="O1401">
        <v>1410048373</v>
      </c>
      <c r="P1401" s="8">
        <f t="shared" si="211"/>
        <v>41889.004317129627</v>
      </c>
      <c r="Q1401" s="8">
        <f t="shared" si="215"/>
        <v>41889</v>
      </c>
      <c r="R1401" s="9">
        <f t="shared" si="216"/>
        <v>4.3171296274522319E-3</v>
      </c>
      <c r="S1401" t="b">
        <v>0</v>
      </c>
      <c r="T1401">
        <v>184</v>
      </c>
      <c r="U1401">
        <f t="shared" si="217"/>
        <v>184</v>
      </c>
      <c r="V1401" t="str">
        <f t="shared" si="218"/>
        <v/>
      </c>
      <c r="W1401" t="b">
        <v>1</v>
      </c>
      <c r="X1401" t="s">
        <v>8274</v>
      </c>
      <c r="Y1401" s="3">
        <f t="shared" si="219"/>
        <v>1.2614444444444444</v>
      </c>
      <c r="Z1401" s="4">
        <f t="shared" si="212"/>
        <v>61.701086956521742</v>
      </c>
      <c r="AA1401" t="s">
        <v>8321</v>
      </c>
      <c r="AB1401" t="s">
        <v>8322</v>
      </c>
      <c r="AC1401">
        <f>1</f>
        <v>1</v>
      </c>
    </row>
    <row r="1402" spans="1:29" ht="43.2" x14ac:dyDescent="0.3">
      <c r="A1402">
        <v>1400</v>
      </c>
      <c r="B1402" s="1" t="s">
        <v>1401</v>
      </c>
      <c r="C1402" s="1" t="s">
        <v>5510</v>
      </c>
      <c r="D1402">
        <v>350</v>
      </c>
      <c r="E1402">
        <f>VLOOKUP(D1402,LU_A!$C$2:$D$13,1,TRUE)</f>
        <v>0</v>
      </c>
      <c r="F1402" t="str">
        <f>VLOOKUP($D1402,LU_A!$C$2:$D$13,2,TRUE)</f>
        <v>SmA</v>
      </c>
      <c r="G1402">
        <v>586</v>
      </c>
      <c r="H1402" t="s">
        <v>8219</v>
      </c>
      <c r="I1402" t="s">
        <v>8225</v>
      </c>
      <c r="J1402" t="s">
        <v>8247</v>
      </c>
      <c r="K1402">
        <v>1465709400</v>
      </c>
      <c r="L1402" s="8">
        <f t="shared" si="210"/>
        <v>42533.229166666672</v>
      </c>
      <c r="M1402" s="8">
        <f t="shared" si="213"/>
        <v>42533</v>
      </c>
      <c r="N1402" s="9">
        <f t="shared" si="214"/>
        <v>0.22916666667151731</v>
      </c>
      <c r="O1402">
        <v>1462695073</v>
      </c>
      <c r="P1402" s="8">
        <f t="shared" si="211"/>
        <v>42498.341122685189</v>
      </c>
      <c r="Q1402" s="8">
        <f t="shared" si="215"/>
        <v>42498</v>
      </c>
      <c r="R1402" s="9">
        <f t="shared" si="216"/>
        <v>0.34112268518947531</v>
      </c>
      <c r="S1402" t="b">
        <v>0</v>
      </c>
      <c r="T1402">
        <v>34</v>
      </c>
      <c r="U1402">
        <f t="shared" si="217"/>
        <v>34</v>
      </c>
      <c r="V1402" t="str">
        <f t="shared" si="218"/>
        <v/>
      </c>
      <c r="W1402" t="b">
        <v>1</v>
      </c>
      <c r="X1402" t="s">
        <v>8274</v>
      </c>
      <c r="Y1402" s="3">
        <f t="shared" si="219"/>
        <v>1.6742857142857144</v>
      </c>
      <c r="Z1402" s="4">
        <f t="shared" si="212"/>
        <v>17.235294117647058</v>
      </c>
      <c r="AA1402" t="s">
        <v>8321</v>
      </c>
      <c r="AB1402" t="s">
        <v>8322</v>
      </c>
      <c r="AC1402">
        <f>1</f>
        <v>1</v>
      </c>
    </row>
    <row r="1403" spans="1:29" ht="57.6" x14ac:dyDescent="0.3">
      <c r="A1403">
        <v>1401</v>
      </c>
      <c r="B1403" s="1" t="s">
        <v>1402</v>
      </c>
      <c r="C1403" s="1" t="s">
        <v>5511</v>
      </c>
      <c r="D1403">
        <v>2500</v>
      </c>
      <c r="E1403">
        <f>VLOOKUP(D1403,LU_A!$C$2:$D$13,1,TRUE)</f>
        <v>1000</v>
      </c>
      <c r="F1403" t="str">
        <f>VLOOKUP($D1403,LU_A!$C$2:$D$13,2,TRUE)</f>
        <v>SmB</v>
      </c>
      <c r="G1403">
        <v>12413</v>
      </c>
      <c r="H1403" t="s">
        <v>8219</v>
      </c>
      <c r="I1403" t="s">
        <v>8224</v>
      </c>
      <c r="J1403" t="s">
        <v>8246</v>
      </c>
      <c r="K1403">
        <v>1369612474</v>
      </c>
      <c r="L1403" s="8">
        <f t="shared" si="210"/>
        <v>41420.99622685185</v>
      </c>
      <c r="M1403" s="8">
        <f t="shared" si="213"/>
        <v>41420</v>
      </c>
      <c r="N1403" s="9">
        <f t="shared" si="214"/>
        <v>0.99622685185022419</v>
      </c>
      <c r="O1403">
        <v>1367798074</v>
      </c>
      <c r="P1403" s="8">
        <f t="shared" si="211"/>
        <v>41399.99622685185</v>
      </c>
      <c r="Q1403" s="8">
        <f t="shared" si="215"/>
        <v>41399</v>
      </c>
      <c r="R1403" s="9">
        <f t="shared" si="216"/>
        <v>0.99622685185022419</v>
      </c>
      <c r="S1403" t="b">
        <v>0</v>
      </c>
      <c r="T1403">
        <v>240</v>
      </c>
      <c r="U1403">
        <f t="shared" si="217"/>
        <v>240</v>
      </c>
      <c r="V1403" t="str">
        <f t="shared" si="218"/>
        <v/>
      </c>
      <c r="W1403" t="b">
        <v>1</v>
      </c>
      <c r="X1403" t="s">
        <v>8274</v>
      </c>
      <c r="Y1403" s="3">
        <f t="shared" si="219"/>
        <v>4.9652000000000003</v>
      </c>
      <c r="Z1403" s="4">
        <f t="shared" si="212"/>
        <v>51.720833333333331</v>
      </c>
      <c r="AA1403" t="s">
        <v>8321</v>
      </c>
      <c r="AB1403" t="s">
        <v>8322</v>
      </c>
      <c r="AC1403">
        <f>1</f>
        <v>1</v>
      </c>
    </row>
    <row r="1404" spans="1:29" ht="43.2" x14ac:dyDescent="0.3">
      <c r="A1404">
        <v>1402</v>
      </c>
      <c r="B1404" s="1" t="s">
        <v>1403</v>
      </c>
      <c r="C1404" s="1" t="s">
        <v>5512</v>
      </c>
      <c r="D1404">
        <v>2500</v>
      </c>
      <c r="E1404">
        <f>VLOOKUP(D1404,LU_A!$C$2:$D$13,1,TRUE)</f>
        <v>1000</v>
      </c>
      <c r="F1404" t="str">
        <f>VLOOKUP($D1404,LU_A!$C$2:$D$13,2,TRUE)</f>
        <v>SmB</v>
      </c>
      <c r="G1404">
        <v>2729</v>
      </c>
      <c r="H1404" t="s">
        <v>8219</v>
      </c>
      <c r="I1404" t="s">
        <v>8225</v>
      </c>
      <c r="J1404" t="s">
        <v>8247</v>
      </c>
      <c r="K1404">
        <v>1430439411</v>
      </c>
      <c r="L1404" s="8">
        <f t="shared" si="210"/>
        <v>42125.011701388896</v>
      </c>
      <c r="M1404" s="8">
        <f t="shared" si="213"/>
        <v>42125</v>
      </c>
      <c r="N1404" s="9">
        <f t="shared" si="214"/>
        <v>1.1701388895744458E-2</v>
      </c>
      <c r="O1404">
        <v>1425259011</v>
      </c>
      <c r="P1404" s="8">
        <f t="shared" si="211"/>
        <v>42065.053368055553</v>
      </c>
      <c r="Q1404" s="8">
        <f t="shared" si="215"/>
        <v>42065</v>
      </c>
      <c r="R1404" s="9">
        <f t="shared" si="216"/>
        <v>5.3368055552709848E-2</v>
      </c>
      <c r="S1404" t="b">
        <v>0</v>
      </c>
      <c r="T1404">
        <v>113</v>
      </c>
      <c r="U1404">
        <f t="shared" si="217"/>
        <v>113</v>
      </c>
      <c r="V1404" t="str">
        <f t="shared" si="218"/>
        <v/>
      </c>
      <c r="W1404" t="b">
        <v>1</v>
      </c>
      <c r="X1404" t="s">
        <v>8274</v>
      </c>
      <c r="Y1404" s="3">
        <f t="shared" si="219"/>
        <v>1.0915999999999999</v>
      </c>
      <c r="Z1404" s="4">
        <f t="shared" si="212"/>
        <v>24.150442477876105</v>
      </c>
      <c r="AA1404" t="s">
        <v>8321</v>
      </c>
      <c r="AB1404" t="s">
        <v>8322</v>
      </c>
      <c r="AC1404">
        <f>1</f>
        <v>1</v>
      </c>
    </row>
    <row r="1405" spans="1:29" ht="43.2" x14ac:dyDescent="0.3">
      <c r="A1405">
        <v>1403</v>
      </c>
      <c r="B1405" s="1" t="s">
        <v>1404</v>
      </c>
      <c r="C1405" s="1" t="s">
        <v>5513</v>
      </c>
      <c r="D1405">
        <v>4000</v>
      </c>
      <c r="E1405">
        <f>VLOOKUP(D1405,LU_A!$C$2:$D$13,1,TRUE)</f>
        <v>1000</v>
      </c>
      <c r="F1405" t="str">
        <f>VLOOKUP($D1405,LU_A!$C$2:$D$13,2,TRUE)</f>
        <v>SmB</v>
      </c>
      <c r="G1405">
        <v>4103</v>
      </c>
      <c r="H1405" t="s">
        <v>8219</v>
      </c>
      <c r="I1405" t="s">
        <v>8224</v>
      </c>
      <c r="J1405" t="s">
        <v>8246</v>
      </c>
      <c r="K1405">
        <v>1374802235</v>
      </c>
      <c r="L1405" s="8">
        <f t="shared" si="210"/>
        <v>41481.062905092593</v>
      </c>
      <c r="M1405" s="8">
        <f t="shared" si="213"/>
        <v>41481</v>
      </c>
      <c r="N1405" s="9">
        <f t="shared" si="214"/>
        <v>6.2905092592700385E-2</v>
      </c>
      <c r="O1405">
        <v>1372210235</v>
      </c>
      <c r="P1405" s="8">
        <f t="shared" si="211"/>
        <v>41451.062905092593</v>
      </c>
      <c r="Q1405" s="8">
        <f t="shared" si="215"/>
        <v>41451</v>
      </c>
      <c r="R1405" s="9">
        <f t="shared" si="216"/>
        <v>6.2905092592700385E-2</v>
      </c>
      <c r="S1405" t="b">
        <v>0</v>
      </c>
      <c r="T1405">
        <v>66</v>
      </c>
      <c r="U1405">
        <f t="shared" si="217"/>
        <v>66</v>
      </c>
      <c r="V1405" t="str">
        <f t="shared" si="218"/>
        <v/>
      </c>
      <c r="W1405" t="b">
        <v>1</v>
      </c>
      <c r="X1405" t="s">
        <v>8274</v>
      </c>
      <c r="Y1405" s="3">
        <f t="shared" si="219"/>
        <v>1.0257499999999999</v>
      </c>
      <c r="Z1405" s="4">
        <f t="shared" si="212"/>
        <v>62.166666666666664</v>
      </c>
      <c r="AA1405" t="s">
        <v>8321</v>
      </c>
      <c r="AB1405" t="s">
        <v>8322</v>
      </c>
      <c r="AC1405">
        <f>1</f>
        <v>1</v>
      </c>
    </row>
    <row r="1406" spans="1:29" ht="43.2" x14ac:dyDescent="0.3">
      <c r="A1406">
        <v>1404</v>
      </c>
      <c r="B1406" s="1" t="s">
        <v>1405</v>
      </c>
      <c r="C1406" s="1" t="s">
        <v>5514</v>
      </c>
      <c r="D1406">
        <v>14500</v>
      </c>
      <c r="E1406">
        <f>VLOOKUP(D1406,LU_A!$C$2:$D$13,1,TRUE)</f>
        <v>10000</v>
      </c>
      <c r="F1406" t="str">
        <f>VLOOKUP($D1406,LU_A!$C$2:$D$13,2,TRUE)</f>
        <v>SmD</v>
      </c>
      <c r="G1406">
        <v>241</v>
      </c>
      <c r="H1406" t="s">
        <v>8221</v>
      </c>
      <c r="I1406" t="s">
        <v>8225</v>
      </c>
      <c r="J1406" t="s">
        <v>8247</v>
      </c>
      <c r="K1406">
        <v>1424607285</v>
      </c>
      <c r="L1406" s="8">
        <f t="shared" si="210"/>
        <v>42057.510243055556</v>
      </c>
      <c r="M1406" s="8">
        <f t="shared" si="213"/>
        <v>42057</v>
      </c>
      <c r="N1406" s="9">
        <f t="shared" si="214"/>
        <v>0.51024305555620231</v>
      </c>
      <c r="O1406">
        <v>1422447285</v>
      </c>
      <c r="P1406" s="8">
        <f t="shared" si="211"/>
        <v>42032.510243055556</v>
      </c>
      <c r="Q1406" s="8">
        <f t="shared" si="215"/>
        <v>42032</v>
      </c>
      <c r="R1406" s="9">
        <f t="shared" si="216"/>
        <v>0.51024305555620231</v>
      </c>
      <c r="S1406" t="b">
        <v>1</v>
      </c>
      <c r="T1406">
        <v>5</v>
      </c>
      <c r="U1406" t="str">
        <f t="shared" si="217"/>
        <v/>
      </c>
      <c r="V1406">
        <f t="shared" si="218"/>
        <v>5</v>
      </c>
      <c r="W1406" t="b">
        <v>0</v>
      </c>
      <c r="X1406" t="s">
        <v>8285</v>
      </c>
      <c r="Y1406" s="3">
        <f t="shared" si="219"/>
        <v>1.6620689655172414E-2</v>
      </c>
      <c r="Z1406" s="4">
        <f t="shared" si="212"/>
        <v>48.2</v>
      </c>
      <c r="AA1406" t="s">
        <v>8318</v>
      </c>
      <c r="AB1406" t="s">
        <v>8337</v>
      </c>
      <c r="AC1406">
        <f>1</f>
        <v>1</v>
      </c>
    </row>
    <row r="1407" spans="1:29" ht="28.8" x14ac:dyDescent="0.3">
      <c r="A1407">
        <v>1405</v>
      </c>
      <c r="B1407" s="1" t="s">
        <v>1406</v>
      </c>
      <c r="C1407" s="1" t="s">
        <v>5515</v>
      </c>
      <c r="D1407">
        <v>25000</v>
      </c>
      <c r="E1407">
        <f>VLOOKUP(D1407,LU_A!$C$2:$D$13,1,TRUE)</f>
        <v>25000</v>
      </c>
      <c r="F1407" t="str">
        <f>VLOOKUP($D1407,LU_A!$C$2:$D$13,2,TRUE)</f>
        <v>MedC</v>
      </c>
      <c r="G1407">
        <v>105</v>
      </c>
      <c r="H1407" t="s">
        <v>8221</v>
      </c>
      <c r="I1407" t="s">
        <v>8224</v>
      </c>
      <c r="J1407" t="s">
        <v>8246</v>
      </c>
      <c r="K1407">
        <v>1417195201</v>
      </c>
      <c r="L1407" s="8">
        <f t="shared" si="210"/>
        <v>41971.722233796296</v>
      </c>
      <c r="M1407" s="8">
        <f t="shared" si="213"/>
        <v>41971</v>
      </c>
      <c r="N1407" s="9">
        <f t="shared" si="214"/>
        <v>0.72223379629576812</v>
      </c>
      <c r="O1407">
        <v>1414599601</v>
      </c>
      <c r="P1407" s="8">
        <f t="shared" si="211"/>
        <v>41941.680567129632</v>
      </c>
      <c r="Q1407" s="8">
        <f t="shared" si="215"/>
        <v>41941</v>
      </c>
      <c r="R1407" s="9">
        <f t="shared" si="216"/>
        <v>0.68056712963152677</v>
      </c>
      <c r="S1407" t="b">
        <v>1</v>
      </c>
      <c r="T1407">
        <v>17</v>
      </c>
      <c r="U1407" t="str">
        <f t="shared" si="217"/>
        <v/>
      </c>
      <c r="V1407">
        <f t="shared" si="218"/>
        <v>17</v>
      </c>
      <c r="W1407" t="b">
        <v>0</v>
      </c>
      <c r="X1407" t="s">
        <v>8285</v>
      </c>
      <c r="Y1407" s="3">
        <f t="shared" si="219"/>
        <v>4.1999999999999997E-3</v>
      </c>
      <c r="Z1407" s="4">
        <f t="shared" si="212"/>
        <v>6.1764705882352944</v>
      </c>
      <c r="AA1407" t="s">
        <v>8318</v>
      </c>
      <c r="AB1407" t="s">
        <v>8337</v>
      </c>
      <c r="AC1407">
        <f>1</f>
        <v>1</v>
      </c>
    </row>
    <row r="1408" spans="1:29" x14ac:dyDescent="0.3">
      <c r="A1408">
        <v>1406</v>
      </c>
      <c r="B1408" s="1" t="s">
        <v>1407</v>
      </c>
      <c r="C1408" s="1" t="s">
        <v>5516</v>
      </c>
      <c r="D1408">
        <v>12000</v>
      </c>
      <c r="E1408">
        <f>VLOOKUP(D1408,LU_A!$C$2:$D$13,1,TRUE)</f>
        <v>10000</v>
      </c>
      <c r="F1408" t="str">
        <f>VLOOKUP($D1408,LU_A!$C$2:$D$13,2,TRUE)</f>
        <v>SmD</v>
      </c>
      <c r="G1408">
        <v>15</v>
      </c>
      <c r="H1408" t="s">
        <v>8221</v>
      </c>
      <c r="I1408" t="s">
        <v>8237</v>
      </c>
      <c r="J1408" t="s">
        <v>8249</v>
      </c>
      <c r="K1408">
        <v>1449914400</v>
      </c>
      <c r="L1408" s="8">
        <f t="shared" si="210"/>
        <v>42350.416666666672</v>
      </c>
      <c r="M1408" s="8">
        <f t="shared" si="213"/>
        <v>42350</v>
      </c>
      <c r="N1408" s="9">
        <f t="shared" si="214"/>
        <v>0.41666666667151731</v>
      </c>
      <c r="O1408">
        <v>1445336607</v>
      </c>
      <c r="P1408" s="8">
        <f t="shared" si="211"/>
        <v>42297.432951388888</v>
      </c>
      <c r="Q1408" s="8">
        <f t="shared" si="215"/>
        <v>42297</v>
      </c>
      <c r="R1408" s="9">
        <f t="shared" si="216"/>
        <v>0.43295138888788642</v>
      </c>
      <c r="S1408" t="b">
        <v>0</v>
      </c>
      <c r="T1408">
        <v>3</v>
      </c>
      <c r="U1408" t="str">
        <f t="shared" si="217"/>
        <v/>
      </c>
      <c r="V1408">
        <f t="shared" si="218"/>
        <v>3</v>
      </c>
      <c r="W1408" t="b">
        <v>0</v>
      </c>
      <c r="X1408" t="s">
        <v>8285</v>
      </c>
      <c r="Y1408" s="3">
        <f t="shared" si="219"/>
        <v>1.25E-3</v>
      </c>
      <c r="Z1408" s="4">
        <f t="shared" si="212"/>
        <v>5</v>
      </c>
      <c r="AA1408" t="s">
        <v>8318</v>
      </c>
      <c r="AB1408" t="s">
        <v>8337</v>
      </c>
      <c r="AC1408">
        <f>1</f>
        <v>1</v>
      </c>
    </row>
    <row r="1409" spans="1:29" ht="43.2" x14ac:dyDescent="0.3">
      <c r="A1409">
        <v>1407</v>
      </c>
      <c r="B1409" s="1" t="s">
        <v>1408</v>
      </c>
      <c r="C1409" s="1" t="s">
        <v>5517</v>
      </c>
      <c r="D1409">
        <v>3000</v>
      </c>
      <c r="E1409">
        <f>VLOOKUP(D1409,LU_A!$C$2:$D$13,1,TRUE)</f>
        <v>1000</v>
      </c>
      <c r="F1409" t="str">
        <f>VLOOKUP($D1409,LU_A!$C$2:$D$13,2,TRUE)</f>
        <v>SmB</v>
      </c>
      <c r="G1409">
        <v>15</v>
      </c>
      <c r="H1409" t="s">
        <v>8221</v>
      </c>
      <c r="I1409" t="s">
        <v>8224</v>
      </c>
      <c r="J1409" t="s">
        <v>8246</v>
      </c>
      <c r="K1409">
        <v>1407847978</v>
      </c>
      <c r="L1409" s="8">
        <f t="shared" si="210"/>
        <v>41863.536782407406</v>
      </c>
      <c r="M1409" s="8">
        <f t="shared" si="213"/>
        <v>41863</v>
      </c>
      <c r="N1409" s="9">
        <f t="shared" si="214"/>
        <v>0.53678240740555339</v>
      </c>
      <c r="O1409">
        <v>1405687978</v>
      </c>
      <c r="P1409" s="8">
        <f t="shared" si="211"/>
        <v>41838.536782407406</v>
      </c>
      <c r="Q1409" s="8">
        <f t="shared" si="215"/>
        <v>41838</v>
      </c>
      <c r="R1409" s="9">
        <f t="shared" si="216"/>
        <v>0.53678240740555339</v>
      </c>
      <c r="S1409" t="b">
        <v>0</v>
      </c>
      <c r="T1409">
        <v>2</v>
      </c>
      <c r="U1409" t="str">
        <f t="shared" si="217"/>
        <v/>
      </c>
      <c r="V1409">
        <f t="shared" si="218"/>
        <v>2</v>
      </c>
      <c r="W1409" t="b">
        <v>0</v>
      </c>
      <c r="X1409" t="s">
        <v>8285</v>
      </c>
      <c r="Y1409" s="3">
        <f t="shared" si="219"/>
        <v>5.0000000000000001E-3</v>
      </c>
      <c r="Z1409" s="4">
        <f t="shared" si="212"/>
        <v>7.5</v>
      </c>
      <c r="AA1409" t="s">
        <v>8318</v>
      </c>
      <c r="AB1409" t="s">
        <v>8337</v>
      </c>
      <c r="AC1409">
        <f>1</f>
        <v>1</v>
      </c>
    </row>
    <row r="1410" spans="1:29" ht="43.2" x14ac:dyDescent="0.3">
      <c r="A1410">
        <v>1408</v>
      </c>
      <c r="B1410" s="1" t="s">
        <v>1409</v>
      </c>
      <c r="C1410" s="1" t="s">
        <v>5518</v>
      </c>
      <c r="D1410">
        <v>1000</v>
      </c>
      <c r="E1410">
        <f>VLOOKUP(D1410,LU_A!$C$2:$D$13,1,TRUE)</f>
        <v>1000</v>
      </c>
      <c r="F1410" t="str">
        <f>VLOOKUP($D1410,LU_A!$C$2:$D$13,2,TRUE)</f>
        <v>SmB</v>
      </c>
      <c r="G1410">
        <v>72</v>
      </c>
      <c r="H1410" t="s">
        <v>8221</v>
      </c>
      <c r="I1410" t="s">
        <v>8225</v>
      </c>
      <c r="J1410" t="s">
        <v>8247</v>
      </c>
      <c r="K1410">
        <v>1447451756</v>
      </c>
      <c r="L1410" s="8">
        <f t="shared" ref="L1410:L1473" si="220">(((K1410/60)/60)/24)+DATE(1970,1,1)</f>
        <v>42321.913842592592</v>
      </c>
      <c r="M1410" s="8">
        <f t="shared" si="213"/>
        <v>42321</v>
      </c>
      <c r="N1410" s="9">
        <f t="shared" si="214"/>
        <v>0.91384259259211831</v>
      </c>
      <c r="O1410">
        <v>1444856156</v>
      </c>
      <c r="P1410" s="8">
        <f t="shared" ref="P1410:P1473" si="221">(((O1410/60)/60)/24)+DATE(1970,1,1)</f>
        <v>42291.872175925921</v>
      </c>
      <c r="Q1410" s="8">
        <f t="shared" si="215"/>
        <v>42291</v>
      </c>
      <c r="R1410" s="9">
        <f t="shared" si="216"/>
        <v>0.872175925920601</v>
      </c>
      <c r="S1410" t="b">
        <v>0</v>
      </c>
      <c r="T1410">
        <v>6</v>
      </c>
      <c r="U1410" t="str">
        <f t="shared" si="217"/>
        <v/>
      </c>
      <c r="V1410">
        <f t="shared" si="218"/>
        <v>6</v>
      </c>
      <c r="W1410" t="b">
        <v>0</v>
      </c>
      <c r="X1410" t="s">
        <v>8285</v>
      </c>
      <c r="Y1410" s="3">
        <f t="shared" si="219"/>
        <v>7.1999999999999995E-2</v>
      </c>
      <c r="Z1410" s="4">
        <f t="shared" ref="Z1410:Z1473" si="222">IFERROR(G1410/T1410," ")</f>
        <v>12</v>
      </c>
      <c r="AA1410" t="s">
        <v>8318</v>
      </c>
      <c r="AB1410" t="s">
        <v>8337</v>
      </c>
      <c r="AC1410">
        <f>1</f>
        <v>1</v>
      </c>
    </row>
    <row r="1411" spans="1:29" ht="43.2" x14ac:dyDescent="0.3">
      <c r="A1411">
        <v>1409</v>
      </c>
      <c r="B1411" s="1" t="s">
        <v>1410</v>
      </c>
      <c r="C1411" s="1" t="s">
        <v>5519</v>
      </c>
      <c r="D1411">
        <v>4000</v>
      </c>
      <c r="E1411">
        <f>VLOOKUP(D1411,LU_A!$C$2:$D$13,1,TRUE)</f>
        <v>1000</v>
      </c>
      <c r="F1411" t="str">
        <f>VLOOKUP($D1411,LU_A!$C$2:$D$13,2,TRUE)</f>
        <v>SmB</v>
      </c>
      <c r="G1411">
        <v>0</v>
      </c>
      <c r="H1411" t="s">
        <v>8221</v>
      </c>
      <c r="I1411" t="s">
        <v>8224</v>
      </c>
      <c r="J1411" t="s">
        <v>8246</v>
      </c>
      <c r="K1411">
        <v>1420085535</v>
      </c>
      <c r="L1411" s="8">
        <f t="shared" si="220"/>
        <v>42005.175173611111</v>
      </c>
      <c r="M1411" s="8">
        <f t="shared" ref="M1411:M1474" si="223">INT(L1411)</f>
        <v>42005</v>
      </c>
      <c r="N1411" s="9">
        <f t="shared" ref="N1411:N1474" si="224">L1411-M1411</f>
        <v>0.17517361111094942</v>
      </c>
      <c r="O1411">
        <v>1414897935</v>
      </c>
      <c r="P1411" s="8">
        <f t="shared" si="221"/>
        <v>41945.133506944447</v>
      </c>
      <c r="Q1411" s="8">
        <f t="shared" ref="Q1411:Q1474" si="225">INT(P1411)</f>
        <v>41945</v>
      </c>
      <c r="R1411" s="9">
        <f t="shared" ref="R1411:R1474" si="226">P1411-Q1411</f>
        <v>0.13350694444670808</v>
      </c>
      <c r="S1411" t="b">
        <v>0</v>
      </c>
      <c r="T1411">
        <v>0</v>
      </c>
      <c r="U1411" t="str">
        <f t="shared" ref="U1411:U1474" si="227">IF(H1411="successful",T1411,"")</f>
        <v/>
      </c>
      <c r="V1411">
        <f t="shared" ref="V1411:V1474" si="228">IF(H1411="failed",T1411,"")</f>
        <v>0</v>
      </c>
      <c r="W1411" t="b">
        <v>0</v>
      </c>
      <c r="X1411" t="s">
        <v>8285</v>
      </c>
      <c r="Y1411" s="3">
        <f t="shared" ref="Y1411:Y1474" si="229">G1411/D1411</f>
        <v>0</v>
      </c>
      <c r="Z1411" s="4" t="str">
        <f t="shared" si="222"/>
        <v xml:space="preserve"> </v>
      </c>
      <c r="AA1411" t="s">
        <v>8318</v>
      </c>
      <c r="AB1411" t="s">
        <v>8337</v>
      </c>
      <c r="AC1411">
        <f>1</f>
        <v>1</v>
      </c>
    </row>
    <row r="1412" spans="1:29" ht="43.2" x14ac:dyDescent="0.3">
      <c r="A1412">
        <v>1410</v>
      </c>
      <c r="B1412" s="1" t="s">
        <v>1411</v>
      </c>
      <c r="C1412" s="1" t="s">
        <v>5520</v>
      </c>
      <c r="D1412">
        <v>6000</v>
      </c>
      <c r="E1412">
        <f>VLOOKUP(D1412,LU_A!$C$2:$D$13,1,TRUE)</f>
        <v>5000</v>
      </c>
      <c r="F1412" t="str">
        <f>VLOOKUP($D1412,LU_A!$C$2:$D$13,2,TRUE)</f>
        <v>SmC</v>
      </c>
      <c r="G1412">
        <v>1</v>
      </c>
      <c r="H1412" t="s">
        <v>8221</v>
      </c>
      <c r="I1412" t="s">
        <v>8237</v>
      </c>
      <c r="J1412" t="s">
        <v>8249</v>
      </c>
      <c r="K1412">
        <v>1464939520</v>
      </c>
      <c r="L1412" s="8">
        <f t="shared" si="220"/>
        <v>42524.318518518514</v>
      </c>
      <c r="M1412" s="8">
        <f t="shared" si="223"/>
        <v>42524</v>
      </c>
      <c r="N1412" s="9">
        <f t="shared" si="224"/>
        <v>0.31851851851388346</v>
      </c>
      <c r="O1412">
        <v>1461051520</v>
      </c>
      <c r="P1412" s="8">
        <f t="shared" si="221"/>
        <v>42479.318518518514</v>
      </c>
      <c r="Q1412" s="8">
        <f t="shared" si="225"/>
        <v>42479</v>
      </c>
      <c r="R1412" s="9">
        <f t="shared" si="226"/>
        <v>0.31851851851388346</v>
      </c>
      <c r="S1412" t="b">
        <v>0</v>
      </c>
      <c r="T1412">
        <v>1</v>
      </c>
      <c r="U1412" t="str">
        <f t="shared" si="227"/>
        <v/>
      </c>
      <c r="V1412">
        <f t="shared" si="228"/>
        <v>1</v>
      </c>
      <c r="W1412" t="b">
        <v>0</v>
      </c>
      <c r="X1412" t="s">
        <v>8285</v>
      </c>
      <c r="Y1412" s="3">
        <f t="shared" si="229"/>
        <v>1.6666666666666666E-4</v>
      </c>
      <c r="Z1412" s="4">
        <f t="shared" si="222"/>
        <v>1</v>
      </c>
      <c r="AA1412" t="s">
        <v>8318</v>
      </c>
      <c r="AB1412" t="s">
        <v>8337</v>
      </c>
      <c r="AC1412">
        <f>1</f>
        <v>1</v>
      </c>
    </row>
    <row r="1413" spans="1:29" ht="57.6" x14ac:dyDescent="0.3">
      <c r="A1413">
        <v>1411</v>
      </c>
      <c r="B1413" s="1" t="s">
        <v>1412</v>
      </c>
      <c r="C1413" s="1" t="s">
        <v>5521</v>
      </c>
      <c r="D1413">
        <v>3000</v>
      </c>
      <c r="E1413">
        <f>VLOOKUP(D1413,LU_A!$C$2:$D$13,1,TRUE)</f>
        <v>1000</v>
      </c>
      <c r="F1413" t="str">
        <f>VLOOKUP($D1413,LU_A!$C$2:$D$13,2,TRUE)</f>
        <v>SmB</v>
      </c>
      <c r="G1413">
        <v>7</v>
      </c>
      <c r="H1413" t="s">
        <v>8221</v>
      </c>
      <c r="I1413" t="s">
        <v>8225</v>
      </c>
      <c r="J1413" t="s">
        <v>8247</v>
      </c>
      <c r="K1413">
        <v>1423185900</v>
      </c>
      <c r="L1413" s="8">
        <f t="shared" si="220"/>
        <v>42041.059027777781</v>
      </c>
      <c r="M1413" s="8">
        <f t="shared" si="223"/>
        <v>42041</v>
      </c>
      <c r="N1413" s="9">
        <f t="shared" si="224"/>
        <v>5.9027777781011537E-2</v>
      </c>
      <c r="O1413">
        <v>1420766700</v>
      </c>
      <c r="P1413" s="8">
        <f t="shared" si="221"/>
        <v>42013.059027777781</v>
      </c>
      <c r="Q1413" s="8">
        <f t="shared" si="225"/>
        <v>42013</v>
      </c>
      <c r="R1413" s="9">
        <f t="shared" si="226"/>
        <v>5.9027777781011537E-2</v>
      </c>
      <c r="S1413" t="b">
        <v>0</v>
      </c>
      <c r="T1413">
        <v>3</v>
      </c>
      <c r="U1413" t="str">
        <f t="shared" si="227"/>
        <v/>
      </c>
      <c r="V1413">
        <f t="shared" si="228"/>
        <v>3</v>
      </c>
      <c r="W1413" t="b">
        <v>0</v>
      </c>
      <c r="X1413" t="s">
        <v>8285</v>
      </c>
      <c r="Y1413" s="3">
        <f t="shared" si="229"/>
        <v>2.3333333333333335E-3</v>
      </c>
      <c r="Z1413" s="4">
        <f t="shared" si="222"/>
        <v>2.3333333333333335</v>
      </c>
      <c r="AA1413" t="s">
        <v>8318</v>
      </c>
      <c r="AB1413" t="s">
        <v>8337</v>
      </c>
      <c r="AC1413">
        <f>1</f>
        <v>1</v>
      </c>
    </row>
    <row r="1414" spans="1:29" ht="28.8" x14ac:dyDescent="0.3">
      <c r="A1414">
        <v>1412</v>
      </c>
      <c r="B1414" s="1" t="s">
        <v>1413</v>
      </c>
      <c r="C1414" s="1" t="s">
        <v>5522</v>
      </c>
      <c r="D1414">
        <v>7000</v>
      </c>
      <c r="E1414">
        <f>VLOOKUP(D1414,LU_A!$C$2:$D$13,1,TRUE)</f>
        <v>5000</v>
      </c>
      <c r="F1414" t="str">
        <f>VLOOKUP($D1414,LU_A!$C$2:$D$13,2,TRUE)</f>
        <v>SmC</v>
      </c>
      <c r="G1414">
        <v>320</v>
      </c>
      <c r="H1414" t="s">
        <v>8221</v>
      </c>
      <c r="I1414" t="s">
        <v>8224</v>
      </c>
      <c r="J1414" t="s">
        <v>8246</v>
      </c>
      <c r="K1414">
        <v>1417656699</v>
      </c>
      <c r="L1414" s="8">
        <f t="shared" si="220"/>
        <v>41977.063645833332</v>
      </c>
      <c r="M1414" s="8">
        <f t="shared" si="223"/>
        <v>41977</v>
      </c>
      <c r="N1414" s="9">
        <f t="shared" si="224"/>
        <v>6.3645833331975155E-2</v>
      </c>
      <c r="O1414">
        <v>1415064699</v>
      </c>
      <c r="P1414" s="8">
        <f t="shared" si="221"/>
        <v>41947.063645833332</v>
      </c>
      <c r="Q1414" s="8">
        <f t="shared" si="225"/>
        <v>41947</v>
      </c>
      <c r="R1414" s="9">
        <f t="shared" si="226"/>
        <v>6.3645833331975155E-2</v>
      </c>
      <c r="S1414" t="b">
        <v>0</v>
      </c>
      <c r="T1414">
        <v>13</v>
      </c>
      <c r="U1414" t="str">
        <f t="shared" si="227"/>
        <v/>
      </c>
      <c r="V1414">
        <f t="shared" si="228"/>
        <v>13</v>
      </c>
      <c r="W1414" t="b">
        <v>0</v>
      </c>
      <c r="X1414" t="s">
        <v>8285</v>
      </c>
      <c r="Y1414" s="3">
        <f t="shared" si="229"/>
        <v>4.5714285714285714E-2</v>
      </c>
      <c r="Z1414" s="4">
        <f t="shared" si="222"/>
        <v>24.615384615384617</v>
      </c>
      <c r="AA1414" t="s">
        <v>8318</v>
      </c>
      <c r="AB1414" t="s">
        <v>8337</v>
      </c>
      <c r="AC1414">
        <f>1</f>
        <v>1</v>
      </c>
    </row>
    <row r="1415" spans="1:29" ht="57.6" x14ac:dyDescent="0.3">
      <c r="A1415">
        <v>1413</v>
      </c>
      <c r="B1415" s="1" t="s">
        <v>1414</v>
      </c>
      <c r="C1415" s="1" t="s">
        <v>5523</v>
      </c>
      <c r="D1415">
        <v>2000</v>
      </c>
      <c r="E1415">
        <f>VLOOKUP(D1415,LU_A!$C$2:$D$13,1,TRUE)</f>
        <v>1000</v>
      </c>
      <c r="F1415" t="str">
        <f>VLOOKUP($D1415,LU_A!$C$2:$D$13,2,TRUE)</f>
        <v>SmB</v>
      </c>
      <c r="G1415">
        <v>100</v>
      </c>
      <c r="H1415" t="s">
        <v>8221</v>
      </c>
      <c r="I1415" t="s">
        <v>8237</v>
      </c>
      <c r="J1415" t="s">
        <v>8249</v>
      </c>
      <c r="K1415">
        <v>1455964170</v>
      </c>
      <c r="L1415" s="8">
        <f t="shared" si="220"/>
        <v>42420.437152777777</v>
      </c>
      <c r="M1415" s="8">
        <f t="shared" si="223"/>
        <v>42420</v>
      </c>
      <c r="N1415" s="9">
        <f t="shared" si="224"/>
        <v>0.43715277777664596</v>
      </c>
      <c r="O1415">
        <v>1450780170</v>
      </c>
      <c r="P1415" s="8">
        <f t="shared" si="221"/>
        <v>42360.437152777777</v>
      </c>
      <c r="Q1415" s="8">
        <f t="shared" si="225"/>
        <v>42360</v>
      </c>
      <c r="R1415" s="9">
        <f t="shared" si="226"/>
        <v>0.43715277777664596</v>
      </c>
      <c r="S1415" t="b">
        <v>0</v>
      </c>
      <c r="T1415">
        <v>1</v>
      </c>
      <c r="U1415" t="str">
        <f t="shared" si="227"/>
        <v/>
      </c>
      <c r="V1415">
        <f t="shared" si="228"/>
        <v>1</v>
      </c>
      <c r="W1415" t="b">
        <v>0</v>
      </c>
      <c r="X1415" t="s">
        <v>8285</v>
      </c>
      <c r="Y1415" s="3">
        <f t="shared" si="229"/>
        <v>0.05</v>
      </c>
      <c r="Z1415" s="4">
        <f t="shared" si="222"/>
        <v>100</v>
      </c>
      <c r="AA1415" t="s">
        <v>8318</v>
      </c>
      <c r="AB1415" t="s">
        <v>8337</v>
      </c>
      <c r="AC1415">
        <f>1</f>
        <v>1</v>
      </c>
    </row>
    <row r="1416" spans="1:29" ht="43.2" x14ac:dyDescent="0.3">
      <c r="A1416">
        <v>1414</v>
      </c>
      <c r="B1416" s="1" t="s">
        <v>1415</v>
      </c>
      <c r="C1416" s="1" t="s">
        <v>5524</v>
      </c>
      <c r="D1416">
        <v>500</v>
      </c>
      <c r="E1416">
        <f>VLOOKUP(D1416,LU_A!$C$2:$D$13,1,TRUE)</f>
        <v>0</v>
      </c>
      <c r="F1416" t="str">
        <f>VLOOKUP($D1416,LU_A!$C$2:$D$13,2,TRUE)</f>
        <v>SmA</v>
      </c>
      <c r="G1416">
        <v>1</v>
      </c>
      <c r="H1416" t="s">
        <v>8221</v>
      </c>
      <c r="I1416" t="s">
        <v>8224</v>
      </c>
      <c r="J1416" t="s">
        <v>8246</v>
      </c>
      <c r="K1416">
        <v>1483423467</v>
      </c>
      <c r="L1416" s="8">
        <f t="shared" si="220"/>
        <v>42738.25309027778</v>
      </c>
      <c r="M1416" s="8">
        <f t="shared" si="223"/>
        <v>42738</v>
      </c>
      <c r="N1416" s="9">
        <f t="shared" si="224"/>
        <v>0.25309027777984738</v>
      </c>
      <c r="O1416">
        <v>1480831467</v>
      </c>
      <c r="P1416" s="8">
        <f t="shared" si="221"/>
        <v>42708.25309027778</v>
      </c>
      <c r="Q1416" s="8">
        <f t="shared" si="225"/>
        <v>42708</v>
      </c>
      <c r="R1416" s="9">
        <f t="shared" si="226"/>
        <v>0.25309027777984738</v>
      </c>
      <c r="S1416" t="b">
        <v>0</v>
      </c>
      <c r="T1416">
        <v>1</v>
      </c>
      <c r="U1416" t="str">
        <f t="shared" si="227"/>
        <v/>
      </c>
      <c r="V1416">
        <f t="shared" si="228"/>
        <v>1</v>
      </c>
      <c r="W1416" t="b">
        <v>0</v>
      </c>
      <c r="X1416" t="s">
        <v>8285</v>
      </c>
      <c r="Y1416" s="3">
        <f t="shared" si="229"/>
        <v>2E-3</v>
      </c>
      <c r="Z1416" s="4">
        <f t="shared" si="222"/>
        <v>1</v>
      </c>
      <c r="AA1416" t="s">
        <v>8318</v>
      </c>
      <c r="AB1416" t="s">
        <v>8337</v>
      </c>
      <c r="AC1416">
        <f>1</f>
        <v>1</v>
      </c>
    </row>
    <row r="1417" spans="1:29" ht="43.2" x14ac:dyDescent="0.3">
      <c r="A1417">
        <v>1415</v>
      </c>
      <c r="B1417" s="1" t="s">
        <v>1416</v>
      </c>
      <c r="C1417" s="1" t="s">
        <v>5525</v>
      </c>
      <c r="D1417">
        <v>4400</v>
      </c>
      <c r="E1417">
        <f>VLOOKUP(D1417,LU_A!$C$2:$D$13,1,TRUE)</f>
        <v>1000</v>
      </c>
      <c r="F1417" t="str">
        <f>VLOOKUP($D1417,LU_A!$C$2:$D$13,2,TRUE)</f>
        <v>SmB</v>
      </c>
      <c r="G1417">
        <v>800</v>
      </c>
      <c r="H1417" t="s">
        <v>8221</v>
      </c>
      <c r="I1417" t="s">
        <v>8224</v>
      </c>
      <c r="J1417" t="s">
        <v>8246</v>
      </c>
      <c r="K1417">
        <v>1439741591</v>
      </c>
      <c r="L1417" s="8">
        <f t="shared" si="220"/>
        <v>42232.675821759258</v>
      </c>
      <c r="M1417" s="8">
        <f t="shared" si="223"/>
        <v>42232</v>
      </c>
      <c r="N1417" s="9">
        <f t="shared" si="224"/>
        <v>0.67582175925781485</v>
      </c>
      <c r="O1417">
        <v>1436285591</v>
      </c>
      <c r="P1417" s="8">
        <f t="shared" si="221"/>
        <v>42192.675821759258</v>
      </c>
      <c r="Q1417" s="8">
        <f t="shared" si="225"/>
        <v>42192</v>
      </c>
      <c r="R1417" s="9">
        <f t="shared" si="226"/>
        <v>0.67582175925781485</v>
      </c>
      <c r="S1417" t="b">
        <v>0</v>
      </c>
      <c r="T1417">
        <v>9</v>
      </c>
      <c r="U1417" t="str">
        <f t="shared" si="227"/>
        <v/>
      </c>
      <c r="V1417">
        <f t="shared" si="228"/>
        <v>9</v>
      </c>
      <c r="W1417" t="b">
        <v>0</v>
      </c>
      <c r="X1417" t="s">
        <v>8285</v>
      </c>
      <c r="Y1417" s="3">
        <f t="shared" si="229"/>
        <v>0.18181818181818182</v>
      </c>
      <c r="Z1417" s="4">
        <f t="shared" si="222"/>
        <v>88.888888888888886</v>
      </c>
      <c r="AA1417" t="s">
        <v>8318</v>
      </c>
      <c r="AB1417" t="s">
        <v>8337</v>
      </c>
      <c r="AC1417">
        <f>1</f>
        <v>1</v>
      </c>
    </row>
    <row r="1418" spans="1:29" ht="43.2" x14ac:dyDescent="0.3">
      <c r="A1418">
        <v>1416</v>
      </c>
      <c r="B1418" s="1" t="s">
        <v>1417</v>
      </c>
      <c r="C1418" s="1" t="s">
        <v>5526</v>
      </c>
      <c r="D1418">
        <v>50000</v>
      </c>
      <c r="E1418">
        <f>VLOOKUP(D1418,LU_A!$C$2:$D$13,1,TRUE)</f>
        <v>50000</v>
      </c>
      <c r="F1418" t="str">
        <f>VLOOKUP($D1418,LU_A!$C$2:$D$13,2,TRUE)</f>
        <v>LgD</v>
      </c>
      <c r="G1418">
        <v>0</v>
      </c>
      <c r="H1418" t="s">
        <v>8221</v>
      </c>
      <c r="I1418" t="s">
        <v>8224</v>
      </c>
      <c r="J1418" t="s">
        <v>8246</v>
      </c>
      <c r="K1418">
        <v>1448147619</v>
      </c>
      <c r="L1418" s="8">
        <f t="shared" si="220"/>
        <v>42329.967812499999</v>
      </c>
      <c r="M1418" s="8">
        <f t="shared" si="223"/>
        <v>42329</v>
      </c>
      <c r="N1418" s="9">
        <f t="shared" si="224"/>
        <v>0.96781249999912689</v>
      </c>
      <c r="O1418">
        <v>1445552019</v>
      </c>
      <c r="P1418" s="8">
        <f t="shared" si="221"/>
        <v>42299.926145833335</v>
      </c>
      <c r="Q1418" s="8">
        <f t="shared" si="225"/>
        <v>42299</v>
      </c>
      <c r="R1418" s="9">
        <f t="shared" si="226"/>
        <v>0.92614583333488554</v>
      </c>
      <c r="S1418" t="b">
        <v>0</v>
      </c>
      <c r="T1418">
        <v>0</v>
      </c>
      <c r="U1418" t="str">
        <f t="shared" si="227"/>
        <v/>
      </c>
      <c r="V1418">
        <f t="shared" si="228"/>
        <v>0</v>
      </c>
      <c r="W1418" t="b">
        <v>0</v>
      </c>
      <c r="X1418" t="s">
        <v>8285</v>
      </c>
      <c r="Y1418" s="3">
        <f t="shared" si="229"/>
        <v>0</v>
      </c>
      <c r="Z1418" s="4" t="str">
        <f t="shared" si="222"/>
        <v xml:space="preserve"> </v>
      </c>
      <c r="AA1418" t="s">
        <v>8318</v>
      </c>
      <c r="AB1418" t="s">
        <v>8337</v>
      </c>
      <c r="AC1418">
        <f>1</f>
        <v>1</v>
      </c>
    </row>
    <row r="1419" spans="1:29" ht="43.2" x14ac:dyDescent="0.3">
      <c r="A1419">
        <v>1417</v>
      </c>
      <c r="B1419" s="1" t="s">
        <v>1418</v>
      </c>
      <c r="C1419" s="1" t="s">
        <v>5527</v>
      </c>
      <c r="D1419">
        <v>4500</v>
      </c>
      <c r="E1419">
        <f>VLOOKUP(D1419,LU_A!$C$2:$D$13,1,TRUE)</f>
        <v>1000</v>
      </c>
      <c r="F1419" t="str">
        <f>VLOOKUP($D1419,LU_A!$C$2:$D$13,2,TRUE)</f>
        <v>SmB</v>
      </c>
      <c r="G1419">
        <v>55</v>
      </c>
      <c r="H1419" t="s">
        <v>8221</v>
      </c>
      <c r="I1419" t="s">
        <v>8224</v>
      </c>
      <c r="J1419" t="s">
        <v>8246</v>
      </c>
      <c r="K1419">
        <v>1442315460</v>
      </c>
      <c r="L1419" s="8">
        <f t="shared" si="220"/>
        <v>42262.465972222228</v>
      </c>
      <c r="M1419" s="8">
        <f t="shared" si="223"/>
        <v>42262</v>
      </c>
      <c r="N1419" s="9">
        <f t="shared" si="224"/>
        <v>0.46597222222771961</v>
      </c>
      <c r="O1419">
        <v>1439696174</v>
      </c>
      <c r="P1419" s="8">
        <f t="shared" si="221"/>
        <v>42232.15016203704</v>
      </c>
      <c r="Q1419" s="8">
        <f t="shared" si="225"/>
        <v>42232</v>
      </c>
      <c r="R1419" s="9">
        <f t="shared" si="226"/>
        <v>0.15016203703999054</v>
      </c>
      <c r="S1419" t="b">
        <v>0</v>
      </c>
      <c r="T1419">
        <v>2</v>
      </c>
      <c r="U1419" t="str">
        <f t="shared" si="227"/>
        <v/>
      </c>
      <c r="V1419">
        <f t="shared" si="228"/>
        <v>2</v>
      </c>
      <c r="W1419" t="b">
        <v>0</v>
      </c>
      <c r="X1419" t="s">
        <v>8285</v>
      </c>
      <c r="Y1419" s="3">
        <f t="shared" si="229"/>
        <v>1.2222222222222223E-2</v>
      </c>
      <c r="Z1419" s="4">
        <f t="shared" si="222"/>
        <v>27.5</v>
      </c>
      <c r="AA1419" t="s">
        <v>8318</v>
      </c>
      <c r="AB1419" t="s">
        <v>8337</v>
      </c>
      <c r="AC1419">
        <f>1</f>
        <v>1</v>
      </c>
    </row>
    <row r="1420" spans="1:29" ht="57.6" x14ac:dyDescent="0.3">
      <c r="A1420">
        <v>1418</v>
      </c>
      <c r="B1420" s="1" t="s">
        <v>1419</v>
      </c>
      <c r="C1420" s="1" t="s">
        <v>5528</v>
      </c>
      <c r="D1420">
        <v>3000</v>
      </c>
      <c r="E1420">
        <f>VLOOKUP(D1420,LU_A!$C$2:$D$13,1,TRUE)</f>
        <v>1000</v>
      </c>
      <c r="F1420" t="str">
        <f>VLOOKUP($D1420,LU_A!$C$2:$D$13,2,TRUE)</f>
        <v>SmB</v>
      </c>
      <c r="G1420">
        <v>6</v>
      </c>
      <c r="H1420" t="s">
        <v>8221</v>
      </c>
      <c r="I1420" t="s">
        <v>8227</v>
      </c>
      <c r="J1420" t="s">
        <v>8249</v>
      </c>
      <c r="K1420">
        <v>1456397834</v>
      </c>
      <c r="L1420" s="8">
        <f t="shared" si="220"/>
        <v>42425.456412037034</v>
      </c>
      <c r="M1420" s="8">
        <f t="shared" si="223"/>
        <v>42425</v>
      </c>
      <c r="N1420" s="9">
        <f t="shared" si="224"/>
        <v>0.45641203703416977</v>
      </c>
      <c r="O1420">
        <v>1453805834</v>
      </c>
      <c r="P1420" s="8">
        <f t="shared" si="221"/>
        <v>42395.456412037034</v>
      </c>
      <c r="Q1420" s="8">
        <f t="shared" si="225"/>
        <v>42395</v>
      </c>
      <c r="R1420" s="9">
        <f t="shared" si="226"/>
        <v>0.45641203703416977</v>
      </c>
      <c r="S1420" t="b">
        <v>0</v>
      </c>
      <c r="T1420">
        <v>1</v>
      </c>
      <c r="U1420" t="str">
        <f t="shared" si="227"/>
        <v/>
      </c>
      <c r="V1420">
        <f t="shared" si="228"/>
        <v>1</v>
      </c>
      <c r="W1420" t="b">
        <v>0</v>
      </c>
      <c r="X1420" t="s">
        <v>8285</v>
      </c>
      <c r="Y1420" s="3">
        <f t="shared" si="229"/>
        <v>2E-3</v>
      </c>
      <c r="Z1420" s="4">
        <f t="shared" si="222"/>
        <v>6</v>
      </c>
      <c r="AA1420" t="s">
        <v>8318</v>
      </c>
      <c r="AB1420" t="s">
        <v>8337</v>
      </c>
      <c r="AC1420">
        <f>1</f>
        <v>1</v>
      </c>
    </row>
    <row r="1421" spans="1:29" ht="57.6" x14ac:dyDescent="0.3">
      <c r="A1421">
        <v>1419</v>
      </c>
      <c r="B1421" s="1" t="s">
        <v>1420</v>
      </c>
      <c r="C1421" s="1" t="s">
        <v>5529</v>
      </c>
      <c r="D1421">
        <v>6300</v>
      </c>
      <c r="E1421">
        <f>VLOOKUP(D1421,LU_A!$C$2:$D$13,1,TRUE)</f>
        <v>5000</v>
      </c>
      <c r="F1421" t="str">
        <f>VLOOKUP($D1421,LU_A!$C$2:$D$13,2,TRUE)</f>
        <v>SmC</v>
      </c>
      <c r="G1421">
        <v>445</v>
      </c>
      <c r="H1421" t="s">
        <v>8221</v>
      </c>
      <c r="I1421" t="s">
        <v>8224</v>
      </c>
      <c r="J1421" t="s">
        <v>8246</v>
      </c>
      <c r="K1421">
        <v>1476010619</v>
      </c>
      <c r="L1421" s="8">
        <f t="shared" si="220"/>
        <v>42652.456238425926</v>
      </c>
      <c r="M1421" s="8">
        <f t="shared" si="223"/>
        <v>42652</v>
      </c>
      <c r="N1421" s="9">
        <f t="shared" si="224"/>
        <v>0.45623842592613073</v>
      </c>
      <c r="O1421">
        <v>1473418619</v>
      </c>
      <c r="P1421" s="8">
        <f t="shared" si="221"/>
        <v>42622.456238425926</v>
      </c>
      <c r="Q1421" s="8">
        <f t="shared" si="225"/>
        <v>42622</v>
      </c>
      <c r="R1421" s="9">
        <f t="shared" si="226"/>
        <v>0.45623842592613073</v>
      </c>
      <c r="S1421" t="b">
        <v>0</v>
      </c>
      <c r="T1421">
        <v>10</v>
      </c>
      <c r="U1421" t="str">
        <f t="shared" si="227"/>
        <v/>
      </c>
      <c r="V1421">
        <f t="shared" si="228"/>
        <v>10</v>
      </c>
      <c r="W1421" t="b">
        <v>0</v>
      </c>
      <c r="X1421" t="s">
        <v>8285</v>
      </c>
      <c r="Y1421" s="3">
        <f t="shared" si="229"/>
        <v>7.0634920634920634E-2</v>
      </c>
      <c r="Z1421" s="4">
        <f t="shared" si="222"/>
        <v>44.5</v>
      </c>
      <c r="AA1421" t="s">
        <v>8318</v>
      </c>
      <c r="AB1421" t="s">
        <v>8337</v>
      </c>
      <c r="AC1421">
        <f>1</f>
        <v>1</v>
      </c>
    </row>
    <row r="1422" spans="1:29" ht="28.8" x14ac:dyDescent="0.3">
      <c r="A1422">
        <v>1420</v>
      </c>
      <c r="B1422" s="1" t="s">
        <v>1421</v>
      </c>
      <c r="C1422" s="1" t="s">
        <v>5530</v>
      </c>
      <c r="D1422">
        <v>110</v>
      </c>
      <c r="E1422">
        <f>VLOOKUP(D1422,LU_A!$C$2:$D$13,1,TRUE)</f>
        <v>0</v>
      </c>
      <c r="F1422" t="str">
        <f>VLOOKUP($D1422,LU_A!$C$2:$D$13,2,TRUE)</f>
        <v>SmA</v>
      </c>
      <c r="G1422">
        <v>3</v>
      </c>
      <c r="H1422" t="s">
        <v>8221</v>
      </c>
      <c r="I1422" t="s">
        <v>8224</v>
      </c>
      <c r="J1422" t="s">
        <v>8246</v>
      </c>
      <c r="K1422">
        <v>1467129686</v>
      </c>
      <c r="L1422" s="8">
        <f t="shared" si="220"/>
        <v>42549.667662037042</v>
      </c>
      <c r="M1422" s="8">
        <f t="shared" si="223"/>
        <v>42549</v>
      </c>
      <c r="N1422" s="9">
        <f t="shared" si="224"/>
        <v>0.66766203704173677</v>
      </c>
      <c r="O1422">
        <v>1464969686</v>
      </c>
      <c r="P1422" s="8">
        <f t="shared" si="221"/>
        <v>42524.667662037042</v>
      </c>
      <c r="Q1422" s="8">
        <f t="shared" si="225"/>
        <v>42524</v>
      </c>
      <c r="R1422" s="9">
        <f t="shared" si="226"/>
        <v>0.66766203704173677</v>
      </c>
      <c r="S1422" t="b">
        <v>0</v>
      </c>
      <c r="T1422">
        <v>3</v>
      </c>
      <c r="U1422" t="str">
        <f t="shared" si="227"/>
        <v/>
      </c>
      <c r="V1422">
        <f t="shared" si="228"/>
        <v>3</v>
      </c>
      <c r="W1422" t="b">
        <v>0</v>
      </c>
      <c r="X1422" t="s">
        <v>8285</v>
      </c>
      <c r="Y1422" s="3">
        <f t="shared" si="229"/>
        <v>2.7272727272727271E-2</v>
      </c>
      <c r="Z1422" s="4">
        <f t="shared" si="222"/>
        <v>1</v>
      </c>
      <c r="AA1422" t="s">
        <v>8318</v>
      </c>
      <c r="AB1422" t="s">
        <v>8337</v>
      </c>
      <c r="AC1422">
        <f>1</f>
        <v>1</v>
      </c>
    </row>
    <row r="1423" spans="1:29" ht="57.6" x14ac:dyDescent="0.3">
      <c r="A1423">
        <v>1421</v>
      </c>
      <c r="B1423" s="1" t="s">
        <v>1422</v>
      </c>
      <c r="C1423" s="1" t="s">
        <v>5531</v>
      </c>
      <c r="D1423">
        <v>200000</v>
      </c>
      <c r="E1423">
        <f>VLOOKUP(D1423,LU_A!$C$2:$D$13,1,TRUE)</f>
        <v>50000</v>
      </c>
      <c r="F1423" t="str">
        <f>VLOOKUP($D1423,LU_A!$C$2:$D$13,2,TRUE)</f>
        <v>LgD</v>
      </c>
      <c r="G1423">
        <v>200</v>
      </c>
      <c r="H1423" t="s">
        <v>8221</v>
      </c>
      <c r="I1423" t="s">
        <v>8235</v>
      </c>
      <c r="J1423" t="s">
        <v>8255</v>
      </c>
      <c r="K1423">
        <v>1423432709</v>
      </c>
      <c r="L1423" s="8">
        <f t="shared" si="220"/>
        <v>42043.915613425925</v>
      </c>
      <c r="M1423" s="8">
        <f t="shared" si="223"/>
        <v>42043</v>
      </c>
      <c r="N1423" s="9">
        <f t="shared" si="224"/>
        <v>0.91561342592467554</v>
      </c>
      <c r="O1423">
        <v>1420840709</v>
      </c>
      <c r="P1423" s="8">
        <f t="shared" si="221"/>
        <v>42013.915613425925</v>
      </c>
      <c r="Q1423" s="8">
        <f t="shared" si="225"/>
        <v>42013</v>
      </c>
      <c r="R1423" s="9">
        <f t="shared" si="226"/>
        <v>0.91561342592467554</v>
      </c>
      <c r="S1423" t="b">
        <v>0</v>
      </c>
      <c r="T1423">
        <v>2</v>
      </c>
      <c r="U1423" t="str">
        <f t="shared" si="227"/>
        <v/>
      </c>
      <c r="V1423">
        <f t="shared" si="228"/>
        <v>2</v>
      </c>
      <c r="W1423" t="b">
        <v>0</v>
      </c>
      <c r="X1423" t="s">
        <v>8285</v>
      </c>
      <c r="Y1423" s="3">
        <f t="shared" si="229"/>
        <v>1E-3</v>
      </c>
      <c r="Z1423" s="4">
        <f t="shared" si="222"/>
        <v>100</v>
      </c>
      <c r="AA1423" t="s">
        <v>8318</v>
      </c>
      <c r="AB1423" t="s">
        <v>8337</v>
      </c>
      <c r="AC1423">
        <f>1</f>
        <v>1</v>
      </c>
    </row>
    <row r="1424" spans="1:29" ht="43.2" x14ac:dyDescent="0.3">
      <c r="A1424">
        <v>1422</v>
      </c>
      <c r="B1424" s="1" t="s">
        <v>1423</v>
      </c>
      <c r="C1424" s="1" t="s">
        <v>5532</v>
      </c>
      <c r="D1424">
        <v>25000</v>
      </c>
      <c r="E1424">
        <f>VLOOKUP(D1424,LU_A!$C$2:$D$13,1,TRUE)</f>
        <v>25000</v>
      </c>
      <c r="F1424" t="str">
        <f>VLOOKUP($D1424,LU_A!$C$2:$D$13,2,TRUE)</f>
        <v>MedC</v>
      </c>
      <c r="G1424">
        <v>26</v>
      </c>
      <c r="H1424" t="s">
        <v>8221</v>
      </c>
      <c r="I1424" t="s">
        <v>8228</v>
      </c>
      <c r="J1424" t="s">
        <v>8250</v>
      </c>
      <c r="K1424">
        <v>1474436704</v>
      </c>
      <c r="L1424" s="8">
        <f t="shared" si="220"/>
        <v>42634.239629629628</v>
      </c>
      <c r="M1424" s="8">
        <f t="shared" si="223"/>
        <v>42634</v>
      </c>
      <c r="N1424" s="9">
        <f t="shared" si="224"/>
        <v>0.23962962962832535</v>
      </c>
      <c r="O1424">
        <v>1471844704</v>
      </c>
      <c r="P1424" s="8">
        <f t="shared" si="221"/>
        <v>42604.239629629628</v>
      </c>
      <c r="Q1424" s="8">
        <f t="shared" si="225"/>
        <v>42604</v>
      </c>
      <c r="R1424" s="9">
        <f t="shared" si="226"/>
        <v>0.23962962962832535</v>
      </c>
      <c r="S1424" t="b">
        <v>0</v>
      </c>
      <c r="T1424">
        <v>2</v>
      </c>
      <c r="U1424" t="str">
        <f t="shared" si="227"/>
        <v/>
      </c>
      <c r="V1424">
        <f t="shared" si="228"/>
        <v>2</v>
      </c>
      <c r="W1424" t="b">
        <v>0</v>
      </c>
      <c r="X1424" t="s">
        <v>8285</v>
      </c>
      <c r="Y1424" s="3">
        <f t="shared" si="229"/>
        <v>1.0399999999999999E-3</v>
      </c>
      <c r="Z1424" s="4">
        <f t="shared" si="222"/>
        <v>13</v>
      </c>
      <c r="AA1424" t="s">
        <v>8318</v>
      </c>
      <c r="AB1424" t="s">
        <v>8337</v>
      </c>
      <c r="AC1424">
        <f>1</f>
        <v>1</v>
      </c>
    </row>
    <row r="1425" spans="1:29" ht="43.2" x14ac:dyDescent="0.3">
      <c r="A1425">
        <v>1423</v>
      </c>
      <c r="B1425" s="1" t="s">
        <v>1424</v>
      </c>
      <c r="C1425" s="1" t="s">
        <v>5533</v>
      </c>
      <c r="D1425">
        <v>30000</v>
      </c>
      <c r="E1425">
        <f>VLOOKUP(D1425,LU_A!$C$2:$D$13,1,TRUE)</f>
        <v>30000</v>
      </c>
      <c r="F1425" t="str">
        <f>VLOOKUP($D1425,LU_A!$C$2:$D$13,2,TRUE)</f>
        <v>MedD</v>
      </c>
      <c r="G1425">
        <v>100</v>
      </c>
      <c r="H1425" t="s">
        <v>8221</v>
      </c>
      <c r="I1425" t="s">
        <v>8226</v>
      </c>
      <c r="J1425" t="s">
        <v>8248</v>
      </c>
      <c r="K1425">
        <v>1451637531</v>
      </c>
      <c r="L1425" s="8">
        <f t="shared" si="220"/>
        <v>42370.360312500001</v>
      </c>
      <c r="M1425" s="8">
        <f t="shared" si="223"/>
        <v>42370</v>
      </c>
      <c r="N1425" s="9">
        <f t="shared" si="224"/>
        <v>0.36031250000087311</v>
      </c>
      <c r="O1425">
        <v>1449045531</v>
      </c>
      <c r="P1425" s="8">
        <f t="shared" si="221"/>
        <v>42340.360312500001</v>
      </c>
      <c r="Q1425" s="8">
        <f t="shared" si="225"/>
        <v>42340</v>
      </c>
      <c r="R1425" s="9">
        <f t="shared" si="226"/>
        <v>0.36031250000087311</v>
      </c>
      <c r="S1425" t="b">
        <v>0</v>
      </c>
      <c r="T1425">
        <v>1</v>
      </c>
      <c r="U1425" t="str">
        <f t="shared" si="227"/>
        <v/>
      </c>
      <c r="V1425">
        <f t="shared" si="228"/>
        <v>1</v>
      </c>
      <c r="W1425" t="b">
        <v>0</v>
      </c>
      <c r="X1425" t="s">
        <v>8285</v>
      </c>
      <c r="Y1425" s="3">
        <f t="shared" si="229"/>
        <v>3.3333333333333335E-3</v>
      </c>
      <c r="Z1425" s="4">
        <f t="shared" si="222"/>
        <v>100</v>
      </c>
      <c r="AA1425" t="s">
        <v>8318</v>
      </c>
      <c r="AB1425" t="s">
        <v>8337</v>
      </c>
      <c r="AC1425">
        <f>1</f>
        <v>1</v>
      </c>
    </row>
    <row r="1426" spans="1:29" ht="43.2" x14ac:dyDescent="0.3">
      <c r="A1426">
        <v>1424</v>
      </c>
      <c r="B1426" s="1" t="s">
        <v>1425</v>
      </c>
      <c r="C1426" s="1" t="s">
        <v>5534</v>
      </c>
      <c r="D1426">
        <v>7500</v>
      </c>
      <c r="E1426">
        <f>VLOOKUP(D1426,LU_A!$C$2:$D$13,1,TRUE)</f>
        <v>5000</v>
      </c>
      <c r="F1426" t="str">
        <f>VLOOKUP($D1426,LU_A!$C$2:$D$13,2,TRUE)</f>
        <v>SmC</v>
      </c>
      <c r="G1426">
        <v>1527</v>
      </c>
      <c r="H1426" t="s">
        <v>8221</v>
      </c>
      <c r="I1426" t="s">
        <v>8224</v>
      </c>
      <c r="J1426" t="s">
        <v>8246</v>
      </c>
      <c r="K1426">
        <v>1479233602</v>
      </c>
      <c r="L1426" s="8">
        <f t="shared" si="220"/>
        <v>42689.759282407409</v>
      </c>
      <c r="M1426" s="8">
        <f t="shared" si="223"/>
        <v>42689</v>
      </c>
      <c r="N1426" s="9">
        <f t="shared" si="224"/>
        <v>0.75928240740904585</v>
      </c>
      <c r="O1426">
        <v>1478106802</v>
      </c>
      <c r="P1426" s="8">
        <f t="shared" si="221"/>
        <v>42676.717615740738</v>
      </c>
      <c r="Q1426" s="8">
        <f t="shared" si="225"/>
        <v>42676</v>
      </c>
      <c r="R1426" s="9">
        <f t="shared" si="226"/>
        <v>0.71761574073752854</v>
      </c>
      <c r="S1426" t="b">
        <v>0</v>
      </c>
      <c r="T1426">
        <v>14</v>
      </c>
      <c r="U1426" t="str">
        <f t="shared" si="227"/>
        <v/>
      </c>
      <c r="V1426">
        <f t="shared" si="228"/>
        <v>14</v>
      </c>
      <c r="W1426" t="b">
        <v>0</v>
      </c>
      <c r="X1426" t="s">
        <v>8285</v>
      </c>
      <c r="Y1426" s="3">
        <f t="shared" si="229"/>
        <v>0.2036</v>
      </c>
      <c r="Z1426" s="4">
        <f t="shared" si="222"/>
        <v>109.07142857142857</v>
      </c>
      <c r="AA1426" t="s">
        <v>8318</v>
      </c>
      <c r="AB1426" t="s">
        <v>8337</v>
      </c>
      <c r="AC1426">
        <f>1</f>
        <v>1</v>
      </c>
    </row>
    <row r="1427" spans="1:29" ht="43.2" x14ac:dyDescent="0.3">
      <c r="A1427">
        <v>1425</v>
      </c>
      <c r="B1427" s="1" t="s">
        <v>1426</v>
      </c>
      <c r="C1427" s="1" t="s">
        <v>5535</v>
      </c>
      <c r="D1427">
        <v>13000</v>
      </c>
      <c r="E1427">
        <f>VLOOKUP(D1427,LU_A!$C$2:$D$13,1,TRUE)</f>
        <v>10000</v>
      </c>
      <c r="F1427" t="str">
        <f>VLOOKUP($D1427,LU_A!$C$2:$D$13,2,TRUE)</f>
        <v>SmD</v>
      </c>
      <c r="G1427">
        <v>0</v>
      </c>
      <c r="H1427" t="s">
        <v>8221</v>
      </c>
      <c r="I1427" t="s">
        <v>8224</v>
      </c>
      <c r="J1427" t="s">
        <v>8246</v>
      </c>
      <c r="K1427">
        <v>1430276959</v>
      </c>
      <c r="L1427" s="8">
        <f t="shared" si="220"/>
        <v>42123.131469907406</v>
      </c>
      <c r="M1427" s="8">
        <f t="shared" si="223"/>
        <v>42123</v>
      </c>
      <c r="N1427" s="9">
        <f t="shared" si="224"/>
        <v>0.1314699074064265</v>
      </c>
      <c r="O1427">
        <v>1427684959</v>
      </c>
      <c r="P1427" s="8">
        <f t="shared" si="221"/>
        <v>42093.131469907406</v>
      </c>
      <c r="Q1427" s="8">
        <f t="shared" si="225"/>
        <v>42093</v>
      </c>
      <c r="R1427" s="9">
        <f t="shared" si="226"/>
        <v>0.1314699074064265</v>
      </c>
      <c r="S1427" t="b">
        <v>0</v>
      </c>
      <c r="T1427">
        <v>0</v>
      </c>
      <c r="U1427" t="str">
        <f t="shared" si="227"/>
        <v/>
      </c>
      <c r="V1427">
        <f t="shared" si="228"/>
        <v>0</v>
      </c>
      <c r="W1427" t="b">
        <v>0</v>
      </c>
      <c r="X1427" t="s">
        <v>8285</v>
      </c>
      <c r="Y1427" s="3">
        <f t="shared" si="229"/>
        <v>0</v>
      </c>
      <c r="Z1427" s="4" t="str">
        <f t="shared" si="222"/>
        <v xml:space="preserve"> </v>
      </c>
      <c r="AA1427" t="s">
        <v>8318</v>
      </c>
      <c r="AB1427" t="s">
        <v>8337</v>
      </c>
      <c r="AC1427">
        <f>1</f>
        <v>1</v>
      </c>
    </row>
    <row r="1428" spans="1:29" ht="43.2" x14ac:dyDescent="0.3">
      <c r="A1428">
        <v>1426</v>
      </c>
      <c r="B1428" s="1" t="s">
        <v>1427</v>
      </c>
      <c r="C1428" s="1" t="s">
        <v>5536</v>
      </c>
      <c r="D1428">
        <v>1000</v>
      </c>
      <c r="E1428">
        <f>VLOOKUP(D1428,LU_A!$C$2:$D$13,1,TRUE)</f>
        <v>1000</v>
      </c>
      <c r="F1428" t="str">
        <f>VLOOKUP($D1428,LU_A!$C$2:$D$13,2,TRUE)</f>
        <v>SmB</v>
      </c>
      <c r="G1428">
        <v>0</v>
      </c>
      <c r="H1428" t="s">
        <v>8221</v>
      </c>
      <c r="I1428" t="s">
        <v>8236</v>
      </c>
      <c r="J1428" t="s">
        <v>8249</v>
      </c>
      <c r="K1428">
        <v>1440408120</v>
      </c>
      <c r="L1428" s="8">
        <f t="shared" si="220"/>
        <v>42240.390277777777</v>
      </c>
      <c r="M1428" s="8">
        <f t="shared" si="223"/>
        <v>42240</v>
      </c>
      <c r="N1428" s="9">
        <f t="shared" si="224"/>
        <v>0.39027777777664596</v>
      </c>
      <c r="O1428">
        <v>1435224120</v>
      </c>
      <c r="P1428" s="8">
        <f t="shared" si="221"/>
        <v>42180.390277777777</v>
      </c>
      <c r="Q1428" s="8">
        <f t="shared" si="225"/>
        <v>42180</v>
      </c>
      <c r="R1428" s="9">
        <f t="shared" si="226"/>
        <v>0.39027777777664596</v>
      </c>
      <c r="S1428" t="b">
        <v>0</v>
      </c>
      <c r="T1428">
        <v>0</v>
      </c>
      <c r="U1428" t="str">
        <f t="shared" si="227"/>
        <v/>
      </c>
      <c r="V1428">
        <f t="shared" si="228"/>
        <v>0</v>
      </c>
      <c r="W1428" t="b">
        <v>0</v>
      </c>
      <c r="X1428" t="s">
        <v>8285</v>
      </c>
      <c r="Y1428" s="3">
        <f t="shared" si="229"/>
        <v>0</v>
      </c>
      <c r="Z1428" s="4" t="str">
        <f t="shared" si="222"/>
        <v xml:space="preserve"> </v>
      </c>
      <c r="AA1428" t="s">
        <v>8318</v>
      </c>
      <c r="AB1428" t="s">
        <v>8337</v>
      </c>
      <c r="AC1428">
        <f>1</f>
        <v>1</v>
      </c>
    </row>
    <row r="1429" spans="1:29" ht="57.6" x14ac:dyDescent="0.3">
      <c r="A1429">
        <v>1427</v>
      </c>
      <c r="B1429" s="1" t="s">
        <v>1428</v>
      </c>
      <c r="C1429" s="1" t="s">
        <v>5537</v>
      </c>
      <c r="D1429">
        <v>5000</v>
      </c>
      <c r="E1429">
        <f>VLOOKUP(D1429,LU_A!$C$2:$D$13,1,TRUE)</f>
        <v>5000</v>
      </c>
      <c r="F1429" t="str">
        <f>VLOOKUP($D1429,LU_A!$C$2:$D$13,2,TRUE)</f>
        <v>SmC</v>
      </c>
      <c r="G1429">
        <v>419</v>
      </c>
      <c r="H1429" t="s">
        <v>8221</v>
      </c>
      <c r="I1429" t="s">
        <v>8236</v>
      </c>
      <c r="J1429" t="s">
        <v>8249</v>
      </c>
      <c r="K1429">
        <v>1474230385</v>
      </c>
      <c r="L1429" s="8">
        <f t="shared" si="220"/>
        <v>42631.851678240739</v>
      </c>
      <c r="M1429" s="8">
        <f t="shared" si="223"/>
        <v>42631</v>
      </c>
      <c r="N1429" s="9">
        <f t="shared" si="224"/>
        <v>0.85167824073869269</v>
      </c>
      <c r="O1429">
        <v>1471638385</v>
      </c>
      <c r="P1429" s="8">
        <f t="shared" si="221"/>
        <v>42601.851678240739</v>
      </c>
      <c r="Q1429" s="8">
        <f t="shared" si="225"/>
        <v>42601</v>
      </c>
      <c r="R1429" s="9">
        <f t="shared" si="226"/>
        <v>0.85167824073869269</v>
      </c>
      <c r="S1429" t="b">
        <v>0</v>
      </c>
      <c r="T1429">
        <v>4</v>
      </c>
      <c r="U1429" t="str">
        <f t="shared" si="227"/>
        <v/>
      </c>
      <c r="V1429">
        <f t="shared" si="228"/>
        <v>4</v>
      </c>
      <c r="W1429" t="b">
        <v>0</v>
      </c>
      <c r="X1429" t="s">
        <v>8285</v>
      </c>
      <c r="Y1429" s="3">
        <f t="shared" si="229"/>
        <v>8.3799999999999999E-2</v>
      </c>
      <c r="Z1429" s="4">
        <f t="shared" si="222"/>
        <v>104.75</v>
      </c>
      <c r="AA1429" t="s">
        <v>8318</v>
      </c>
      <c r="AB1429" t="s">
        <v>8337</v>
      </c>
      <c r="AC1429">
        <f>1</f>
        <v>1</v>
      </c>
    </row>
    <row r="1430" spans="1:29" ht="43.2" x14ac:dyDescent="0.3">
      <c r="A1430">
        <v>1428</v>
      </c>
      <c r="B1430" s="1" t="s">
        <v>1429</v>
      </c>
      <c r="C1430" s="1" t="s">
        <v>5538</v>
      </c>
      <c r="D1430">
        <v>1000</v>
      </c>
      <c r="E1430">
        <f>VLOOKUP(D1430,LU_A!$C$2:$D$13,1,TRUE)</f>
        <v>1000</v>
      </c>
      <c r="F1430" t="str">
        <f>VLOOKUP($D1430,LU_A!$C$2:$D$13,2,TRUE)</f>
        <v>SmB</v>
      </c>
      <c r="G1430">
        <v>45</v>
      </c>
      <c r="H1430" t="s">
        <v>8221</v>
      </c>
      <c r="I1430" t="s">
        <v>8227</v>
      </c>
      <c r="J1430" t="s">
        <v>8249</v>
      </c>
      <c r="K1430">
        <v>1459584417</v>
      </c>
      <c r="L1430" s="8">
        <f t="shared" si="220"/>
        <v>42462.338159722218</v>
      </c>
      <c r="M1430" s="8">
        <f t="shared" si="223"/>
        <v>42462</v>
      </c>
      <c r="N1430" s="9">
        <f t="shared" si="224"/>
        <v>0.33815972221782431</v>
      </c>
      <c r="O1430">
        <v>1456996017</v>
      </c>
      <c r="P1430" s="8">
        <f t="shared" si="221"/>
        <v>42432.379826388889</v>
      </c>
      <c r="Q1430" s="8">
        <f t="shared" si="225"/>
        <v>42432</v>
      </c>
      <c r="R1430" s="9">
        <f t="shared" si="226"/>
        <v>0.37982638888934162</v>
      </c>
      <c r="S1430" t="b">
        <v>0</v>
      </c>
      <c r="T1430">
        <v>3</v>
      </c>
      <c r="U1430" t="str">
        <f t="shared" si="227"/>
        <v/>
      </c>
      <c r="V1430">
        <f t="shared" si="228"/>
        <v>3</v>
      </c>
      <c r="W1430" t="b">
        <v>0</v>
      </c>
      <c r="X1430" t="s">
        <v>8285</v>
      </c>
      <c r="Y1430" s="3">
        <f t="shared" si="229"/>
        <v>4.4999999999999998E-2</v>
      </c>
      <c r="Z1430" s="4">
        <f t="shared" si="222"/>
        <v>15</v>
      </c>
      <c r="AA1430" t="s">
        <v>8318</v>
      </c>
      <c r="AB1430" t="s">
        <v>8337</v>
      </c>
      <c r="AC1430">
        <f>1</f>
        <v>1</v>
      </c>
    </row>
    <row r="1431" spans="1:29" ht="43.2" x14ac:dyDescent="0.3">
      <c r="A1431">
        <v>1429</v>
      </c>
      <c r="B1431" s="1" t="s">
        <v>1430</v>
      </c>
      <c r="C1431" s="1" t="s">
        <v>5539</v>
      </c>
      <c r="D1431">
        <v>10000</v>
      </c>
      <c r="E1431">
        <f>VLOOKUP(D1431,LU_A!$C$2:$D$13,1,TRUE)</f>
        <v>10000</v>
      </c>
      <c r="F1431" t="str">
        <f>VLOOKUP($D1431,LU_A!$C$2:$D$13,2,TRUE)</f>
        <v>SmD</v>
      </c>
      <c r="G1431">
        <v>0</v>
      </c>
      <c r="H1431" t="s">
        <v>8221</v>
      </c>
      <c r="I1431" t="s">
        <v>8224</v>
      </c>
      <c r="J1431" t="s">
        <v>8246</v>
      </c>
      <c r="K1431">
        <v>1428629242</v>
      </c>
      <c r="L1431" s="8">
        <f t="shared" si="220"/>
        <v>42104.060671296291</v>
      </c>
      <c r="M1431" s="8">
        <f t="shared" si="223"/>
        <v>42104</v>
      </c>
      <c r="N1431" s="9">
        <f t="shared" si="224"/>
        <v>6.0671296290820464E-2</v>
      </c>
      <c r="O1431">
        <v>1426037242</v>
      </c>
      <c r="P1431" s="8">
        <f t="shared" si="221"/>
        <v>42074.060671296291</v>
      </c>
      <c r="Q1431" s="8">
        <f t="shared" si="225"/>
        <v>42074</v>
      </c>
      <c r="R1431" s="9">
        <f t="shared" si="226"/>
        <v>6.0671296290820464E-2</v>
      </c>
      <c r="S1431" t="b">
        <v>0</v>
      </c>
      <c r="T1431">
        <v>0</v>
      </c>
      <c r="U1431" t="str">
        <f t="shared" si="227"/>
        <v/>
      </c>
      <c r="V1431">
        <f t="shared" si="228"/>
        <v>0</v>
      </c>
      <c r="W1431" t="b">
        <v>0</v>
      </c>
      <c r="X1431" t="s">
        <v>8285</v>
      </c>
      <c r="Y1431" s="3">
        <f t="shared" si="229"/>
        <v>0</v>
      </c>
      <c r="Z1431" s="4" t="str">
        <f t="shared" si="222"/>
        <v xml:space="preserve"> </v>
      </c>
      <c r="AA1431" t="s">
        <v>8318</v>
      </c>
      <c r="AB1431" t="s">
        <v>8337</v>
      </c>
      <c r="AC1431">
        <f>1</f>
        <v>1</v>
      </c>
    </row>
    <row r="1432" spans="1:29" ht="43.2" x14ac:dyDescent="0.3">
      <c r="A1432">
        <v>1430</v>
      </c>
      <c r="B1432" s="1" t="s">
        <v>1431</v>
      </c>
      <c r="C1432" s="1" t="s">
        <v>5540</v>
      </c>
      <c r="D1432">
        <v>5000</v>
      </c>
      <c r="E1432">
        <f>VLOOKUP(D1432,LU_A!$C$2:$D$13,1,TRUE)</f>
        <v>5000</v>
      </c>
      <c r="F1432" t="str">
        <f>VLOOKUP($D1432,LU_A!$C$2:$D$13,2,TRUE)</f>
        <v>SmC</v>
      </c>
      <c r="G1432">
        <v>403</v>
      </c>
      <c r="H1432" t="s">
        <v>8221</v>
      </c>
      <c r="I1432" t="s">
        <v>8224</v>
      </c>
      <c r="J1432" t="s">
        <v>8246</v>
      </c>
      <c r="K1432">
        <v>1419017488</v>
      </c>
      <c r="L1432" s="8">
        <f t="shared" si="220"/>
        <v>41992.813518518517</v>
      </c>
      <c r="M1432" s="8">
        <f t="shared" si="223"/>
        <v>41992</v>
      </c>
      <c r="N1432" s="9">
        <f t="shared" si="224"/>
        <v>0.81351851851650281</v>
      </c>
      <c r="O1432">
        <v>1416339088</v>
      </c>
      <c r="P1432" s="8">
        <f t="shared" si="221"/>
        <v>41961.813518518517</v>
      </c>
      <c r="Q1432" s="8">
        <f t="shared" si="225"/>
        <v>41961</v>
      </c>
      <c r="R1432" s="9">
        <f t="shared" si="226"/>
        <v>0.81351851851650281</v>
      </c>
      <c r="S1432" t="b">
        <v>0</v>
      </c>
      <c r="T1432">
        <v>5</v>
      </c>
      <c r="U1432" t="str">
        <f t="shared" si="227"/>
        <v/>
      </c>
      <c r="V1432">
        <f t="shared" si="228"/>
        <v>5</v>
      </c>
      <c r="W1432" t="b">
        <v>0</v>
      </c>
      <c r="X1432" t="s">
        <v>8285</v>
      </c>
      <c r="Y1432" s="3">
        <f t="shared" si="229"/>
        <v>8.0600000000000005E-2</v>
      </c>
      <c r="Z1432" s="4">
        <f t="shared" si="222"/>
        <v>80.599999999999994</v>
      </c>
      <c r="AA1432" t="s">
        <v>8318</v>
      </c>
      <c r="AB1432" t="s">
        <v>8337</v>
      </c>
      <c r="AC1432">
        <f>1</f>
        <v>1</v>
      </c>
    </row>
    <row r="1433" spans="1:29" ht="43.2" x14ac:dyDescent="0.3">
      <c r="A1433">
        <v>1431</v>
      </c>
      <c r="B1433" s="1" t="s">
        <v>1432</v>
      </c>
      <c r="C1433" s="1" t="s">
        <v>5541</v>
      </c>
      <c r="D1433">
        <v>17000</v>
      </c>
      <c r="E1433">
        <f>VLOOKUP(D1433,LU_A!$C$2:$D$13,1,TRUE)</f>
        <v>15000</v>
      </c>
      <c r="F1433" t="str">
        <f>VLOOKUP($D1433,LU_A!$C$2:$D$13,2,TRUE)</f>
        <v>MedA</v>
      </c>
      <c r="G1433">
        <v>5431</v>
      </c>
      <c r="H1433" t="s">
        <v>8221</v>
      </c>
      <c r="I1433" t="s">
        <v>8224</v>
      </c>
      <c r="J1433" t="s">
        <v>8246</v>
      </c>
      <c r="K1433">
        <v>1448517816</v>
      </c>
      <c r="L1433" s="8">
        <f t="shared" si="220"/>
        <v>42334.252500000002</v>
      </c>
      <c r="M1433" s="8">
        <f t="shared" si="223"/>
        <v>42334</v>
      </c>
      <c r="N1433" s="9">
        <f t="shared" si="224"/>
        <v>0.25250000000232831</v>
      </c>
      <c r="O1433">
        <v>1445922216</v>
      </c>
      <c r="P1433" s="8">
        <f t="shared" si="221"/>
        <v>42304.210833333331</v>
      </c>
      <c r="Q1433" s="8">
        <f t="shared" si="225"/>
        <v>42304</v>
      </c>
      <c r="R1433" s="9">
        <f t="shared" si="226"/>
        <v>0.210833333330811</v>
      </c>
      <c r="S1433" t="b">
        <v>0</v>
      </c>
      <c r="T1433">
        <v>47</v>
      </c>
      <c r="U1433" t="str">
        <f t="shared" si="227"/>
        <v/>
      </c>
      <c r="V1433">
        <f t="shared" si="228"/>
        <v>47</v>
      </c>
      <c r="W1433" t="b">
        <v>0</v>
      </c>
      <c r="X1433" t="s">
        <v>8285</v>
      </c>
      <c r="Y1433" s="3">
        <f t="shared" si="229"/>
        <v>0.31947058823529412</v>
      </c>
      <c r="Z1433" s="4">
        <f t="shared" si="222"/>
        <v>115.55319148936171</v>
      </c>
      <c r="AA1433" t="s">
        <v>8318</v>
      </c>
      <c r="AB1433" t="s">
        <v>8337</v>
      </c>
      <c r="AC1433">
        <f>1</f>
        <v>1</v>
      </c>
    </row>
    <row r="1434" spans="1:29" ht="43.2" x14ac:dyDescent="0.3">
      <c r="A1434">
        <v>1432</v>
      </c>
      <c r="B1434" s="1" t="s">
        <v>1433</v>
      </c>
      <c r="C1434" s="1" t="s">
        <v>5542</v>
      </c>
      <c r="D1434">
        <v>40000</v>
      </c>
      <c r="E1434">
        <f>VLOOKUP(D1434,LU_A!$C$2:$D$13,1,TRUE)</f>
        <v>40000</v>
      </c>
      <c r="F1434" t="str">
        <f>VLOOKUP($D1434,LU_A!$C$2:$D$13,2,TRUE)</f>
        <v>LgB</v>
      </c>
      <c r="G1434">
        <v>0</v>
      </c>
      <c r="H1434" t="s">
        <v>8221</v>
      </c>
      <c r="I1434" t="s">
        <v>8224</v>
      </c>
      <c r="J1434" t="s">
        <v>8246</v>
      </c>
      <c r="K1434">
        <v>1437417828</v>
      </c>
      <c r="L1434" s="8">
        <f t="shared" si="220"/>
        <v>42205.780416666668</v>
      </c>
      <c r="M1434" s="8">
        <f t="shared" si="223"/>
        <v>42205</v>
      </c>
      <c r="N1434" s="9">
        <f t="shared" si="224"/>
        <v>0.78041666666831588</v>
      </c>
      <c r="O1434">
        <v>1434825828</v>
      </c>
      <c r="P1434" s="8">
        <f t="shared" si="221"/>
        <v>42175.780416666668</v>
      </c>
      <c r="Q1434" s="8">
        <f t="shared" si="225"/>
        <v>42175</v>
      </c>
      <c r="R1434" s="9">
        <f t="shared" si="226"/>
        <v>0.78041666666831588</v>
      </c>
      <c r="S1434" t="b">
        <v>0</v>
      </c>
      <c r="T1434">
        <v>0</v>
      </c>
      <c r="U1434" t="str">
        <f t="shared" si="227"/>
        <v/>
      </c>
      <c r="V1434">
        <f t="shared" si="228"/>
        <v>0</v>
      </c>
      <c r="W1434" t="b">
        <v>0</v>
      </c>
      <c r="X1434" t="s">
        <v>8285</v>
      </c>
      <c r="Y1434" s="3">
        <f t="shared" si="229"/>
        <v>0</v>
      </c>
      <c r="Z1434" s="4" t="str">
        <f t="shared" si="222"/>
        <v xml:space="preserve"> </v>
      </c>
      <c r="AA1434" t="s">
        <v>8318</v>
      </c>
      <c r="AB1434" t="s">
        <v>8337</v>
      </c>
      <c r="AC1434">
        <f>1</f>
        <v>1</v>
      </c>
    </row>
    <row r="1435" spans="1:29" ht="43.2" x14ac:dyDescent="0.3">
      <c r="A1435">
        <v>1433</v>
      </c>
      <c r="B1435" s="1" t="s">
        <v>1434</v>
      </c>
      <c r="C1435" s="1" t="s">
        <v>5543</v>
      </c>
      <c r="D1435">
        <v>12000</v>
      </c>
      <c r="E1435">
        <f>VLOOKUP(D1435,LU_A!$C$2:$D$13,1,TRUE)</f>
        <v>10000</v>
      </c>
      <c r="F1435" t="str">
        <f>VLOOKUP($D1435,LU_A!$C$2:$D$13,2,TRUE)</f>
        <v>SmD</v>
      </c>
      <c r="G1435">
        <v>805</v>
      </c>
      <c r="H1435" t="s">
        <v>8221</v>
      </c>
      <c r="I1435" t="s">
        <v>8237</v>
      </c>
      <c r="J1435" t="s">
        <v>8249</v>
      </c>
      <c r="K1435">
        <v>1481367600</v>
      </c>
      <c r="L1435" s="8">
        <f t="shared" si="220"/>
        <v>42714.458333333328</v>
      </c>
      <c r="M1435" s="8">
        <f t="shared" si="223"/>
        <v>42714</v>
      </c>
      <c r="N1435" s="9">
        <f t="shared" si="224"/>
        <v>0.45833333332848269</v>
      </c>
      <c r="O1435">
        <v>1477839675</v>
      </c>
      <c r="P1435" s="8">
        <f t="shared" si="221"/>
        <v>42673.625868055555</v>
      </c>
      <c r="Q1435" s="8">
        <f t="shared" si="225"/>
        <v>42673</v>
      </c>
      <c r="R1435" s="9">
        <f t="shared" si="226"/>
        <v>0.62586805555474712</v>
      </c>
      <c r="S1435" t="b">
        <v>0</v>
      </c>
      <c r="T1435">
        <v>10</v>
      </c>
      <c r="U1435" t="str">
        <f t="shared" si="227"/>
        <v/>
      </c>
      <c r="V1435">
        <f t="shared" si="228"/>
        <v>10</v>
      </c>
      <c r="W1435" t="b">
        <v>0</v>
      </c>
      <c r="X1435" t="s">
        <v>8285</v>
      </c>
      <c r="Y1435" s="3">
        <f t="shared" si="229"/>
        <v>6.7083333333333328E-2</v>
      </c>
      <c r="Z1435" s="4">
        <f t="shared" si="222"/>
        <v>80.5</v>
      </c>
      <c r="AA1435" t="s">
        <v>8318</v>
      </c>
      <c r="AB1435" t="s">
        <v>8337</v>
      </c>
      <c r="AC1435">
        <f>1</f>
        <v>1</v>
      </c>
    </row>
    <row r="1436" spans="1:29" ht="43.2" x14ac:dyDescent="0.3">
      <c r="A1436">
        <v>1434</v>
      </c>
      <c r="B1436" s="1" t="s">
        <v>1435</v>
      </c>
      <c r="C1436" s="1" t="s">
        <v>5544</v>
      </c>
      <c r="D1436">
        <v>82000</v>
      </c>
      <c r="E1436">
        <f>VLOOKUP(D1436,LU_A!$C$2:$D$13,1,TRUE)</f>
        <v>50000</v>
      </c>
      <c r="F1436" t="str">
        <f>VLOOKUP($D1436,LU_A!$C$2:$D$13,2,TRUE)</f>
        <v>LgD</v>
      </c>
      <c r="G1436">
        <v>8190</v>
      </c>
      <c r="H1436" t="s">
        <v>8221</v>
      </c>
      <c r="I1436" t="s">
        <v>8232</v>
      </c>
      <c r="J1436" t="s">
        <v>8253</v>
      </c>
      <c r="K1436">
        <v>1433775600</v>
      </c>
      <c r="L1436" s="8">
        <f t="shared" si="220"/>
        <v>42163.625</v>
      </c>
      <c r="M1436" s="8">
        <f t="shared" si="223"/>
        <v>42163</v>
      </c>
      <c r="N1436" s="9">
        <f t="shared" si="224"/>
        <v>0.625</v>
      </c>
      <c r="O1436">
        <v>1431973478</v>
      </c>
      <c r="P1436" s="8">
        <f t="shared" si="221"/>
        <v>42142.767106481479</v>
      </c>
      <c r="Q1436" s="8">
        <f t="shared" si="225"/>
        <v>42142</v>
      </c>
      <c r="R1436" s="9">
        <f t="shared" si="226"/>
        <v>0.76710648147854954</v>
      </c>
      <c r="S1436" t="b">
        <v>0</v>
      </c>
      <c r="T1436">
        <v>11</v>
      </c>
      <c r="U1436" t="str">
        <f t="shared" si="227"/>
        <v/>
      </c>
      <c r="V1436">
        <f t="shared" si="228"/>
        <v>11</v>
      </c>
      <c r="W1436" t="b">
        <v>0</v>
      </c>
      <c r="X1436" t="s">
        <v>8285</v>
      </c>
      <c r="Y1436" s="3">
        <f t="shared" si="229"/>
        <v>9.987804878048781E-2</v>
      </c>
      <c r="Z1436" s="4">
        <f t="shared" si="222"/>
        <v>744.5454545454545</v>
      </c>
      <c r="AA1436" t="s">
        <v>8318</v>
      </c>
      <c r="AB1436" t="s">
        <v>8337</v>
      </c>
      <c r="AC1436">
        <f>1</f>
        <v>1</v>
      </c>
    </row>
    <row r="1437" spans="1:29" ht="43.2" x14ac:dyDescent="0.3">
      <c r="A1437">
        <v>1435</v>
      </c>
      <c r="B1437" s="1" t="s">
        <v>1436</v>
      </c>
      <c r="C1437" s="1" t="s">
        <v>5545</v>
      </c>
      <c r="D1437">
        <v>15000</v>
      </c>
      <c r="E1437">
        <f>VLOOKUP(D1437,LU_A!$C$2:$D$13,1,TRUE)</f>
        <v>15000</v>
      </c>
      <c r="F1437" t="str">
        <f>VLOOKUP($D1437,LU_A!$C$2:$D$13,2,TRUE)</f>
        <v>MedA</v>
      </c>
      <c r="G1437">
        <v>15</v>
      </c>
      <c r="H1437" t="s">
        <v>8221</v>
      </c>
      <c r="I1437" t="s">
        <v>8237</v>
      </c>
      <c r="J1437" t="s">
        <v>8249</v>
      </c>
      <c r="K1437">
        <v>1444589020</v>
      </c>
      <c r="L1437" s="8">
        <f t="shared" si="220"/>
        <v>42288.780324074076</v>
      </c>
      <c r="M1437" s="8">
        <f t="shared" si="223"/>
        <v>42288</v>
      </c>
      <c r="N1437" s="9">
        <f t="shared" si="224"/>
        <v>0.78032407407590654</v>
      </c>
      <c r="O1437">
        <v>1441997020</v>
      </c>
      <c r="P1437" s="8">
        <f t="shared" si="221"/>
        <v>42258.780324074076</v>
      </c>
      <c r="Q1437" s="8">
        <f t="shared" si="225"/>
        <v>42258</v>
      </c>
      <c r="R1437" s="9">
        <f t="shared" si="226"/>
        <v>0.78032407407590654</v>
      </c>
      <c r="S1437" t="b">
        <v>0</v>
      </c>
      <c r="T1437">
        <v>2</v>
      </c>
      <c r="U1437" t="str">
        <f t="shared" si="227"/>
        <v/>
      </c>
      <c r="V1437">
        <f t="shared" si="228"/>
        <v>2</v>
      </c>
      <c r="W1437" t="b">
        <v>0</v>
      </c>
      <c r="X1437" t="s">
        <v>8285</v>
      </c>
      <c r="Y1437" s="3">
        <f t="shared" si="229"/>
        <v>1E-3</v>
      </c>
      <c r="Z1437" s="4">
        <f t="shared" si="222"/>
        <v>7.5</v>
      </c>
      <c r="AA1437" t="s">
        <v>8318</v>
      </c>
      <c r="AB1437" t="s">
        <v>8337</v>
      </c>
      <c r="AC1437">
        <f>1</f>
        <v>1</v>
      </c>
    </row>
    <row r="1438" spans="1:29" ht="43.2" x14ac:dyDescent="0.3">
      <c r="A1438">
        <v>1436</v>
      </c>
      <c r="B1438" s="1" t="s">
        <v>1437</v>
      </c>
      <c r="C1438" s="1" t="s">
        <v>5546</v>
      </c>
      <c r="D1438">
        <v>10000</v>
      </c>
      <c r="E1438">
        <f>VLOOKUP(D1438,LU_A!$C$2:$D$13,1,TRUE)</f>
        <v>10000</v>
      </c>
      <c r="F1438" t="str">
        <f>VLOOKUP($D1438,LU_A!$C$2:$D$13,2,TRUE)</f>
        <v>SmD</v>
      </c>
      <c r="G1438">
        <v>77</v>
      </c>
      <c r="H1438" t="s">
        <v>8221</v>
      </c>
      <c r="I1438" t="s">
        <v>8236</v>
      </c>
      <c r="J1438" t="s">
        <v>8249</v>
      </c>
      <c r="K1438">
        <v>1456043057</v>
      </c>
      <c r="L1438" s="8">
        <f t="shared" si="220"/>
        <v>42421.35019675926</v>
      </c>
      <c r="M1438" s="8">
        <f t="shared" si="223"/>
        <v>42421</v>
      </c>
      <c r="N1438" s="9">
        <f t="shared" si="224"/>
        <v>0.35019675926014315</v>
      </c>
      <c r="O1438">
        <v>1453451057</v>
      </c>
      <c r="P1438" s="8">
        <f t="shared" si="221"/>
        <v>42391.35019675926</v>
      </c>
      <c r="Q1438" s="8">
        <f t="shared" si="225"/>
        <v>42391</v>
      </c>
      <c r="R1438" s="9">
        <f t="shared" si="226"/>
        <v>0.35019675926014315</v>
      </c>
      <c r="S1438" t="b">
        <v>0</v>
      </c>
      <c r="T1438">
        <v>2</v>
      </c>
      <c r="U1438" t="str">
        <f t="shared" si="227"/>
        <v/>
      </c>
      <c r="V1438">
        <f t="shared" si="228"/>
        <v>2</v>
      </c>
      <c r="W1438" t="b">
        <v>0</v>
      </c>
      <c r="X1438" t="s">
        <v>8285</v>
      </c>
      <c r="Y1438" s="3">
        <f t="shared" si="229"/>
        <v>7.7000000000000002E-3</v>
      </c>
      <c r="Z1438" s="4">
        <f t="shared" si="222"/>
        <v>38.5</v>
      </c>
      <c r="AA1438" t="s">
        <v>8318</v>
      </c>
      <c r="AB1438" t="s">
        <v>8337</v>
      </c>
      <c r="AC1438">
        <f>1</f>
        <v>1</v>
      </c>
    </row>
    <row r="1439" spans="1:29" ht="57.6" x14ac:dyDescent="0.3">
      <c r="A1439">
        <v>1437</v>
      </c>
      <c r="B1439" s="1" t="s">
        <v>1438</v>
      </c>
      <c r="C1439" s="1" t="s">
        <v>5547</v>
      </c>
      <c r="D1439">
        <v>3000</v>
      </c>
      <c r="E1439">
        <f>VLOOKUP(D1439,LU_A!$C$2:$D$13,1,TRUE)</f>
        <v>1000</v>
      </c>
      <c r="F1439" t="str">
        <f>VLOOKUP($D1439,LU_A!$C$2:$D$13,2,TRUE)</f>
        <v>SmB</v>
      </c>
      <c r="G1439">
        <v>807</v>
      </c>
      <c r="H1439" t="s">
        <v>8221</v>
      </c>
      <c r="I1439" t="s">
        <v>8224</v>
      </c>
      <c r="J1439" t="s">
        <v>8246</v>
      </c>
      <c r="K1439">
        <v>1405227540</v>
      </c>
      <c r="L1439" s="8">
        <f t="shared" si="220"/>
        <v>41833.207638888889</v>
      </c>
      <c r="M1439" s="8">
        <f t="shared" si="223"/>
        <v>41833</v>
      </c>
      <c r="N1439" s="9">
        <f t="shared" si="224"/>
        <v>0.20763888888905058</v>
      </c>
      <c r="O1439">
        <v>1402058739</v>
      </c>
      <c r="P1439" s="8">
        <f t="shared" si="221"/>
        <v>41796.531701388885</v>
      </c>
      <c r="Q1439" s="8">
        <f t="shared" si="225"/>
        <v>41796</v>
      </c>
      <c r="R1439" s="9">
        <f t="shared" si="226"/>
        <v>0.53170138888526708</v>
      </c>
      <c r="S1439" t="b">
        <v>0</v>
      </c>
      <c r="T1439">
        <v>22</v>
      </c>
      <c r="U1439" t="str">
        <f t="shared" si="227"/>
        <v/>
      </c>
      <c r="V1439">
        <f t="shared" si="228"/>
        <v>22</v>
      </c>
      <c r="W1439" t="b">
        <v>0</v>
      </c>
      <c r="X1439" t="s">
        <v>8285</v>
      </c>
      <c r="Y1439" s="3">
        <f t="shared" si="229"/>
        <v>0.26900000000000002</v>
      </c>
      <c r="Z1439" s="4">
        <f t="shared" si="222"/>
        <v>36.68181818181818</v>
      </c>
      <c r="AA1439" t="s">
        <v>8318</v>
      </c>
      <c r="AB1439" t="s">
        <v>8337</v>
      </c>
      <c r="AC1439">
        <f>1</f>
        <v>1</v>
      </c>
    </row>
    <row r="1440" spans="1:29" ht="43.2" x14ac:dyDescent="0.3">
      <c r="A1440">
        <v>1438</v>
      </c>
      <c r="B1440" s="1" t="s">
        <v>1439</v>
      </c>
      <c r="C1440" s="1" t="s">
        <v>5548</v>
      </c>
      <c r="D1440">
        <v>20000</v>
      </c>
      <c r="E1440">
        <f>VLOOKUP(D1440,LU_A!$C$2:$D$13,1,TRUE)</f>
        <v>20000</v>
      </c>
      <c r="F1440" t="str">
        <f>VLOOKUP($D1440,LU_A!$C$2:$D$13,2,TRUE)</f>
        <v>MedB</v>
      </c>
      <c r="G1440">
        <v>600</v>
      </c>
      <c r="H1440" t="s">
        <v>8221</v>
      </c>
      <c r="I1440" t="s">
        <v>8232</v>
      </c>
      <c r="J1440" t="s">
        <v>8253</v>
      </c>
      <c r="K1440">
        <v>1461765300</v>
      </c>
      <c r="L1440" s="8">
        <f t="shared" si="220"/>
        <v>42487.579861111109</v>
      </c>
      <c r="M1440" s="8">
        <f t="shared" si="223"/>
        <v>42487</v>
      </c>
      <c r="N1440" s="9">
        <f t="shared" si="224"/>
        <v>0.57986111110949423</v>
      </c>
      <c r="O1440">
        <v>1459198499</v>
      </c>
      <c r="P1440" s="8">
        <f t="shared" si="221"/>
        <v>42457.871516203704</v>
      </c>
      <c r="Q1440" s="8">
        <f t="shared" si="225"/>
        <v>42457</v>
      </c>
      <c r="R1440" s="9">
        <f t="shared" si="226"/>
        <v>0.87151620370423188</v>
      </c>
      <c r="S1440" t="b">
        <v>0</v>
      </c>
      <c r="T1440">
        <v>8</v>
      </c>
      <c r="U1440" t="str">
        <f t="shared" si="227"/>
        <v/>
      </c>
      <c r="V1440">
        <f t="shared" si="228"/>
        <v>8</v>
      </c>
      <c r="W1440" t="b">
        <v>0</v>
      </c>
      <c r="X1440" t="s">
        <v>8285</v>
      </c>
      <c r="Y1440" s="3">
        <f t="shared" si="229"/>
        <v>0.03</v>
      </c>
      <c r="Z1440" s="4">
        <f t="shared" si="222"/>
        <v>75</v>
      </c>
      <c r="AA1440" t="s">
        <v>8318</v>
      </c>
      <c r="AB1440" t="s">
        <v>8337</v>
      </c>
      <c r="AC1440">
        <f>1</f>
        <v>1</v>
      </c>
    </row>
    <row r="1441" spans="1:29" ht="43.2" x14ac:dyDescent="0.3">
      <c r="A1441">
        <v>1439</v>
      </c>
      <c r="B1441" s="1" t="s">
        <v>1440</v>
      </c>
      <c r="C1441" s="1" t="s">
        <v>5549</v>
      </c>
      <c r="D1441">
        <v>2725</v>
      </c>
      <c r="E1441">
        <f>VLOOKUP(D1441,LU_A!$C$2:$D$13,1,TRUE)</f>
        <v>1000</v>
      </c>
      <c r="F1441" t="str">
        <f>VLOOKUP($D1441,LU_A!$C$2:$D$13,2,TRUE)</f>
        <v>SmB</v>
      </c>
      <c r="G1441">
        <v>180</v>
      </c>
      <c r="H1441" t="s">
        <v>8221</v>
      </c>
      <c r="I1441" t="s">
        <v>8229</v>
      </c>
      <c r="J1441" t="s">
        <v>8251</v>
      </c>
      <c r="K1441">
        <v>1425758101</v>
      </c>
      <c r="L1441" s="8">
        <f t="shared" si="220"/>
        <v>42070.829872685179</v>
      </c>
      <c r="M1441" s="8">
        <f t="shared" si="223"/>
        <v>42070</v>
      </c>
      <c r="N1441" s="9">
        <f t="shared" si="224"/>
        <v>0.82987268517899793</v>
      </c>
      <c r="O1441">
        <v>1423166101</v>
      </c>
      <c r="P1441" s="8">
        <f t="shared" si="221"/>
        <v>42040.829872685179</v>
      </c>
      <c r="Q1441" s="8">
        <f t="shared" si="225"/>
        <v>42040</v>
      </c>
      <c r="R1441" s="9">
        <f t="shared" si="226"/>
        <v>0.82987268517899793</v>
      </c>
      <c r="S1441" t="b">
        <v>0</v>
      </c>
      <c r="T1441">
        <v>6</v>
      </c>
      <c r="U1441" t="str">
        <f t="shared" si="227"/>
        <v/>
      </c>
      <c r="V1441">
        <f t="shared" si="228"/>
        <v>6</v>
      </c>
      <c r="W1441" t="b">
        <v>0</v>
      </c>
      <c r="X1441" t="s">
        <v>8285</v>
      </c>
      <c r="Y1441" s="3">
        <f t="shared" si="229"/>
        <v>6.6055045871559637E-2</v>
      </c>
      <c r="Z1441" s="4">
        <f t="shared" si="222"/>
        <v>30</v>
      </c>
      <c r="AA1441" t="s">
        <v>8318</v>
      </c>
      <c r="AB1441" t="s">
        <v>8337</v>
      </c>
      <c r="AC1441">
        <f>1</f>
        <v>1</v>
      </c>
    </row>
    <row r="1442" spans="1:29" ht="43.2" x14ac:dyDescent="0.3">
      <c r="A1442">
        <v>1440</v>
      </c>
      <c r="B1442" s="1" t="s">
        <v>1441</v>
      </c>
      <c r="C1442" s="1" t="s">
        <v>5550</v>
      </c>
      <c r="D1442">
        <v>13000</v>
      </c>
      <c r="E1442">
        <f>VLOOKUP(D1442,LU_A!$C$2:$D$13,1,TRUE)</f>
        <v>10000</v>
      </c>
      <c r="F1442" t="str">
        <f>VLOOKUP($D1442,LU_A!$C$2:$D$13,2,TRUE)</f>
        <v>SmD</v>
      </c>
      <c r="G1442">
        <v>1</v>
      </c>
      <c r="H1442" t="s">
        <v>8221</v>
      </c>
      <c r="I1442" t="s">
        <v>8237</v>
      </c>
      <c r="J1442" t="s">
        <v>8249</v>
      </c>
      <c r="K1442">
        <v>1464285463</v>
      </c>
      <c r="L1442" s="8">
        <f t="shared" si="220"/>
        <v>42516.748414351852</v>
      </c>
      <c r="M1442" s="8">
        <f t="shared" si="223"/>
        <v>42516</v>
      </c>
      <c r="N1442" s="9">
        <f t="shared" si="224"/>
        <v>0.74841435185226146</v>
      </c>
      <c r="O1442">
        <v>1461693463</v>
      </c>
      <c r="P1442" s="8">
        <f t="shared" si="221"/>
        <v>42486.748414351852</v>
      </c>
      <c r="Q1442" s="8">
        <f t="shared" si="225"/>
        <v>42486</v>
      </c>
      <c r="R1442" s="9">
        <f t="shared" si="226"/>
        <v>0.74841435185226146</v>
      </c>
      <c r="S1442" t="b">
        <v>0</v>
      </c>
      <c r="T1442">
        <v>1</v>
      </c>
      <c r="U1442" t="str">
        <f t="shared" si="227"/>
        <v/>
      </c>
      <c r="V1442">
        <f t="shared" si="228"/>
        <v>1</v>
      </c>
      <c r="W1442" t="b">
        <v>0</v>
      </c>
      <c r="X1442" t="s">
        <v>8285</v>
      </c>
      <c r="Y1442" s="3">
        <f t="shared" si="229"/>
        <v>7.6923076923076926E-5</v>
      </c>
      <c r="Z1442" s="4">
        <f t="shared" si="222"/>
        <v>1</v>
      </c>
      <c r="AA1442" t="s">
        <v>8318</v>
      </c>
      <c r="AB1442" t="s">
        <v>8337</v>
      </c>
      <c r="AC1442">
        <f>1</f>
        <v>1</v>
      </c>
    </row>
    <row r="1443" spans="1:29" ht="43.2" x14ac:dyDescent="0.3">
      <c r="A1443">
        <v>1441</v>
      </c>
      <c r="B1443" s="1" t="s">
        <v>1442</v>
      </c>
      <c r="C1443" s="1" t="s">
        <v>5551</v>
      </c>
      <c r="D1443">
        <v>180000</v>
      </c>
      <c r="E1443">
        <f>VLOOKUP(D1443,LU_A!$C$2:$D$13,1,TRUE)</f>
        <v>50000</v>
      </c>
      <c r="F1443" t="str">
        <f>VLOOKUP($D1443,LU_A!$C$2:$D$13,2,TRUE)</f>
        <v>LgD</v>
      </c>
      <c r="G1443">
        <v>2020</v>
      </c>
      <c r="H1443" t="s">
        <v>8221</v>
      </c>
      <c r="I1443" t="s">
        <v>8225</v>
      </c>
      <c r="J1443" t="s">
        <v>8247</v>
      </c>
      <c r="K1443">
        <v>1441995769</v>
      </c>
      <c r="L1443" s="8">
        <f t="shared" si="220"/>
        <v>42258.765844907408</v>
      </c>
      <c r="M1443" s="8">
        <f t="shared" si="223"/>
        <v>42258</v>
      </c>
      <c r="N1443" s="9">
        <f t="shared" si="224"/>
        <v>0.76584490740788169</v>
      </c>
      <c r="O1443">
        <v>1436811769</v>
      </c>
      <c r="P1443" s="8">
        <f t="shared" si="221"/>
        <v>42198.765844907408</v>
      </c>
      <c r="Q1443" s="8">
        <f t="shared" si="225"/>
        <v>42198</v>
      </c>
      <c r="R1443" s="9">
        <f t="shared" si="226"/>
        <v>0.76584490740788169</v>
      </c>
      <c r="S1443" t="b">
        <v>0</v>
      </c>
      <c r="T1443">
        <v>3</v>
      </c>
      <c r="U1443" t="str">
        <f t="shared" si="227"/>
        <v/>
      </c>
      <c r="V1443">
        <f t="shared" si="228"/>
        <v>3</v>
      </c>
      <c r="W1443" t="b">
        <v>0</v>
      </c>
      <c r="X1443" t="s">
        <v>8285</v>
      </c>
      <c r="Y1443" s="3">
        <f t="shared" si="229"/>
        <v>1.1222222222222222E-2</v>
      </c>
      <c r="Z1443" s="4">
        <f t="shared" si="222"/>
        <v>673.33333333333337</v>
      </c>
      <c r="AA1443" t="s">
        <v>8318</v>
      </c>
      <c r="AB1443" t="s">
        <v>8337</v>
      </c>
      <c r="AC1443">
        <f>1</f>
        <v>1</v>
      </c>
    </row>
    <row r="1444" spans="1:29" ht="43.2" x14ac:dyDescent="0.3">
      <c r="A1444">
        <v>1442</v>
      </c>
      <c r="B1444" s="1" t="s">
        <v>1443</v>
      </c>
      <c r="C1444" s="1" t="s">
        <v>5552</v>
      </c>
      <c r="D1444">
        <v>1500</v>
      </c>
      <c r="E1444">
        <f>VLOOKUP(D1444,LU_A!$C$2:$D$13,1,TRUE)</f>
        <v>1000</v>
      </c>
      <c r="F1444" t="str">
        <f>VLOOKUP($D1444,LU_A!$C$2:$D$13,2,TRUE)</f>
        <v>SmB</v>
      </c>
      <c r="G1444">
        <v>0</v>
      </c>
      <c r="H1444" t="s">
        <v>8221</v>
      </c>
      <c r="I1444" t="s">
        <v>8224</v>
      </c>
      <c r="J1444" t="s">
        <v>8246</v>
      </c>
      <c r="K1444">
        <v>1464190158</v>
      </c>
      <c r="L1444" s="8">
        <f t="shared" si="220"/>
        <v>42515.64534722222</v>
      </c>
      <c r="M1444" s="8">
        <f t="shared" si="223"/>
        <v>42515</v>
      </c>
      <c r="N1444" s="9">
        <f t="shared" si="224"/>
        <v>0.64534722222015262</v>
      </c>
      <c r="O1444">
        <v>1461598158</v>
      </c>
      <c r="P1444" s="8">
        <f t="shared" si="221"/>
        <v>42485.64534722222</v>
      </c>
      <c r="Q1444" s="8">
        <f t="shared" si="225"/>
        <v>42485</v>
      </c>
      <c r="R1444" s="9">
        <f t="shared" si="226"/>
        <v>0.64534722222015262</v>
      </c>
      <c r="S1444" t="b">
        <v>0</v>
      </c>
      <c r="T1444">
        <v>0</v>
      </c>
      <c r="U1444" t="str">
        <f t="shared" si="227"/>
        <v/>
      </c>
      <c r="V1444">
        <f t="shared" si="228"/>
        <v>0</v>
      </c>
      <c r="W1444" t="b">
        <v>0</v>
      </c>
      <c r="X1444" t="s">
        <v>8285</v>
      </c>
      <c r="Y1444" s="3">
        <f t="shared" si="229"/>
        <v>0</v>
      </c>
      <c r="Z1444" s="4" t="str">
        <f t="shared" si="222"/>
        <v xml:space="preserve"> </v>
      </c>
      <c r="AA1444" t="s">
        <v>8318</v>
      </c>
      <c r="AB1444" t="s">
        <v>8337</v>
      </c>
      <c r="AC1444">
        <f>1</f>
        <v>1</v>
      </c>
    </row>
    <row r="1445" spans="1:29" ht="43.2" x14ac:dyDescent="0.3">
      <c r="A1445">
        <v>1443</v>
      </c>
      <c r="B1445" s="1" t="s">
        <v>1444</v>
      </c>
      <c r="C1445" s="1" t="s">
        <v>5553</v>
      </c>
      <c r="D1445">
        <v>13000</v>
      </c>
      <c r="E1445">
        <f>VLOOKUP(D1445,LU_A!$C$2:$D$13,1,TRUE)</f>
        <v>10000</v>
      </c>
      <c r="F1445" t="str">
        <f>VLOOKUP($D1445,LU_A!$C$2:$D$13,2,TRUE)</f>
        <v>SmD</v>
      </c>
      <c r="G1445">
        <v>0</v>
      </c>
      <c r="H1445" t="s">
        <v>8221</v>
      </c>
      <c r="I1445" t="s">
        <v>8230</v>
      </c>
      <c r="J1445" t="s">
        <v>8249</v>
      </c>
      <c r="K1445">
        <v>1483395209</v>
      </c>
      <c r="L1445" s="8">
        <f t="shared" si="220"/>
        <v>42737.926030092596</v>
      </c>
      <c r="M1445" s="8">
        <f t="shared" si="223"/>
        <v>42737</v>
      </c>
      <c r="N1445" s="9">
        <f t="shared" si="224"/>
        <v>0.92603009259619284</v>
      </c>
      <c r="O1445">
        <v>1480803209</v>
      </c>
      <c r="P1445" s="8">
        <f t="shared" si="221"/>
        <v>42707.926030092596</v>
      </c>
      <c r="Q1445" s="8">
        <f t="shared" si="225"/>
        <v>42707</v>
      </c>
      <c r="R1445" s="9">
        <f t="shared" si="226"/>
        <v>0.92603009259619284</v>
      </c>
      <c r="S1445" t="b">
        <v>0</v>
      </c>
      <c r="T1445">
        <v>0</v>
      </c>
      <c r="U1445" t="str">
        <f t="shared" si="227"/>
        <v/>
      </c>
      <c r="V1445">
        <f t="shared" si="228"/>
        <v>0</v>
      </c>
      <c r="W1445" t="b">
        <v>0</v>
      </c>
      <c r="X1445" t="s">
        <v>8285</v>
      </c>
      <c r="Y1445" s="3">
        <f t="shared" si="229"/>
        <v>0</v>
      </c>
      <c r="Z1445" s="4" t="str">
        <f t="shared" si="222"/>
        <v xml:space="preserve"> </v>
      </c>
      <c r="AA1445" t="s">
        <v>8318</v>
      </c>
      <c r="AB1445" t="s">
        <v>8337</v>
      </c>
      <c r="AC1445">
        <f>1</f>
        <v>1</v>
      </c>
    </row>
    <row r="1446" spans="1:29" ht="43.2" x14ac:dyDescent="0.3">
      <c r="A1446">
        <v>1444</v>
      </c>
      <c r="B1446" s="1" t="s">
        <v>1445</v>
      </c>
      <c r="C1446" s="1" t="s">
        <v>5554</v>
      </c>
      <c r="D1446">
        <v>4950</v>
      </c>
      <c r="E1446">
        <f>VLOOKUP(D1446,LU_A!$C$2:$D$13,1,TRUE)</f>
        <v>1000</v>
      </c>
      <c r="F1446" t="str">
        <f>VLOOKUP($D1446,LU_A!$C$2:$D$13,2,TRUE)</f>
        <v>SmB</v>
      </c>
      <c r="G1446">
        <v>0</v>
      </c>
      <c r="H1446" t="s">
        <v>8221</v>
      </c>
      <c r="I1446" t="s">
        <v>8236</v>
      </c>
      <c r="J1446" t="s">
        <v>8249</v>
      </c>
      <c r="K1446">
        <v>1442091462</v>
      </c>
      <c r="L1446" s="8">
        <f t="shared" si="220"/>
        <v>42259.873402777783</v>
      </c>
      <c r="M1446" s="8">
        <f t="shared" si="223"/>
        <v>42259</v>
      </c>
      <c r="N1446" s="9">
        <f t="shared" si="224"/>
        <v>0.87340277778275777</v>
      </c>
      <c r="O1446">
        <v>1436907462</v>
      </c>
      <c r="P1446" s="8">
        <f t="shared" si="221"/>
        <v>42199.873402777783</v>
      </c>
      <c r="Q1446" s="8">
        <f t="shared" si="225"/>
        <v>42199</v>
      </c>
      <c r="R1446" s="9">
        <f t="shared" si="226"/>
        <v>0.87340277778275777</v>
      </c>
      <c r="S1446" t="b">
        <v>0</v>
      </c>
      <c r="T1446">
        <v>0</v>
      </c>
      <c r="U1446" t="str">
        <f t="shared" si="227"/>
        <v/>
      </c>
      <c r="V1446">
        <f t="shared" si="228"/>
        <v>0</v>
      </c>
      <c r="W1446" t="b">
        <v>0</v>
      </c>
      <c r="X1446" t="s">
        <v>8285</v>
      </c>
      <c r="Y1446" s="3">
        <f t="shared" si="229"/>
        <v>0</v>
      </c>
      <c r="Z1446" s="4" t="str">
        <f t="shared" si="222"/>
        <v xml:space="preserve"> </v>
      </c>
      <c r="AA1446" t="s">
        <v>8318</v>
      </c>
      <c r="AB1446" t="s">
        <v>8337</v>
      </c>
      <c r="AC1446">
        <f>1</f>
        <v>1</v>
      </c>
    </row>
    <row r="1447" spans="1:29" ht="43.2" x14ac:dyDescent="0.3">
      <c r="A1447">
        <v>1445</v>
      </c>
      <c r="B1447" s="1" t="s">
        <v>1446</v>
      </c>
      <c r="C1447" s="1" t="s">
        <v>5555</v>
      </c>
      <c r="D1447">
        <v>130000</v>
      </c>
      <c r="E1447">
        <f>VLOOKUP(D1447,LU_A!$C$2:$D$13,1,TRUE)</f>
        <v>50000</v>
      </c>
      <c r="F1447" t="str">
        <f>VLOOKUP($D1447,LU_A!$C$2:$D$13,2,TRUE)</f>
        <v>LgD</v>
      </c>
      <c r="G1447">
        <v>0</v>
      </c>
      <c r="H1447" t="s">
        <v>8221</v>
      </c>
      <c r="I1447" t="s">
        <v>8236</v>
      </c>
      <c r="J1447" t="s">
        <v>8249</v>
      </c>
      <c r="K1447">
        <v>1434286855</v>
      </c>
      <c r="L1447" s="8">
        <f t="shared" si="220"/>
        <v>42169.542303240742</v>
      </c>
      <c r="M1447" s="8">
        <f t="shared" si="223"/>
        <v>42169</v>
      </c>
      <c r="N1447" s="9">
        <f t="shared" si="224"/>
        <v>0.54230324074160308</v>
      </c>
      <c r="O1447">
        <v>1431694855</v>
      </c>
      <c r="P1447" s="8">
        <f t="shared" si="221"/>
        <v>42139.542303240742</v>
      </c>
      <c r="Q1447" s="8">
        <f t="shared" si="225"/>
        <v>42139</v>
      </c>
      <c r="R1447" s="9">
        <f t="shared" si="226"/>
        <v>0.54230324074160308</v>
      </c>
      <c r="S1447" t="b">
        <v>0</v>
      </c>
      <c r="T1447">
        <v>0</v>
      </c>
      <c r="U1447" t="str">
        <f t="shared" si="227"/>
        <v/>
      </c>
      <c r="V1447">
        <f t="shared" si="228"/>
        <v>0</v>
      </c>
      <c r="W1447" t="b">
        <v>0</v>
      </c>
      <c r="X1447" t="s">
        <v>8285</v>
      </c>
      <c r="Y1447" s="3">
        <f t="shared" si="229"/>
        <v>0</v>
      </c>
      <c r="Z1447" s="4" t="str">
        <f t="shared" si="222"/>
        <v xml:space="preserve"> </v>
      </c>
      <c r="AA1447" t="s">
        <v>8318</v>
      </c>
      <c r="AB1447" t="s">
        <v>8337</v>
      </c>
      <c r="AC1447">
        <f>1</f>
        <v>1</v>
      </c>
    </row>
    <row r="1448" spans="1:29" ht="43.2" x14ac:dyDescent="0.3">
      <c r="A1448">
        <v>1446</v>
      </c>
      <c r="B1448" s="1" t="s">
        <v>1447</v>
      </c>
      <c r="C1448" s="1" t="s">
        <v>5556</v>
      </c>
      <c r="D1448">
        <v>900</v>
      </c>
      <c r="E1448">
        <f>VLOOKUP(D1448,LU_A!$C$2:$D$13,1,TRUE)</f>
        <v>0</v>
      </c>
      <c r="F1448" t="str">
        <f>VLOOKUP($D1448,LU_A!$C$2:$D$13,2,TRUE)</f>
        <v>SmA</v>
      </c>
      <c r="G1448">
        <v>0</v>
      </c>
      <c r="H1448" t="s">
        <v>8221</v>
      </c>
      <c r="I1448" t="s">
        <v>8237</v>
      </c>
      <c r="J1448" t="s">
        <v>8249</v>
      </c>
      <c r="K1448">
        <v>1461235478</v>
      </c>
      <c r="L1448" s="8">
        <f t="shared" si="220"/>
        <v>42481.447662037041</v>
      </c>
      <c r="M1448" s="8">
        <f t="shared" si="223"/>
        <v>42481</v>
      </c>
      <c r="N1448" s="9">
        <f t="shared" si="224"/>
        <v>0.44766203704057261</v>
      </c>
      <c r="O1448">
        <v>1459507478</v>
      </c>
      <c r="P1448" s="8">
        <f t="shared" si="221"/>
        <v>42461.447662037041</v>
      </c>
      <c r="Q1448" s="8">
        <f t="shared" si="225"/>
        <v>42461</v>
      </c>
      <c r="R1448" s="9">
        <f t="shared" si="226"/>
        <v>0.44766203704057261</v>
      </c>
      <c r="S1448" t="b">
        <v>0</v>
      </c>
      <c r="T1448">
        <v>0</v>
      </c>
      <c r="U1448" t="str">
        <f t="shared" si="227"/>
        <v/>
      </c>
      <c r="V1448">
        <f t="shared" si="228"/>
        <v>0</v>
      </c>
      <c r="W1448" t="b">
        <v>0</v>
      </c>
      <c r="X1448" t="s">
        <v>8285</v>
      </c>
      <c r="Y1448" s="3">
        <f t="shared" si="229"/>
        <v>0</v>
      </c>
      <c r="Z1448" s="4" t="str">
        <f t="shared" si="222"/>
        <v xml:space="preserve"> </v>
      </c>
      <c r="AA1448" t="s">
        <v>8318</v>
      </c>
      <c r="AB1448" t="s">
        <v>8337</v>
      </c>
      <c r="AC1448">
        <f>1</f>
        <v>1</v>
      </c>
    </row>
    <row r="1449" spans="1:29" ht="28.8" x14ac:dyDescent="0.3">
      <c r="A1449">
        <v>1447</v>
      </c>
      <c r="B1449" s="1" t="s">
        <v>1448</v>
      </c>
      <c r="C1449" s="1" t="s">
        <v>5557</v>
      </c>
      <c r="D1449">
        <v>500000</v>
      </c>
      <c r="E1449">
        <f>VLOOKUP(D1449,LU_A!$C$2:$D$13,1,TRUE)</f>
        <v>50000</v>
      </c>
      <c r="F1449" t="str">
        <f>VLOOKUP($D1449,LU_A!$C$2:$D$13,2,TRUE)</f>
        <v>LgD</v>
      </c>
      <c r="G1449">
        <v>75</v>
      </c>
      <c r="H1449" t="s">
        <v>8221</v>
      </c>
      <c r="I1449" t="s">
        <v>8224</v>
      </c>
      <c r="J1449" t="s">
        <v>8246</v>
      </c>
      <c r="K1449">
        <v>1467999134</v>
      </c>
      <c r="L1449" s="8">
        <f t="shared" si="220"/>
        <v>42559.730717592596</v>
      </c>
      <c r="M1449" s="8">
        <f t="shared" si="223"/>
        <v>42559</v>
      </c>
      <c r="N1449" s="9">
        <f t="shared" si="224"/>
        <v>0.73071759259619284</v>
      </c>
      <c r="O1449">
        <v>1465407134</v>
      </c>
      <c r="P1449" s="8">
        <f t="shared" si="221"/>
        <v>42529.730717592596</v>
      </c>
      <c r="Q1449" s="8">
        <f t="shared" si="225"/>
        <v>42529</v>
      </c>
      <c r="R1449" s="9">
        <f t="shared" si="226"/>
        <v>0.73071759259619284</v>
      </c>
      <c r="S1449" t="b">
        <v>0</v>
      </c>
      <c r="T1449">
        <v>3</v>
      </c>
      <c r="U1449" t="str">
        <f t="shared" si="227"/>
        <v/>
      </c>
      <c r="V1449">
        <f t="shared" si="228"/>
        <v>3</v>
      </c>
      <c r="W1449" t="b">
        <v>0</v>
      </c>
      <c r="X1449" t="s">
        <v>8285</v>
      </c>
      <c r="Y1449" s="3">
        <f t="shared" si="229"/>
        <v>1.4999999999999999E-4</v>
      </c>
      <c r="Z1449" s="4">
        <f t="shared" si="222"/>
        <v>25</v>
      </c>
      <c r="AA1449" t="s">
        <v>8318</v>
      </c>
      <c r="AB1449" t="s">
        <v>8337</v>
      </c>
      <c r="AC1449">
        <f>1</f>
        <v>1</v>
      </c>
    </row>
    <row r="1450" spans="1:29" ht="57.6" x14ac:dyDescent="0.3">
      <c r="A1450">
        <v>1448</v>
      </c>
      <c r="B1450" s="1" t="s">
        <v>1449</v>
      </c>
      <c r="C1450" s="1" t="s">
        <v>5558</v>
      </c>
      <c r="D1450">
        <v>200000</v>
      </c>
      <c r="E1450">
        <f>VLOOKUP(D1450,LU_A!$C$2:$D$13,1,TRUE)</f>
        <v>50000</v>
      </c>
      <c r="F1450" t="str">
        <f>VLOOKUP($D1450,LU_A!$C$2:$D$13,2,TRUE)</f>
        <v>LgD</v>
      </c>
      <c r="G1450">
        <v>0</v>
      </c>
      <c r="H1450" t="s">
        <v>8221</v>
      </c>
      <c r="I1450" t="s">
        <v>8226</v>
      </c>
      <c r="J1450" t="s">
        <v>8248</v>
      </c>
      <c r="K1450">
        <v>1432272300</v>
      </c>
      <c r="L1450" s="8">
        <f t="shared" si="220"/>
        <v>42146.225694444445</v>
      </c>
      <c r="M1450" s="8">
        <f t="shared" si="223"/>
        <v>42146</v>
      </c>
      <c r="N1450" s="9">
        <f t="shared" si="224"/>
        <v>0.22569444444525288</v>
      </c>
      <c r="O1450">
        <v>1429655318</v>
      </c>
      <c r="P1450" s="8">
        <f t="shared" si="221"/>
        <v>42115.936550925922</v>
      </c>
      <c r="Q1450" s="8">
        <f t="shared" si="225"/>
        <v>42115</v>
      </c>
      <c r="R1450" s="9">
        <f t="shared" si="226"/>
        <v>0.93655092592234723</v>
      </c>
      <c r="S1450" t="b">
        <v>0</v>
      </c>
      <c r="T1450">
        <v>0</v>
      </c>
      <c r="U1450" t="str">
        <f t="shared" si="227"/>
        <v/>
      </c>
      <c r="V1450">
        <f t="shared" si="228"/>
        <v>0</v>
      </c>
      <c r="W1450" t="b">
        <v>0</v>
      </c>
      <c r="X1450" t="s">
        <v>8285</v>
      </c>
      <c r="Y1450" s="3">
        <f t="shared" si="229"/>
        <v>0</v>
      </c>
      <c r="Z1450" s="4" t="str">
        <f t="shared" si="222"/>
        <v xml:space="preserve"> </v>
      </c>
      <c r="AA1450" t="s">
        <v>8318</v>
      </c>
      <c r="AB1450" t="s">
        <v>8337</v>
      </c>
      <c r="AC1450">
        <f>1</f>
        <v>1</v>
      </c>
    </row>
    <row r="1451" spans="1:29" ht="43.2" x14ac:dyDescent="0.3">
      <c r="A1451">
        <v>1449</v>
      </c>
      <c r="B1451" s="1" t="s">
        <v>1450</v>
      </c>
      <c r="C1451" s="1" t="s">
        <v>5559</v>
      </c>
      <c r="D1451">
        <v>8888</v>
      </c>
      <c r="E1451">
        <f>VLOOKUP(D1451,LU_A!$C$2:$D$13,1,TRUE)</f>
        <v>5000</v>
      </c>
      <c r="F1451" t="str">
        <f>VLOOKUP($D1451,LU_A!$C$2:$D$13,2,TRUE)</f>
        <v>SmC</v>
      </c>
      <c r="G1451">
        <v>0</v>
      </c>
      <c r="H1451" t="s">
        <v>8221</v>
      </c>
      <c r="I1451" t="s">
        <v>8224</v>
      </c>
      <c r="J1451" t="s">
        <v>8246</v>
      </c>
      <c r="K1451">
        <v>1431286105</v>
      </c>
      <c r="L1451" s="8">
        <f t="shared" si="220"/>
        <v>42134.811400462961</v>
      </c>
      <c r="M1451" s="8">
        <f t="shared" si="223"/>
        <v>42134</v>
      </c>
      <c r="N1451" s="9">
        <f t="shared" si="224"/>
        <v>0.81140046296059154</v>
      </c>
      <c r="O1451">
        <v>1427138905</v>
      </c>
      <c r="P1451" s="8">
        <f t="shared" si="221"/>
        <v>42086.811400462961</v>
      </c>
      <c r="Q1451" s="8">
        <f t="shared" si="225"/>
        <v>42086</v>
      </c>
      <c r="R1451" s="9">
        <f t="shared" si="226"/>
        <v>0.81140046296059154</v>
      </c>
      <c r="S1451" t="b">
        <v>0</v>
      </c>
      <c r="T1451">
        <v>0</v>
      </c>
      <c r="U1451" t="str">
        <f t="shared" si="227"/>
        <v/>
      </c>
      <c r="V1451">
        <f t="shared" si="228"/>
        <v>0</v>
      </c>
      <c r="W1451" t="b">
        <v>0</v>
      </c>
      <c r="X1451" t="s">
        <v>8285</v>
      </c>
      <c r="Y1451" s="3">
        <f t="shared" si="229"/>
        <v>0</v>
      </c>
      <c r="Z1451" s="4" t="str">
        <f t="shared" si="222"/>
        <v xml:space="preserve"> </v>
      </c>
      <c r="AA1451" t="s">
        <v>8318</v>
      </c>
      <c r="AB1451" t="s">
        <v>8337</v>
      </c>
      <c r="AC1451">
        <f>1</f>
        <v>1</v>
      </c>
    </row>
    <row r="1452" spans="1:29" ht="57.6" x14ac:dyDescent="0.3">
      <c r="A1452">
        <v>1450</v>
      </c>
      <c r="B1452" s="1" t="s">
        <v>1451</v>
      </c>
      <c r="C1452" s="1" t="s">
        <v>5560</v>
      </c>
      <c r="D1452">
        <v>100000</v>
      </c>
      <c r="E1452">
        <f>VLOOKUP(D1452,LU_A!$C$2:$D$13,1,TRUE)</f>
        <v>50000</v>
      </c>
      <c r="F1452" t="str">
        <f>VLOOKUP($D1452,LU_A!$C$2:$D$13,2,TRUE)</f>
        <v>LgD</v>
      </c>
      <c r="G1452">
        <v>1</v>
      </c>
      <c r="H1452" t="s">
        <v>8221</v>
      </c>
      <c r="I1452" t="s">
        <v>8224</v>
      </c>
      <c r="J1452" t="s">
        <v>8246</v>
      </c>
      <c r="K1452">
        <v>1455941197</v>
      </c>
      <c r="L1452" s="8">
        <f t="shared" si="220"/>
        <v>42420.171261574069</v>
      </c>
      <c r="M1452" s="8">
        <f t="shared" si="223"/>
        <v>42420</v>
      </c>
      <c r="N1452" s="9">
        <f t="shared" si="224"/>
        <v>0.17126157406892162</v>
      </c>
      <c r="O1452">
        <v>1453349197</v>
      </c>
      <c r="P1452" s="8">
        <f t="shared" si="221"/>
        <v>42390.171261574069</v>
      </c>
      <c r="Q1452" s="8">
        <f t="shared" si="225"/>
        <v>42390</v>
      </c>
      <c r="R1452" s="9">
        <f t="shared" si="226"/>
        <v>0.17126157406892162</v>
      </c>
      <c r="S1452" t="b">
        <v>0</v>
      </c>
      <c r="T1452">
        <v>1</v>
      </c>
      <c r="U1452" t="str">
        <f t="shared" si="227"/>
        <v/>
      </c>
      <c r="V1452">
        <f t="shared" si="228"/>
        <v>1</v>
      </c>
      <c r="W1452" t="b">
        <v>0</v>
      </c>
      <c r="X1452" t="s">
        <v>8285</v>
      </c>
      <c r="Y1452" s="3">
        <f t="shared" si="229"/>
        <v>1.0000000000000001E-5</v>
      </c>
      <c r="Z1452" s="4">
        <f t="shared" si="222"/>
        <v>1</v>
      </c>
      <c r="AA1452" t="s">
        <v>8318</v>
      </c>
      <c r="AB1452" t="s">
        <v>8337</v>
      </c>
      <c r="AC1452">
        <f>1</f>
        <v>1</v>
      </c>
    </row>
    <row r="1453" spans="1:29" ht="43.2" x14ac:dyDescent="0.3">
      <c r="A1453">
        <v>1451</v>
      </c>
      <c r="B1453" s="1" t="s">
        <v>1452</v>
      </c>
      <c r="C1453" s="1" t="s">
        <v>5561</v>
      </c>
      <c r="D1453">
        <v>18950</v>
      </c>
      <c r="E1453">
        <f>VLOOKUP(D1453,LU_A!$C$2:$D$13,1,TRUE)</f>
        <v>15000</v>
      </c>
      <c r="F1453" t="str">
        <f>VLOOKUP($D1453,LU_A!$C$2:$D$13,2,TRUE)</f>
        <v>MedA</v>
      </c>
      <c r="G1453">
        <v>2</v>
      </c>
      <c r="H1453" t="s">
        <v>8220</v>
      </c>
      <c r="I1453" t="s">
        <v>8224</v>
      </c>
      <c r="J1453" t="s">
        <v>8246</v>
      </c>
      <c r="K1453">
        <v>1416355259</v>
      </c>
      <c r="L1453" s="8">
        <f t="shared" si="220"/>
        <v>41962.00068287037</v>
      </c>
      <c r="M1453" s="8">
        <f t="shared" si="223"/>
        <v>41962</v>
      </c>
      <c r="N1453" s="9">
        <f t="shared" si="224"/>
        <v>6.8287036992842332E-4</v>
      </c>
      <c r="O1453">
        <v>1413759659</v>
      </c>
      <c r="P1453" s="8">
        <f t="shared" si="221"/>
        <v>41931.959016203706</v>
      </c>
      <c r="Q1453" s="8">
        <f t="shared" si="225"/>
        <v>41931</v>
      </c>
      <c r="R1453" s="9">
        <f t="shared" si="226"/>
        <v>0.95901620370568708</v>
      </c>
      <c r="S1453" t="b">
        <v>0</v>
      </c>
      <c r="T1453">
        <v>2</v>
      </c>
      <c r="U1453" t="str">
        <f t="shared" si="227"/>
        <v/>
      </c>
      <c r="V1453" t="str">
        <f t="shared" si="228"/>
        <v/>
      </c>
      <c r="W1453" t="b">
        <v>0</v>
      </c>
      <c r="X1453" t="s">
        <v>8285</v>
      </c>
      <c r="Y1453" s="3">
        <f t="shared" si="229"/>
        <v>1.0554089709762533E-4</v>
      </c>
      <c r="Z1453" s="4">
        <f t="shared" si="222"/>
        <v>1</v>
      </c>
      <c r="AA1453" t="s">
        <v>8318</v>
      </c>
      <c r="AB1453" t="s">
        <v>8337</v>
      </c>
      <c r="AC1453">
        <f>1</f>
        <v>1</v>
      </c>
    </row>
    <row r="1454" spans="1:29" ht="28.8" x14ac:dyDescent="0.3">
      <c r="A1454">
        <v>1452</v>
      </c>
      <c r="B1454" s="1" t="s">
        <v>1453</v>
      </c>
      <c r="C1454" s="1" t="s">
        <v>5562</v>
      </c>
      <c r="D1454">
        <v>14000</v>
      </c>
      <c r="E1454">
        <f>VLOOKUP(D1454,LU_A!$C$2:$D$13,1,TRUE)</f>
        <v>10000</v>
      </c>
      <c r="F1454" t="str">
        <f>VLOOKUP($D1454,LU_A!$C$2:$D$13,2,TRUE)</f>
        <v>SmD</v>
      </c>
      <c r="G1454">
        <v>0</v>
      </c>
      <c r="H1454" t="s">
        <v>8220</v>
      </c>
      <c r="I1454" t="s">
        <v>8224</v>
      </c>
      <c r="J1454" t="s">
        <v>8246</v>
      </c>
      <c r="K1454">
        <v>1406566363</v>
      </c>
      <c r="L1454" s="8">
        <f t="shared" si="220"/>
        <v>41848.703275462962</v>
      </c>
      <c r="M1454" s="8">
        <f t="shared" si="223"/>
        <v>41848</v>
      </c>
      <c r="N1454" s="9">
        <f t="shared" si="224"/>
        <v>0.70327546296175569</v>
      </c>
      <c r="O1454">
        <v>1403974363</v>
      </c>
      <c r="P1454" s="8">
        <f t="shared" si="221"/>
        <v>41818.703275462962</v>
      </c>
      <c r="Q1454" s="8">
        <f t="shared" si="225"/>
        <v>41818</v>
      </c>
      <c r="R1454" s="9">
        <f t="shared" si="226"/>
        <v>0.70327546296175569</v>
      </c>
      <c r="S1454" t="b">
        <v>0</v>
      </c>
      <c r="T1454">
        <v>0</v>
      </c>
      <c r="U1454" t="str">
        <f t="shared" si="227"/>
        <v/>
      </c>
      <c r="V1454" t="str">
        <f t="shared" si="228"/>
        <v/>
      </c>
      <c r="W1454" t="b">
        <v>0</v>
      </c>
      <c r="X1454" t="s">
        <v>8285</v>
      </c>
      <c r="Y1454" s="3">
        <f t="shared" si="229"/>
        <v>0</v>
      </c>
      <c r="Z1454" s="4" t="str">
        <f t="shared" si="222"/>
        <v xml:space="preserve"> </v>
      </c>
      <c r="AA1454" t="s">
        <v>8318</v>
      </c>
      <c r="AB1454" t="s">
        <v>8337</v>
      </c>
      <c r="AC1454">
        <f>1</f>
        <v>1</v>
      </c>
    </row>
    <row r="1455" spans="1:29" ht="43.2" x14ac:dyDescent="0.3">
      <c r="A1455">
        <v>1453</v>
      </c>
      <c r="B1455" s="1" t="s">
        <v>1454</v>
      </c>
      <c r="C1455" s="1" t="s">
        <v>5563</v>
      </c>
      <c r="D1455">
        <v>25000</v>
      </c>
      <c r="E1455">
        <f>VLOOKUP(D1455,LU_A!$C$2:$D$13,1,TRUE)</f>
        <v>25000</v>
      </c>
      <c r="F1455" t="str">
        <f>VLOOKUP($D1455,LU_A!$C$2:$D$13,2,TRUE)</f>
        <v>MedC</v>
      </c>
      <c r="G1455">
        <v>0</v>
      </c>
      <c r="H1455" t="s">
        <v>8220</v>
      </c>
      <c r="I1455" t="s">
        <v>8230</v>
      </c>
      <c r="J1455" t="s">
        <v>8249</v>
      </c>
      <c r="K1455">
        <v>1492270947</v>
      </c>
      <c r="L1455" s="8">
        <f t="shared" si="220"/>
        <v>42840.654479166667</v>
      </c>
      <c r="M1455" s="8">
        <f t="shared" si="223"/>
        <v>42840</v>
      </c>
      <c r="N1455" s="9">
        <f t="shared" si="224"/>
        <v>0.65447916666744277</v>
      </c>
      <c r="O1455">
        <v>1488386547</v>
      </c>
      <c r="P1455" s="8">
        <f t="shared" si="221"/>
        <v>42795.696145833332</v>
      </c>
      <c r="Q1455" s="8">
        <f t="shared" si="225"/>
        <v>42795</v>
      </c>
      <c r="R1455" s="9">
        <f t="shared" si="226"/>
        <v>0.69614583333168412</v>
      </c>
      <c r="S1455" t="b">
        <v>0</v>
      </c>
      <c r="T1455">
        <v>0</v>
      </c>
      <c r="U1455" t="str">
        <f t="shared" si="227"/>
        <v/>
      </c>
      <c r="V1455" t="str">
        <f t="shared" si="228"/>
        <v/>
      </c>
      <c r="W1455" t="b">
        <v>0</v>
      </c>
      <c r="X1455" t="s">
        <v>8285</v>
      </c>
      <c r="Y1455" s="3">
        <f t="shared" si="229"/>
        <v>0</v>
      </c>
      <c r="Z1455" s="4" t="str">
        <f t="shared" si="222"/>
        <v xml:space="preserve"> </v>
      </c>
      <c r="AA1455" t="s">
        <v>8318</v>
      </c>
      <c r="AB1455" t="s">
        <v>8337</v>
      </c>
      <c r="AC1455">
        <f>1</f>
        <v>1</v>
      </c>
    </row>
    <row r="1456" spans="1:29" ht="43.2" x14ac:dyDescent="0.3">
      <c r="A1456">
        <v>1454</v>
      </c>
      <c r="B1456" s="1" t="s">
        <v>1455</v>
      </c>
      <c r="C1456" s="1" t="s">
        <v>5564</v>
      </c>
      <c r="D1456">
        <v>1750</v>
      </c>
      <c r="E1456">
        <f>VLOOKUP(D1456,LU_A!$C$2:$D$13,1,TRUE)</f>
        <v>1000</v>
      </c>
      <c r="F1456" t="str">
        <f>VLOOKUP($D1456,LU_A!$C$2:$D$13,2,TRUE)</f>
        <v>SmB</v>
      </c>
      <c r="G1456">
        <v>15</v>
      </c>
      <c r="H1456" t="s">
        <v>8220</v>
      </c>
      <c r="I1456" t="s">
        <v>8227</v>
      </c>
      <c r="J1456" t="s">
        <v>8249</v>
      </c>
      <c r="K1456">
        <v>1461535140</v>
      </c>
      <c r="L1456" s="8">
        <f t="shared" si="220"/>
        <v>42484.915972222225</v>
      </c>
      <c r="M1456" s="8">
        <f t="shared" si="223"/>
        <v>42484</v>
      </c>
      <c r="N1456" s="9">
        <f t="shared" si="224"/>
        <v>0.91597222222480923</v>
      </c>
      <c r="O1456">
        <v>1459716480</v>
      </c>
      <c r="P1456" s="8">
        <f t="shared" si="221"/>
        <v>42463.866666666669</v>
      </c>
      <c r="Q1456" s="8">
        <f t="shared" si="225"/>
        <v>42463</v>
      </c>
      <c r="R1456" s="9">
        <f t="shared" si="226"/>
        <v>0.86666666666860692</v>
      </c>
      <c r="S1456" t="b">
        <v>0</v>
      </c>
      <c r="T1456">
        <v>1</v>
      </c>
      <c r="U1456" t="str">
        <f t="shared" si="227"/>
        <v/>
      </c>
      <c r="V1456" t="str">
        <f t="shared" si="228"/>
        <v/>
      </c>
      <c r="W1456" t="b">
        <v>0</v>
      </c>
      <c r="X1456" t="s">
        <v>8285</v>
      </c>
      <c r="Y1456" s="3">
        <f t="shared" si="229"/>
        <v>8.5714285714285719E-3</v>
      </c>
      <c r="Z1456" s="4">
        <f t="shared" si="222"/>
        <v>15</v>
      </c>
      <c r="AA1456" t="s">
        <v>8318</v>
      </c>
      <c r="AB1456" t="s">
        <v>8337</v>
      </c>
      <c r="AC1456">
        <f>1</f>
        <v>1</v>
      </c>
    </row>
    <row r="1457" spans="1:29" ht="43.2" x14ac:dyDescent="0.3">
      <c r="A1457">
        <v>1455</v>
      </c>
      <c r="B1457" s="1" t="s">
        <v>1456</v>
      </c>
      <c r="C1457" s="1" t="s">
        <v>5565</v>
      </c>
      <c r="D1457">
        <v>15000</v>
      </c>
      <c r="E1457">
        <f>VLOOKUP(D1457,LU_A!$C$2:$D$13,1,TRUE)</f>
        <v>15000</v>
      </c>
      <c r="F1457" t="str">
        <f>VLOOKUP($D1457,LU_A!$C$2:$D$13,2,TRUE)</f>
        <v>MedA</v>
      </c>
      <c r="G1457">
        <v>1575</v>
      </c>
      <c r="H1457" t="s">
        <v>8220</v>
      </c>
      <c r="I1457" t="s">
        <v>8224</v>
      </c>
      <c r="J1457" t="s">
        <v>8246</v>
      </c>
      <c r="K1457">
        <v>1409924340</v>
      </c>
      <c r="L1457" s="8">
        <f t="shared" si="220"/>
        <v>41887.568749999999</v>
      </c>
      <c r="M1457" s="8">
        <f t="shared" si="223"/>
        <v>41887</v>
      </c>
      <c r="N1457" s="9">
        <f t="shared" si="224"/>
        <v>0.56874999999854481</v>
      </c>
      <c r="O1457">
        <v>1405181320</v>
      </c>
      <c r="P1457" s="8">
        <f t="shared" si="221"/>
        <v>41832.672685185185</v>
      </c>
      <c r="Q1457" s="8">
        <f t="shared" si="225"/>
        <v>41832</v>
      </c>
      <c r="R1457" s="9">
        <f t="shared" si="226"/>
        <v>0.67268518518540077</v>
      </c>
      <c r="S1457" t="b">
        <v>0</v>
      </c>
      <c r="T1457">
        <v>7</v>
      </c>
      <c r="U1457" t="str">
        <f t="shared" si="227"/>
        <v/>
      </c>
      <c r="V1457" t="str">
        <f t="shared" si="228"/>
        <v/>
      </c>
      <c r="W1457" t="b">
        <v>0</v>
      </c>
      <c r="X1457" t="s">
        <v>8285</v>
      </c>
      <c r="Y1457" s="3">
        <f t="shared" si="229"/>
        <v>0.105</v>
      </c>
      <c r="Z1457" s="4">
        <f t="shared" si="222"/>
        <v>225</v>
      </c>
      <c r="AA1457" t="s">
        <v>8318</v>
      </c>
      <c r="AB1457" t="s">
        <v>8337</v>
      </c>
      <c r="AC1457">
        <f>1</f>
        <v>1</v>
      </c>
    </row>
    <row r="1458" spans="1:29" x14ac:dyDescent="0.3">
      <c r="A1458">
        <v>1456</v>
      </c>
      <c r="B1458" s="1" t="s">
        <v>1457</v>
      </c>
      <c r="C1458" s="1" t="s">
        <v>5566</v>
      </c>
      <c r="D1458">
        <v>5000</v>
      </c>
      <c r="E1458">
        <f>VLOOKUP(D1458,LU_A!$C$2:$D$13,1,TRUE)</f>
        <v>5000</v>
      </c>
      <c r="F1458" t="str">
        <f>VLOOKUP($D1458,LU_A!$C$2:$D$13,2,TRUE)</f>
        <v>SmC</v>
      </c>
      <c r="G1458">
        <v>145</v>
      </c>
      <c r="H1458" t="s">
        <v>8220</v>
      </c>
      <c r="I1458" t="s">
        <v>8237</v>
      </c>
      <c r="J1458" t="s">
        <v>8249</v>
      </c>
      <c r="K1458">
        <v>1483459365</v>
      </c>
      <c r="L1458" s="8">
        <f t="shared" si="220"/>
        <v>42738.668576388889</v>
      </c>
      <c r="M1458" s="8">
        <f t="shared" si="223"/>
        <v>42738</v>
      </c>
      <c r="N1458" s="9">
        <f t="shared" si="224"/>
        <v>0.66857638888905058</v>
      </c>
      <c r="O1458">
        <v>1480867365</v>
      </c>
      <c r="P1458" s="8">
        <f t="shared" si="221"/>
        <v>42708.668576388889</v>
      </c>
      <c r="Q1458" s="8">
        <f t="shared" si="225"/>
        <v>42708</v>
      </c>
      <c r="R1458" s="9">
        <f t="shared" si="226"/>
        <v>0.66857638888905058</v>
      </c>
      <c r="S1458" t="b">
        <v>0</v>
      </c>
      <c r="T1458">
        <v>3</v>
      </c>
      <c r="U1458" t="str">
        <f t="shared" si="227"/>
        <v/>
      </c>
      <c r="V1458" t="str">
        <f t="shared" si="228"/>
        <v/>
      </c>
      <c r="W1458" t="b">
        <v>0</v>
      </c>
      <c r="X1458" t="s">
        <v>8285</v>
      </c>
      <c r="Y1458" s="3">
        <f t="shared" si="229"/>
        <v>2.9000000000000001E-2</v>
      </c>
      <c r="Z1458" s="4">
        <f t="shared" si="222"/>
        <v>48.333333333333336</v>
      </c>
      <c r="AA1458" t="s">
        <v>8318</v>
      </c>
      <c r="AB1458" t="s">
        <v>8337</v>
      </c>
      <c r="AC1458">
        <f>1</f>
        <v>1</v>
      </c>
    </row>
    <row r="1459" spans="1:29" ht="28.8" x14ac:dyDescent="0.3">
      <c r="A1459">
        <v>1457</v>
      </c>
      <c r="B1459" s="1" t="s">
        <v>1458</v>
      </c>
      <c r="C1459" s="1" t="s">
        <v>5567</v>
      </c>
      <c r="D1459">
        <v>6000</v>
      </c>
      <c r="E1459">
        <f>VLOOKUP(D1459,LU_A!$C$2:$D$13,1,TRUE)</f>
        <v>5000</v>
      </c>
      <c r="F1459" t="str">
        <f>VLOOKUP($D1459,LU_A!$C$2:$D$13,2,TRUE)</f>
        <v>SmC</v>
      </c>
      <c r="G1459">
        <v>0</v>
      </c>
      <c r="H1459" t="s">
        <v>8220</v>
      </c>
      <c r="I1459" t="s">
        <v>8224</v>
      </c>
      <c r="J1459" t="s">
        <v>8246</v>
      </c>
      <c r="K1459">
        <v>1447281044</v>
      </c>
      <c r="L1459" s="8">
        <f t="shared" si="220"/>
        <v>42319.938009259262</v>
      </c>
      <c r="M1459" s="8">
        <f t="shared" si="223"/>
        <v>42319</v>
      </c>
      <c r="N1459" s="9">
        <f t="shared" si="224"/>
        <v>0.93800925926188938</v>
      </c>
      <c r="O1459">
        <v>1444685444</v>
      </c>
      <c r="P1459" s="8">
        <f t="shared" si="221"/>
        <v>42289.89634259259</v>
      </c>
      <c r="Q1459" s="8">
        <f t="shared" si="225"/>
        <v>42289</v>
      </c>
      <c r="R1459" s="9">
        <f t="shared" si="226"/>
        <v>0.89634259259037208</v>
      </c>
      <c r="S1459" t="b">
        <v>0</v>
      </c>
      <c r="T1459">
        <v>0</v>
      </c>
      <c r="U1459" t="str">
        <f t="shared" si="227"/>
        <v/>
      </c>
      <c r="V1459" t="str">
        <f t="shared" si="228"/>
        <v/>
      </c>
      <c r="W1459" t="b">
        <v>0</v>
      </c>
      <c r="X1459" t="s">
        <v>8285</v>
      </c>
      <c r="Y1459" s="3">
        <f t="shared" si="229"/>
        <v>0</v>
      </c>
      <c r="Z1459" s="4" t="str">
        <f t="shared" si="222"/>
        <v xml:space="preserve"> </v>
      </c>
      <c r="AA1459" t="s">
        <v>8318</v>
      </c>
      <c r="AB1459" t="s">
        <v>8337</v>
      </c>
      <c r="AC1459">
        <f>1</f>
        <v>1</v>
      </c>
    </row>
    <row r="1460" spans="1:29" ht="57.6" x14ac:dyDescent="0.3">
      <c r="A1460">
        <v>1458</v>
      </c>
      <c r="B1460" s="1" t="s">
        <v>1459</v>
      </c>
      <c r="C1460" s="1" t="s">
        <v>5568</v>
      </c>
      <c r="D1460">
        <v>5000</v>
      </c>
      <c r="E1460">
        <f>VLOOKUP(D1460,LU_A!$C$2:$D$13,1,TRUE)</f>
        <v>5000</v>
      </c>
      <c r="F1460" t="str">
        <f>VLOOKUP($D1460,LU_A!$C$2:$D$13,2,TRUE)</f>
        <v>SmC</v>
      </c>
      <c r="G1460">
        <v>0</v>
      </c>
      <c r="H1460" t="s">
        <v>8220</v>
      </c>
      <c r="I1460" t="s">
        <v>8224</v>
      </c>
      <c r="J1460" t="s">
        <v>8246</v>
      </c>
      <c r="K1460">
        <v>1407729600</v>
      </c>
      <c r="L1460" s="8">
        <f t="shared" si="220"/>
        <v>41862.166666666664</v>
      </c>
      <c r="M1460" s="8">
        <f t="shared" si="223"/>
        <v>41862</v>
      </c>
      <c r="N1460" s="9">
        <f t="shared" si="224"/>
        <v>0.16666666666424135</v>
      </c>
      <c r="O1460">
        <v>1405097760</v>
      </c>
      <c r="P1460" s="8">
        <f t="shared" si="221"/>
        <v>41831.705555555556</v>
      </c>
      <c r="Q1460" s="8">
        <f t="shared" si="225"/>
        <v>41831</v>
      </c>
      <c r="R1460" s="9">
        <f t="shared" si="226"/>
        <v>0.70555555555620231</v>
      </c>
      <c r="S1460" t="b">
        <v>0</v>
      </c>
      <c r="T1460">
        <v>0</v>
      </c>
      <c r="U1460" t="str">
        <f t="shared" si="227"/>
        <v/>
      </c>
      <c r="V1460" t="str">
        <f t="shared" si="228"/>
        <v/>
      </c>
      <c r="W1460" t="b">
        <v>0</v>
      </c>
      <c r="X1460" t="s">
        <v>8285</v>
      </c>
      <c r="Y1460" s="3">
        <f t="shared" si="229"/>
        <v>0</v>
      </c>
      <c r="Z1460" s="4" t="str">
        <f t="shared" si="222"/>
        <v xml:space="preserve"> </v>
      </c>
      <c r="AA1460" t="s">
        <v>8318</v>
      </c>
      <c r="AB1460" t="s">
        <v>8337</v>
      </c>
      <c r="AC1460">
        <f>1</f>
        <v>1</v>
      </c>
    </row>
    <row r="1461" spans="1:29" ht="43.2" x14ac:dyDescent="0.3">
      <c r="A1461">
        <v>1459</v>
      </c>
      <c r="B1461" s="1" t="s">
        <v>1460</v>
      </c>
      <c r="C1461" s="1" t="s">
        <v>5569</v>
      </c>
      <c r="D1461">
        <v>37000</v>
      </c>
      <c r="E1461">
        <f>VLOOKUP(D1461,LU_A!$C$2:$D$13,1,TRUE)</f>
        <v>35000</v>
      </c>
      <c r="F1461" t="str">
        <f>VLOOKUP($D1461,LU_A!$C$2:$D$13,2,TRUE)</f>
        <v>LgA</v>
      </c>
      <c r="G1461">
        <v>0</v>
      </c>
      <c r="H1461" t="s">
        <v>8220</v>
      </c>
      <c r="I1461" t="s">
        <v>8232</v>
      </c>
      <c r="J1461" t="s">
        <v>8253</v>
      </c>
      <c r="K1461">
        <v>1449077100</v>
      </c>
      <c r="L1461" s="8">
        <f t="shared" si="220"/>
        <v>42340.725694444445</v>
      </c>
      <c r="M1461" s="8">
        <f t="shared" si="223"/>
        <v>42340</v>
      </c>
      <c r="N1461" s="9">
        <f t="shared" si="224"/>
        <v>0.72569444444525288</v>
      </c>
      <c r="O1461">
        <v>1446612896</v>
      </c>
      <c r="P1461" s="8">
        <f t="shared" si="221"/>
        <v>42312.204814814817</v>
      </c>
      <c r="Q1461" s="8">
        <f t="shared" si="225"/>
        <v>42312</v>
      </c>
      <c r="R1461" s="9">
        <f t="shared" si="226"/>
        <v>0.20481481481692754</v>
      </c>
      <c r="S1461" t="b">
        <v>0</v>
      </c>
      <c r="T1461">
        <v>0</v>
      </c>
      <c r="U1461" t="str">
        <f t="shared" si="227"/>
        <v/>
      </c>
      <c r="V1461" t="str">
        <f t="shared" si="228"/>
        <v/>
      </c>
      <c r="W1461" t="b">
        <v>0</v>
      </c>
      <c r="X1461" t="s">
        <v>8285</v>
      </c>
      <c r="Y1461" s="3">
        <f t="shared" si="229"/>
        <v>0</v>
      </c>
      <c r="Z1461" s="4" t="str">
        <f t="shared" si="222"/>
        <v xml:space="preserve"> </v>
      </c>
      <c r="AA1461" t="s">
        <v>8318</v>
      </c>
      <c r="AB1461" t="s">
        <v>8337</v>
      </c>
      <c r="AC1461">
        <f>1</f>
        <v>1</v>
      </c>
    </row>
    <row r="1462" spans="1:29" ht="43.2" x14ac:dyDescent="0.3">
      <c r="A1462">
        <v>1460</v>
      </c>
      <c r="B1462" s="1" t="s">
        <v>1461</v>
      </c>
      <c r="C1462" s="1" t="s">
        <v>5570</v>
      </c>
      <c r="D1462">
        <v>25000000</v>
      </c>
      <c r="E1462">
        <f>VLOOKUP(D1462,LU_A!$C$2:$D$13,1,TRUE)</f>
        <v>50000</v>
      </c>
      <c r="F1462" t="str">
        <f>VLOOKUP($D1462,LU_A!$C$2:$D$13,2,TRUE)</f>
        <v>LgD</v>
      </c>
      <c r="G1462">
        <v>0</v>
      </c>
      <c r="H1462" t="s">
        <v>8220</v>
      </c>
      <c r="I1462" t="s">
        <v>8224</v>
      </c>
      <c r="J1462" t="s">
        <v>8246</v>
      </c>
      <c r="K1462">
        <v>1417391100</v>
      </c>
      <c r="L1462" s="8">
        <f t="shared" si="220"/>
        <v>41973.989583333328</v>
      </c>
      <c r="M1462" s="8">
        <f t="shared" si="223"/>
        <v>41973</v>
      </c>
      <c r="N1462" s="9">
        <f t="shared" si="224"/>
        <v>0.98958333332848269</v>
      </c>
      <c r="O1462">
        <v>1412371898</v>
      </c>
      <c r="P1462" s="8">
        <f t="shared" si="221"/>
        <v>41915.896967592591</v>
      </c>
      <c r="Q1462" s="8">
        <f t="shared" si="225"/>
        <v>41915</v>
      </c>
      <c r="R1462" s="9">
        <f t="shared" si="226"/>
        <v>0.89696759259095415</v>
      </c>
      <c r="S1462" t="b">
        <v>0</v>
      </c>
      <c r="T1462">
        <v>0</v>
      </c>
      <c r="U1462" t="str">
        <f t="shared" si="227"/>
        <v/>
      </c>
      <c r="V1462" t="str">
        <f t="shared" si="228"/>
        <v/>
      </c>
      <c r="W1462" t="b">
        <v>0</v>
      </c>
      <c r="X1462" t="s">
        <v>8285</v>
      </c>
      <c r="Y1462" s="3">
        <f t="shared" si="229"/>
        <v>0</v>
      </c>
      <c r="Z1462" s="4" t="str">
        <f t="shared" si="222"/>
        <v xml:space="preserve"> </v>
      </c>
      <c r="AA1462" t="s">
        <v>8318</v>
      </c>
      <c r="AB1462" t="s">
        <v>8337</v>
      </c>
      <c r="AC1462">
        <f>1</f>
        <v>1</v>
      </c>
    </row>
    <row r="1463" spans="1:29" ht="28.8" x14ac:dyDescent="0.3">
      <c r="A1463">
        <v>1461</v>
      </c>
      <c r="B1463" s="1" t="s">
        <v>1462</v>
      </c>
      <c r="C1463" s="1" t="s">
        <v>5571</v>
      </c>
      <c r="D1463">
        <v>15000</v>
      </c>
      <c r="E1463">
        <f>VLOOKUP(D1463,LU_A!$C$2:$D$13,1,TRUE)</f>
        <v>15000</v>
      </c>
      <c r="F1463" t="str">
        <f>VLOOKUP($D1463,LU_A!$C$2:$D$13,2,TRUE)</f>
        <v>MedA</v>
      </c>
      <c r="G1463">
        <v>15186.69</v>
      </c>
      <c r="H1463" t="s">
        <v>8219</v>
      </c>
      <c r="I1463" t="s">
        <v>8224</v>
      </c>
      <c r="J1463" t="s">
        <v>8246</v>
      </c>
      <c r="K1463">
        <v>1413849600</v>
      </c>
      <c r="L1463" s="8">
        <f t="shared" si="220"/>
        <v>41933</v>
      </c>
      <c r="M1463" s="8">
        <f t="shared" si="223"/>
        <v>41933</v>
      </c>
      <c r="N1463" s="9">
        <f t="shared" si="224"/>
        <v>0</v>
      </c>
      <c r="O1463">
        <v>1410967754</v>
      </c>
      <c r="P1463" s="8">
        <f t="shared" si="221"/>
        <v>41899.645300925928</v>
      </c>
      <c r="Q1463" s="8">
        <f t="shared" si="225"/>
        <v>41899</v>
      </c>
      <c r="R1463" s="9">
        <f t="shared" si="226"/>
        <v>0.64530092592758592</v>
      </c>
      <c r="S1463" t="b">
        <v>1</v>
      </c>
      <c r="T1463">
        <v>340</v>
      </c>
      <c r="U1463">
        <f t="shared" si="227"/>
        <v>340</v>
      </c>
      <c r="V1463" t="str">
        <f t="shared" si="228"/>
        <v/>
      </c>
      <c r="W1463" t="b">
        <v>1</v>
      </c>
      <c r="X1463" t="s">
        <v>8286</v>
      </c>
      <c r="Y1463" s="3">
        <f t="shared" si="229"/>
        <v>1.012446</v>
      </c>
      <c r="Z1463" s="4">
        <f t="shared" si="222"/>
        <v>44.66673529411765</v>
      </c>
      <c r="AA1463" t="s">
        <v>8318</v>
      </c>
      <c r="AB1463" t="s">
        <v>8338</v>
      </c>
      <c r="AC1463">
        <f>1</f>
        <v>1</v>
      </c>
    </row>
    <row r="1464" spans="1:29" ht="28.8" x14ac:dyDescent="0.3">
      <c r="A1464">
        <v>1462</v>
      </c>
      <c r="B1464" s="1" t="s">
        <v>1463</v>
      </c>
      <c r="C1464" s="1" t="s">
        <v>5572</v>
      </c>
      <c r="D1464">
        <v>4000</v>
      </c>
      <c r="E1464">
        <f>VLOOKUP(D1464,LU_A!$C$2:$D$13,1,TRUE)</f>
        <v>1000</v>
      </c>
      <c r="F1464" t="str">
        <f>VLOOKUP($D1464,LU_A!$C$2:$D$13,2,TRUE)</f>
        <v>SmB</v>
      </c>
      <c r="G1464">
        <v>4340.7</v>
      </c>
      <c r="H1464" t="s">
        <v>8219</v>
      </c>
      <c r="I1464" t="s">
        <v>8224</v>
      </c>
      <c r="J1464" t="s">
        <v>8246</v>
      </c>
      <c r="K1464">
        <v>1365609271</v>
      </c>
      <c r="L1464" s="8">
        <f t="shared" si="220"/>
        <v>41374.662858796299</v>
      </c>
      <c r="M1464" s="8">
        <f t="shared" si="223"/>
        <v>41374</v>
      </c>
      <c r="N1464" s="9">
        <f t="shared" si="224"/>
        <v>0.6628587962986785</v>
      </c>
      <c r="O1464">
        <v>1363017271</v>
      </c>
      <c r="P1464" s="8">
        <f t="shared" si="221"/>
        <v>41344.662858796299</v>
      </c>
      <c r="Q1464" s="8">
        <f t="shared" si="225"/>
        <v>41344</v>
      </c>
      <c r="R1464" s="9">
        <f t="shared" si="226"/>
        <v>0.6628587962986785</v>
      </c>
      <c r="S1464" t="b">
        <v>1</v>
      </c>
      <c r="T1464">
        <v>150</v>
      </c>
      <c r="U1464">
        <f t="shared" si="227"/>
        <v>150</v>
      </c>
      <c r="V1464" t="str">
        <f t="shared" si="228"/>
        <v/>
      </c>
      <c r="W1464" t="b">
        <v>1</v>
      </c>
      <c r="X1464" t="s">
        <v>8286</v>
      </c>
      <c r="Y1464" s="3">
        <f t="shared" si="229"/>
        <v>1.085175</v>
      </c>
      <c r="Z1464" s="4">
        <f t="shared" si="222"/>
        <v>28.937999999999999</v>
      </c>
      <c r="AA1464" t="s">
        <v>8318</v>
      </c>
      <c r="AB1464" t="s">
        <v>8338</v>
      </c>
      <c r="AC1464">
        <f>1</f>
        <v>1</v>
      </c>
    </row>
    <row r="1465" spans="1:29" ht="43.2" x14ac:dyDescent="0.3">
      <c r="A1465">
        <v>1463</v>
      </c>
      <c r="B1465" s="1" t="s">
        <v>1464</v>
      </c>
      <c r="C1465" s="1" t="s">
        <v>5573</v>
      </c>
      <c r="D1465">
        <v>600</v>
      </c>
      <c r="E1465">
        <f>VLOOKUP(D1465,LU_A!$C$2:$D$13,1,TRUE)</f>
        <v>0</v>
      </c>
      <c r="F1465" t="str">
        <f>VLOOKUP($D1465,LU_A!$C$2:$D$13,2,TRUE)</f>
        <v>SmA</v>
      </c>
      <c r="G1465">
        <v>886</v>
      </c>
      <c r="H1465" t="s">
        <v>8219</v>
      </c>
      <c r="I1465" t="s">
        <v>8224</v>
      </c>
      <c r="J1465" t="s">
        <v>8246</v>
      </c>
      <c r="K1465">
        <v>1365367938</v>
      </c>
      <c r="L1465" s="8">
        <f t="shared" si="220"/>
        <v>41371.869652777779</v>
      </c>
      <c r="M1465" s="8">
        <f t="shared" si="223"/>
        <v>41371</v>
      </c>
      <c r="N1465" s="9">
        <f t="shared" si="224"/>
        <v>0.86965277777926531</v>
      </c>
      <c r="O1465">
        <v>1361483538</v>
      </c>
      <c r="P1465" s="8">
        <f t="shared" si="221"/>
        <v>41326.911319444444</v>
      </c>
      <c r="Q1465" s="8">
        <f t="shared" si="225"/>
        <v>41326</v>
      </c>
      <c r="R1465" s="9">
        <f t="shared" si="226"/>
        <v>0.91131944444350665</v>
      </c>
      <c r="S1465" t="b">
        <v>1</v>
      </c>
      <c r="T1465">
        <v>25</v>
      </c>
      <c r="U1465">
        <f t="shared" si="227"/>
        <v>25</v>
      </c>
      <c r="V1465" t="str">
        <f t="shared" si="228"/>
        <v/>
      </c>
      <c r="W1465" t="b">
        <v>1</v>
      </c>
      <c r="X1465" t="s">
        <v>8286</v>
      </c>
      <c r="Y1465" s="3">
        <f t="shared" si="229"/>
        <v>1.4766666666666666</v>
      </c>
      <c r="Z1465" s="4">
        <f t="shared" si="222"/>
        <v>35.44</v>
      </c>
      <c r="AA1465" t="s">
        <v>8318</v>
      </c>
      <c r="AB1465" t="s">
        <v>8338</v>
      </c>
      <c r="AC1465">
        <f>1</f>
        <v>1</v>
      </c>
    </row>
    <row r="1466" spans="1:29" x14ac:dyDescent="0.3">
      <c r="A1466">
        <v>1464</v>
      </c>
      <c r="B1466" s="1" t="s">
        <v>1465</v>
      </c>
      <c r="C1466" s="1" t="s">
        <v>5574</v>
      </c>
      <c r="D1466">
        <v>5000</v>
      </c>
      <c r="E1466">
        <f>VLOOKUP(D1466,LU_A!$C$2:$D$13,1,TRUE)</f>
        <v>5000</v>
      </c>
      <c r="F1466" t="str">
        <f>VLOOKUP($D1466,LU_A!$C$2:$D$13,2,TRUE)</f>
        <v>SmC</v>
      </c>
      <c r="G1466">
        <v>8160</v>
      </c>
      <c r="H1466" t="s">
        <v>8219</v>
      </c>
      <c r="I1466" t="s">
        <v>8224</v>
      </c>
      <c r="J1466" t="s">
        <v>8246</v>
      </c>
      <c r="K1466">
        <v>1361029958</v>
      </c>
      <c r="L1466" s="8">
        <f t="shared" si="220"/>
        <v>41321.661550925928</v>
      </c>
      <c r="M1466" s="8">
        <f t="shared" si="223"/>
        <v>41321</v>
      </c>
      <c r="N1466" s="9">
        <f t="shared" si="224"/>
        <v>0.661550925928168</v>
      </c>
      <c r="O1466">
        <v>1358437958</v>
      </c>
      <c r="P1466" s="8">
        <f t="shared" si="221"/>
        <v>41291.661550925928</v>
      </c>
      <c r="Q1466" s="8">
        <f t="shared" si="225"/>
        <v>41291</v>
      </c>
      <c r="R1466" s="9">
        <f t="shared" si="226"/>
        <v>0.661550925928168</v>
      </c>
      <c r="S1466" t="b">
        <v>1</v>
      </c>
      <c r="T1466">
        <v>234</v>
      </c>
      <c r="U1466">
        <f t="shared" si="227"/>
        <v>234</v>
      </c>
      <c r="V1466" t="str">
        <f t="shared" si="228"/>
        <v/>
      </c>
      <c r="W1466" t="b">
        <v>1</v>
      </c>
      <c r="X1466" t="s">
        <v>8286</v>
      </c>
      <c r="Y1466" s="3">
        <f t="shared" si="229"/>
        <v>1.6319999999999999</v>
      </c>
      <c r="Z1466" s="4">
        <f t="shared" si="222"/>
        <v>34.871794871794869</v>
      </c>
      <c r="AA1466" t="s">
        <v>8318</v>
      </c>
      <c r="AB1466" t="s">
        <v>8338</v>
      </c>
      <c r="AC1466">
        <f>1</f>
        <v>1</v>
      </c>
    </row>
    <row r="1467" spans="1:29" ht="43.2" x14ac:dyDescent="0.3">
      <c r="A1467">
        <v>1465</v>
      </c>
      <c r="B1467" s="1" t="s">
        <v>1466</v>
      </c>
      <c r="C1467" s="1" t="s">
        <v>5575</v>
      </c>
      <c r="D1467">
        <v>30000</v>
      </c>
      <c r="E1467">
        <f>VLOOKUP(D1467,LU_A!$C$2:$D$13,1,TRUE)</f>
        <v>30000</v>
      </c>
      <c r="F1467" t="str">
        <f>VLOOKUP($D1467,LU_A!$C$2:$D$13,2,TRUE)</f>
        <v>MedD</v>
      </c>
      <c r="G1467">
        <v>136924.35</v>
      </c>
      <c r="H1467" t="s">
        <v>8219</v>
      </c>
      <c r="I1467" t="s">
        <v>8224</v>
      </c>
      <c r="J1467" t="s">
        <v>8246</v>
      </c>
      <c r="K1467">
        <v>1332385200</v>
      </c>
      <c r="L1467" s="8">
        <f t="shared" si="220"/>
        <v>40990.125</v>
      </c>
      <c r="M1467" s="8">
        <f t="shared" si="223"/>
        <v>40990</v>
      </c>
      <c r="N1467" s="9">
        <f t="shared" si="224"/>
        <v>0.125</v>
      </c>
      <c r="O1467">
        <v>1329759452</v>
      </c>
      <c r="P1467" s="8">
        <f t="shared" si="221"/>
        <v>40959.734398148146</v>
      </c>
      <c r="Q1467" s="8">
        <f t="shared" si="225"/>
        <v>40959</v>
      </c>
      <c r="R1467" s="9">
        <f t="shared" si="226"/>
        <v>0.73439814814628335</v>
      </c>
      <c r="S1467" t="b">
        <v>1</v>
      </c>
      <c r="T1467">
        <v>2602</v>
      </c>
      <c r="U1467">
        <f t="shared" si="227"/>
        <v>2602</v>
      </c>
      <c r="V1467" t="str">
        <f t="shared" si="228"/>
        <v/>
      </c>
      <c r="W1467" t="b">
        <v>1</v>
      </c>
      <c r="X1467" t="s">
        <v>8286</v>
      </c>
      <c r="Y1467" s="3">
        <f t="shared" si="229"/>
        <v>4.5641449999999999</v>
      </c>
      <c r="Z1467" s="4">
        <f t="shared" si="222"/>
        <v>52.622732513451197</v>
      </c>
      <c r="AA1467" t="s">
        <v>8318</v>
      </c>
      <c r="AB1467" t="s">
        <v>8338</v>
      </c>
      <c r="AC1467">
        <f>1</f>
        <v>1</v>
      </c>
    </row>
    <row r="1468" spans="1:29" ht="43.2" x14ac:dyDescent="0.3">
      <c r="A1468">
        <v>1466</v>
      </c>
      <c r="B1468" s="1" t="s">
        <v>1467</v>
      </c>
      <c r="C1468" s="1" t="s">
        <v>5576</v>
      </c>
      <c r="D1468">
        <v>16000</v>
      </c>
      <c r="E1468">
        <f>VLOOKUP(D1468,LU_A!$C$2:$D$13,1,TRUE)</f>
        <v>15000</v>
      </c>
      <c r="F1468" t="str">
        <f>VLOOKUP($D1468,LU_A!$C$2:$D$13,2,TRUE)</f>
        <v>MedA</v>
      </c>
      <c r="G1468">
        <v>17260.37</v>
      </c>
      <c r="H1468" t="s">
        <v>8219</v>
      </c>
      <c r="I1468" t="s">
        <v>8224</v>
      </c>
      <c r="J1468" t="s">
        <v>8246</v>
      </c>
      <c r="K1468">
        <v>1452574800</v>
      </c>
      <c r="L1468" s="8">
        <f t="shared" si="220"/>
        <v>42381.208333333328</v>
      </c>
      <c r="M1468" s="8">
        <f t="shared" si="223"/>
        <v>42381</v>
      </c>
      <c r="N1468" s="9">
        <f t="shared" si="224"/>
        <v>0.20833333332848269</v>
      </c>
      <c r="O1468">
        <v>1449029266</v>
      </c>
      <c r="P1468" s="8">
        <f t="shared" si="221"/>
        <v>42340.172060185185</v>
      </c>
      <c r="Q1468" s="8">
        <f t="shared" si="225"/>
        <v>42340</v>
      </c>
      <c r="R1468" s="9">
        <f t="shared" si="226"/>
        <v>0.17206018518481869</v>
      </c>
      <c r="S1468" t="b">
        <v>1</v>
      </c>
      <c r="T1468">
        <v>248</v>
      </c>
      <c r="U1468">
        <f t="shared" si="227"/>
        <v>248</v>
      </c>
      <c r="V1468" t="str">
        <f t="shared" si="228"/>
        <v/>
      </c>
      <c r="W1468" t="b">
        <v>1</v>
      </c>
      <c r="X1468" t="s">
        <v>8286</v>
      </c>
      <c r="Y1468" s="3">
        <f t="shared" si="229"/>
        <v>1.0787731249999999</v>
      </c>
      <c r="Z1468" s="4">
        <f t="shared" si="222"/>
        <v>69.598266129032254</v>
      </c>
      <c r="AA1468" t="s">
        <v>8318</v>
      </c>
      <c r="AB1468" t="s">
        <v>8338</v>
      </c>
      <c r="AC1468">
        <f>1</f>
        <v>1</v>
      </c>
    </row>
    <row r="1469" spans="1:29" ht="28.8" x14ac:dyDescent="0.3">
      <c r="A1469">
        <v>1467</v>
      </c>
      <c r="B1469" s="1" t="s">
        <v>1468</v>
      </c>
      <c r="C1469" s="1" t="s">
        <v>5577</v>
      </c>
      <c r="D1469">
        <v>40000</v>
      </c>
      <c r="E1469">
        <f>VLOOKUP(D1469,LU_A!$C$2:$D$13,1,TRUE)</f>
        <v>40000</v>
      </c>
      <c r="F1469" t="str">
        <f>VLOOKUP($D1469,LU_A!$C$2:$D$13,2,TRUE)</f>
        <v>LgB</v>
      </c>
      <c r="G1469">
        <v>46032</v>
      </c>
      <c r="H1469" t="s">
        <v>8219</v>
      </c>
      <c r="I1469" t="s">
        <v>8224</v>
      </c>
      <c r="J1469" t="s">
        <v>8246</v>
      </c>
      <c r="K1469">
        <v>1332699285</v>
      </c>
      <c r="L1469" s="8">
        <f t="shared" si="220"/>
        <v>40993.760243055556</v>
      </c>
      <c r="M1469" s="8">
        <f t="shared" si="223"/>
        <v>40993</v>
      </c>
      <c r="N1469" s="9">
        <f t="shared" si="224"/>
        <v>0.76024305555620231</v>
      </c>
      <c r="O1469">
        <v>1327518885</v>
      </c>
      <c r="P1469" s="8">
        <f t="shared" si="221"/>
        <v>40933.80190972222</v>
      </c>
      <c r="Q1469" s="8">
        <f t="shared" si="225"/>
        <v>40933</v>
      </c>
      <c r="R1469" s="9">
        <f t="shared" si="226"/>
        <v>0.80190972222044365</v>
      </c>
      <c r="S1469" t="b">
        <v>1</v>
      </c>
      <c r="T1469">
        <v>600</v>
      </c>
      <c r="U1469">
        <f t="shared" si="227"/>
        <v>600</v>
      </c>
      <c r="V1469" t="str">
        <f t="shared" si="228"/>
        <v/>
      </c>
      <c r="W1469" t="b">
        <v>1</v>
      </c>
      <c r="X1469" t="s">
        <v>8286</v>
      </c>
      <c r="Y1469" s="3">
        <f t="shared" si="229"/>
        <v>1.1508</v>
      </c>
      <c r="Z1469" s="4">
        <f t="shared" si="222"/>
        <v>76.72</v>
      </c>
      <c r="AA1469" t="s">
        <v>8318</v>
      </c>
      <c r="AB1469" t="s">
        <v>8338</v>
      </c>
      <c r="AC1469">
        <f>1</f>
        <v>1</v>
      </c>
    </row>
    <row r="1470" spans="1:29" ht="43.2" x14ac:dyDescent="0.3">
      <c r="A1470">
        <v>1468</v>
      </c>
      <c r="B1470" s="1" t="s">
        <v>1469</v>
      </c>
      <c r="C1470" s="1" t="s">
        <v>5578</v>
      </c>
      <c r="D1470">
        <v>9500</v>
      </c>
      <c r="E1470">
        <f>VLOOKUP(D1470,LU_A!$C$2:$D$13,1,TRUE)</f>
        <v>5000</v>
      </c>
      <c r="F1470" t="str">
        <f>VLOOKUP($D1470,LU_A!$C$2:$D$13,2,TRUE)</f>
        <v>SmC</v>
      </c>
      <c r="G1470">
        <v>9725</v>
      </c>
      <c r="H1470" t="s">
        <v>8219</v>
      </c>
      <c r="I1470" t="s">
        <v>8224</v>
      </c>
      <c r="J1470" t="s">
        <v>8246</v>
      </c>
      <c r="K1470">
        <v>1307838049</v>
      </c>
      <c r="L1470" s="8">
        <f t="shared" si="220"/>
        <v>40706.014456018522</v>
      </c>
      <c r="M1470" s="8">
        <f t="shared" si="223"/>
        <v>40706</v>
      </c>
      <c r="N1470" s="9">
        <f t="shared" si="224"/>
        <v>1.4456018521741498E-2</v>
      </c>
      <c r="O1470">
        <v>1302654049</v>
      </c>
      <c r="P1470" s="8">
        <f t="shared" si="221"/>
        <v>40646.014456018522</v>
      </c>
      <c r="Q1470" s="8">
        <f t="shared" si="225"/>
        <v>40646</v>
      </c>
      <c r="R1470" s="9">
        <f t="shared" si="226"/>
        <v>1.4456018521741498E-2</v>
      </c>
      <c r="S1470" t="b">
        <v>1</v>
      </c>
      <c r="T1470">
        <v>293</v>
      </c>
      <c r="U1470">
        <f t="shared" si="227"/>
        <v>293</v>
      </c>
      <c r="V1470" t="str">
        <f t="shared" si="228"/>
        <v/>
      </c>
      <c r="W1470" t="b">
        <v>1</v>
      </c>
      <c r="X1470" t="s">
        <v>8286</v>
      </c>
      <c r="Y1470" s="3">
        <f t="shared" si="229"/>
        <v>1.0236842105263158</v>
      </c>
      <c r="Z1470" s="4">
        <f t="shared" si="222"/>
        <v>33.191126279863482</v>
      </c>
      <c r="AA1470" t="s">
        <v>8318</v>
      </c>
      <c r="AB1470" t="s">
        <v>8338</v>
      </c>
      <c r="AC1470">
        <f>1</f>
        <v>1</v>
      </c>
    </row>
    <row r="1471" spans="1:29" ht="43.2" x14ac:dyDescent="0.3">
      <c r="A1471">
        <v>1469</v>
      </c>
      <c r="B1471" s="1" t="s">
        <v>1470</v>
      </c>
      <c r="C1471" s="1" t="s">
        <v>5579</v>
      </c>
      <c r="D1471">
        <v>44250</v>
      </c>
      <c r="E1471">
        <f>VLOOKUP(D1471,LU_A!$C$2:$D$13,1,TRUE)</f>
        <v>40000</v>
      </c>
      <c r="F1471" t="str">
        <f>VLOOKUP($D1471,LU_A!$C$2:$D$13,2,TRUE)</f>
        <v>LgB</v>
      </c>
      <c r="G1471">
        <v>47978</v>
      </c>
      <c r="H1471" t="s">
        <v>8219</v>
      </c>
      <c r="I1471" t="s">
        <v>8224</v>
      </c>
      <c r="J1471" t="s">
        <v>8246</v>
      </c>
      <c r="K1471">
        <v>1360938109</v>
      </c>
      <c r="L1471" s="8">
        <f t="shared" si="220"/>
        <v>41320.598483796297</v>
      </c>
      <c r="M1471" s="8">
        <f t="shared" si="223"/>
        <v>41320</v>
      </c>
      <c r="N1471" s="9">
        <f t="shared" si="224"/>
        <v>0.59848379629693227</v>
      </c>
      <c r="O1471">
        <v>1358346109</v>
      </c>
      <c r="P1471" s="8">
        <f t="shared" si="221"/>
        <v>41290.598483796297</v>
      </c>
      <c r="Q1471" s="8">
        <f t="shared" si="225"/>
        <v>41290</v>
      </c>
      <c r="R1471" s="9">
        <f t="shared" si="226"/>
        <v>0.59848379629693227</v>
      </c>
      <c r="S1471" t="b">
        <v>1</v>
      </c>
      <c r="T1471">
        <v>321</v>
      </c>
      <c r="U1471">
        <f t="shared" si="227"/>
        <v>321</v>
      </c>
      <c r="V1471" t="str">
        <f t="shared" si="228"/>
        <v/>
      </c>
      <c r="W1471" t="b">
        <v>1</v>
      </c>
      <c r="X1471" t="s">
        <v>8286</v>
      </c>
      <c r="Y1471" s="3">
        <f t="shared" si="229"/>
        <v>1.0842485875706214</v>
      </c>
      <c r="Z1471" s="4">
        <f t="shared" si="222"/>
        <v>149.46417445482865</v>
      </c>
      <c r="AA1471" t="s">
        <v>8318</v>
      </c>
      <c r="AB1471" t="s">
        <v>8338</v>
      </c>
      <c r="AC1471">
        <f>1</f>
        <v>1</v>
      </c>
    </row>
    <row r="1472" spans="1:29" ht="57.6" x14ac:dyDescent="0.3">
      <c r="A1472">
        <v>1470</v>
      </c>
      <c r="B1472" s="1" t="s">
        <v>1471</v>
      </c>
      <c r="C1472" s="1" t="s">
        <v>5580</v>
      </c>
      <c r="D1472">
        <v>1500</v>
      </c>
      <c r="E1472">
        <f>VLOOKUP(D1472,LU_A!$C$2:$D$13,1,TRUE)</f>
        <v>1000</v>
      </c>
      <c r="F1472" t="str">
        <f>VLOOKUP($D1472,LU_A!$C$2:$D$13,2,TRUE)</f>
        <v>SmB</v>
      </c>
      <c r="G1472">
        <v>1877</v>
      </c>
      <c r="H1472" t="s">
        <v>8219</v>
      </c>
      <c r="I1472" t="s">
        <v>8224</v>
      </c>
      <c r="J1472" t="s">
        <v>8246</v>
      </c>
      <c r="K1472">
        <v>1356724263</v>
      </c>
      <c r="L1472" s="8">
        <f t="shared" si="220"/>
        <v>41271.827118055553</v>
      </c>
      <c r="M1472" s="8">
        <f t="shared" si="223"/>
        <v>41271</v>
      </c>
      <c r="N1472" s="9">
        <f t="shared" si="224"/>
        <v>0.82711805555300089</v>
      </c>
      <c r="O1472">
        <v>1354909863</v>
      </c>
      <c r="P1472" s="8">
        <f t="shared" si="221"/>
        <v>41250.827118055553</v>
      </c>
      <c r="Q1472" s="8">
        <f t="shared" si="225"/>
        <v>41250</v>
      </c>
      <c r="R1472" s="9">
        <f t="shared" si="226"/>
        <v>0.82711805555300089</v>
      </c>
      <c r="S1472" t="b">
        <v>1</v>
      </c>
      <c r="T1472">
        <v>81</v>
      </c>
      <c r="U1472">
        <f t="shared" si="227"/>
        <v>81</v>
      </c>
      <c r="V1472" t="str">
        <f t="shared" si="228"/>
        <v/>
      </c>
      <c r="W1472" t="b">
        <v>1</v>
      </c>
      <c r="X1472" t="s">
        <v>8286</v>
      </c>
      <c r="Y1472" s="3">
        <f t="shared" si="229"/>
        <v>1.2513333333333334</v>
      </c>
      <c r="Z1472" s="4">
        <f t="shared" si="222"/>
        <v>23.172839506172838</v>
      </c>
      <c r="AA1472" t="s">
        <v>8318</v>
      </c>
      <c r="AB1472" t="s">
        <v>8338</v>
      </c>
      <c r="AC1472">
        <f>1</f>
        <v>1</v>
      </c>
    </row>
    <row r="1473" spans="1:29" ht="43.2" x14ac:dyDescent="0.3">
      <c r="A1473">
        <v>1471</v>
      </c>
      <c r="B1473" s="1" t="s">
        <v>1472</v>
      </c>
      <c r="C1473" s="1" t="s">
        <v>5581</v>
      </c>
      <c r="D1473">
        <v>32000</v>
      </c>
      <c r="E1473">
        <f>VLOOKUP(D1473,LU_A!$C$2:$D$13,1,TRUE)</f>
        <v>30000</v>
      </c>
      <c r="F1473" t="str">
        <f>VLOOKUP($D1473,LU_A!$C$2:$D$13,2,TRUE)</f>
        <v>MedD</v>
      </c>
      <c r="G1473">
        <v>33229</v>
      </c>
      <c r="H1473" t="s">
        <v>8219</v>
      </c>
      <c r="I1473" t="s">
        <v>8224</v>
      </c>
      <c r="J1473" t="s">
        <v>8246</v>
      </c>
      <c r="K1473">
        <v>1428620334</v>
      </c>
      <c r="L1473" s="8">
        <f t="shared" si="220"/>
        <v>42103.957569444443</v>
      </c>
      <c r="M1473" s="8">
        <f t="shared" si="223"/>
        <v>42103</v>
      </c>
      <c r="N1473" s="9">
        <f t="shared" si="224"/>
        <v>0.95756944444292458</v>
      </c>
      <c r="O1473">
        <v>1426028334</v>
      </c>
      <c r="P1473" s="8">
        <f t="shared" si="221"/>
        <v>42073.957569444443</v>
      </c>
      <c r="Q1473" s="8">
        <f t="shared" si="225"/>
        <v>42073</v>
      </c>
      <c r="R1473" s="9">
        <f t="shared" si="226"/>
        <v>0.95756944444292458</v>
      </c>
      <c r="S1473" t="b">
        <v>1</v>
      </c>
      <c r="T1473">
        <v>343</v>
      </c>
      <c r="U1473">
        <f t="shared" si="227"/>
        <v>343</v>
      </c>
      <c r="V1473" t="str">
        <f t="shared" si="228"/>
        <v/>
      </c>
      <c r="W1473" t="b">
        <v>1</v>
      </c>
      <c r="X1473" t="s">
        <v>8286</v>
      </c>
      <c r="Y1473" s="3">
        <f t="shared" si="229"/>
        <v>1.03840625</v>
      </c>
      <c r="Z1473" s="4">
        <f t="shared" si="222"/>
        <v>96.877551020408163</v>
      </c>
      <c r="AA1473" t="s">
        <v>8318</v>
      </c>
      <c r="AB1473" t="s">
        <v>8338</v>
      </c>
      <c r="AC1473">
        <f>1</f>
        <v>1</v>
      </c>
    </row>
    <row r="1474" spans="1:29" ht="57.6" x14ac:dyDescent="0.3">
      <c r="A1474">
        <v>1472</v>
      </c>
      <c r="B1474" s="1" t="s">
        <v>1473</v>
      </c>
      <c r="C1474" s="1" t="s">
        <v>5582</v>
      </c>
      <c r="D1474">
        <v>25000</v>
      </c>
      <c r="E1474">
        <f>VLOOKUP(D1474,LU_A!$C$2:$D$13,1,TRUE)</f>
        <v>25000</v>
      </c>
      <c r="F1474" t="str">
        <f>VLOOKUP($D1474,LU_A!$C$2:$D$13,2,TRUE)</f>
        <v>MedC</v>
      </c>
      <c r="G1474">
        <v>34676</v>
      </c>
      <c r="H1474" t="s">
        <v>8219</v>
      </c>
      <c r="I1474" t="s">
        <v>8224</v>
      </c>
      <c r="J1474" t="s">
        <v>8246</v>
      </c>
      <c r="K1474">
        <v>1381928503</v>
      </c>
      <c r="L1474" s="8">
        <f t="shared" ref="L1474:L1537" si="230">(((K1474/60)/60)/24)+DATE(1970,1,1)</f>
        <v>41563.542858796296</v>
      </c>
      <c r="M1474" s="8">
        <f t="shared" si="223"/>
        <v>41563</v>
      </c>
      <c r="N1474" s="9">
        <f t="shared" si="224"/>
        <v>0.54285879629605915</v>
      </c>
      <c r="O1474">
        <v>1379336503</v>
      </c>
      <c r="P1474" s="8">
        <f t="shared" ref="P1474:P1537" si="231">(((O1474/60)/60)/24)+DATE(1970,1,1)</f>
        <v>41533.542858796296</v>
      </c>
      <c r="Q1474" s="8">
        <f t="shared" si="225"/>
        <v>41533</v>
      </c>
      <c r="R1474" s="9">
        <f t="shared" si="226"/>
        <v>0.54285879629605915</v>
      </c>
      <c r="S1474" t="b">
        <v>1</v>
      </c>
      <c r="T1474">
        <v>336</v>
      </c>
      <c r="U1474">
        <f t="shared" si="227"/>
        <v>336</v>
      </c>
      <c r="V1474" t="str">
        <f t="shared" si="228"/>
        <v/>
      </c>
      <c r="W1474" t="b">
        <v>1</v>
      </c>
      <c r="X1474" t="s">
        <v>8286</v>
      </c>
      <c r="Y1474" s="3">
        <f t="shared" si="229"/>
        <v>1.3870400000000001</v>
      </c>
      <c r="Z1474" s="4">
        <f t="shared" ref="Z1474:Z1537" si="232">IFERROR(G1474/T1474," ")</f>
        <v>103.20238095238095</v>
      </c>
      <c r="AA1474" t="s">
        <v>8318</v>
      </c>
      <c r="AB1474" t="s">
        <v>8338</v>
      </c>
      <c r="AC1474">
        <f>1</f>
        <v>1</v>
      </c>
    </row>
    <row r="1475" spans="1:29" x14ac:dyDescent="0.3">
      <c r="A1475">
        <v>1473</v>
      </c>
      <c r="B1475" s="1" t="s">
        <v>1474</v>
      </c>
      <c r="C1475" s="1" t="s">
        <v>5583</v>
      </c>
      <c r="D1475">
        <v>1500</v>
      </c>
      <c r="E1475">
        <f>VLOOKUP(D1475,LU_A!$C$2:$D$13,1,TRUE)</f>
        <v>1000</v>
      </c>
      <c r="F1475" t="str">
        <f>VLOOKUP($D1475,LU_A!$C$2:$D$13,2,TRUE)</f>
        <v>SmB</v>
      </c>
      <c r="G1475">
        <v>1807.74</v>
      </c>
      <c r="H1475" t="s">
        <v>8219</v>
      </c>
      <c r="I1475" t="s">
        <v>8224</v>
      </c>
      <c r="J1475" t="s">
        <v>8246</v>
      </c>
      <c r="K1475">
        <v>1330644639</v>
      </c>
      <c r="L1475" s="8">
        <f t="shared" si="230"/>
        <v>40969.979618055557</v>
      </c>
      <c r="M1475" s="8">
        <f t="shared" ref="M1475:M1538" si="233">INT(L1475)</f>
        <v>40969</v>
      </c>
      <c r="N1475" s="9">
        <f t="shared" ref="N1475:N1538" si="234">L1475-M1475</f>
        <v>0.97961805555678438</v>
      </c>
      <c r="O1475">
        <v>1328052639</v>
      </c>
      <c r="P1475" s="8">
        <f t="shared" si="231"/>
        <v>40939.979618055557</v>
      </c>
      <c r="Q1475" s="8">
        <f t="shared" ref="Q1475:Q1538" si="235">INT(P1475)</f>
        <v>40939</v>
      </c>
      <c r="R1475" s="9">
        <f t="shared" ref="R1475:R1538" si="236">P1475-Q1475</f>
        <v>0.97961805555678438</v>
      </c>
      <c r="S1475" t="b">
        <v>1</v>
      </c>
      <c r="T1475">
        <v>47</v>
      </c>
      <c r="U1475">
        <f t="shared" ref="U1475:U1538" si="237">IF(H1475="successful",T1475,"")</f>
        <v>47</v>
      </c>
      <c r="V1475" t="str">
        <f t="shared" ref="V1475:V1538" si="238">IF(H1475="failed",T1475,"")</f>
        <v/>
      </c>
      <c r="W1475" t="b">
        <v>1</v>
      </c>
      <c r="X1475" t="s">
        <v>8286</v>
      </c>
      <c r="Y1475" s="3">
        <f t="shared" ref="Y1475:Y1538" si="239">G1475/D1475</f>
        <v>1.20516</v>
      </c>
      <c r="Z1475" s="4">
        <f t="shared" si="232"/>
        <v>38.462553191489363</v>
      </c>
      <c r="AA1475" t="s">
        <v>8318</v>
      </c>
      <c r="AB1475" t="s">
        <v>8338</v>
      </c>
      <c r="AC1475">
        <f>1</f>
        <v>1</v>
      </c>
    </row>
    <row r="1476" spans="1:29" ht="43.2" x14ac:dyDescent="0.3">
      <c r="A1476">
        <v>1474</v>
      </c>
      <c r="B1476" s="1" t="s">
        <v>1475</v>
      </c>
      <c r="C1476" s="1" t="s">
        <v>5584</v>
      </c>
      <c r="D1476">
        <v>3000</v>
      </c>
      <c r="E1476">
        <f>VLOOKUP(D1476,LU_A!$C$2:$D$13,1,TRUE)</f>
        <v>1000</v>
      </c>
      <c r="F1476" t="str">
        <f>VLOOKUP($D1476,LU_A!$C$2:$D$13,2,TRUE)</f>
        <v>SmB</v>
      </c>
      <c r="G1476">
        <v>3368</v>
      </c>
      <c r="H1476" t="s">
        <v>8219</v>
      </c>
      <c r="I1476" t="s">
        <v>8224</v>
      </c>
      <c r="J1476" t="s">
        <v>8246</v>
      </c>
      <c r="K1476">
        <v>1379093292</v>
      </c>
      <c r="L1476" s="8">
        <f t="shared" si="230"/>
        <v>41530.727916666663</v>
      </c>
      <c r="M1476" s="8">
        <f t="shared" si="233"/>
        <v>41530</v>
      </c>
      <c r="N1476" s="9">
        <f t="shared" si="234"/>
        <v>0.72791666666307719</v>
      </c>
      <c r="O1476">
        <v>1376501292</v>
      </c>
      <c r="P1476" s="8">
        <f t="shared" si="231"/>
        <v>41500.727916666663</v>
      </c>
      <c r="Q1476" s="8">
        <f t="shared" si="235"/>
        <v>41500</v>
      </c>
      <c r="R1476" s="9">
        <f t="shared" si="236"/>
        <v>0.72791666666307719</v>
      </c>
      <c r="S1476" t="b">
        <v>1</v>
      </c>
      <c r="T1476">
        <v>76</v>
      </c>
      <c r="U1476">
        <f t="shared" si="237"/>
        <v>76</v>
      </c>
      <c r="V1476" t="str">
        <f t="shared" si="238"/>
        <v/>
      </c>
      <c r="W1476" t="b">
        <v>1</v>
      </c>
      <c r="X1476" t="s">
        <v>8286</v>
      </c>
      <c r="Y1476" s="3">
        <f t="shared" si="239"/>
        <v>1.1226666666666667</v>
      </c>
      <c r="Z1476" s="4">
        <f t="shared" si="232"/>
        <v>44.315789473684212</v>
      </c>
      <c r="AA1476" t="s">
        <v>8318</v>
      </c>
      <c r="AB1476" t="s">
        <v>8338</v>
      </c>
      <c r="AC1476">
        <f>1</f>
        <v>1</v>
      </c>
    </row>
    <row r="1477" spans="1:29" ht="43.2" x14ac:dyDescent="0.3">
      <c r="A1477">
        <v>1475</v>
      </c>
      <c r="B1477" s="1" t="s">
        <v>1476</v>
      </c>
      <c r="C1477" s="1" t="s">
        <v>5585</v>
      </c>
      <c r="D1477">
        <v>15000</v>
      </c>
      <c r="E1477">
        <f>VLOOKUP(D1477,LU_A!$C$2:$D$13,1,TRUE)</f>
        <v>15000</v>
      </c>
      <c r="F1477" t="str">
        <f>VLOOKUP($D1477,LU_A!$C$2:$D$13,2,TRUE)</f>
        <v>MedA</v>
      </c>
      <c r="G1477">
        <v>28300.45</v>
      </c>
      <c r="H1477" t="s">
        <v>8219</v>
      </c>
      <c r="I1477" t="s">
        <v>8224</v>
      </c>
      <c r="J1477" t="s">
        <v>8246</v>
      </c>
      <c r="K1477">
        <v>1419051540</v>
      </c>
      <c r="L1477" s="8">
        <f t="shared" si="230"/>
        <v>41993.207638888889</v>
      </c>
      <c r="M1477" s="8">
        <f t="shared" si="233"/>
        <v>41993</v>
      </c>
      <c r="N1477" s="9">
        <f t="shared" si="234"/>
        <v>0.20763888888905058</v>
      </c>
      <c r="O1477">
        <v>1416244863</v>
      </c>
      <c r="P1477" s="8">
        <f t="shared" si="231"/>
        <v>41960.722951388889</v>
      </c>
      <c r="Q1477" s="8">
        <f t="shared" si="235"/>
        <v>41960</v>
      </c>
      <c r="R1477" s="9">
        <f t="shared" si="236"/>
        <v>0.72295138888875954</v>
      </c>
      <c r="S1477" t="b">
        <v>1</v>
      </c>
      <c r="T1477">
        <v>441</v>
      </c>
      <c r="U1477">
        <f t="shared" si="237"/>
        <v>441</v>
      </c>
      <c r="V1477" t="str">
        <f t="shared" si="238"/>
        <v/>
      </c>
      <c r="W1477" t="b">
        <v>1</v>
      </c>
      <c r="X1477" t="s">
        <v>8286</v>
      </c>
      <c r="Y1477" s="3">
        <f t="shared" si="239"/>
        <v>1.8866966666666667</v>
      </c>
      <c r="Z1477" s="4">
        <f t="shared" si="232"/>
        <v>64.173356009070289</v>
      </c>
      <c r="AA1477" t="s">
        <v>8318</v>
      </c>
      <c r="AB1477" t="s">
        <v>8338</v>
      </c>
      <c r="AC1477">
        <f>1</f>
        <v>1</v>
      </c>
    </row>
    <row r="1478" spans="1:29" ht="28.8" x14ac:dyDescent="0.3">
      <c r="A1478">
        <v>1476</v>
      </c>
      <c r="B1478" s="1" t="s">
        <v>1477</v>
      </c>
      <c r="C1478" s="1" t="s">
        <v>5586</v>
      </c>
      <c r="D1478">
        <v>6000</v>
      </c>
      <c r="E1478">
        <f>VLOOKUP(D1478,LU_A!$C$2:$D$13,1,TRUE)</f>
        <v>5000</v>
      </c>
      <c r="F1478" t="str">
        <f>VLOOKUP($D1478,LU_A!$C$2:$D$13,2,TRUE)</f>
        <v>SmC</v>
      </c>
      <c r="G1478">
        <v>39693.279999999999</v>
      </c>
      <c r="H1478" t="s">
        <v>8219</v>
      </c>
      <c r="I1478" t="s">
        <v>8224</v>
      </c>
      <c r="J1478" t="s">
        <v>8246</v>
      </c>
      <c r="K1478">
        <v>1315616422</v>
      </c>
      <c r="L1478" s="8">
        <f t="shared" si="230"/>
        <v>40796.041921296295</v>
      </c>
      <c r="M1478" s="8">
        <f t="shared" si="233"/>
        <v>40796</v>
      </c>
      <c r="N1478" s="9">
        <f t="shared" si="234"/>
        <v>4.1921296295186039E-2</v>
      </c>
      <c r="O1478">
        <v>1313024422</v>
      </c>
      <c r="P1478" s="8">
        <f t="shared" si="231"/>
        <v>40766.041921296295</v>
      </c>
      <c r="Q1478" s="8">
        <f t="shared" si="235"/>
        <v>40766</v>
      </c>
      <c r="R1478" s="9">
        <f t="shared" si="236"/>
        <v>4.1921296295186039E-2</v>
      </c>
      <c r="S1478" t="b">
        <v>1</v>
      </c>
      <c r="T1478">
        <v>916</v>
      </c>
      <c r="U1478">
        <f t="shared" si="237"/>
        <v>916</v>
      </c>
      <c r="V1478" t="str">
        <f t="shared" si="238"/>
        <v/>
      </c>
      <c r="W1478" t="b">
        <v>1</v>
      </c>
      <c r="X1478" t="s">
        <v>8286</v>
      </c>
      <c r="Y1478" s="3">
        <f t="shared" si="239"/>
        <v>6.6155466666666669</v>
      </c>
      <c r="Z1478" s="4">
        <f t="shared" si="232"/>
        <v>43.333275109170302</v>
      </c>
      <c r="AA1478" t="s">
        <v>8318</v>
      </c>
      <c r="AB1478" t="s">
        <v>8338</v>
      </c>
      <c r="AC1478">
        <f>1</f>
        <v>1</v>
      </c>
    </row>
    <row r="1479" spans="1:29" ht="43.2" x14ac:dyDescent="0.3">
      <c r="A1479">
        <v>1477</v>
      </c>
      <c r="B1479" s="1" t="s">
        <v>1478</v>
      </c>
      <c r="C1479" s="1" t="s">
        <v>5587</v>
      </c>
      <c r="D1479">
        <v>30000</v>
      </c>
      <c r="E1479">
        <f>VLOOKUP(D1479,LU_A!$C$2:$D$13,1,TRUE)</f>
        <v>30000</v>
      </c>
      <c r="F1479" t="str">
        <f>VLOOKUP($D1479,LU_A!$C$2:$D$13,2,TRUE)</f>
        <v>MedD</v>
      </c>
      <c r="G1479">
        <v>33393</v>
      </c>
      <c r="H1479" t="s">
        <v>8219</v>
      </c>
      <c r="I1479" t="s">
        <v>8224</v>
      </c>
      <c r="J1479" t="s">
        <v>8246</v>
      </c>
      <c r="K1479">
        <v>1324609200</v>
      </c>
      <c r="L1479" s="8">
        <f t="shared" si="230"/>
        <v>40900.125</v>
      </c>
      <c r="M1479" s="8">
        <f t="shared" si="233"/>
        <v>40900</v>
      </c>
      <c r="N1479" s="9">
        <f t="shared" si="234"/>
        <v>0.125</v>
      </c>
      <c r="O1479">
        <v>1319467604</v>
      </c>
      <c r="P1479" s="8">
        <f t="shared" si="231"/>
        <v>40840.615787037037</v>
      </c>
      <c r="Q1479" s="8">
        <f t="shared" si="235"/>
        <v>40840</v>
      </c>
      <c r="R1479" s="9">
        <f t="shared" si="236"/>
        <v>0.61578703703708015</v>
      </c>
      <c r="S1479" t="b">
        <v>1</v>
      </c>
      <c r="T1479">
        <v>369</v>
      </c>
      <c r="U1479">
        <f t="shared" si="237"/>
        <v>369</v>
      </c>
      <c r="V1479" t="str">
        <f t="shared" si="238"/>
        <v/>
      </c>
      <c r="W1479" t="b">
        <v>1</v>
      </c>
      <c r="X1479" t="s">
        <v>8286</v>
      </c>
      <c r="Y1479" s="3">
        <f t="shared" si="239"/>
        <v>1.1131</v>
      </c>
      <c r="Z1479" s="4">
        <f t="shared" si="232"/>
        <v>90.495934959349597</v>
      </c>
      <c r="AA1479" t="s">
        <v>8318</v>
      </c>
      <c r="AB1479" t="s">
        <v>8338</v>
      </c>
      <c r="AC1479">
        <f>1</f>
        <v>1</v>
      </c>
    </row>
    <row r="1480" spans="1:29" ht="43.2" x14ac:dyDescent="0.3">
      <c r="A1480">
        <v>1478</v>
      </c>
      <c r="B1480" s="1" t="s">
        <v>1479</v>
      </c>
      <c r="C1480" s="1" t="s">
        <v>5588</v>
      </c>
      <c r="D1480">
        <v>50000</v>
      </c>
      <c r="E1480">
        <f>VLOOKUP(D1480,LU_A!$C$2:$D$13,1,TRUE)</f>
        <v>50000</v>
      </c>
      <c r="F1480" t="str">
        <f>VLOOKUP($D1480,LU_A!$C$2:$D$13,2,TRUE)</f>
        <v>LgD</v>
      </c>
      <c r="G1480">
        <v>590807.11</v>
      </c>
      <c r="H1480" t="s">
        <v>8219</v>
      </c>
      <c r="I1480" t="s">
        <v>8224</v>
      </c>
      <c r="J1480" t="s">
        <v>8246</v>
      </c>
      <c r="K1480">
        <v>1368564913</v>
      </c>
      <c r="L1480" s="8">
        <f t="shared" si="230"/>
        <v>41408.871678240743</v>
      </c>
      <c r="M1480" s="8">
        <f t="shared" si="233"/>
        <v>41408</v>
      </c>
      <c r="N1480" s="9">
        <f t="shared" si="234"/>
        <v>0.87167824074276723</v>
      </c>
      <c r="O1480">
        <v>1367355313</v>
      </c>
      <c r="P1480" s="8">
        <f t="shared" si="231"/>
        <v>41394.871678240743</v>
      </c>
      <c r="Q1480" s="8">
        <f t="shared" si="235"/>
        <v>41394</v>
      </c>
      <c r="R1480" s="9">
        <f t="shared" si="236"/>
        <v>0.87167824074276723</v>
      </c>
      <c r="S1480" t="b">
        <v>1</v>
      </c>
      <c r="T1480">
        <v>20242</v>
      </c>
      <c r="U1480">
        <f t="shared" si="237"/>
        <v>20242</v>
      </c>
      <c r="V1480" t="str">
        <f t="shared" si="238"/>
        <v/>
      </c>
      <c r="W1480" t="b">
        <v>1</v>
      </c>
      <c r="X1480" t="s">
        <v>8286</v>
      </c>
      <c r="Y1480" s="3">
        <f t="shared" si="239"/>
        <v>11.8161422</v>
      </c>
      <c r="Z1480" s="4">
        <f t="shared" si="232"/>
        <v>29.187190495010373</v>
      </c>
      <c r="AA1480" t="s">
        <v>8318</v>
      </c>
      <c r="AB1480" t="s">
        <v>8338</v>
      </c>
      <c r="AC1480">
        <f>1</f>
        <v>1</v>
      </c>
    </row>
    <row r="1481" spans="1:29" ht="43.2" x14ac:dyDescent="0.3">
      <c r="A1481">
        <v>1479</v>
      </c>
      <c r="B1481" s="1" t="s">
        <v>1480</v>
      </c>
      <c r="C1481" s="1" t="s">
        <v>5589</v>
      </c>
      <c r="D1481">
        <v>1600</v>
      </c>
      <c r="E1481">
        <f>VLOOKUP(D1481,LU_A!$C$2:$D$13,1,TRUE)</f>
        <v>1000</v>
      </c>
      <c r="F1481" t="str">
        <f>VLOOKUP($D1481,LU_A!$C$2:$D$13,2,TRUE)</f>
        <v>SmB</v>
      </c>
      <c r="G1481">
        <v>2198</v>
      </c>
      <c r="H1481" t="s">
        <v>8219</v>
      </c>
      <c r="I1481" t="s">
        <v>8224</v>
      </c>
      <c r="J1481" t="s">
        <v>8246</v>
      </c>
      <c r="K1481">
        <v>1399694340</v>
      </c>
      <c r="L1481" s="8">
        <f t="shared" si="230"/>
        <v>41769.165972222225</v>
      </c>
      <c r="M1481" s="8">
        <f t="shared" si="233"/>
        <v>41769</v>
      </c>
      <c r="N1481" s="9">
        <f t="shared" si="234"/>
        <v>0.16597222222480923</v>
      </c>
      <c r="O1481">
        <v>1398448389</v>
      </c>
      <c r="P1481" s="8">
        <f t="shared" si="231"/>
        <v>41754.745243055557</v>
      </c>
      <c r="Q1481" s="8">
        <f t="shared" si="235"/>
        <v>41754</v>
      </c>
      <c r="R1481" s="9">
        <f t="shared" si="236"/>
        <v>0.74524305555678438</v>
      </c>
      <c r="S1481" t="b">
        <v>1</v>
      </c>
      <c r="T1481">
        <v>71</v>
      </c>
      <c r="U1481">
        <f t="shared" si="237"/>
        <v>71</v>
      </c>
      <c r="V1481" t="str">
        <f t="shared" si="238"/>
        <v/>
      </c>
      <c r="W1481" t="b">
        <v>1</v>
      </c>
      <c r="X1481" t="s">
        <v>8286</v>
      </c>
      <c r="Y1481" s="3">
        <f t="shared" si="239"/>
        <v>1.37375</v>
      </c>
      <c r="Z1481" s="4">
        <f t="shared" si="232"/>
        <v>30.95774647887324</v>
      </c>
      <c r="AA1481" t="s">
        <v>8318</v>
      </c>
      <c r="AB1481" t="s">
        <v>8338</v>
      </c>
      <c r="AC1481">
        <f>1</f>
        <v>1</v>
      </c>
    </row>
    <row r="1482" spans="1:29" ht="43.2" x14ac:dyDescent="0.3">
      <c r="A1482">
        <v>1480</v>
      </c>
      <c r="B1482" s="1" t="s">
        <v>1481</v>
      </c>
      <c r="C1482" s="1" t="s">
        <v>5590</v>
      </c>
      <c r="D1482">
        <v>50000</v>
      </c>
      <c r="E1482">
        <f>VLOOKUP(D1482,LU_A!$C$2:$D$13,1,TRUE)</f>
        <v>50000</v>
      </c>
      <c r="F1482" t="str">
        <f>VLOOKUP($D1482,LU_A!$C$2:$D$13,2,TRUE)</f>
        <v>LgD</v>
      </c>
      <c r="G1482">
        <v>58520.2</v>
      </c>
      <c r="H1482" t="s">
        <v>8219</v>
      </c>
      <c r="I1482" t="s">
        <v>8224</v>
      </c>
      <c r="J1482" t="s">
        <v>8246</v>
      </c>
      <c r="K1482">
        <v>1374858000</v>
      </c>
      <c r="L1482" s="8">
        <f t="shared" si="230"/>
        <v>41481.708333333336</v>
      </c>
      <c r="M1482" s="8">
        <f t="shared" si="233"/>
        <v>41481</v>
      </c>
      <c r="N1482" s="9">
        <f t="shared" si="234"/>
        <v>0.70833333333575865</v>
      </c>
      <c r="O1482">
        <v>1373408699</v>
      </c>
      <c r="P1482" s="8">
        <f t="shared" si="231"/>
        <v>41464.934016203704</v>
      </c>
      <c r="Q1482" s="8">
        <f t="shared" si="235"/>
        <v>41464</v>
      </c>
      <c r="R1482" s="9">
        <f t="shared" si="236"/>
        <v>0.93401620370423188</v>
      </c>
      <c r="S1482" t="b">
        <v>1</v>
      </c>
      <c r="T1482">
        <v>635</v>
      </c>
      <c r="U1482">
        <f t="shared" si="237"/>
        <v>635</v>
      </c>
      <c r="V1482" t="str">
        <f t="shared" si="238"/>
        <v/>
      </c>
      <c r="W1482" t="b">
        <v>1</v>
      </c>
      <c r="X1482" t="s">
        <v>8286</v>
      </c>
      <c r="Y1482" s="3">
        <f t="shared" si="239"/>
        <v>1.170404</v>
      </c>
      <c r="Z1482" s="4">
        <f t="shared" si="232"/>
        <v>92.157795275590544</v>
      </c>
      <c r="AA1482" t="s">
        <v>8318</v>
      </c>
      <c r="AB1482" t="s">
        <v>8338</v>
      </c>
      <c r="AC1482">
        <f>1</f>
        <v>1</v>
      </c>
    </row>
    <row r="1483" spans="1:29" ht="43.2" x14ac:dyDescent="0.3">
      <c r="A1483">
        <v>1481</v>
      </c>
      <c r="B1483" s="1" t="s">
        <v>1482</v>
      </c>
      <c r="C1483" s="1" t="s">
        <v>5591</v>
      </c>
      <c r="D1483">
        <v>5000</v>
      </c>
      <c r="E1483">
        <f>VLOOKUP(D1483,LU_A!$C$2:$D$13,1,TRUE)</f>
        <v>5000</v>
      </c>
      <c r="F1483" t="str">
        <f>VLOOKUP($D1483,LU_A!$C$2:$D$13,2,TRUE)</f>
        <v>SmC</v>
      </c>
      <c r="G1483">
        <v>105</v>
      </c>
      <c r="H1483" t="s">
        <v>8221</v>
      </c>
      <c r="I1483" t="s">
        <v>8229</v>
      </c>
      <c r="J1483" t="s">
        <v>8251</v>
      </c>
      <c r="K1483">
        <v>1383430145</v>
      </c>
      <c r="L1483" s="8">
        <f t="shared" si="230"/>
        <v>41580.922974537039</v>
      </c>
      <c r="M1483" s="8">
        <f t="shared" si="233"/>
        <v>41580</v>
      </c>
      <c r="N1483" s="9">
        <f t="shared" si="234"/>
        <v>0.92297453703940846</v>
      </c>
      <c r="O1483">
        <v>1380838145</v>
      </c>
      <c r="P1483" s="8">
        <f t="shared" si="231"/>
        <v>41550.922974537039</v>
      </c>
      <c r="Q1483" s="8">
        <f t="shared" si="235"/>
        <v>41550</v>
      </c>
      <c r="R1483" s="9">
        <f t="shared" si="236"/>
        <v>0.92297453703940846</v>
      </c>
      <c r="S1483" t="b">
        <v>0</v>
      </c>
      <c r="T1483">
        <v>6</v>
      </c>
      <c r="U1483" t="str">
        <f t="shared" si="237"/>
        <v/>
      </c>
      <c r="V1483">
        <f t="shared" si="238"/>
        <v>6</v>
      </c>
      <c r="W1483" t="b">
        <v>0</v>
      </c>
      <c r="X1483" t="s">
        <v>8273</v>
      </c>
      <c r="Y1483" s="3">
        <f t="shared" si="239"/>
        <v>2.1000000000000001E-2</v>
      </c>
      <c r="Z1483" s="4">
        <f t="shared" si="232"/>
        <v>17.5</v>
      </c>
      <c r="AA1483" t="s">
        <v>8318</v>
      </c>
      <c r="AB1483" t="s">
        <v>8320</v>
      </c>
      <c r="AC1483">
        <f>1</f>
        <v>1</v>
      </c>
    </row>
    <row r="1484" spans="1:29" ht="43.2" x14ac:dyDescent="0.3">
      <c r="A1484">
        <v>1482</v>
      </c>
      <c r="B1484" s="1" t="s">
        <v>1483</v>
      </c>
      <c r="C1484" s="1" t="s">
        <v>5592</v>
      </c>
      <c r="D1484">
        <v>5000</v>
      </c>
      <c r="E1484">
        <f>VLOOKUP(D1484,LU_A!$C$2:$D$13,1,TRUE)</f>
        <v>5000</v>
      </c>
      <c r="F1484" t="str">
        <f>VLOOKUP($D1484,LU_A!$C$2:$D$13,2,TRUE)</f>
        <v>SmC</v>
      </c>
      <c r="G1484">
        <v>5</v>
      </c>
      <c r="H1484" t="s">
        <v>8221</v>
      </c>
      <c r="I1484" t="s">
        <v>8224</v>
      </c>
      <c r="J1484" t="s">
        <v>8246</v>
      </c>
      <c r="K1484">
        <v>1347004260</v>
      </c>
      <c r="L1484" s="8">
        <f t="shared" si="230"/>
        <v>41159.32708333333</v>
      </c>
      <c r="M1484" s="8">
        <f t="shared" si="233"/>
        <v>41159</v>
      </c>
      <c r="N1484" s="9">
        <f t="shared" si="234"/>
        <v>0.32708333332993789</v>
      </c>
      <c r="O1484">
        <v>1345062936</v>
      </c>
      <c r="P1484" s="8">
        <f t="shared" si="231"/>
        <v>41136.85805555556</v>
      </c>
      <c r="Q1484" s="8">
        <f t="shared" si="235"/>
        <v>41136</v>
      </c>
      <c r="R1484" s="9">
        <f t="shared" si="236"/>
        <v>0.85805555555998581</v>
      </c>
      <c r="S1484" t="b">
        <v>0</v>
      </c>
      <c r="T1484">
        <v>1</v>
      </c>
      <c r="U1484" t="str">
        <f t="shared" si="237"/>
        <v/>
      </c>
      <c r="V1484">
        <f t="shared" si="238"/>
        <v>1</v>
      </c>
      <c r="W1484" t="b">
        <v>0</v>
      </c>
      <c r="X1484" t="s">
        <v>8273</v>
      </c>
      <c r="Y1484" s="3">
        <f t="shared" si="239"/>
        <v>1E-3</v>
      </c>
      <c r="Z1484" s="4">
        <f t="shared" si="232"/>
        <v>5</v>
      </c>
      <c r="AA1484" t="s">
        <v>8318</v>
      </c>
      <c r="AB1484" t="s">
        <v>8320</v>
      </c>
      <c r="AC1484">
        <f>1</f>
        <v>1</v>
      </c>
    </row>
    <row r="1485" spans="1:29" ht="43.2" x14ac:dyDescent="0.3">
      <c r="A1485">
        <v>1483</v>
      </c>
      <c r="B1485" s="1" t="s">
        <v>1484</v>
      </c>
      <c r="C1485" s="1" t="s">
        <v>5593</v>
      </c>
      <c r="D1485">
        <v>7000</v>
      </c>
      <c r="E1485">
        <f>VLOOKUP(D1485,LU_A!$C$2:$D$13,1,TRUE)</f>
        <v>5000</v>
      </c>
      <c r="F1485" t="str">
        <f>VLOOKUP($D1485,LU_A!$C$2:$D$13,2,TRUE)</f>
        <v>SmC</v>
      </c>
      <c r="G1485">
        <v>50</v>
      </c>
      <c r="H1485" t="s">
        <v>8221</v>
      </c>
      <c r="I1485" t="s">
        <v>8224</v>
      </c>
      <c r="J1485" t="s">
        <v>8246</v>
      </c>
      <c r="K1485">
        <v>1469162275</v>
      </c>
      <c r="L1485" s="8">
        <f t="shared" si="230"/>
        <v>42573.192997685182</v>
      </c>
      <c r="M1485" s="8">
        <f t="shared" si="233"/>
        <v>42573</v>
      </c>
      <c r="N1485" s="9">
        <f t="shared" si="234"/>
        <v>0.19299768518249039</v>
      </c>
      <c r="O1485">
        <v>1467002275</v>
      </c>
      <c r="P1485" s="8">
        <f t="shared" si="231"/>
        <v>42548.192997685182</v>
      </c>
      <c r="Q1485" s="8">
        <f t="shared" si="235"/>
        <v>42548</v>
      </c>
      <c r="R1485" s="9">
        <f t="shared" si="236"/>
        <v>0.19299768518249039</v>
      </c>
      <c r="S1485" t="b">
        <v>0</v>
      </c>
      <c r="T1485">
        <v>2</v>
      </c>
      <c r="U1485" t="str">
        <f t="shared" si="237"/>
        <v/>
      </c>
      <c r="V1485">
        <f t="shared" si="238"/>
        <v>2</v>
      </c>
      <c r="W1485" t="b">
        <v>0</v>
      </c>
      <c r="X1485" t="s">
        <v>8273</v>
      </c>
      <c r="Y1485" s="3">
        <f t="shared" si="239"/>
        <v>7.1428571428571426E-3</v>
      </c>
      <c r="Z1485" s="4">
        <f t="shared" si="232"/>
        <v>25</v>
      </c>
      <c r="AA1485" t="s">
        <v>8318</v>
      </c>
      <c r="AB1485" t="s">
        <v>8320</v>
      </c>
      <c r="AC1485">
        <f>1</f>
        <v>1</v>
      </c>
    </row>
    <row r="1486" spans="1:29" x14ac:dyDescent="0.3">
      <c r="A1486">
        <v>1484</v>
      </c>
      <c r="B1486" s="1" t="s">
        <v>1485</v>
      </c>
      <c r="C1486" s="1" t="s">
        <v>5594</v>
      </c>
      <c r="D1486">
        <v>2000</v>
      </c>
      <c r="E1486">
        <f>VLOOKUP(D1486,LU_A!$C$2:$D$13,1,TRUE)</f>
        <v>1000</v>
      </c>
      <c r="F1486" t="str">
        <f>VLOOKUP($D1486,LU_A!$C$2:$D$13,2,TRUE)</f>
        <v>SmB</v>
      </c>
      <c r="G1486">
        <v>0</v>
      </c>
      <c r="H1486" t="s">
        <v>8221</v>
      </c>
      <c r="I1486" t="s">
        <v>8224</v>
      </c>
      <c r="J1486" t="s">
        <v>8246</v>
      </c>
      <c r="K1486">
        <v>1342882260</v>
      </c>
      <c r="L1486" s="8">
        <f t="shared" si="230"/>
        <v>41111.618750000001</v>
      </c>
      <c r="M1486" s="8">
        <f t="shared" si="233"/>
        <v>41111</v>
      </c>
      <c r="N1486" s="9">
        <f t="shared" si="234"/>
        <v>0.61875000000145519</v>
      </c>
      <c r="O1486">
        <v>1337834963</v>
      </c>
      <c r="P1486" s="8">
        <f t="shared" si="231"/>
        <v>41053.200960648144</v>
      </c>
      <c r="Q1486" s="8">
        <f t="shared" si="235"/>
        <v>41053</v>
      </c>
      <c r="R1486" s="9">
        <f t="shared" si="236"/>
        <v>0.20096064814424608</v>
      </c>
      <c r="S1486" t="b">
        <v>0</v>
      </c>
      <c r="T1486">
        <v>0</v>
      </c>
      <c r="U1486" t="str">
        <f t="shared" si="237"/>
        <v/>
      </c>
      <c r="V1486">
        <f t="shared" si="238"/>
        <v>0</v>
      </c>
      <c r="W1486" t="b">
        <v>0</v>
      </c>
      <c r="X1486" t="s">
        <v>8273</v>
      </c>
      <c r="Y1486" s="3">
        <f t="shared" si="239"/>
        <v>0</v>
      </c>
      <c r="Z1486" s="4" t="str">
        <f t="shared" si="232"/>
        <v xml:space="preserve"> </v>
      </c>
      <c r="AA1486" t="s">
        <v>8318</v>
      </c>
      <c r="AB1486" t="s">
        <v>8320</v>
      </c>
      <c r="AC1486">
        <f>1</f>
        <v>1</v>
      </c>
    </row>
    <row r="1487" spans="1:29" ht="43.2" x14ac:dyDescent="0.3">
      <c r="A1487">
        <v>1485</v>
      </c>
      <c r="B1487" s="1" t="s">
        <v>1486</v>
      </c>
      <c r="C1487" s="1" t="s">
        <v>5595</v>
      </c>
      <c r="D1487">
        <v>6700</v>
      </c>
      <c r="E1487">
        <f>VLOOKUP(D1487,LU_A!$C$2:$D$13,1,TRUE)</f>
        <v>5000</v>
      </c>
      <c r="F1487" t="str">
        <f>VLOOKUP($D1487,LU_A!$C$2:$D$13,2,TRUE)</f>
        <v>SmC</v>
      </c>
      <c r="G1487">
        <v>150</v>
      </c>
      <c r="H1487" t="s">
        <v>8221</v>
      </c>
      <c r="I1487" t="s">
        <v>8224</v>
      </c>
      <c r="J1487" t="s">
        <v>8246</v>
      </c>
      <c r="K1487">
        <v>1434827173</v>
      </c>
      <c r="L1487" s="8">
        <f t="shared" si="230"/>
        <v>42175.795983796299</v>
      </c>
      <c r="M1487" s="8">
        <f t="shared" si="233"/>
        <v>42175</v>
      </c>
      <c r="N1487" s="9">
        <f t="shared" si="234"/>
        <v>0.79598379629896954</v>
      </c>
      <c r="O1487">
        <v>1430939173</v>
      </c>
      <c r="P1487" s="8">
        <f t="shared" si="231"/>
        <v>42130.795983796299</v>
      </c>
      <c r="Q1487" s="8">
        <f t="shared" si="235"/>
        <v>42130</v>
      </c>
      <c r="R1487" s="9">
        <f t="shared" si="236"/>
        <v>0.79598379629896954</v>
      </c>
      <c r="S1487" t="b">
        <v>0</v>
      </c>
      <c r="T1487">
        <v>3</v>
      </c>
      <c r="U1487" t="str">
        <f t="shared" si="237"/>
        <v/>
      </c>
      <c r="V1487">
        <f t="shared" si="238"/>
        <v>3</v>
      </c>
      <c r="W1487" t="b">
        <v>0</v>
      </c>
      <c r="X1487" t="s">
        <v>8273</v>
      </c>
      <c r="Y1487" s="3">
        <f t="shared" si="239"/>
        <v>2.2388059701492536E-2</v>
      </c>
      <c r="Z1487" s="4">
        <f t="shared" si="232"/>
        <v>50</v>
      </c>
      <c r="AA1487" t="s">
        <v>8318</v>
      </c>
      <c r="AB1487" t="s">
        <v>8320</v>
      </c>
      <c r="AC1487">
        <f>1</f>
        <v>1</v>
      </c>
    </row>
    <row r="1488" spans="1:29" ht="57.6" x14ac:dyDescent="0.3">
      <c r="A1488">
        <v>1486</v>
      </c>
      <c r="B1488" s="1" t="s">
        <v>1487</v>
      </c>
      <c r="C1488" s="1" t="s">
        <v>5596</v>
      </c>
      <c r="D1488">
        <v>20000</v>
      </c>
      <c r="E1488">
        <f>VLOOKUP(D1488,LU_A!$C$2:$D$13,1,TRUE)</f>
        <v>20000</v>
      </c>
      <c r="F1488" t="str">
        <f>VLOOKUP($D1488,LU_A!$C$2:$D$13,2,TRUE)</f>
        <v>MedB</v>
      </c>
      <c r="G1488">
        <v>48</v>
      </c>
      <c r="H1488" t="s">
        <v>8221</v>
      </c>
      <c r="I1488" t="s">
        <v>8224</v>
      </c>
      <c r="J1488" t="s">
        <v>8246</v>
      </c>
      <c r="K1488">
        <v>1425009761</v>
      </c>
      <c r="L1488" s="8">
        <f t="shared" si="230"/>
        <v>42062.168530092589</v>
      </c>
      <c r="M1488" s="8">
        <f t="shared" si="233"/>
        <v>42062</v>
      </c>
      <c r="N1488" s="9">
        <f t="shared" si="234"/>
        <v>0.16853009258920792</v>
      </c>
      <c r="O1488">
        <v>1422417761</v>
      </c>
      <c r="P1488" s="8">
        <f t="shared" si="231"/>
        <v>42032.168530092589</v>
      </c>
      <c r="Q1488" s="8">
        <f t="shared" si="235"/>
        <v>42032</v>
      </c>
      <c r="R1488" s="9">
        <f t="shared" si="236"/>
        <v>0.16853009258920792</v>
      </c>
      <c r="S1488" t="b">
        <v>0</v>
      </c>
      <c r="T1488">
        <v>3</v>
      </c>
      <c r="U1488" t="str">
        <f t="shared" si="237"/>
        <v/>
      </c>
      <c r="V1488">
        <f t="shared" si="238"/>
        <v>3</v>
      </c>
      <c r="W1488" t="b">
        <v>0</v>
      </c>
      <c r="X1488" t="s">
        <v>8273</v>
      </c>
      <c r="Y1488" s="3">
        <f t="shared" si="239"/>
        <v>2.3999999999999998E-3</v>
      </c>
      <c r="Z1488" s="4">
        <f t="shared" si="232"/>
        <v>16</v>
      </c>
      <c r="AA1488" t="s">
        <v>8318</v>
      </c>
      <c r="AB1488" t="s">
        <v>8320</v>
      </c>
      <c r="AC1488">
        <f>1</f>
        <v>1</v>
      </c>
    </row>
    <row r="1489" spans="1:29" ht="43.2" x14ac:dyDescent="0.3">
      <c r="A1489">
        <v>1487</v>
      </c>
      <c r="B1489" s="1" t="s">
        <v>1488</v>
      </c>
      <c r="C1489" s="1" t="s">
        <v>5597</v>
      </c>
      <c r="D1489">
        <v>10000</v>
      </c>
      <c r="E1489">
        <f>VLOOKUP(D1489,LU_A!$C$2:$D$13,1,TRUE)</f>
        <v>10000</v>
      </c>
      <c r="F1489" t="str">
        <f>VLOOKUP($D1489,LU_A!$C$2:$D$13,2,TRUE)</f>
        <v>SmD</v>
      </c>
      <c r="G1489">
        <v>0</v>
      </c>
      <c r="H1489" t="s">
        <v>8221</v>
      </c>
      <c r="I1489" t="s">
        <v>8224</v>
      </c>
      <c r="J1489" t="s">
        <v>8246</v>
      </c>
      <c r="K1489">
        <v>1470175271</v>
      </c>
      <c r="L1489" s="8">
        <f t="shared" si="230"/>
        <v>42584.917488425926</v>
      </c>
      <c r="M1489" s="8">
        <f t="shared" si="233"/>
        <v>42584</v>
      </c>
      <c r="N1489" s="9">
        <f t="shared" si="234"/>
        <v>0.91748842592642177</v>
      </c>
      <c r="O1489">
        <v>1467583271</v>
      </c>
      <c r="P1489" s="8">
        <f t="shared" si="231"/>
        <v>42554.917488425926</v>
      </c>
      <c r="Q1489" s="8">
        <f t="shared" si="235"/>
        <v>42554</v>
      </c>
      <c r="R1489" s="9">
        <f t="shared" si="236"/>
        <v>0.91748842592642177</v>
      </c>
      <c r="S1489" t="b">
        <v>0</v>
      </c>
      <c r="T1489">
        <v>0</v>
      </c>
      <c r="U1489" t="str">
        <f t="shared" si="237"/>
        <v/>
      </c>
      <c r="V1489">
        <f t="shared" si="238"/>
        <v>0</v>
      </c>
      <c r="W1489" t="b">
        <v>0</v>
      </c>
      <c r="X1489" t="s">
        <v>8273</v>
      </c>
      <c r="Y1489" s="3">
        <f t="shared" si="239"/>
        <v>0</v>
      </c>
      <c r="Z1489" s="4" t="str">
        <f t="shared" si="232"/>
        <v xml:space="preserve"> </v>
      </c>
      <c r="AA1489" t="s">
        <v>8318</v>
      </c>
      <c r="AB1489" t="s">
        <v>8320</v>
      </c>
      <c r="AC1489">
        <f>1</f>
        <v>1</v>
      </c>
    </row>
    <row r="1490" spans="1:29" ht="43.2" x14ac:dyDescent="0.3">
      <c r="A1490">
        <v>1488</v>
      </c>
      <c r="B1490" s="1" t="s">
        <v>1489</v>
      </c>
      <c r="C1490" s="1" t="s">
        <v>5598</v>
      </c>
      <c r="D1490">
        <v>15000</v>
      </c>
      <c r="E1490">
        <f>VLOOKUP(D1490,LU_A!$C$2:$D$13,1,TRUE)</f>
        <v>15000</v>
      </c>
      <c r="F1490" t="str">
        <f>VLOOKUP($D1490,LU_A!$C$2:$D$13,2,TRUE)</f>
        <v>MedA</v>
      </c>
      <c r="G1490">
        <v>360</v>
      </c>
      <c r="H1490" t="s">
        <v>8221</v>
      </c>
      <c r="I1490" t="s">
        <v>8226</v>
      </c>
      <c r="J1490" t="s">
        <v>8248</v>
      </c>
      <c r="K1490">
        <v>1388928660</v>
      </c>
      <c r="L1490" s="8">
        <f t="shared" si="230"/>
        <v>41644.563194444447</v>
      </c>
      <c r="M1490" s="8">
        <f t="shared" si="233"/>
        <v>41644</v>
      </c>
      <c r="N1490" s="9">
        <f t="shared" si="234"/>
        <v>0.56319444444670808</v>
      </c>
      <c r="O1490">
        <v>1386336660</v>
      </c>
      <c r="P1490" s="8">
        <f t="shared" si="231"/>
        <v>41614.563194444447</v>
      </c>
      <c r="Q1490" s="8">
        <f t="shared" si="235"/>
        <v>41614</v>
      </c>
      <c r="R1490" s="9">
        <f t="shared" si="236"/>
        <v>0.56319444444670808</v>
      </c>
      <c r="S1490" t="b">
        <v>0</v>
      </c>
      <c r="T1490">
        <v>6</v>
      </c>
      <c r="U1490" t="str">
        <f t="shared" si="237"/>
        <v/>
      </c>
      <c r="V1490">
        <f t="shared" si="238"/>
        <v>6</v>
      </c>
      <c r="W1490" t="b">
        <v>0</v>
      </c>
      <c r="X1490" t="s">
        <v>8273</v>
      </c>
      <c r="Y1490" s="3">
        <f t="shared" si="239"/>
        <v>2.4E-2</v>
      </c>
      <c r="Z1490" s="4">
        <f t="shared" si="232"/>
        <v>60</v>
      </c>
      <c r="AA1490" t="s">
        <v>8318</v>
      </c>
      <c r="AB1490" t="s">
        <v>8320</v>
      </c>
      <c r="AC1490">
        <f>1</f>
        <v>1</v>
      </c>
    </row>
    <row r="1491" spans="1:29" ht="43.2" x14ac:dyDescent="0.3">
      <c r="A1491">
        <v>1489</v>
      </c>
      <c r="B1491" s="1" t="s">
        <v>1490</v>
      </c>
      <c r="C1491" s="1" t="s">
        <v>5599</v>
      </c>
      <c r="D1491">
        <v>5000</v>
      </c>
      <c r="E1491">
        <f>VLOOKUP(D1491,LU_A!$C$2:$D$13,1,TRUE)</f>
        <v>5000</v>
      </c>
      <c r="F1491" t="str">
        <f>VLOOKUP($D1491,LU_A!$C$2:$D$13,2,TRUE)</f>
        <v>SmC</v>
      </c>
      <c r="G1491">
        <v>0</v>
      </c>
      <c r="H1491" t="s">
        <v>8221</v>
      </c>
      <c r="I1491" t="s">
        <v>8224</v>
      </c>
      <c r="J1491" t="s">
        <v>8246</v>
      </c>
      <c r="K1491">
        <v>1352994052</v>
      </c>
      <c r="L1491" s="8">
        <f t="shared" si="230"/>
        <v>41228.653379629628</v>
      </c>
      <c r="M1491" s="8">
        <f t="shared" si="233"/>
        <v>41228</v>
      </c>
      <c r="N1491" s="9">
        <f t="shared" si="234"/>
        <v>0.65337962962803431</v>
      </c>
      <c r="O1491">
        <v>1350398452</v>
      </c>
      <c r="P1491" s="8">
        <f t="shared" si="231"/>
        <v>41198.611712962964</v>
      </c>
      <c r="Q1491" s="8">
        <f t="shared" si="235"/>
        <v>41198</v>
      </c>
      <c r="R1491" s="9">
        <f t="shared" si="236"/>
        <v>0.61171296296379296</v>
      </c>
      <c r="S1491" t="b">
        <v>0</v>
      </c>
      <c r="T1491">
        <v>0</v>
      </c>
      <c r="U1491" t="str">
        <f t="shared" si="237"/>
        <v/>
      </c>
      <c r="V1491">
        <f t="shared" si="238"/>
        <v>0</v>
      </c>
      <c r="W1491" t="b">
        <v>0</v>
      </c>
      <c r="X1491" t="s">
        <v>8273</v>
      </c>
      <c r="Y1491" s="3">
        <f t="shared" si="239"/>
        <v>0</v>
      </c>
      <c r="Z1491" s="4" t="str">
        <f t="shared" si="232"/>
        <v xml:space="preserve"> </v>
      </c>
      <c r="AA1491" t="s">
        <v>8318</v>
      </c>
      <c r="AB1491" t="s">
        <v>8320</v>
      </c>
      <c r="AC1491">
        <f>1</f>
        <v>1</v>
      </c>
    </row>
    <row r="1492" spans="1:29" ht="43.2" x14ac:dyDescent="0.3">
      <c r="A1492">
        <v>1490</v>
      </c>
      <c r="B1492" s="1" t="s">
        <v>1491</v>
      </c>
      <c r="C1492" s="1" t="s">
        <v>5600</v>
      </c>
      <c r="D1492">
        <v>2900</v>
      </c>
      <c r="E1492">
        <f>VLOOKUP(D1492,LU_A!$C$2:$D$13,1,TRUE)</f>
        <v>1000</v>
      </c>
      <c r="F1492" t="str">
        <f>VLOOKUP($D1492,LU_A!$C$2:$D$13,2,TRUE)</f>
        <v>SmB</v>
      </c>
      <c r="G1492">
        <v>895</v>
      </c>
      <c r="H1492" t="s">
        <v>8221</v>
      </c>
      <c r="I1492" t="s">
        <v>8224</v>
      </c>
      <c r="J1492" t="s">
        <v>8246</v>
      </c>
      <c r="K1492">
        <v>1380720474</v>
      </c>
      <c r="L1492" s="8">
        <f t="shared" si="230"/>
        <v>41549.561041666668</v>
      </c>
      <c r="M1492" s="8">
        <f t="shared" si="233"/>
        <v>41549</v>
      </c>
      <c r="N1492" s="9">
        <f t="shared" si="234"/>
        <v>0.56104166666773381</v>
      </c>
      <c r="O1492">
        <v>1378214874</v>
      </c>
      <c r="P1492" s="8">
        <f t="shared" si="231"/>
        <v>41520.561041666668</v>
      </c>
      <c r="Q1492" s="8">
        <f t="shared" si="235"/>
        <v>41520</v>
      </c>
      <c r="R1492" s="9">
        <f t="shared" si="236"/>
        <v>0.56104166666773381</v>
      </c>
      <c r="S1492" t="b">
        <v>0</v>
      </c>
      <c r="T1492">
        <v>19</v>
      </c>
      <c r="U1492" t="str">
        <f t="shared" si="237"/>
        <v/>
      </c>
      <c r="V1492">
        <f t="shared" si="238"/>
        <v>19</v>
      </c>
      <c r="W1492" t="b">
        <v>0</v>
      </c>
      <c r="X1492" t="s">
        <v>8273</v>
      </c>
      <c r="Y1492" s="3">
        <f t="shared" si="239"/>
        <v>0.30862068965517242</v>
      </c>
      <c r="Z1492" s="4">
        <f t="shared" si="232"/>
        <v>47.10526315789474</v>
      </c>
      <c r="AA1492" t="s">
        <v>8318</v>
      </c>
      <c r="AB1492" t="s">
        <v>8320</v>
      </c>
      <c r="AC1492">
        <f>1</f>
        <v>1</v>
      </c>
    </row>
    <row r="1493" spans="1:29" ht="43.2" x14ac:dyDescent="0.3">
      <c r="A1493">
        <v>1491</v>
      </c>
      <c r="B1493" s="1" t="s">
        <v>1492</v>
      </c>
      <c r="C1493" s="1" t="s">
        <v>5601</v>
      </c>
      <c r="D1493">
        <v>1200</v>
      </c>
      <c r="E1493">
        <f>VLOOKUP(D1493,LU_A!$C$2:$D$13,1,TRUE)</f>
        <v>1000</v>
      </c>
      <c r="F1493" t="str">
        <f>VLOOKUP($D1493,LU_A!$C$2:$D$13,2,TRUE)</f>
        <v>SmB</v>
      </c>
      <c r="G1493">
        <v>100</v>
      </c>
      <c r="H1493" t="s">
        <v>8221</v>
      </c>
      <c r="I1493" t="s">
        <v>8224</v>
      </c>
      <c r="J1493" t="s">
        <v>8246</v>
      </c>
      <c r="K1493">
        <v>1424014680</v>
      </c>
      <c r="L1493" s="8">
        <f t="shared" si="230"/>
        <v>42050.651388888888</v>
      </c>
      <c r="M1493" s="8">
        <f t="shared" si="233"/>
        <v>42050</v>
      </c>
      <c r="N1493" s="9">
        <f t="shared" si="234"/>
        <v>0.65138888888759539</v>
      </c>
      <c r="O1493">
        <v>1418922443</v>
      </c>
      <c r="P1493" s="8">
        <f t="shared" si="231"/>
        <v>41991.713460648149</v>
      </c>
      <c r="Q1493" s="8">
        <f t="shared" si="235"/>
        <v>41991</v>
      </c>
      <c r="R1493" s="9">
        <f t="shared" si="236"/>
        <v>0.71346064814861165</v>
      </c>
      <c r="S1493" t="b">
        <v>0</v>
      </c>
      <c r="T1493">
        <v>1</v>
      </c>
      <c r="U1493" t="str">
        <f t="shared" si="237"/>
        <v/>
      </c>
      <c r="V1493">
        <f t="shared" si="238"/>
        <v>1</v>
      </c>
      <c r="W1493" t="b">
        <v>0</v>
      </c>
      <c r="X1493" t="s">
        <v>8273</v>
      </c>
      <c r="Y1493" s="3">
        <f t="shared" si="239"/>
        <v>8.3333333333333329E-2</v>
      </c>
      <c r="Z1493" s="4">
        <f t="shared" si="232"/>
        <v>100</v>
      </c>
      <c r="AA1493" t="s">
        <v>8318</v>
      </c>
      <c r="AB1493" t="s">
        <v>8320</v>
      </c>
      <c r="AC1493">
        <f>1</f>
        <v>1</v>
      </c>
    </row>
    <row r="1494" spans="1:29" ht="57.6" x14ac:dyDescent="0.3">
      <c r="A1494">
        <v>1492</v>
      </c>
      <c r="B1494" s="1" t="s">
        <v>1493</v>
      </c>
      <c r="C1494" s="1" t="s">
        <v>5602</v>
      </c>
      <c r="D1494">
        <v>4000</v>
      </c>
      <c r="E1494">
        <f>VLOOKUP(D1494,LU_A!$C$2:$D$13,1,TRUE)</f>
        <v>1000</v>
      </c>
      <c r="F1494" t="str">
        <f>VLOOKUP($D1494,LU_A!$C$2:$D$13,2,TRUE)</f>
        <v>SmB</v>
      </c>
      <c r="G1494">
        <v>30</v>
      </c>
      <c r="H1494" t="s">
        <v>8221</v>
      </c>
      <c r="I1494" t="s">
        <v>8224</v>
      </c>
      <c r="J1494" t="s">
        <v>8246</v>
      </c>
      <c r="K1494">
        <v>1308431646</v>
      </c>
      <c r="L1494" s="8">
        <f t="shared" si="230"/>
        <v>40712.884791666671</v>
      </c>
      <c r="M1494" s="8">
        <f t="shared" si="233"/>
        <v>40712</v>
      </c>
      <c r="N1494" s="9">
        <f t="shared" si="234"/>
        <v>0.88479166667093523</v>
      </c>
      <c r="O1494">
        <v>1305839646</v>
      </c>
      <c r="P1494" s="8">
        <f t="shared" si="231"/>
        <v>40682.884791666671</v>
      </c>
      <c r="Q1494" s="8">
        <f t="shared" si="235"/>
        <v>40682</v>
      </c>
      <c r="R1494" s="9">
        <f t="shared" si="236"/>
        <v>0.88479166667093523</v>
      </c>
      <c r="S1494" t="b">
        <v>0</v>
      </c>
      <c r="T1494">
        <v>2</v>
      </c>
      <c r="U1494" t="str">
        <f t="shared" si="237"/>
        <v/>
      </c>
      <c r="V1494">
        <f t="shared" si="238"/>
        <v>2</v>
      </c>
      <c r="W1494" t="b">
        <v>0</v>
      </c>
      <c r="X1494" t="s">
        <v>8273</v>
      </c>
      <c r="Y1494" s="3">
        <f t="shared" si="239"/>
        <v>7.4999999999999997E-3</v>
      </c>
      <c r="Z1494" s="4">
        <f t="shared" si="232"/>
        <v>15</v>
      </c>
      <c r="AA1494" t="s">
        <v>8318</v>
      </c>
      <c r="AB1494" t="s">
        <v>8320</v>
      </c>
      <c r="AC1494">
        <f>1</f>
        <v>1</v>
      </c>
    </row>
    <row r="1495" spans="1:29" ht="28.8" x14ac:dyDescent="0.3">
      <c r="A1495">
        <v>1493</v>
      </c>
      <c r="B1495" s="1" t="s">
        <v>1494</v>
      </c>
      <c r="C1495" s="1" t="s">
        <v>5603</v>
      </c>
      <c r="D1495">
        <v>2400</v>
      </c>
      <c r="E1495">
        <f>VLOOKUP(D1495,LU_A!$C$2:$D$13,1,TRUE)</f>
        <v>1000</v>
      </c>
      <c r="F1495" t="str">
        <f>VLOOKUP($D1495,LU_A!$C$2:$D$13,2,TRUE)</f>
        <v>SmB</v>
      </c>
      <c r="G1495">
        <v>0</v>
      </c>
      <c r="H1495" t="s">
        <v>8221</v>
      </c>
      <c r="I1495" t="s">
        <v>8224</v>
      </c>
      <c r="J1495" t="s">
        <v>8246</v>
      </c>
      <c r="K1495">
        <v>1371415675</v>
      </c>
      <c r="L1495" s="8">
        <f t="shared" si="230"/>
        <v>41441.866608796299</v>
      </c>
      <c r="M1495" s="8">
        <f t="shared" si="233"/>
        <v>41441</v>
      </c>
      <c r="N1495" s="9">
        <f t="shared" si="234"/>
        <v>0.86660879629926058</v>
      </c>
      <c r="O1495">
        <v>1368823675</v>
      </c>
      <c r="P1495" s="8">
        <f t="shared" si="231"/>
        <v>41411.866608796299</v>
      </c>
      <c r="Q1495" s="8">
        <f t="shared" si="235"/>
        <v>41411</v>
      </c>
      <c r="R1495" s="9">
        <f t="shared" si="236"/>
        <v>0.86660879629926058</v>
      </c>
      <c r="S1495" t="b">
        <v>0</v>
      </c>
      <c r="T1495">
        <v>0</v>
      </c>
      <c r="U1495" t="str">
        <f t="shared" si="237"/>
        <v/>
      </c>
      <c r="V1495">
        <f t="shared" si="238"/>
        <v>0</v>
      </c>
      <c r="W1495" t="b">
        <v>0</v>
      </c>
      <c r="X1495" t="s">
        <v>8273</v>
      </c>
      <c r="Y1495" s="3">
        <f t="shared" si="239"/>
        <v>0</v>
      </c>
      <c r="Z1495" s="4" t="str">
        <f t="shared" si="232"/>
        <v xml:space="preserve"> </v>
      </c>
      <c r="AA1495" t="s">
        <v>8318</v>
      </c>
      <c r="AB1495" t="s">
        <v>8320</v>
      </c>
      <c r="AC1495">
        <f>1</f>
        <v>1</v>
      </c>
    </row>
    <row r="1496" spans="1:29" ht="43.2" x14ac:dyDescent="0.3">
      <c r="A1496">
        <v>1494</v>
      </c>
      <c r="B1496" s="1" t="s">
        <v>1495</v>
      </c>
      <c r="C1496" s="1" t="s">
        <v>5604</v>
      </c>
      <c r="D1496">
        <v>5000</v>
      </c>
      <c r="E1496">
        <f>VLOOKUP(D1496,LU_A!$C$2:$D$13,1,TRUE)</f>
        <v>5000</v>
      </c>
      <c r="F1496" t="str">
        <f>VLOOKUP($D1496,LU_A!$C$2:$D$13,2,TRUE)</f>
        <v>SmC</v>
      </c>
      <c r="G1496">
        <v>445</v>
      </c>
      <c r="H1496" t="s">
        <v>8221</v>
      </c>
      <c r="I1496" t="s">
        <v>8224</v>
      </c>
      <c r="J1496" t="s">
        <v>8246</v>
      </c>
      <c r="K1496">
        <v>1428075480</v>
      </c>
      <c r="L1496" s="8">
        <f t="shared" si="230"/>
        <v>42097.651388888888</v>
      </c>
      <c r="M1496" s="8">
        <f t="shared" si="233"/>
        <v>42097</v>
      </c>
      <c r="N1496" s="9">
        <f t="shared" si="234"/>
        <v>0.65138888888759539</v>
      </c>
      <c r="O1496">
        <v>1425489613</v>
      </c>
      <c r="P1496" s="8">
        <f t="shared" si="231"/>
        <v>42067.722372685181</v>
      </c>
      <c r="Q1496" s="8">
        <f t="shared" si="235"/>
        <v>42067</v>
      </c>
      <c r="R1496" s="9">
        <f t="shared" si="236"/>
        <v>0.72237268518074416</v>
      </c>
      <c r="S1496" t="b">
        <v>0</v>
      </c>
      <c r="T1496">
        <v>11</v>
      </c>
      <c r="U1496" t="str">
        <f t="shared" si="237"/>
        <v/>
      </c>
      <c r="V1496">
        <f t="shared" si="238"/>
        <v>11</v>
      </c>
      <c r="W1496" t="b">
        <v>0</v>
      </c>
      <c r="X1496" t="s">
        <v>8273</v>
      </c>
      <c r="Y1496" s="3">
        <f t="shared" si="239"/>
        <v>8.8999999999999996E-2</v>
      </c>
      <c r="Z1496" s="4">
        <f t="shared" si="232"/>
        <v>40.454545454545453</v>
      </c>
      <c r="AA1496" t="s">
        <v>8318</v>
      </c>
      <c r="AB1496" t="s">
        <v>8320</v>
      </c>
      <c r="AC1496">
        <f>1</f>
        <v>1</v>
      </c>
    </row>
    <row r="1497" spans="1:29" ht="28.8" x14ac:dyDescent="0.3">
      <c r="A1497">
        <v>1495</v>
      </c>
      <c r="B1497" s="1" t="s">
        <v>1496</v>
      </c>
      <c r="C1497" s="1" t="s">
        <v>5605</v>
      </c>
      <c r="D1497">
        <v>2000</v>
      </c>
      <c r="E1497">
        <f>VLOOKUP(D1497,LU_A!$C$2:$D$13,1,TRUE)</f>
        <v>1000</v>
      </c>
      <c r="F1497" t="str">
        <f>VLOOKUP($D1497,LU_A!$C$2:$D$13,2,TRUE)</f>
        <v>SmB</v>
      </c>
      <c r="G1497">
        <v>0</v>
      </c>
      <c r="H1497" t="s">
        <v>8221</v>
      </c>
      <c r="I1497" t="s">
        <v>8224</v>
      </c>
      <c r="J1497" t="s">
        <v>8246</v>
      </c>
      <c r="K1497">
        <v>1314471431</v>
      </c>
      <c r="L1497" s="8">
        <f t="shared" si="230"/>
        <v>40782.789710648147</v>
      </c>
      <c r="M1497" s="8">
        <f t="shared" si="233"/>
        <v>40782</v>
      </c>
      <c r="N1497" s="9">
        <f t="shared" si="234"/>
        <v>0.78971064814686542</v>
      </c>
      <c r="O1497">
        <v>1311879431</v>
      </c>
      <c r="P1497" s="8">
        <f t="shared" si="231"/>
        <v>40752.789710648147</v>
      </c>
      <c r="Q1497" s="8">
        <f t="shared" si="235"/>
        <v>40752</v>
      </c>
      <c r="R1497" s="9">
        <f t="shared" si="236"/>
        <v>0.78971064814686542</v>
      </c>
      <c r="S1497" t="b">
        <v>0</v>
      </c>
      <c r="T1497">
        <v>0</v>
      </c>
      <c r="U1497" t="str">
        <f t="shared" si="237"/>
        <v/>
      </c>
      <c r="V1497">
        <f t="shared" si="238"/>
        <v>0</v>
      </c>
      <c r="W1497" t="b">
        <v>0</v>
      </c>
      <c r="X1497" t="s">
        <v>8273</v>
      </c>
      <c r="Y1497" s="3">
        <f t="shared" si="239"/>
        <v>0</v>
      </c>
      <c r="Z1497" s="4" t="str">
        <f t="shared" si="232"/>
        <v xml:space="preserve"> </v>
      </c>
      <c r="AA1497" t="s">
        <v>8318</v>
      </c>
      <c r="AB1497" t="s">
        <v>8320</v>
      </c>
      <c r="AC1497">
        <f>1</f>
        <v>1</v>
      </c>
    </row>
    <row r="1498" spans="1:29" ht="43.2" x14ac:dyDescent="0.3">
      <c r="A1498">
        <v>1496</v>
      </c>
      <c r="B1498" s="1" t="s">
        <v>1497</v>
      </c>
      <c r="C1498" s="1" t="s">
        <v>5606</v>
      </c>
      <c r="D1498">
        <v>1500</v>
      </c>
      <c r="E1498">
        <f>VLOOKUP(D1498,LU_A!$C$2:$D$13,1,TRUE)</f>
        <v>1000</v>
      </c>
      <c r="F1498" t="str">
        <f>VLOOKUP($D1498,LU_A!$C$2:$D$13,2,TRUE)</f>
        <v>SmB</v>
      </c>
      <c r="G1498">
        <v>0</v>
      </c>
      <c r="H1498" t="s">
        <v>8221</v>
      </c>
      <c r="I1498" t="s">
        <v>8224</v>
      </c>
      <c r="J1498" t="s">
        <v>8246</v>
      </c>
      <c r="K1498">
        <v>1410866659</v>
      </c>
      <c r="L1498" s="8">
        <f t="shared" si="230"/>
        <v>41898.475219907406</v>
      </c>
      <c r="M1498" s="8">
        <f t="shared" si="233"/>
        <v>41898</v>
      </c>
      <c r="N1498" s="9">
        <f t="shared" si="234"/>
        <v>0.4752199074064265</v>
      </c>
      <c r="O1498">
        <v>1405682659</v>
      </c>
      <c r="P1498" s="8">
        <f t="shared" si="231"/>
        <v>41838.475219907406</v>
      </c>
      <c r="Q1498" s="8">
        <f t="shared" si="235"/>
        <v>41838</v>
      </c>
      <c r="R1498" s="9">
        <f t="shared" si="236"/>
        <v>0.4752199074064265</v>
      </c>
      <c r="S1498" t="b">
        <v>0</v>
      </c>
      <c r="T1498">
        <v>0</v>
      </c>
      <c r="U1498" t="str">
        <f t="shared" si="237"/>
        <v/>
      </c>
      <c r="V1498">
        <f t="shared" si="238"/>
        <v>0</v>
      </c>
      <c r="W1498" t="b">
        <v>0</v>
      </c>
      <c r="X1498" t="s">
        <v>8273</v>
      </c>
      <c r="Y1498" s="3">
        <f t="shared" si="239"/>
        <v>0</v>
      </c>
      <c r="Z1498" s="4" t="str">
        <f t="shared" si="232"/>
        <v xml:space="preserve"> </v>
      </c>
      <c r="AA1498" t="s">
        <v>8318</v>
      </c>
      <c r="AB1498" t="s">
        <v>8320</v>
      </c>
      <c r="AC1498">
        <f>1</f>
        <v>1</v>
      </c>
    </row>
    <row r="1499" spans="1:29" ht="43.2" x14ac:dyDescent="0.3">
      <c r="A1499">
        <v>1497</v>
      </c>
      <c r="B1499" s="1" t="s">
        <v>1498</v>
      </c>
      <c r="C1499" s="1" t="s">
        <v>5607</v>
      </c>
      <c r="D1499">
        <v>15000</v>
      </c>
      <c r="E1499">
        <f>VLOOKUP(D1499,LU_A!$C$2:$D$13,1,TRUE)</f>
        <v>15000</v>
      </c>
      <c r="F1499" t="str">
        <f>VLOOKUP($D1499,LU_A!$C$2:$D$13,2,TRUE)</f>
        <v>MedA</v>
      </c>
      <c r="G1499">
        <v>1</v>
      </c>
      <c r="H1499" t="s">
        <v>8221</v>
      </c>
      <c r="I1499" t="s">
        <v>8224</v>
      </c>
      <c r="J1499" t="s">
        <v>8246</v>
      </c>
      <c r="K1499">
        <v>1375299780</v>
      </c>
      <c r="L1499" s="8">
        <f t="shared" si="230"/>
        <v>41486.821527777778</v>
      </c>
      <c r="M1499" s="8">
        <f t="shared" si="233"/>
        <v>41486</v>
      </c>
      <c r="N1499" s="9">
        <f t="shared" si="234"/>
        <v>0.82152777777810115</v>
      </c>
      <c r="O1499">
        <v>1371655522</v>
      </c>
      <c r="P1499" s="8">
        <f t="shared" si="231"/>
        <v>41444.64261574074</v>
      </c>
      <c r="Q1499" s="8">
        <f t="shared" si="235"/>
        <v>41444</v>
      </c>
      <c r="R1499" s="9">
        <f t="shared" si="236"/>
        <v>0.64261574074043892</v>
      </c>
      <c r="S1499" t="b">
        <v>0</v>
      </c>
      <c r="T1499">
        <v>1</v>
      </c>
      <c r="U1499" t="str">
        <f t="shared" si="237"/>
        <v/>
      </c>
      <c r="V1499">
        <f t="shared" si="238"/>
        <v>1</v>
      </c>
      <c r="W1499" t="b">
        <v>0</v>
      </c>
      <c r="X1499" t="s">
        <v>8273</v>
      </c>
      <c r="Y1499" s="3">
        <f t="shared" si="239"/>
        <v>6.666666666666667E-5</v>
      </c>
      <c r="Z1499" s="4">
        <f t="shared" si="232"/>
        <v>1</v>
      </c>
      <c r="AA1499" t="s">
        <v>8318</v>
      </c>
      <c r="AB1499" t="s">
        <v>8320</v>
      </c>
      <c r="AC1499">
        <f>1</f>
        <v>1</v>
      </c>
    </row>
    <row r="1500" spans="1:29" ht="43.2" x14ac:dyDescent="0.3">
      <c r="A1500">
        <v>1498</v>
      </c>
      <c r="B1500" s="1" t="s">
        <v>1499</v>
      </c>
      <c r="C1500" s="1" t="s">
        <v>5608</v>
      </c>
      <c r="D1500">
        <v>3000</v>
      </c>
      <c r="E1500">
        <f>VLOOKUP(D1500,LU_A!$C$2:$D$13,1,TRUE)</f>
        <v>1000</v>
      </c>
      <c r="F1500" t="str">
        <f>VLOOKUP($D1500,LU_A!$C$2:$D$13,2,TRUE)</f>
        <v>SmB</v>
      </c>
      <c r="G1500">
        <v>57</v>
      </c>
      <c r="H1500" t="s">
        <v>8221</v>
      </c>
      <c r="I1500" t="s">
        <v>8224</v>
      </c>
      <c r="J1500" t="s">
        <v>8246</v>
      </c>
      <c r="K1500">
        <v>1409787378</v>
      </c>
      <c r="L1500" s="8">
        <f t="shared" si="230"/>
        <v>41885.983541666668</v>
      </c>
      <c r="M1500" s="8">
        <f t="shared" si="233"/>
        <v>41885</v>
      </c>
      <c r="N1500" s="9">
        <f t="shared" si="234"/>
        <v>0.98354166666831588</v>
      </c>
      <c r="O1500">
        <v>1405899378</v>
      </c>
      <c r="P1500" s="8">
        <f t="shared" si="231"/>
        <v>41840.983541666668</v>
      </c>
      <c r="Q1500" s="8">
        <f t="shared" si="235"/>
        <v>41840</v>
      </c>
      <c r="R1500" s="9">
        <f t="shared" si="236"/>
        <v>0.98354166666831588</v>
      </c>
      <c r="S1500" t="b">
        <v>0</v>
      </c>
      <c r="T1500">
        <v>3</v>
      </c>
      <c r="U1500" t="str">
        <f t="shared" si="237"/>
        <v/>
      </c>
      <c r="V1500">
        <f t="shared" si="238"/>
        <v>3</v>
      </c>
      <c r="W1500" t="b">
        <v>0</v>
      </c>
      <c r="X1500" t="s">
        <v>8273</v>
      </c>
      <c r="Y1500" s="3">
        <f t="shared" si="239"/>
        <v>1.9E-2</v>
      </c>
      <c r="Z1500" s="4">
        <f t="shared" si="232"/>
        <v>19</v>
      </c>
      <c r="AA1500" t="s">
        <v>8318</v>
      </c>
      <c r="AB1500" t="s">
        <v>8320</v>
      </c>
      <c r="AC1500">
        <f>1</f>
        <v>1</v>
      </c>
    </row>
    <row r="1501" spans="1:29" ht="43.2" x14ac:dyDescent="0.3">
      <c r="A1501">
        <v>1499</v>
      </c>
      <c r="B1501" s="1" t="s">
        <v>1500</v>
      </c>
      <c r="C1501" s="1" t="s">
        <v>5609</v>
      </c>
      <c r="D1501">
        <v>2000</v>
      </c>
      <c r="E1501">
        <f>VLOOKUP(D1501,LU_A!$C$2:$D$13,1,TRUE)</f>
        <v>1000</v>
      </c>
      <c r="F1501" t="str">
        <f>VLOOKUP($D1501,LU_A!$C$2:$D$13,2,TRUE)</f>
        <v>SmB</v>
      </c>
      <c r="G1501">
        <v>5</v>
      </c>
      <c r="H1501" t="s">
        <v>8221</v>
      </c>
      <c r="I1501" t="s">
        <v>8224</v>
      </c>
      <c r="J1501" t="s">
        <v>8246</v>
      </c>
      <c r="K1501">
        <v>1470355833</v>
      </c>
      <c r="L1501" s="8">
        <f t="shared" si="230"/>
        <v>42587.007326388892</v>
      </c>
      <c r="M1501" s="8">
        <f t="shared" si="233"/>
        <v>42587</v>
      </c>
      <c r="N1501" s="9">
        <f t="shared" si="234"/>
        <v>7.3263888916699216E-3</v>
      </c>
      <c r="O1501">
        <v>1465171833</v>
      </c>
      <c r="P1501" s="8">
        <f t="shared" si="231"/>
        <v>42527.007326388892</v>
      </c>
      <c r="Q1501" s="8">
        <f t="shared" si="235"/>
        <v>42527</v>
      </c>
      <c r="R1501" s="9">
        <f t="shared" si="236"/>
        <v>7.3263888916699216E-3</v>
      </c>
      <c r="S1501" t="b">
        <v>0</v>
      </c>
      <c r="T1501">
        <v>1</v>
      </c>
      <c r="U1501" t="str">
        <f t="shared" si="237"/>
        <v/>
      </c>
      <c r="V1501">
        <f t="shared" si="238"/>
        <v>1</v>
      </c>
      <c r="W1501" t="b">
        <v>0</v>
      </c>
      <c r="X1501" t="s">
        <v>8273</v>
      </c>
      <c r="Y1501" s="3">
        <f t="shared" si="239"/>
        <v>2.5000000000000001E-3</v>
      </c>
      <c r="Z1501" s="4">
        <f t="shared" si="232"/>
        <v>5</v>
      </c>
      <c r="AA1501" t="s">
        <v>8318</v>
      </c>
      <c r="AB1501" t="s">
        <v>8320</v>
      </c>
      <c r="AC1501">
        <f>1</f>
        <v>1</v>
      </c>
    </row>
    <row r="1502" spans="1:29" ht="43.2" x14ac:dyDescent="0.3">
      <c r="A1502">
        <v>1500</v>
      </c>
      <c r="B1502" s="1" t="s">
        <v>1501</v>
      </c>
      <c r="C1502" s="1" t="s">
        <v>5610</v>
      </c>
      <c r="D1502">
        <v>2800</v>
      </c>
      <c r="E1502">
        <f>VLOOKUP(D1502,LU_A!$C$2:$D$13,1,TRUE)</f>
        <v>1000</v>
      </c>
      <c r="F1502" t="str">
        <f>VLOOKUP($D1502,LU_A!$C$2:$D$13,2,TRUE)</f>
        <v>SmB</v>
      </c>
      <c r="G1502">
        <v>701</v>
      </c>
      <c r="H1502" t="s">
        <v>8221</v>
      </c>
      <c r="I1502" t="s">
        <v>8224</v>
      </c>
      <c r="J1502" t="s">
        <v>8246</v>
      </c>
      <c r="K1502">
        <v>1367444557</v>
      </c>
      <c r="L1502" s="8">
        <f t="shared" si="230"/>
        <v>41395.904594907406</v>
      </c>
      <c r="M1502" s="8">
        <f t="shared" si="233"/>
        <v>41395</v>
      </c>
      <c r="N1502" s="9">
        <f t="shared" si="234"/>
        <v>0.90459490740613546</v>
      </c>
      <c r="O1502">
        <v>1364852557</v>
      </c>
      <c r="P1502" s="8">
        <f t="shared" si="231"/>
        <v>41365.904594907406</v>
      </c>
      <c r="Q1502" s="8">
        <f t="shared" si="235"/>
        <v>41365</v>
      </c>
      <c r="R1502" s="9">
        <f t="shared" si="236"/>
        <v>0.90459490740613546</v>
      </c>
      <c r="S1502" t="b">
        <v>0</v>
      </c>
      <c r="T1502">
        <v>15</v>
      </c>
      <c r="U1502" t="str">
        <f t="shared" si="237"/>
        <v/>
      </c>
      <c r="V1502">
        <f t="shared" si="238"/>
        <v>15</v>
      </c>
      <c r="W1502" t="b">
        <v>0</v>
      </c>
      <c r="X1502" t="s">
        <v>8273</v>
      </c>
      <c r="Y1502" s="3">
        <f t="shared" si="239"/>
        <v>0.25035714285714283</v>
      </c>
      <c r="Z1502" s="4">
        <f t="shared" si="232"/>
        <v>46.733333333333334</v>
      </c>
      <c r="AA1502" t="s">
        <v>8318</v>
      </c>
      <c r="AB1502" t="s">
        <v>8320</v>
      </c>
      <c r="AC1502">
        <f>1</f>
        <v>1</v>
      </c>
    </row>
    <row r="1503" spans="1:29" ht="28.8" x14ac:dyDescent="0.3">
      <c r="A1503">
        <v>1501</v>
      </c>
      <c r="B1503" s="1" t="s">
        <v>1502</v>
      </c>
      <c r="C1503" s="1" t="s">
        <v>5611</v>
      </c>
      <c r="D1503">
        <v>52000</v>
      </c>
      <c r="E1503">
        <f>VLOOKUP(D1503,LU_A!$C$2:$D$13,1,TRUE)</f>
        <v>50000</v>
      </c>
      <c r="F1503" t="str">
        <f>VLOOKUP($D1503,LU_A!$C$2:$D$13,2,TRUE)</f>
        <v>LgD</v>
      </c>
      <c r="G1503">
        <v>86492</v>
      </c>
      <c r="H1503" t="s">
        <v>8219</v>
      </c>
      <c r="I1503" t="s">
        <v>8229</v>
      </c>
      <c r="J1503" t="s">
        <v>8251</v>
      </c>
      <c r="K1503">
        <v>1436364023</v>
      </c>
      <c r="L1503" s="8">
        <f t="shared" si="230"/>
        <v>42193.583599537036</v>
      </c>
      <c r="M1503" s="8">
        <f t="shared" si="233"/>
        <v>42193</v>
      </c>
      <c r="N1503" s="9">
        <f t="shared" si="234"/>
        <v>0.58359953703620704</v>
      </c>
      <c r="O1503">
        <v>1433772023</v>
      </c>
      <c r="P1503" s="8">
        <f t="shared" si="231"/>
        <v>42163.583599537036</v>
      </c>
      <c r="Q1503" s="8">
        <f t="shared" si="235"/>
        <v>42163</v>
      </c>
      <c r="R1503" s="9">
        <f t="shared" si="236"/>
        <v>0.58359953703620704</v>
      </c>
      <c r="S1503" t="b">
        <v>1</v>
      </c>
      <c r="T1503">
        <v>885</v>
      </c>
      <c r="U1503">
        <f t="shared" si="237"/>
        <v>885</v>
      </c>
      <c r="V1503" t="str">
        <f t="shared" si="238"/>
        <v/>
      </c>
      <c r="W1503" t="b">
        <v>1</v>
      </c>
      <c r="X1503" t="s">
        <v>8283</v>
      </c>
      <c r="Y1503" s="3">
        <f t="shared" si="239"/>
        <v>1.6633076923076924</v>
      </c>
      <c r="Z1503" s="4">
        <f t="shared" si="232"/>
        <v>97.731073446327684</v>
      </c>
      <c r="AA1503" t="s">
        <v>8334</v>
      </c>
      <c r="AB1503" t="s">
        <v>8335</v>
      </c>
      <c r="AC1503">
        <f>1</f>
        <v>1</v>
      </c>
    </row>
    <row r="1504" spans="1:29" ht="43.2" x14ac:dyDescent="0.3">
      <c r="A1504">
        <v>1502</v>
      </c>
      <c r="B1504" s="1" t="s">
        <v>1503</v>
      </c>
      <c r="C1504" s="1" t="s">
        <v>5612</v>
      </c>
      <c r="D1504">
        <v>22000</v>
      </c>
      <c r="E1504">
        <f>VLOOKUP(D1504,LU_A!$C$2:$D$13,1,TRUE)</f>
        <v>20000</v>
      </c>
      <c r="F1504" t="str">
        <f>VLOOKUP($D1504,LU_A!$C$2:$D$13,2,TRUE)</f>
        <v>MedB</v>
      </c>
      <c r="G1504">
        <v>22318</v>
      </c>
      <c r="H1504" t="s">
        <v>8219</v>
      </c>
      <c r="I1504" t="s">
        <v>8225</v>
      </c>
      <c r="J1504" t="s">
        <v>8247</v>
      </c>
      <c r="K1504">
        <v>1458943200</v>
      </c>
      <c r="L1504" s="8">
        <f t="shared" si="230"/>
        <v>42454.916666666672</v>
      </c>
      <c r="M1504" s="8">
        <f t="shared" si="233"/>
        <v>42454</v>
      </c>
      <c r="N1504" s="9">
        <f t="shared" si="234"/>
        <v>0.91666666667151731</v>
      </c>
      <c r="O1504">
        <v>1456491680</v>
      </c>
      <c r="P1504" s="8">
        <f t="shared" si="231"/>
        <v>42426.542592592596</v>
      </c>
      <c r="Q1504" s="8">
        <f t="shared" si="235"/>
        <v>42426</v>
      </c>
      <c r="R1504" s="9">
        <f t="shared" si="236"/>
        <v>0.54259259259561077</v>
      </c>
      <c r="S1504" t="b">
        <v>1</v>
      </c>
      <c r="T1504">
        <v>329</v>
      </c>
      <c r="U1504">
        <f t="shared" si="237"/>
        <v>329</v>
      </c>
      <c r="V1504" t="str">
        <f t="shared" si="238"/>
        <v/>
      </c>
      <c r="W1504" t="b">
        <v>1</v>
      </c>
      <c r="X1504" t="s">
        <v>8283</v>
      </c>
      <c r="Y1504" s="3">
        <f t="shared" si="239"/>
        <v>1.0144545454545455</v>
      </c>
      <c r="Z1504" s="4">
        <f t="shared" si="232"/>
        <v>67.835866261398181</v>
      </c>
      <c r="AA1504" t="s">
        <v>8334</v>
      </c>
      <c r="AB1504" t="s">
        <v>8335</v>
      </c>
      <c r="AC1504">
        <f>1</f>
        <v>1</v>
      </c>
    </row>
    <row r="1505" spans="1:29" ht="43.2" x14ac:dyDescent="0.3">
      <c r="A1505">
        <v>1503</v>
      </c>
      <c r="B1505" s="1" t="s">
        <v>1504</v>
      </c>
      <c r="C1505" s="1" t="s">
        <v>5613</v>
      </c>
      <c r="D1505">
        <v>3750</v>
      </c>
      <c r="E1505">
        <f>VLOOKUP(D1505,LU_A!$C$2:$D$13,1,TRUE)</f>
        <v>1000</v>
      </c>
      <c r="F1505" t="str">
        <f>VLOOKUP($D1505,LU_A!$C$2:$D$13,2,TRUE)</f>
        <v>SmB</v>
      </c>
      <c r="G1505">
        <v>4045.93</v>
      </c>
      <c r="H1505" t="s">
        <v>8219</v>
      </c>
      <c r="I1505" t="s">
        <v>8242</v>
      </c>
      <c r="J1505" t="s">
        <v>8249</v>
      </c>
      <c r="K1505">
        <v>1477210801</v>
      </c>
      <c r="L1505" s="8">
        <f t="shared" si="230"/>
        <v>42666.347233796296</v>
      </c>
      <c r="M1505" s="8">
        <f t="shared" si="233"/>
        <v>42666</v>
      </c>
      <c r="N1505" s="9">
        <f t="shared" si="234"/>
        <v>0.34723379629576812</v>
      </c>
      <c r="O1505">
        <v>1472026801</v>
      </c>
      <c r="P1505" s="8">
        <f t="shared" si="231"/>
        <v>42606.347233796296</v>
      </c>
      <c r="Q1505" s="8">
        <f t="shared" si="235"/>
        <v>42606</v>
      </c>
      <c r="R1505" s="9">
        <f t="shared" si="236"/>
        <v>0.34723379629576812</v>
      </c>
      <c r="S1505" t="b">
        <v>1</v>
      </c>
      <c r="T1505">
        <v>71</v>
      </c>
      <c r="U1505">
        <f t="shared" si="237"/>
        <v>71</v>
      </c>
      <c r="V1505" t="str">
        <f t="shared" si="238"/>
        <v/>
      </c>
      <c r="W1505" t="b">
        <v>1</v>
      </c>
      <c r="X1505" t="s">
        <v>8283</v>
      </c>
      <c r="Y1505" s="3">
        <f t="shared" si="239"/>
        <v>1.0789146666666667</v>
      </c>
      <c r="Z1505" s="4">
        <f t="shared" si="232"/>
        <v>56.98492957746479</v>
      </c>
      <c r="AA1505" t="s">
        <v>8334</v>
      </c>
      <c r="AB1505" t="s">
        <v>8335</v>
      </c>
      <c r="AC1505">
        <f>1</f>
        <v>1</v>
      </c>
    </row>
    <row r="1506" spans="1:29" ht="43.2" x14ac:dyDescent="0.3">
      <c r="A1506">
        <v>1504</v>
      </c>
      <c r="B1506" s="1" t="s">
        <v>1505</v>
      </c>
      <c r="C1506" s="1" t="s">
        <v>5614</v>
      </c>
      <c r="D1506">
        <v>6500</v>
      </c>
      <c r="E1506">
        <f>VLOOKUP(D1506,LU_A!$C$2:$D$13,1,TRUE)</f>
        <v>5000</v>
      </c>
      <c r="F1506" t="str">
        <f>VLOOKUP($D1506,LU_A!$C$2:$D$13,2,TRUE)</f>
        <v>SmC</v>
      </c>
      <c r="G1506">
        <v>18066</v>
      </c>
      <c r="H1506" t="s">
        <v>8219</v>
      </c>
      <c r="I1506" t="s">
        <v>8225</v>
      </c>
      <c r="J1506" t="s">
        <v>8247</v>
      </c>
      <c r="K1506">
        <v>1402389180</v>
      </c>
      <c r="L1506" s="8">
        <f t="shared" si="230"/>
        <v>41800.356249999997</v>
      </c>
      <c r="M1506" s="8">
        <f t="shared" si="233"/>
        <v>41800</v>
      </c>
      <c r="N1506" s="9">
        <f t="shared" si="234"/>
        <v>0.35624999999708962</v>
      </c>
      <c r="O1506">
        <v>1399996024</v>
      </c>
      <c r="P1506" s="8">
        <f t="shared" si="231"/>
        <v>41772.657685185186</v>
      </c>
      <c r="Q1506" s="8">
        <f t="shared" si="235"/>
        <v>41772</v>
      </c>
      <c r="R1506" s="9">
        <f t="shared" si="236"/>
        <v>0.65768518518598285</v>
      </c>
      <c r="S1506" t="b">
        <v>1</v>
      </c>
      <c r="T1506">
        <v>269</v>
      </c>
      <c r="U1506">
        <f t="shared" si="237"/>
        <v>269</v>
      </c>
      <c r="V1506" t="str">
        <f t="shared" si="238"/>
        <v/>
      </c>
      <c r="W1506" t="b">
        <v>1</v>
      </c>
      <c r="X1506" t="s">
        <v>8283</v>
      </c>
      <c r="Y1506" s="3">
        <f t="shared" si="239"/>
        <v>2.7793846153846156</v>
      </c>
      <c r="Z1506" s="4">
        <f t="shared" si="232"/>
        <v>67.159851301115239</v>
      </c>
      <c r="AA1506" t="s">
        <v>8334</v>
      </c>
      <c r="AB1506" t="s">
        <v>8335</v>
      </c>
      <c r="AC1506">
        <f>1</f>
        <v>1</v>
      </c>
    </row>
    <row r="1507" spans="1:29" ht="57.6" x14ac:dyDescent="0.3">
      <c r="A1507">
        <v>1505</v>
      </c>
      <c r="B1507" s="1" t="s">
        <v>1506</v>
      </c>
      <c r="C1507" s="1" t="s">
        <v>5615</v>
      </c>
      <c r="D1507">
        <v>16000</v>
      </c>
      <c r="E1507">
        <f>VLOOKUP(D1507,LU_A!$C$2:$D$13,1,TRUE)</f>
        <v>15000</v>
      </c>
      <c r="F1507" t="str">
        <f>VLOOKUP($D1507,LU_A!$C$2:$D$13,2,TRUE)</f>
        <v>MedA</v>
      </c>
      <c r="G1507">
        <v>16573</v>
      </c>
      <c r="H1507" t="s">
        <v>8219</v>
      </c>
      <c r="I1507" t="s">
        <v>8236</v>
      </c>
      <c r="J1507" t="s">
        <v>8249</v>
      </c>
      <c r="K1507">
        <v>1458676860</v>
      </c>
      <c r="L1507" s="8">
        <f t="shared" si="230"/>
        <v>42451.834027777775</v>
      </c>
      <c r="M1507" s="8">
        <f t="shared" si="233"/>
        <v>42451</v>
      </c>
      <c r="N1507" s="9">
        <f t="shared" si="234"/>
        <v>0.83402777777519077</v>
      </c>
      <c r="O1507">
        <v>1455446303</v>
      </c>
      <c r="P1507" s="8">
        <f t="shared" si="231"/>
        <v>42414.44332175926</v>
      </c>
      <c r="Q1507" s="8">
        <f t="shared" si="235"/>
        <v>42414</v>
      </c>
      <c r="R1507" s="9">
        <f t="shared" si="236"/>
        <v>0.44332175925956108</v>
      </c>
      <c r="S1507" t="b">
        <v>1</v>
      </c>
      <c r="T1507">
        <v>345</v>
      </c>
      <c r="U1507">
        <f t="shared" si="237"/>
        <v>345</v>
      </c>
      <c r="V1507" t="str">
        <f t="shared" si="238"/>
        <v/>
      </c>
      <c r="W1507" t="b">
        <v>1</v>
      </c>
      <c r="X1507" t="s">
        <v>8283</v>
      </c>
      <c r="Y1507" s="3">
        <f t="shared" si="239"/>
        <v>1.0358125</v>
      </c>
      <c r="Z1507" s="4">
        <f t="shared" si="232"/>
        <v>48.037681159420288</v>
      </c>
      <c r="AA1507" t="s">
        <v>8334</v>
      </c>
      <c r="AB1507" t="s">
        <v>8335</v>
      </c>
      <c r="AC1507">
        <f>1</f>
        <v>1</v>
      </c>
    </row>
    <row r="1508" spans="1:29" ht="43.2" x14ac:dyDescent="0.3">
      <c r="A1508">
        <v>1506</v>
      </c>
      <c r="B1508" s="1" t="s">
        <v>1507</v>
      </c>
      <c r="C1508" s="1" t="s">
        <v>5616</v>
      </c>
      <c r="D1508">
        <v>1500</v>
      </c>
      <c r="E1508">
        <f>VLOOKUP(D1508,LU_A!$C$2:$D$13,1,TRUE)</f>
        <v>1000</v>
      </c>
      <c r="F1508" t="str">
        <f>VLOOKUP($D1508,LU_A!$C$2:$D$13,2,TRUE)</f>
        <v>SmB</v>
      </c>
      <c r="G1508">
        <v>1671</v>
      </c>
      <c r="H1508" t="s">
        <v>8219</v>
      </c>
      <c r="I1508" t="s">
        <v>8225</v>
      </c>
      <c r="J1508" t="s">
        <v>8247</v>
      </c>
      <c r="K1508">
        <v>1406227904</v>
      </c>
      <c r="L1508" s="8">
        <f t="shared" si="230"/>
        <v>41844.785925925928</v>
      </c>
      <c r="M1508" s="8">
        <f t="shared" si="233"/>
        <v>41844</v>
      </c>
      <c r="N1508" s="9">
        <f t="shared" si="234"/>
        <v>0.78592592592758592</v>
      </c>
      <c r="O1508">
        <v>1403635904</v>
      </c>
      <c r="P1508" s="8">
        <f t="shared" si="231"/>
        <v>41814.785925925928</v>
      </c>
      <c r="Q1508" s="8">
        <f t="shared" si="235"/>
        <v>41814</v>
      </c>
      <c r="R1508" s="9">
        <f t="shared" si="236"/>
        <v>0.78592592592758592</v>
      </c>
      <c r="S1508" t="b">
        <v>1</v>
      </c>
      <c r="T1508">
        <v>43</v>
      </c>
      <c r="U1508">
        <f t="shared" si="237"/>
        <v>43</v>
      </c>
      <c r="V1508" t="str">
        <f t="shared" si="238"/>
        <v/>
      </c>
      <c r="W1508" t="b">
        <v>1</v>
      </c>
      <c r="X1508" t="s">
        <v>8283</v>
      </c>
      <c r="Y1508" s="3">
        <f t="shared" si="239"/>
        <v>1.1140000000000001</v>
      </c>
      <c r="Z1508" s="4">
        <f t="shared" si="232"/>
        <v>38.860465116279073</v>
      </c>
      <c r="AA1508" t="s">
        <v>8334</v>
      </c>
      <c r="AB1508" t="s">
        <v>8335</v>
      </c>
      <c r="AC1508">
        <f>1</f>
        <v>1</v>
      </c>
    </row>
    <row r="1509" spans="1:29" ht="57.6" x14ac:dyDescent="0.3">
      <c r="A1509">
        <v>1507</v>
      </c>
      <c r="B1509" s="1" t="s">
        <v>1508</v>
      </c>
      <c r="C1509" s="1" t="s">
        <v>5617</v>
      </c>
      <c r="D1509">
        <v>1200</v>
      </c>
      <c r="E1509">
        <f>VLOOKUP(D1509,LU_A!$C$2:$D$13,1,TRUE)</f>
        <v>1000</v>
      </c>
      <c r="F1509" t="str">
        <f>VLOOKUP($D1509,LU_A!$C$2:$D$13,2,TRUE)</f>
        <v>SmB</v>
      </c>
      <c r="G1509">
        <v>2580</v>
      </c>
      <c r="H1509" t="s">
        <v>8219</v>
      </c>
      <c r="I1509" t="s">
        <v>8224</v>
      </c>
      <c r="J1509" t="s">
        <v>8246</v>
      </c>
      <c r="K1509">
        <v>1273911000</v>
      </c>
      <c r="L1509" s="8">
        <f t="shared" si="230"/>
        <v>40313.340277777781</v>
      </c>
      <c r="M1509" s="8">
        <f t="shared" si="233"/>
        <v>40313</v>
      </c>
      <c r="N1509" s="9">
        <f t="shared" si="234"/>
        <v>0.34027777778101154</v>
      </c>
      <c r="O1509">
        <v>1268822909</v>
      </c>
      <c r="P1509" s="8">
        <f t="shared" si="231"/>
        <v>40254.450335648151</v>
      </c>
      <c r="Q1509" s="8">
        <f t="shared" si="235"/>
        <v>40254</v>
      </c>
      <c r="R1509" s="9">
        <f t="shared" si="236"/>
        <v>0.45033564815093996</v>
      </c>
      <c r="S1509" t="b">
        <v>1</v>
      </c>
      <c r="T1509">
        <v>33</v>
      </c>
      <c r="U1509">
        <f t="shared" si="237"/>
        <v>33</v>
      </c>
      <c r="V1509" t="str">
        <f t="shared" si="238"/>
        <v/>
      </c>
      <c r="W1509" t="b">
        <v>1</v>
      </c>
      <c r="X1509" t="s">
        <v>8283</v>
      </c>
      <c r="Y1509" s="3">
        <f t="shared" si="239"/>
        <v>2.15</v>
      </c>
      <c r="Z1509" s="4">
        <f t="shared" si="232"/>
        <v>78.181818181818187</v>
      </c>
      <c r="AA1509" t="s">
        <v>8334</v>
      </c>
      <c r="AB1509" t="s">
        <v>8335</v>
      </c>
      <c r="AC1509">
        <f>1</f>
        <v>1</v>
      </c>
    </row>
    <row r="1510" spans="1:29" ht="43.2" x14ac:dyDescent="0.3">
      <c r="A1510">
        <v>1508</v>
      </c>
      <c r="B1510" s="1" t="s">
        <v>1509</v>
      </c>
      <c r="C1510" s="1" t="s">
        <v>5618</v>
      </c>
      <c r="D1510">
        <v>18500</v>
      </c>
      <c r="E1510">
        <f>VLOOKUP(D1510,LU_A!$C$2:$D$13,1,TRUE)</f>
        <v>15000</v>
      </c>
      <c r="F1510" t="str">
        <f>VLOOKUP($D1510,LU_A!$C$2:$D$13,2,TRUE)</f>
        <v>MedA</v>
      </c>
      <c r="G1510">
        <v>20491</v>
      </c>
      <c r="H1510" t="s">
        <v>8219</v>
      </c>
      <c r="I1510" t="s">
        <v>8224</v>
      </c>
      <c r="J1510" t="s">
        <v>8246</v>
      </c>
      <c r="K1510">
        <v>1403880281</v>
      </c>
      <c r="L1510" s="8">
        <f t="shared" si="230"/>
        <v>41817.614363425928</v>
      </c>
      <c r="M1510" s="8">
        <f t="shared" si="233"/>
        <v>41817</v>
      </c>
      <c r="N1510" s="9">
        <f t="shared" si="234"/>
        <v>0.61436342592787696</v>
      </c>
      <c r="O1510">
        <v>1401201881</v>
      </c>
      <c r="P1510" s="8">
        <f t="shared" si="231"/>
        <v>41786.614363425928</v>
      </c>
      <c r="Q1510" s="8">
        <f t="shared" si="235"/>
        <v>41786</v>
      </c>
      <c r="R1510" s="9">
        <f t="shared" si="236"/>
        <v>0.61436342592787696</v>
      </c>
      <c r="S1510" t="b">
        <v>1</v>
      </c>
      <c r="T1510">
        <v>211</v>
      </c>
      <c r="U1510">
        <f t="shared" si="237"/>
        <v>211</v>
      </c>
      <c r="V1510" t="str">
        <f t="shared" si="238"/>
        <v/>
      </c>
      <c r="W1510" t="b">
        <v>1</v>
      </c>
      <c r="X1510" t="s">
        <v>8283</v>
      </c>
      <c r="Y1510" s="3">
        <f t="shared" si="239"/>
        <v>1.1076216216216217</v>
      </c>
      <c r="Z1510" s="4">
        <f t="shared" si="232"/>
        <v>97.113744075829388</v>
      </c>
      <c r="AA1510" t="s">
        <v>8334</v>
      </c>
      <c r="AB1510" t="s">
        <v>8335</v>
      </c>
      <c r="AC1510">
        <f>1</f>
        <v>1</v>
      </c>
    </row>
    <row r="1511" spans="1:29" ht="43.2" x14ac:dyDescent="0.3">
      <c r="A1511">
        <v>1509</v>
      </c>
      <c r="B1511" s="1" t="s">
        <v>1510</v>
      </c>
      <c r="C1511" s="1" t="s">
        <v>5619</v>
      </c>
      <c r="D1511">
        <v>17500</v>
      </c>
      <c r="E1511">
        <f>VLOOKUP(D1511,LU_A!$C$2:$D$13,1,TRUE)</f>
        <v>15000</v>
      </c>
      <c r="F1511" t="str">
        <f>VLOOKUP($D1511,LU_A!$C$2:$D$13,2,TRUE)</f>
        <v>MedA</v>
      </c>
      <c r="G1511">
        <v>21637.22</v>
      </c>
      <c r="H1511" t="s">
        <v>8219</v>
      </c>
      <c r="I1511" t="s">
        <v>8236</v>
      </c>
      <c r="J1511" t="s">
        <v>8249</v>
      </c>
      <c r="K1511">
        <v>1487113140</v>
      </c>
      <c r="L1511" s="8">
        <f t="shared" si="230"/>
        <v>42780.957638888889</v>
      </c>
      <c r="M1511" s="8">
        <f t="shared" si="233"/>
        <v>42780</v>
      </c>
      <c r="N1511" s="9">
        <f t="shared" si="234"/>
        <v>0.95763888888905058</v>
      </c>
      <c r="O1511">
        <v>1484570885</v>
      </c>
      <c r="P1511" s="8">
        <f t="shared" si="231"/>
        <v>42751.533391203702</v>
      </c>
      <c r="Q1511" s="8">
        <f t="shared" si="235"/>
        <v>42751</v>
      </c>
      <c r="R1511" s="9">
        <f t="shared" si="236"/>
        <v>0.53339120370219462</v>
      </c>
      <c r="S1511" t="b">
        <v>1</v>
      </c>
      <c r="T1511">
        <v>196</v>
      </c>
      <c r="U1511">
        <f t="shared" si="237"/>
        <v>196</v>
      </c>
      <c r="V1511" t="str">
        <f t="shared" si="238"/>
        <v/>
      </c>
      <c r="W1511" t="b">
        <v>1</v>
      </c>
      <c r="X1511" t="s">
        <v>8283</v>
      </c>
      <c r="Y1511" s="3">
        <f t="shared" si="239"/>
        <v>1.2364125714285714</v>
      </c>
      <c r="Z1511" s="4">
        <f t="shared" si="232"/>
        <v>110.39397959183674</v>
      </c>
      <c r="AA1511" t="s">
        <v>8334</v>
      </c>
      <c r="AB1511" t="s">
        <v>8335</v>
      </c>
      <c r="AC1511">
        <f>1</f>
        <v>1</v>
      </c>
    </row>
    <row r="1512" spans="1:29" ht="43.2" x14ac:dyDescent="0.3">
      <c r="A1512">
        <v>1510</v>
      </c>
      <c r="B1512" s="1" t="s">
        <v>1511</v>
      </c>
      <c r="C1512" s="1" t="s">
        <v>5620</v>
      </c>
      <c r="D1512">
        <v>16000</v>
      </c>
      <c r="E1512">
        <f>VLOOKUP(D1512,LU_A!$C$2:$D$13,1,TRUE)</f>
        <v>15000</v>
      </c>
      <c r="F1512" t="str">
        <f>VLOOKUP($D1512,LU_A!$C$2:$D$13,2,TRUE)</f>
        <v>MedA</v>
      </c>
      <c r="G1512">
        <v>16165.6</v>
      </c>
      <c r="H1512" t="s">
        <v>8219</v>
      </c>
      <c r="I1512" t="s">
        <v>8225</v>
      </c>
      <c r="J1512" t="s">
        <v>8247</v>
      </c>
      <c r="K1512">
        <v>1405761278</v>
      </c>
      <c r="L1512" s="8">
        <f t="shared" si="230"/>
        <v>41839.385162037033</v>
      </c>
      <c r="M1512" s="8">
        <f t="shared" si="233"/>
        <v>41839</v>
      </c>
      <c r="N1512" s="9">
        <f t="shared" si="234"/>
        <v>0.38516203703329666</v>
      </c>
      <c r="O1512">
        <v>1403169278</v>
      </c>
      <c r="P1512" s="8">
        <f t="shared" si="231"/>
        <v>41809.385162037033</v>
      </c>
      <c r="Q1512" s="8">
        <f t="shared" si="235"/>
        <v>41809</v>
      </c>
      <c r="R1512" s="9">
        <f t="shared" si="236"/>
        <v>0.38516203703329666</v>
      </c>
      <c r="S1512" t="b">
        <v>1</v>
      </c>
      <c r="T1512">
        <v>405</v>
      </c>
      <c r="U1512">
        <f t="shared" si="237"/>
        <v>405</v>
      </c>
      <c r="V1512" t="str">
        <f t="shared" si="238"/>
        <v/>
      </c>
      <c r="W1512" t="b">
        <v>1</v>
      </c>
      <c r="X1512" t="s">
        <v>8283</v>
      </c>
      <c r="Y1512" s="3">
        <f t="shared" si="239"/>
        <v>1.0103500000000001</v>
      </c>
      <c r="Z1512" s="4">
        <f t="shared" si="232"/>
        <v>39.91506172839506</v>
      </c>
      <c r="AA1512" t="s">
        <v>8334</v>
      </c>
      <c r="AB1512" t="s">
        <v>8335</v>
      </c>
      <c r="AC1512">
        <f>1</f>
        <v>1</v>
      </c>
    </row>
    <row r="1513" spans="1:29" ht="57.6" x14ac:dyDescent="0.3">
      <c r="A1513">
        <v>1511</v>
      </c>
      <c r="B1513" s="1" t="s">
        <v>1512</v>
      </c>
      <c r="C1513" s="1" t="s">
        <v>5621</v>
      </c>
      <c r="D1513">
        <v>14000</v>
      </c>
      <c r="E1513">
        <f>VLOOKUP(D1513,LU_A!$C$2:$D$13,1,TRUE)</f>
        <v>10000</v>
      </c>
      <c r="F1513" t="str">
        <f>VLOOKUP($D1513,LU_A!$C$2:$D$13,2,TRUE)</f>
        <v>SmD</v>
      </c>
      <c r="G1513">
        <v>15651</v>
      </c>
      <c r="H1513" t="s">
        <v>8219</v>
      </c>
      <c r="I1513" t="s">
        <v>8224</v>
      </c>
      <c r="J1513" t="s">
        <v>8246</v>
      </c>
      <c r="K1513">
        <v>1447858804</v>
      </c>
      <c r="L1513" s="8">
        <f t="shared" si="230"/>
        <v>42326.625046296293</v>
      </c>
      <c r="M1513" s="8">
        <f t="shared" si="233"/>
        <v>42326</v>
      </c>
      <c r="N1513" s="9">
        <f t="shared" si="234"/>
        <v>0.62504629629256669</v>
      </c>
      <c r="O1513">
        <v>1445263204</v>
      </c>
      <c r="P1513" s="8">
        <f t="shared" si="231"/>
        <v>42296.583379629628</v>
      </c>
      <c r="Q1513" s="8">
        <f t="shared" si="235"/>
        <v>42296</v>
      </c>
      <c r="R1513" s="9">
        <f t="shared" si="236"/>
        <v>0.58337962962832535</v>
      </c>
      <c r="S1513" t="b">
        <v>1</v>
      </c>
      <c r="T1513">
        <v>206</v>
      </c>
      <c r="U1513">
        <f t="shared" si="237"/>
        <v>206</v>
      </c>
      <c r="V1513" t="str">
        <f t="shared" si="238"/>
        <v/>
      </c>
      <c r="W1513" t="b">
        <v>1</v>
      </c>
      <c r="X1513" t="s">
        <v>8283</v>
      </c>
      <c r="Y1513" s="3">
        <f t="shared" si="239"/>
        <v>1.1179285714285714</v>
      </c>
      <c r="Z1513" s="4">
        <f t="shared" si="232"/>
        <v>75.975728155339809</v>
      </c>
      <c r="AA1513" t="s">
        <v>8334</v>
      </c>
      <c r="AB1513" t="s">
        <v>8335</v>
      </c>
      <c r="AC1513">
        <f>1</f>
        <v>1</v>
      </c>
    </row>
    <row r="1514" spans="1:29" ht="43.2" x14ac:dyDescent="0.3">
      <c r="A1514">
        <v>1512</v>
      </c>
      <c r="B1514" s="1" t="s">
        <v>1513</v>
      </c>
      <c r="C1514" s="1" t="s">
        <v>5622</v>
      </c>
      <c r="D1514">
        <v>3500</v>
      </c>
      <c r="E1514">
        <f>VLOOKUP(D1514,LU_A!$C$2:$D$13,1,TRUE)</f>
        <v>1000</v>
      </c>
      <c r="F1514" t="str">
        <f>VLOOKUP($D1514,LU_A!$C$2:$D$13,2,TRUE)</f>
        <v>SmB</v>
      </c>
      <c r="G1514">
        <v>19557</v>
      </c>
      <c r="H1514" t="s">
        <v>8219</v>
      </c>
      <c r="I1514" t="s">
        <v>8224</v>
      </c>
      <c r="J1514" t="s">
        <v>8246</v>
      </c>
      <c r="K1514">
        <v>1486311939</v>
      </c>
      <c r="L1514" s="8">
        <f t="shared" si="230"/>
        <v>42771.684479166666</v>
      </c>
      <c r="M1514" s="8">
        <f t="shared" si="233"/>
        <v>42771</v>
      </c>
      <c r="N1514" s="9">
        <f t="shared" si="234"/>
        <v>0.68447916666627862</v>
      </c>
      <c r="O1514">
        <v>1483719939</v>
      </c>
      <c r="P1514" s="8">
        <f t="shared" si="231"/>
        <v>42741.684479166666</v>
      </c>
      <c r="Q1514" s="8">
        <f t="shared" si="235"/>
        <v>42741</v>
      </c>
      <c r="R1514" s="9">
        <f t="shared" si="236"/>
        <v>0.68447916666627862</v>
      </c>
      <c r="S1514" t="b">
        <v>1</v>
      </c>
      <c r="T1514">
        <v>335</v>
      </c>
      <c r="U1514">
        <f t="shared" si="237"/>
        <v>335</v>
      </c>
      <c r="V1514" t="str">
        <f t="shared" si="238"/>
        <v/>
      </c>
      <c r="W1514" t="b">
        <v>1</v>
      </c>
      <c r="X1514" t="s">
        <v>8283</v>
      </c>
      <c r="Y1514" s="3">
        <f t="shared" si="239"/>
        <v>5.5877142857142861</v>
      </c>
      <c r="Z1514" s="4">
        <f t="shared" si="232"/>
        <v>58.379104477611939</v>
      </c>
      <c r="AA1514" t="s">
        <v>8334</v>
      </c>
      <c r="AB1514" t="s">
        <v>8335</v>
      </c>
      <c r="AC1514">
        <f>1</f>
        <v>1</v>
      </c>
    </row>
    <row r="1515" spans="1:29" ht="43.2" x14ac:dyDescent="0.3">
      <c r="A1515">
        <v>1513</v>
      </c>
      <c r="B1515" s="1" t="s">
        <v>1514</v>
      </c>
      <c r="C1515" s="1" t="s">
        <v>5623</v>
      </c>
      <c r="D1515">
        <v>8000</v>
      </c>
      <c r="E1515">
        <f>VLOOKUP(D1515,LU_A!$C$2:$D$13,1,TRUE)</f>
        <v>5000</v>
      </c>
      <c r="F1515" t="str">
        <f>VLOOKUP($D1515,LU_A!$C$2:$D$13,2,TRUE)</f>
        <v>SmC</v>
      </c>
      <c r="G1515">
        <v>12001.5</v>
      </c>
      <c r="H1515" t="s">
        <v>8219</v>
      </c>
      <c r="I1515" t="s">
        <v>8225</v>
      </c>
      <c r="J1515" t="s">
        <v>8247</v>
      </c>
      <c r="K1515">
        <v>1405523866</v>
      </c>
      <c r="L1515" s="8">
        <f t="shared" si="230"/>
        <v>41836.637337962966</v>
      </c>
      <c r="M1515" s="8">
        <f t="shared" si="233"/>
        <v>41836</v>
      </c>
      <c r="N1515" s="9">
        <f t="shared" si="234"/>
        <v>0.63733796296583023</v>
      </c>
      <c r="O1515">
        <v>1402931866</v>
      </c>
      <c r="P1515" s="8">
        <f t="shared" si="231"/>
        <v>41806.637337962966</v>
      </c>
      <c r="Q1515" s="8">
        <f t="shared" si="235"/>
        <v>41806</v>
      </c>
      <c r="R1515" s="9">
        <f t="shared" si="236"/>
        <v>0.63733796296583023</v>
      </c>
      <c r="S1515" t="b">
        <v>1</v>
      </c>
      <c r="T1515">
        <v>215</v>
      </c>
      <c r="U1515">
        <f t="shared" si="237"/>
        <v>215</v>
      </c>
      <c r="V1515" t="str">
        <f t="shared" si="238"/>
        <v/>
      </c>
      <c r="W1515" t="b">
        <v>1</v>
      </c>
      <c r="X1515" t="s">
        <v>8283</v>
      </c>
      <c r="Y1515" s="3">
        <f t="shared" si="239"/>
        <v>1.5001875</v>
      </c>
      <c r="Z1515" s="4">
        <f t="shared" si="232"/>
        <v>55.82093023255814</v>
      </c>
      <c r="AA1515" t="s">
        <v>8334</v>
      </c>
      <c r="AB1515" t="s">
        <v>8335</v>
      </c>
      <c r="AC1515">
        <f>1</f>
        <v>1</v>
      </c>
    </row>
    <row r="1516" spans="1:29" ht="43.2" x14ac:dyDescent="0.3">
      <c r="A1516">
        <v>1514</v>
      </c>
      <c r="B1516" s="1" t="s">
        <v>1515</v>
      </c>
      <c r="C1516" s="1" t="s">
        <v>5624</v>
      </c>
      <c r="D1516">
        <v>25000</v>
      </c>
      <c r="E1516">
        <f>VLOOKUP(D1516,LU_A!$C$2:$D$13,1,TRUE)</f>
        <v>25000</v>
      </c>
      <c r="F1516" t="str">
        <f>VLOOKUP($D1516,LU_A!$C$2:$D$13,2,TRUE)</f>
        <v>MedC</v>
      </c>
      <c r="G1516">
        <v>26619</v>
      </c>
      <c r="H1516" t="s">
        <v>8219</v>
      </c>
      <c r="I1516" t="s">
        <v>8224</v>
      </c>
      <c r="J1516" t="s">
        <v>8246</v>
      </c>
      <c r="K1516">
        <v>1443363640</v>
      </c>
      <c r="L1516" s="8">
        <f t="shared" si="230"/>
        <v>42274.597685185188</v>
      </c>
      <c r="M1516" s="8">
        <f t="shared" si="233"/>
        <v>42274</v>
      </c>
      <c r="N1516" s="9">
        <f t="shared" si="234"/>
        <v>0.59768518518831115</v>
      </c>
      <c r="O1516">
        <v>1439907640</v>
      </c>
      <c r="P1516" s="8">
        <f t="shared" si="231"/>
        <v>42234.597685185188</v>
      </c>
      <c r="Q1516" s="8">
        <f t="shared" si="235"/>
        <v>42234</v>
      </c>
      <c r="R1516" s="9">
        <f t="shared" si="236"/>
        <v>0.59768518518831115</v>
      </c>
      <c r="S1516" t="b">
        <v>1</v>
      </c>
      <c r="T1516">
        <v>176</v>
      </c>
      <c r="U1516">
        <f t="shared" si="237"/>
        <v>176</v>
      </c>
      <c r="V1516" t="str">
        <f t="shared" si="238"/>
        <v/>
      </c>
      <c r="W1516" t="b">
        <v>1</v>
      </c>
      <c r="X1516" t="s">
        <v>8283</v>
      </c>
      <c r="Y1516" s="3">
        <f t="shared" si="239"/>
        <v>1.0647599999999999</v>
      </c>
      <c r="Z1516" s="4">
        <f t="shared" si="232"/>
        <v>151.24431818181819</v>
      </c>
      <c r="AA1516" t="s">
        <v>8334</v>
      </c>
      <c r="AB1516" t="s">
        <v>8335</v>
      </c>
      <c r="AC1516">
        <f>1</f>
        <v>1</v>
      </c>
    </row>
    <row r="1517" spans="1:29" ht="43.2" x14ac:dyDescent="0.3">
      <c r="A1517">
        <v>1515</v>
      </c>
      <c r="B1517" s="1" t="s">
        <v>1516</v>
      </c>
      <c r="C1517" s="1" t="s">
        <v>5625</v>
      </c>
      <c r="D1517">
        <v>300000</v>
      </c>
      <c r="E1517">
        <f>VLOOKUP(D1517,LU_A!$C$2:$D$13,1,TRUE)</f>
        <v>50000</v>
      </c>
      <c r="F1517" t="str">
        <f>VLOOKUP($D1517,LU_A!$C$2:$D$13,2,TRUE)</f>
        <v>LgD</v>
      </c>
      <c r="G1517">
        <v>471567</v>
      </c>
      <c r="H1517" t="s">
        <v>8219</v>
      </c>
      <c r="I1517" t="s">
        <v>8234</v>
      </c>
      <c r="J1517" t="s">
        <v>8254</v>
      </c>
      <c r="K1517">
        <v>1458104697</v>
      </c>
      <c r="L1517" s="8">
        <f t="shared" si="230"/>
        <v>42445.211770833332</v>
      </c>
      <c r="M1517" s="8">
        <f t="shared" si="233"/>
        <v>42445</v>
      </c>
      <c r="N1517" s="9">
        <f t="shared" si="234"/>
        <v>0.21177083333168412</v>
      </c>
      <c r="O1517">
        <v>1455516297</v>
      </c>
      <c r="P1517" s="8">
        <f t="shared" si="231"/>
        <v>42415.253437499996</v>
      </c>
      <c r="Q1517" s="8">
        <f t="shared" si="235"/>
        <v>42415</v>
      </c>
      <c r="R1517" s="9">
        <f t="shared" si="236"/>
        <v>0.25343749999592546</v>
      </c>
      <c r="S1517" t="b">
        <v>1</v>
      </c>
      <c r="T1517">
        <v>555</v>
      </c>
      <c r="U1517">
        <f t="shared" si="237"/>
        <v>555</v>
      </c>
      <c r="V1517" t="str">
        <f t="shared" si="238"/>
        <v/>
      </c>
      <c r="W1517" t="b">
        <v>1</v>
      </c>
      <c r="X1517" t="s">
        <v>8283</v>
      </c>
      <c r="Y1517" s="3">
        <f t="shared" si="239"/>
        <v>1.57189</v>
      </c>
      <c r="Z1517" s="4">
        <f t="shared" si="232"/>
        <v>849.67027027027029</v>
      </c>
      <c r="AA1517" t="s">
        <v>8334</v>
      </c>
      <c r="AB1517" t="s">
        <v>8335</v>
      </c>
      <c r="AC1517">
        <f>1</f>
        <v>1</v>
      </c>
    </row>
    <row r="1518" spans="1:29" ht="43.2" x14ac:dyDescent="0.3">
      <c r="A1518">
        <v>1516</v>
      </c>
      <c r="B1518" s="1" t="s">
        <v>1517</v>
      </c>
      <c r="C1518" s="1" t="s">
        <v>5626</v>
      </c>
      <c r="D1518">
        <v>17000</v>
      </c>
      <c r="E1518">
        <f>VLOOKUP(D1518,LU_A!$C$2:$D$13,1,TRUE)</f>
        <v>15000</v>
      </c>
      <c r="F1518" t="str">
        <f>VLOOKUP($D1518,LU_A!$C$2:$D$13,2,TRUE)</f>
        <v>MedA</v>
      </c>
      <c r="G1518">
        <v>18472</v>
      </c>
      <c r="H1518" t="s">
        <v>8219</v>
      </c>
      <c r="I1518" t="s">
        <v>8224</v>
      </c>
      <c r="J1518" t="s">
        <v>8246</v>
      </c>
      <c r="K1518">
        <v>1475762400</v>
      </c>
      <c r="L1518" s="8">
        <f t="shared" si="230"/>
        <v>42649.583333333328</v>
      </c>
      <c r="M1518" s="8">
        <f t="shared" si="233"/>
        <v>42649</v>
      </c>
      <c r="N1518" s="9">
        <f t="shared" si="234"/>
        <v>0.58333333332848269</v>
      </c>
      <c r="O1518">
        <v>1473160292</v>
      </c>
      <c r="P1518" s="8">
        <f t="shared" si="231"/>
        <v>42619.466342592597</v>
      </c>
      <c r="Q1518" s="8">
        <f t="shared" si="235"/>
        <v>42619</v>
      </c>
      <c r="R1518" s="9">
        <f t="shared" si="236"/>
        <v>0.466342592597357</v>
      </c>
      <c r="S1518" t="b">
        <v>1</v>
      </c>
      <c r="T1518">
        <v>116</v>
      </c>
      <c r="U1518">
        <f t="shared" si="237"/>
        <v>116</v>
      </c>
      <c r="V1518" t="str">
        <f t="shared" si="238"/>
        <v/>
      </c>
      <c r="W1518" t="b">
        <v>1</v>
      </c>
      <c r="X1518" t="s">
        <v>8283</v>
      </c>
      <c r="Y1518" s="3">
        <f t="shared" si="239"/>
        <v>1.0865882352941176</v>
      </c>
      <c r="Z1518" s="4">
        <f t="shared" si="232"/>
        <v>159.24137931034483</v>
      </c>
      <c r="AA1518" t="s">
        <v>8334</v>
      </c>
      <c r="AB1518" t="s">
        <v>8335</v>
      </c>
      <c r="AC1518">
        <f>1</f>
        <v>1</v>
      </c>
    </row>
    <row r="1519" spans="1:29" ht="43.2" x14ac:dyDescent="0.3">
      <c r="A1519">
        <v>1517</v>
      </c>
      <c r="B1519" s="1" t="s">
        <v>1518</v>
      </c>
      <c r="C1519" s="1" t="s">
        <v>5627</v>
      </c>
      <c r="D1519">
        <v>15000</v>
      </c>
      <c r="E1519">
        <f>VLOOKUP(D1519,LU_A!$C$2:$D$13,1,TRUE)</f>
        <v>15000</v>
      </c>
      <c r="F1519" t="str">
        <f>VLOOKUP($D1519,LU_A!$C$2:$D$13,2,TRUE)</f>
        <v>MedA</v>
      </c>
      <c r="G1519">
        <v>24297</v>
      </c>
      <c r="H1519" t="s">
        <v>8219</v>
      </c>
      <c r="I1519" t="s">
        <v>8224</v>
      </c>
      <c r="J1519" t="s">
        <v>8246</v>
      </c>
      <c r="K1519">
        <v>1417845600</v>
      </c>
      <c r="L1519" s="8">
        <f t="shared" si="230"/>
        <v>41979.25</v>
      </c>
      <c r="M1519" s="8">
        <f t="shared" si="233"/>
        <v>41979</v>
      </c>
      <c r="N1519" s="9">
        <f t="shared" si="234"/>
        <v>0.25</v>
      </c>
      <c r="O1519">
        <v>1415194553</v>
      </c>
      <c r="P1519" s="8">
        <f t="shared" si="231"/>
        <v>41948.56658564815</v>
      </c>
      <c r="Q1519" s="8">
        <f t="shared" si="235"/>
        <v>41948</v>
      </c>
      <c r="R1519" s="9">
        <f t="shared" si="236"/>
        <v>0.56658564815006685</v>
      </c>
      <c r="S1519" t="b">
        <v>1</v>
      </c>
      <c r="T1519">
        <v>615</v>
      </c>
      <c r="U1519">
        <f t="shared" si="237"/>
        <v>615</v>
      </c>
      <c r="V1519" t="str">
        <f t="shared" si="238"/>
        <v/>
      </c>
      <c r="W1519" t="b">
        <v>1</v>
      </c>
      <c r="X1519" t="s">
        <v>8283</v>
      </c>
      <c r="Y1519" s="3">
        <f t="shared" si="239"/>
        <v>1.6197999999999999</v>
      </c>
      <c r="Z1519" s="4">
        <f t="shared" si="232"/>
        <v>39.507317073170732</v>
      </c>
      <c r="AA1519" t="s">
        <v>8334</v>
      </c>
      <c r="AB1519" t="s">
        <v>8335</v>
      </c>
      <c r="AC1519">
        <f>1</f>
        <v>1</v>
      </c>
    </row>
    <row r="1520" spans="1:29" ht="28.8" x14ac:dyDescent="0.3">
      <c r="A1520">
        <v>1518</v>
      </c>
      <c r="B1520" s="1" t="s">
        <v>1519</v>
      </c>
      <c r="C1520" s="1" t="s">
        <v>5628</v>
      </c>
      <c r="D1520">
        <v>15000</v>
      </c>
      <c r="E1520">
        <f>VLOOKUP(D1520,LU_A!$C$2:$D$13,1,TRUE)</f>
        <v>15000</v>
      </c>
      <c r="F1520" t="str">
        <f>VLOOKUP($D1520,LU_A!$C$2:$D$13,2,TRUE)</f>
        <v>MedA</v>
      </c>
      <c r="G1520">
        <v>30805</v>
      </c>
      <c r="H1520" t="s">
        <v>8219</v>
      </c>
      <c r="I1520" t="s">
        <v>8224</v>
      </c>
      <c r="J1520" t="s">
        <v>8246</v>
      </c>
      <c r="K1520">
        <v>1401565252</v>
      </c>
      <c r="L1520" s="8">
        <f t="shared" si="230"/>
        <v>41790.8200462963</v>
      </c>
      <c r="M1520" s="8">
        <f t="shared" si="233"/>
        <v>41790</v>
      </c>
      <c r="N1520" s="9">
        <f t="shared" si="234"/>
        <v>0.82004629629955161</v>
      </c>
      <c r="O1520">
        <v>1398973252</v>
      </c>
      <c r="P1520" s="8">
        <f t="shared" si="231"/>
        <v>41760.8200462963</v>
      </c>
      <c r="Q1520" s="8">
        <f t="shared" si="235"/>
        <v>41760</v>
      </c>
      <c r="R1520" s="9">
        <f t="shared" si="236"/>
        <v>0.82004629629955161</v>
      </c>
      <c r="S1520" t="b">
        <v>1</v>
      </c>
      <c r="T1520">
        <v>236</v>
      </c>
      <c r="U1520">
        <f t="shared" si="237"/>
        <v>236</v>
      </c>
      <c r="V1520" t="str">
        <f t="shared" si="238"/>
        <v/>
      </c>
      <c r="W1520" t="b">
        <v>1</v>
      </c>
      <c r="X1520" t="s">
        <v>8283</v>
      </c>
      <c r="Y1520" s="3">
        <f t="shared" si="239"/>
        <v>2.0536666666666665</v>
      </c>
      <c r="Z1520" s="4">
        <f t="shared" si="232"/>
        <v>130.52966101694915</v>
      </c>
      <c r="AA1520" t="s">
        <v>8334</v>
      </c>
      <c r="AB1520" t="s">
        <v>8335</v>
      </c>
      <c r="AC1520">
        <f>1</f>
        <v>1</v>
      </c>
    </row>
    <row r="1521" spans="1:29" ht="43.2" x14ac:dyDescent="0.3">
      <c r="A1521">
        <v>1519</v>
      </c>
      <c r="B1521" s="1" t="s">
        <v>1520</v>
      </c>
      <c r="C1521" s="1" t="s">
        <v>5629</v>
      </c>
      <c r="D1521">
        <v>9000</v>
      </c>
      <c r="E1521">
        <f>VLOOKUP(D1521,LU_A!$C$2:$D$13,1,TRUE)</f>
        <v>5000</v>
      </c>
      <c r="F1521" t="str">
        <f>VLOOKUP($D1521,LU_A!$C$2:$D$13,2,TRUE)</f>
        <v>SmC</v>
      </c>
      <c r="G1521">
        <v>9302.75</v>
      </c>
      <c r="H1521" t="s">
        <v>8219</v>
      </c>
      <c r="I1521" t="s">
        <v>8224</v>
      </c>
      <c r="J1521" t="s">
        <v>8246</v>
      </c>
      <c r="K1521">
        <v>1403301540</v>
      </c>
      <c r="L1521" s="8">
        <f t="shared" si="230"/>
        <v>41810.915972222225</v>
      </c>
      <c r="M1521" s="8">
        <f t="shared" si="233"/>
        <v>41810</v>
      </c>
      <c r="N1521" s="9">
        <f t="shared" si="234"/>
        <v>0.91597222222480923</v>
      </c>
      <c r="O1521">
        <v>1400867283</v>
      </c>
      <c r="P1521" s="8">
        <f t="shared" si="231"/>
        <v>41782.741701388892</v>
      </c>
      <c r="Q1521" s="8">
        <f t="shared" si="235"/>
        <v>41782</v>
      </c>
      <c r="R1521" s="9">
        <f t="shared" si="236"/>
        <v>0.74170138889166992</v>
      </c>
      <c r="S1521" t="b">
        <v>1</v>
      </c>
      <c r="T1521">
        <v>145</v>
      </c>
      <c r="U1521">
        <f t="shared" si="237"/>
        <v>145</v>
      </c>
      <c r="V1521" t="str">
        <f t="shared" si="238"/>
        <v/>
      </c>
      <c r="W1521" t="b">
        <v>1</v>
      </c>
      <c r="X1521" t="s">
        <v>8283</v>
      </c>
      <c r="Y1521" s="3">
        <f t="shared" si="239"/>
        <v>1.033638888888889</v>
      </c>
      <c r="Z1521" s="4">
        <f t="shared" si="232"/>
        <v>64.156896551724131</v>
      </c>
      <c r="AA1521" t="s">
        <v>8334</v>
      </c>
      <c r="AB1521" t="s">
        <v>8335</v>
      </c>
      <c r="AC1521">
        <f>1</f>
        <v>1</v>
      </c>
    </row>
    <row r="1522" spans="1:29" ht="28.8" x14ac:dyDescent="0.3">
      <c r="A1522">
        <v>1520</v>
      </c>
      <c r="B1522" s="1" t="s">
        <v>1521</v>
      </c>
      <c r="C1522" s="1" t="s">
        <v>5630</v>
      </c>
      <c r="D1522">
        <v>18000</v>
      </c>
      <c r="E1522">
        <f>VLOOKUP(D1522,LU_A!$C$2:$D$13,1,TRUE)</f>
        <v>15000</v>
      </c>
      <c r="F1522" t="str">
        <f>VLOOKUP($D1522,LU_A!$C$2:$D$13,2,TRUE)</f>
        <v>MedA</v>
      </c>
      <c r="G1522">
        <v>18625</v>
      </c>
      <c r="H1522" t="s">
        <v>8219</v>
      </c>
      <c r="I1522" t="s">
        <v>8224</v>
      </c>
      <c r="J1522" t="s">
        <v>8246</v>
      </c>
      <c r="K1522">
        <v>1418961600</v>
      </c>
      <c r="L1522" s="8">
        <f t="shared" si="230"/>
        <v>41992.166666666672</v>
      </c>
      <c r="M1522" s="8">
        <f t="shared" si="233"/>
        <v>41992</v>
      </c>
      <c r="N1522" s="9">
        <f t="shared" si="234"/>
        <v>0.16666666667151731</v>
      </c>
      <c r="O1522">
        <v>1415824513</v>
      </c>
      <c r="P1522" s="8">
        <f t="shared" si="231"/>
        <v>41955.857789351852</v>
      </c>
      <c r="Q1522" s="8">
        <f t="shared" si="235"/>
        <v>41955</v>
      </c>
      <c r="R1522" s="9">
        <f t="shared" si="236"/>
        <v>0.85778935185226146</v>
      </c>
      <c r="S1522" t="b">
        <v>1</v>
      </c>
      <c r="T1522">
        <v>167</v>
      </c>
      <c r="U1522">
        <f t="shared" si="237"/>
        <v>167</v>
      </c>
      <c r="V1522" t="str">
        <f t="shared" si="238"/>
        <v/>
      </c>
      <c r="W1522" t="b">
        <v>1</v>
      </c>
      <c r="X1522" t="s">
        <v>8283</v>
      </c>
      <c r="Y1522" s="3">
        <f t="shared" si="239"/>
        <v>1.0347222222222223</v>
      </c>
      <c r="Z1522" s="4">
        <f t="shared" si="232"/>
        <v>111.52694610778443</v>
      </c>
      <c r="AA1522" t="s">
        <v>8334</v>
      </c>
      <c r="AB1522" t="s">
        <v>8335</v>
      </c>
      <c r="AC1522">
        <f>1</f>
        <v>1</v>
      </c>
    </row>
    <row r="1523" spans="1:29" ht="43.2" x14ac:dyDescent="0.3">
      <c r="A1523">
        <v>1521</v>
      </c>
      <c r="B1523" s="1" t="s">
        <v>1522</v>
      </c>
      <c r="C1523" s="1" t="s">
        <v>5631</v>
      </c>
      <c r="D1523">
        <v>37500</v>
      </c>
      <c r="E1523">
        <f>VLOOKUP(D1523,LU_A!$C$2:$D$13,1,TRUE)</f>
        <v>35000</v>
      </c>
      <c r="F1523" t="str">
        <f>VLOOKUP($D1523,LU_A!$C$2:$D$13,2,TRUE)</f>
        <v>LgA</v>
      </c>
      <c r="G1523">
        <v>40055</v>
      </c>
      <c r="H1523" t="s">
        <v>8219</v>
      </c>
      <c r="I1523" t="s">
        <v>8224</v>
      </c>
      <c r="J1523" t="s">
        <v>8246</v>
      </c>
      <c r="K1523">
        <v>1465272091</v>
      </c>
      <c r="L1523" s="8">
        <f t="shared" si="230"/>
        <v>42528.167719907404</v>
      </c>
      <c r="M1523" s="8">
        <f t="shared" si="233"/>
        <v>42528</v>
      </c>
      <c r="N1523" s="9">
        <f t="shared" si="234"/>
        <v>0.16771990740380716</v>
      </c>
      <c r="O1523">
        <v>1462248091</v>
      </c>
      <c r="P1523" s="8">
        <f t="shared" si="231"/>
        <v>42493.167719907404</v>
      </c>
      <c r="Q1523" s="8">
        <f t="shared" si="235"/>
        <v>42493</v>
      </c>
      <c r="R1523" s="9">
        <f t="shared" si="236"/>
        <v>0.16771990740380716</v>
      </c>
      <c r="S1523" t="b">
        <v>1</v>
      </c>
      <c r="T1523">
        <v>235</v>
      </c>
      <c r="U1523">
        <f t="shared" si="237"/>
        <v>235</v>
      </c>
      <c r="V1523" t="str">
        <f t="shared" si="238"/>
        <v/>
      </c>
      <c r="W1523" t="b">
        <v>1</v>
      </c>
      <c r="X1523" t="s">
        <v>8283</v>
      </c>
      <c r="Y1523" s="3">
        <f t="shared" si="239"/>
        <v>1.0681333333333334</v>
      </c>
      <c r="Z1523" s="4">
        <f t="shared" si="232"/>
        <v>170.44680851063831</v>
      </c>
      <c r="AA1523" t="s">
        <v>8334</v>
      </c>
      <c r="AB1523" t="s">
        <v>8335</v>
      </c>
      <c r="AC1523">
        <f>1</f>
        <v>1</v>
      </c>
    </row>
    <row r="1524" spans="1:29" ht="57.6" x14ac:dyDescent="0.3">
      <c r="A1524">
        <v>1522</v>
      </c>
      <c r="B1524" s="1" t="s">
        <v>1523</v>
      </c>
      <c r="C1524" s="1" t="s">
        <v>5632</v>
      </c>
      <c r="D1524">
        <v>43500</v>
      </c>
      <c r="E1524">
        <f>VLOOKUP(D1524,LU_A!$C$2:$D$13,1,TRUE)</f>
        <v>40000</v>
      </c>
      <c r="F1524" t="str">
        <f>VLOOKUP($D1524,LU_A!$C$2:$D$13,2,TRUE)</f>
        <v>LgB</v>
      </c>
      <c r="G1524">
        <v>60450.1</v>
      </c>
      <c r="H1524" t="s">
        <v>8219</v>
      </c>
      <c r="I1524" t="s">
        <v>8224</v>
      </c>
      <c r="J1524" t="s">
        <v>8246</v>
      </c>
      <c r="K1524">
        <v>1413575739</v>
      </c>
      <c r="L1524" s="8">
        <f t="shared" si="230"/>
        <v>41929.830312500002</v>
      </c>
      <c r="M1524" s="8">
        <f t="shared" si="233"/>
        <v>41929</v>
      </c>
      <c r="N1524" s="9">
        <f t="shared" si="234"/>
        <v>0.83031250000203727</v>
      </c>
      <c r="O1524">
        <v>1410983739</v>
      </c>
      <c r="P1524" s="8">
        <f t="shared" si="231"/>
        <v>41899.830312500002</v>
      </c>
      <c r="Q1524" s="8">
        <f t="shared" si="235"/>
        <v>41899</v>
      </c>
      <c r="R1524" s="9">
        <f t="shared" si="236"/>
        <v>0.83031250000203727</v>
      </c>
      <c r="S1524" t="b">
        <v>1</v>
      </c>
      <c r="T1524">
        <v>452</v>
      </c>
      <c r="U1524">
        <f t="shared" si="237"/>
        <v>452</v>
      </c>
      <c r="V1524" t="str">
        <f t="shared" si="238"/>
        <v/>
      </c>
      <c r="W1524" t="b">
        <v>1</v>
      </c>
      <c r="X1524" t="s">
        <v>8283</v>
      </c>
      <c r="Y1524" s="3">
        <f t="shared" si="239"/>
        <v>1.3896574712643677</v>
      </c>
      <c r="Z1524" s="4">
        <f t="shared" si="232"/>
        <v>133.7391592920354</v>
      </c>
      <c r="AA1524" t="s">
        <v>8334</v>
      </c>
      <c r="AB1524" t="s">
        <v>8335</v>
      </c>
      <c r="AC1524">
        <f>1</f>
        <v>1</v>
      </c>
    </row>
    <row r="1525" spans="1:29" ht="43.2" x14ac:dyDescent="0.3">
      <c r="A1525">
        <v>1523</v>
      </c>
      <c r="B1525" s="1" t="s">
        <v>1524</v>
      </c>
      <c r="C1525" s="1" t="s">
        <v>5633</v>
      </c>
      <c r="D1525">
        <v>18500</v>
      </c>
      <c r="E1525">
        <f>VLOOKUP(D1525,LU_A!$C$2:$D$13,1,TRUE)</f>
        <v>15000</v>
      </c>
      <c r="F1525" t="str">
        <f>VLOOKUP($D1525,LU_A!$C$2:$D$13,2,TRUE)</f>
        <v>MedA</v>
      </c>
      <c r="G1525">
        <v>23096</v>
      </c>
      <c r="H1525" t="s">
        <v>8219</v>
      </c>
      <c r="I1525" t="s">
        <v>8224</v>
      </c>
      <c r="J1525" t="s">
        <v>8246</v>
      </c>
      <c r="K1525">
        <v>1419292800</v>
      </c>
      <c r="L1525" s="8">
        <f t="shared" si="230"/>
        <v>41996</v>
      </c>
      <c r="M1525" s="8">
        <f t="shared" si="233"/>
        <v>41996</v>
      </c>
      <c r="N1525" s="9">
        <f t="shared" si="234"/>
        <v>0</v>
      </c>
      <c r="O1525">
        <v>1416592916</v>
      </c>
      <c r="P1525" s="8">
        <f t="shared" si="231"/>
        <v>41964.751342592594</v>
      </c>
      <c r="Q1525" s="8">
        <f t="shared" si="235"/>
        <v>41964</v>
      </c>
      <c r="R1525" s="9">
        <f t="shared" si="236"/>
        <v>0.7513425925935735</v>
      </c>
      <c r="S1525" t="b">
        <v>1</v>
      </c>
      <c r="T1525">
        <v>241</v>
      </c>
      <c r="U1525">
        <f t="shared" si="237"/>
        <v>241</v>
      </c>
      <c r="V1525" t="str">
        <f t="shared" si="238"/>
        <v/>
      </c>
      <c r="W1525" t="b">
        <v>1</v>
      </c>
      <c r="X1525" t="s">
        <v>8283</v>
      </c>
      <c r="Y1525" s="3">
        <f t="shared" si="239"/>
        <v>1.2484324324324325</v>
      </c>
      <c r="Z1525" s="4">
        <f t="shared" si="232"/>
        <v>95.834024896265561</v>
      </c>
      <c r="AA1525" t="s">
        <v>8334</v>
      </c>
      <c r="AB1525" t="s">
        <v>8335</v>
      </c>
      <c r="AC1525">
        <f>1</f>
        <v>1</v>
      </c>
    </row>
    <row r="1526" spans="1:29" ht="43.2" x14ac:dyDescent="0.3">
      <c r="A1526">
        <v>1524</v>
      </c>
      <c r="B1526" s="1" t="s">
        <v>1525</v>
      </c>
      <c r="C1526" s="1" t="s">
        <v>5634</v>
      </c>
      <c r="D1526">
        <v>3000</v>
      </c>
      <c r="E1526">
        <f>VLOOKUP(D1526,LU_A!$C$2:$D$13,1,TRUE)</f>
        <v>1000</v>
      </c>
      <c r="F1526" t="str">
        <f>VLOOKUP($D1526,LU_A!$C$2:$D$13,2,TRUE)</f>
        <v>SmB</v>
      </c>
      <c r="G1526">
        <v>6210</v>
      </c>
      <c r="H1526" t="s">
        <v>8219</v>
      </c>
      <c r="I1526" t="s">
        <v>8235</v>
      </c>
      <c r="J1526" t="s">
        <v>8255</v>
      </c>
      <c r="K1526">
        <v>1487592090</v>
      </c>
      <c r="L1526" s="8">
        <f t="shared" si="230"/>
        <v>42786.501041666663</v>
      </c>
      <c r="M1526" s="8">
        <f t="shared" si="233"/>
        <v>42786</v>
      </c>
      <c r="N1526" s="9">
        <f t="shared" si="234"/>
        <v>0.50104166666278616</v>
      </c>
      <c r="O1526">
        <v>1485000090</v>
      </c>
      <c r="P1526" s="8">
        <f t="shared" si="231"/>
        <v>42756.501041666663</v>
      </c>
      <c r="Q1526" s="8">
        <f t="shared" si="235"/>
        <v>42756</v>
      </c>
      <c r="R1526" s="9">
        <f t="shared" si="236"/>
        <v>0.50104166666278616</v>
      </c>
      <c r="S1526" t="b">
        <v>1</v>
      </c>
      <c r="T1526">
        <v>28</v>
      </c>
      <c r="U1526">
        <f t="shared" si="237"/>
        <v>28</v>
      </c>
      <c r="V1526" t="str">
        <f t="shared" si="238"/>
        <v/>
      </c>
      <c r="W1526" t="b">
        <v>1</v>
      </c>
      <c r="X1526" t="s">
        <v>8283</v>
      </c>
      <c r="Y1526" s="3">
        <f t="shared" si="239"/>
        <v>2.0699999999999998</v>
      </c>
      <c r="Z1526" s="4">
        <f t="shared" si="232"/>
        <v>221.78571428571428</v>
      </c>
      <c r="AA1526" t="s">
        <v>8334</v>
      </c>
      <c r="AB1526" t="s">
        <v>8335</v>
      </c>
      <c r="AC1526">
        <f>1</f>
        <v>1</v>
      </c>
    </row>
    <row r="1527" spans="1:29" ht="43.2" x14ac:dyDescent="0.3">
      <c r="A1527">
        <v>1525</v>
      </c>
      <c r="B1527" s="1" t="s">
        <v>1526</v>
      </c>
      <c r="C1527" s="1" t="s">
        <v>5635</v>
      </c>
      <c r="D1527">
        <v>2600</v>
      </c>
      <c r="E1527">
        <f>VLOOKUP(D1527,LU_A!$C$2:$D$13,1,TRUE)</f>
        <v>1000</v>
      </c>
      <c r="F1527" t="str">
        <f>VLOOKUP($D1527,LU_A!$C$2:$D$13,2,TRUE)</f>
        <v>SmB</v>
      </c>
      <c r="G1527">
        <v>4524.1499999999996</v>
      </c>
      <c r="H1527" t="s">
        <v>8219</v>
      </c>
      <c r="I1527" t="s">
        <v>8224</v>
      </c>
      <c r="J1527" t="s">
        <v>8246</v>
      </c>
      <c r="K1527">
        <v>1471539138</v>
      </c>
      <c r="L1527" s="8">
        <f t="shared" si="230"/>
        <v>42600.702986111108</v>
      </c>
      <c r="M1527" s="8">
        <f t="shared" si="233"/>
        <v>42600</v>
      </c>
      <c r="N1527" s="9">
        <f t="shared" si="234"/>
        <v>0.702986111107748</v>
      </c>
      <c r="O1527">
        <v>1468947138</v>
      </c>
      <c r="P1527" s="8">
        <f t="shared" si="231"/>
        <v>42570.702986111108</v>
      </c>
      <c r="Q1527" s="8">
        <f t="shared" si="235"/>
        <v>42570</v>
      </c>
      <c r="R1527" s="9">
        <f t="shared" si="236"/>
        <v>0.702986111107748</v>
      </c>
      <c r="S1527" t="b">
        <v>1</v>
      </c>
      <c r="T1527">
        <v>140</v>
      </c>
      <c r="U1527">
        <f t="shared" si="237"/>
        <v>140</v>
      </c>
      <c r="V1527" t="str">
        <f t="shared" si="238"/>
        <v/>
      </c>
      <c r="W1527" t="b">
        <v>1</v>
      </c>
      <c r="X1527" t="s">
        <v>8283</v>
      </c>
      <c r="Y1527" s="3">
        <f t="shared" si="239"/>
        <v>1.7400576923076922</v>
      </c>
      <c r="Z1527" s="4">
        <f t="shared" si="232"/>
        <v>32.315357142857138</v>
      </c>
      <c r="AA1527" t="s">
        <v>8334</v>
      </c>
      <c r="AB1527" t="s">
        <v>8335</v>
      </c>
      <c r="AC1527">
        <f>1</f>
        <v>1</v>
      </c>
    </row>
    <row r="1528" spans="1:29" ht="43.2" x14ac:dyDescent="0.3">
      <c r="A1528">
        <v>1526</v>
      </c>
      <c r="B1528" s="1" t="s">
        <v>1527</v>
      </c>
      <c r="C1528" s="1" t="s">
        <v>5636</v>
      </c>
      <c r="D1528">
        <v>23000</v>
      </c>
      <c r="E1528">
        <f>VLOOKUP(D1528,LU_A!$C$2:$D$13,1,TRUE)</f>
        <v>20000</v>
      </c>
      <c r="F1528" t="str">
        <f>VLOOKUP($D1528,LU_A!$C$2:$D$13,2,TRUE)</f>
        <v>MedB</v>
      </c>
      <c r="G1528">
        <v>27675</v>
      </c>
      <c r="H1528" t="s">
        <v>8219</v>
      </c>
      <c r="I1528" t="s">
        <v>8224</v>
      </c>
      <c r="J1528" t="s">
        <v>8246</v>
      </c>
      <c r="K1528">
        <v>1453185447</v>
      </c>
      <c r="L1528" s="8">
        <f t="shared" si="230"/>
        <v>42388.276006944448</v>
      </c>
      <c r="M1528" s="8">
        <f t="shared" si="233"/>
        <v>42388</v>
      </c>
      <c r="N1528" s="9">
        <f t="shared" si="234"/>
        <v>0.27600694444845431</v>
      </c>
      <c r="O1528">
        <v>1448951847</v>
      </c>
      <c r="P1528" s="8">
        <f t="shared" si="231"/>
        <v>42339.276006944448</v>
      </c>
      <c r="Q1528" s="8">
        <f t="shared" si="235"/>
        <v>42339</v>
      </c>
      <c r="R1528" s="9">
        <f t="shared" si="236"/>
        <v>0.27600694444845431</v>
      </c>
      <c r="S1528" t="b">
        <v>1</v>
      </c>
      <c r="T1528">
        <v>280</v>
      </c>
      <c r="U1528">
        <f t="shared" si="237"/>
        <v>280</v>
      </c>
      <c r="V1528" t="str">
        <f t="shared" si="238"/>
        <v/>
      </c>
      <c r="W1528" t="b">
        <v>1</v>
      </c>
      <c r="X1528" t="s">
        <v>8283</v>
      </c>
      <c r="Y1528" s="3">
        <f t="shared" si="239"/>
        <v>1.2032608695652174</v>
      </c>
      <c r="Z1528" s="4">
        <f t="shared" si="232"/>
        <v>98.839285714285708</v>
      </c>
      <c r="AA1528" t="s">
        <v>8334</v>
      </c>
      <c r="AB1528" t="s">
        <v>8335</v>
      </c>
      <c r="AC1528">
        <f>1</f>
        <v>1</v>
      </c>
    </row>
    <row r="1529" spans="1:29" ht="43.2" x14ac:dyDescent="0.3">
      <c r="A1529">
        <v>1527</v>
      </c>
      <c r="B1529" s="1" t="s">
        <v>1528</v>
      </c>
      <c r="C1529" s="1" t="s">
        <v>5637</v>
      </c>
      <c r="D1529">
        <v>3500</v>
      </c>
      <c r="E1529">
        <f>VLOOKUP(D1529,LU_A!$C$2:$D$13,1,TRUE)</f>
        <v>1000</v>
      </c>
      <c r="F1529" t="str">
        <f>VLOOKUP($D1529,LU_A!$C$2:$D$13,2,TRUE)</f>
        <v>SmB</v>
      </c>
      <c r="G1529">
        <v>3865.55</v>
      </c>
      <c r="H1529" t="s">
        <v>8219</v>
      </c>
      <c r="I1529" t="s">
        <v>8224</v>
      </c>
      <c r="J1529" t="s">
        <v>8246</v>
      </c>
      <c r="K1529">
        <v>1489497886</v>
      </c>
      <c r="L1529" s="8">
        <f t="shared" si="230"/>
        <v>42808.558865740735</v>
      </c>
      <c r="M1529" s="8">
        <f t="shared" si="233"/>
        <v>42808</v>
      </c>
      <c r="N1529" s="9">
        <f t="shared" si="234"/>
        <v>0.55886574073520023</v>
      </c>
      <c r="O1529">
        <v>1487082286</v>
      </c>
      <c r="P1529" s="8">
        <f t="shared" si="231"/>
        <v>42780.600532407407</v>
      </c>
      <c r="Q1529" s="8">
        <f t="shared" si="235"/>
        <v>42780</v>
      </c>
      <c r="R1529" s="9">
        <f t="shared" si="236"/>
        <v>0.60053240740671754</v>
      </c>
      <c r="S1529" t="b">
        <v>1</v>
      </c>
      <c r="T1529">
        <v>70</v>
      </c>
      <c r="U1529">
        <f t="shared" si="237"/>
        <v>70</v>
      </c>
      <c r="V1529" t="str">
        <f t="shared" si="238"/>
        <v/>
      </c>
      <c r="W1529" t="b">
        <v>1</v>
      </c>
      <c r="X1529" t="s">
        <v>8283</v>
      </c>
      <c r="Y1529" s="3">
        <f t="shared" si="239"/>
        <v>1.1044428571428573</v>
      </c>
      <c r="Z1529" s="4">
        <f t="shared" si="232"/>
        <v>55.222142857142863</v>
      </c>
      <c r="AA1529" t="s">
        <v>8334</v>
      </c>
      <c r="AB1529" t="s">
        <v>8335</v>
      </c>
      <c r="AC1529">
        <f>1</f>
        <v>1</v>
      </c>
    </row>
    <row r="1530" spans="1:29" ht="28.8" x14ac:dyDescent="0.3">
      <c r="A1530">
        <v>1528</v>
      </c>
      <c r="B1530" s="1" t="s">
        <v>1529</v>
      </c>
      <c r="C1530" s="1" t="s">
        <v>5638</v>
      </c>
      <c r="D1530">
        <v>3000</v>
      </c>
      <c r="E1530">
        <f>VLOOKUP(D1530,LU_A!$C$2:$D$13,1,TRUE)</f>
        <v>1000</v>
      </c>
      <c r="F1530" t="str">
        <f>VLOOKUP($D1530,LU_A!$C$2:$D$13,2,TRUE)</f>
        <v>SmB</v>
      </c>
      <c r="G1530">
        <v>8447</v>
      </c>
      <c r="H1530" t="s">
        <v>8219</v>
      </c>
      <c r="I1530" t="s">
        <v>8224</v>
      </c>
      <c r="J1530" t="s">
        <v>8246</v>
      </c>
      <c r="K1530">
        <v>1485907200</v>
      </c>
      <c r="L1530" s="8">
        <f t="shared" si="230"/>
        <v>42767</v>
      </c>
      <c r="M1530" s="8">
        <f t="shared" si="233"/>
        <v>42767</v>
      </c>
      <c r="N1530" s="9">
        <f t="shared" si="234"/>
        <v>0</v>
      </c>
      <c r="O1530">
        <v>1483292122</v>
      </c>
      <c r="P1530" s="8">
        <f t="shared" si="231"/>
        <v>42736.732893518521</v>
      </c>
      <c r="Q1530" s="8">
        <f t="shared" si="235"/>
        <v>42736</v>
      </c>
      <c r="R1530" s="9">
        <f t="shared" si="236"/>
        <v>0.73289351852145046</v>
      </c>
      <c r="S1530" t="b">
        <v>1</v>
      </c>
      <c r="T1530">
        <v>160</v>
      </c>
      <c r="U1530">
        <f t="shared" si="237"/>
        <v>160</v>
      </c>
      <c r="V1530" t="str">
        <f t="shared" si="238"/>
        <v/>
      </c>
      <c r="W1530" t="b">
        <v>1</v>
      </c>
      <c r="X1530" t="s">
        <v>8283</v>
      </c>
      <c r="Y1530" s="3">
        <f t="shared" si="239"/>
        <v>2.8156666666666665</v>
      </c>
      <c r="Z1530" s="4">
        <f t="shared" si="232"/>
        <v>52.793750000000003</v>
      </c>
      <c r="AA1530" t="s">
        <v>8334</v>
      </c>
      <c r="AB1530" t="s">
        <v>8335</v>
      </c>
      <c r="AC1530">
        <f>1</f>
        <v>1</v>
      </c>
    </row>
    <row r="1531" spans="1:29" ht="28.8" x14ac:dyDescent="0.3">
      <c r="A1531">
        <v>1529</v>
      </c>
      <c r="B1531" s="1" t="s">
        <v>1530</v>
      </c>
      <c r="C1531" s="1" t="s">
        <v>5639</v>
      </c>
      <c r="D1531">
        <v>19000</v>
      </c>
      <c r="E1531">
        <f>VLOOKUP(D1531,LU_A!$C$2:$D$13,1,TRUE)</f>
        <v>15000</v>
      </c>
      <c r="F1531" t="str">
        <f>VLOOKUP($D1531,LU_A!$C$2:$D$13,2,TRUE)</f>
        <v>MedA</v>
      </c>
      <c r="G1531">
        <v>19129</v>
      </c>
      <c r="H1531" t="s">
        <v>8219</v>
      </c>
      <c r="I1531" t="s">
        <v>8224</v>
      </c>
      <c r="J1531" t="s">
        <v>8246</v>
      </c>
      <c r="K1531">
        <v>1426773920</v>
      </c>
      <c r="L1531" s="8">
        <f t="shared" si="230"/>
        <v>42082.587037037039</v>
      </c>
      <c r="M1531" s="8">
        <f t="shared" si="233"/>
        <v>42082</v>
      </c>
      <c r="N1531" s="9">
        <f t="shared" si="234"/>
        <v>0.58703703703940846</v>
      </c>
      <c r="O1531">
        <v>1424185520</v>
      </c>
      <c r="P1531" s="8">
        <f t="shared" si="231"/>
        <v>42052.628703703704</v>
      </c>
      <c r="Q1531" s="8">
        <f t="shared" si="235"/>
        <v>42052</v>
      </c>
      <c r="R1531" s="9">
        <f t="shared" si="236"/>
        <v>0.62870370370364981</v>
      </c>
      <c r="S1531" t="b">
        <v>1</v>
      </c>
      <c r="T1531">
        <v>141</v>
      </c>
      <c r="U1531">
        <f t="shared" si="237"/>
        <v>141</v>
      </c>
      <c r="V1531" t="str">
        <f t="shared" si="238"/>
        <v/>
      </c>
      <c r="W1531" t="b">
        <v>1</v>
      </c>
      <c r="X1531" t="s">
        <v>8283</v>
      </c>
      <c r="Y1531" s="3">
        <f t="shared" si="239"/>
        <v>1.0067894736842105</v>
      </c>
      <c r="Z1531" s="4">
        <f t="shared" si="232"/>
        <v>135.66666666666666</v>
      </c>
      <c r="AA1531" t="s">
        <v>8334</v>
      </c>
      <c r="AB1531" t="s">
        <v>8335</v>
      </c>
      <c r="AC1531">
        <f>1</f>
        <v>1</v>
      </c>
    </row>
    <row r="1532" spans="1:29" ht="57.6" x14ac:dyDescent="0.3">
      <c r="A1532">
        <v>1530</v>
      </c>
      <c r="B1532" s="1" t="s">
        <v>1531</v>
      </c>
      <c r="C1532" s="1" t="s">
        <v>5640</v>
      </c>
      <c r="D1532">
        <v>35000</v>
      </c>
      <c r="E1532">
        <f>VLOOKUP(D1532,LU_A!$C$2:$D$13,1,TRUE)</f>
        <v>35000</v>
      </c>
      <c r="F1532" t="str">
        <f>VLOOKUP($D1532,LU_A!$C$2:$D$13,2,TRUE)</f>
        <v>LgA</v>
      </c>
      <c r="G1532">
        <v>47189</v>
      </c>
      <c r="H1532" t="s">
        <v>8219</v>
      </c>
      <c r="I1532" t="s">
        <v>8224</v>
      </c>
      <c r="J1532" t="s">
        <v>8246</v>
      </c>
      <c r="K1532">
        <v>1445624695</v>
      </c>
      <c r="L1532" s="8">
        <f t="shared" si="230"/>
        <v>42300.767303240747</v>
      </c>
      <c r="M1532" s="8">
        <f t="shared" si="233"/>
        <v>42300</v>
      </c>
      <c r="N1532" s="9">
        <f t="shared" si="234"/>
        <v>0.76730324074742384</v>
      </c>
      <c r="O1532">
        <v>1443464695</v>
      </c>
      <c r="P1532" s="8">
        <f t="shared" si="231"/>
        <v>42275.767303240747</v>
      </c>
      <c r="Q1532" s="8">
        <f t="shared" si="235"/>
        <v>42275</v>
      </c>
      <c r="R1532" s="9">
        <f t="shared" si="236"/>
        <v>0.76730324074742384</v>
      </c>
      <c r="S1532" t="b">
        <v>1</v>
      </c>
      <c r="T1532">
        <v>874</v>
      </c>
      <c r="U1532">
        <f t="shared" si="237"/>
        <v>874</v>
      </c>
      <c r="V1532" t="str">
        <f t="shared" si="238"/>
        <v/>
      </c>
      <c r="W1532" t="b">
        <v>1</v>
      </c>
      <c r="X1532" t="s">
        <v>8283</v>
      </c>
      <c r="Y1532" s="3">
        <f t="shared" si="239"/>
        <v>1.3482571428571428</v>
      </c>
      <c r="Z1532" s="4">
        <f t="shared" si="232"/>
        <v>53.991990846681922</v>
      </c>
      <c r="AA1532" t="s">
        <v>8334</v>
      </c>
      <c r="AB1532" t="s">
        <v>8335</v>
      </c>
      <c r="AC1532">
        <f>1</f>
        <v>1</v>
      </c>
    </row>
    <row r="1533" spans="1:29" ht="57.6" x14ac:dyDescent="0.3">
      <c r="A1533">
        <v>1531</v>
      </c>
      <c r="B1533" s="1" t="s">
        <v>1532</v>
      </c>
      <c r="C1533" s="1" t="s">
        <v>5641</v>
      </c>
      <c r="D1533">
        <v>2350</v>
      </c>
      <c r="E1533">
        <f>VLOOKUP(D1533,LU_A!$C$2:$D$13,1,TRUE)</f>
        <v>1000</v>
      </c>
      <c r="F1533" t="str">
        <f>VLOOKUP($D1533,LU_A!$C$2:$D$13,2,TRUE)</f>
        <v>SmB</v>
      </c>
      <c r="G1533">
        <v>4135</v>
      </c>
      <c r="H1533" t="s">
        <v>8219</v>
      </c>
      <c r="I1533" t="s">
        <v>8224</v>
      </c>
      <c r="J1533" t="s">
        <v>8246</v>
      </c>
      <c r="K1533">
        <v>1417402800</v>
      </c>
      <c r="L1533" s="8">
        <f t="shared" si="230"/>
        <v>41974.125</v>
      </c>
      <c r="M1533" s="8">
        <f t="shared" si="233"/>
        <v>41974</v>
      </c>
      <c r="N1533" s="9">
        <f t="shared" si="234"/>
        <v>0.125</v>
      </c>
      <c r="O1533">
        <v>1414610126</v>
      </c>
      <c r="P1533" s="8">
        <f t="shared" si="231"/>
        <v>41941.802384259259</v>
      </c>
      <c r="Q1533" s="8">
        <f t="shared" si="235"/>
        <v>41941</v>
      </c>
      <c r="R1533" s="9">
        <f t="shared" si="236"/>
        <v>0.80238425925927004</v>
      </c>
      <c r="S1533" t="b">
        <v>1</v>
      </c>
      <c r="T1533">
        <v>73</v>
      </c>
      <c r="U1533">
        <f t="shared" si="237"/>
        <v>73</v>
      </c>
      <c r="V1533" t="str">
        <f t="shared" si="238"/>
        <v/>
      </c>
      <c r="W1533" t="b">
        <v>1</v>
      </c>
      <c r="X1533" t="s">
        <v>8283</v>
      </c>
      <c r="Y1533" s="3">
        <f t="shared" si="239"/>
        <v>1.7595744680851064</v>
      </c>
      <c r="Z1533" s="4">
        <f t="shared" si="232"/>
        <v>56.643835616438359</v>
      </c>
      <c r="AA1533" t="s">
        <v>8334</v>
      </c>
      <c r="AB1533" t="s">
        <v>8335</v>
      </c>
      <c r="AC1533">
        <f>1</f>
        <v>1</v>
      </c>
    </row>
    <row r="1534" spans="1:29" ht="43.2" x14ac:dyDescent="0.3">
      <c r="A1534">
        <v>1532</v>
      </c>
      <c r="B1534" s="1" t="s">
        <v>1533</v>
      </c>
      <c r="C1534" s="1" t="s">
        <v>5642</v>
      </c>
      <c r="D1534">
        <v>5000</v>
      </c>
      <c r="E1534">
        <f>VLOOKUP(D1534,LU_A!$C$2:$D$13,1,TRUE)</f>
        <v>5000</v>
      </c>
      <c r="F1534" t="str">
        <f>VLOOKUP($D1534,LU_A!$C$2:$D$13,2,TRUE)</f>
        <v>SmC</v>
      </c>
      <c r="G1534">
        <v>24201</v>
      </c>
      <c r="H1534" t="s">
        <v>8219</v>
      </c>
      <c r="I1534" t="s">
        <v>8226</v>
      </c>
      <c r="J1534" t="s">
        <v>8248</v>
      </c>
      <c r="K1534">
        <v>1455548400</v>
      </c>
      <c r="L1534" s="8">
        <f t="shared" si="230"/>
        <v>42415.625</v>
      </c>
      <c r="M1534" s="8">
        <f t="shared" si="233"/>
        <v>42415</v>
      </c>
      <c r="N1534" s="9">
        <f t="shared" si="234"/>
        <v>0.625</v>
      </c>
      <c r="O1534">
        <v>1453461865</v>
      </c>
      <c r="P1534" s="8">
        <f t="shared" si="231"/>
        <v>42391.475289351853</v>
      </c>
      <c r="Q1534" s="8">
        <f t="shared" si="235"/>
        <v>42391</v>
      </c>
      <c r="R1534" s="9">
        <f t="shared" si="236"/>
        <v>0.4752893518525525</v>
      </c>
      <c r="S1534" t="b">
        <v>1</v>
      </c>
      <c r="T1534">
        <v>294</v>
      </c>
      <c r="U1534">
        <f t="shared" si="237"/>
        <v>294</v>
      </c>
      <c r="V1534" t="str">
        <f t="shared" si="238"/>
        <v/>
      </c>
      <c r="W1534" t="b">
        <v>1</v>
      </c>
      <c r="X1534" t="s">
        <v>8283</v>
      </c>
      <c r="Y1534" s="3">
        <f t="shared" si="239"/>
        <v>4.8402000000000003</v>
      </c>
      <c r="Z1534" s="4">
        <f t="shared" si="232"/>
        <v>82.316326530612244</v>
      </c>
      <c r="AA1534" t="s">
        <v>8334</v>
      </c>
      <c r="AB1534" t="s">
        <v>8335</v>
      </c>
      <c r="AC1534">
        <f>1</f>
        <v>1</v>
      </c>
    </row>
    <row r="1535" spans="1:29" ht="43.2" x14ac:dyDescent="0.3">
      <c r="A1535">
        <v>1533</v>
      </c>
      <c r="B1535" s="1" t="s">
        <v>1534</v>
      </c>
      <c r="C1535" s="1" t="s">
        <v>5643</v>
      </c>
      <c r="D1535">
        <v>45000</v>
      </c>
      <c r="E1535">
        <f>VLOOKUP(D1535,LU_A!$C$2:$D$13,1,TRUE)</f>
        <v>45000</v>
      </c>
      <c r="F1535" t="str">
        <f>VLOOKUP($D1535,LU_A!$C$2:$D$13,2,TRUE)</f>
        <v>LgC</v>
      </c>
      <c r="G1535">
        <v>65313</v>
      </c>
      <c r="H1535" t="s">
        <v>8219</v>
      </c>
      <c r="I1535" t="s">
        <v>8224</v>
      </c>
      <c r="J1535" t="s">
        <v>8246</v>
      </c>
      <c r="K1535">
        <v>1462161540</v>
      </c>
      <c r="L1535" s="8">
        <f t="shared" si="230"/>
        <v>42492.165972222225</v>
      </c>
      <c r="M1535" s="8">
        <f t="shared" si="233"/>
        <v>42492</v>
      </c>
      <c r="N1535" s="9">
        <f t="shared" si="234"/>
        <v>0.16597222222480923</v>
      </c>
      <c r="O1535">
        <v>1457913777</v>
      </c>
      <c r="P1535" s="8">
        <f t="shared" si="231"/>
        <v>42443.00204861111</v>
      </c>
      <c r="Q1535" s="8">
        <f t="shared" si="235"/>
        <v>42443</v>
      </c>
      <c r="R1535" s="9">
        <f t="shared" si="236"/>
        <v>2.0486111097852699E-3</v>
      </c>
      <c r="S1535" t="b">
        <v>1</v>
      </c>
      <c r="T1535">
        <v>740</v>
      </c>
      <c r="U1535">
        <f t="shared" si="237"/>
        <v>740</v>
      </c>
      <c r="V1535" t="str">
        <f t="shared" si="238"/>
        <v/>
      </c>
      <c r="W1535" t="b">
        <v>1</v>
      </c>
      <c r="X1535" t="s">
        <v>8283</v>
      </c>
      <c r="Y1535" s="3">
        <f t="shared" si="239"/>
        <v>1.4514</v>
      </c>
      <c r="Z1535" s="4">
        <f t="shared" si="232"/>
        <v>88.26081081081081</v>
      </c>
      <c r="AA1535" t="s">
        <v>8334</v>
      </c>
      <c r="AB1535" t="s">
        <v>8335</v>
      </c>
      <c r="AC1535">
        <f>1</f>
        <v>1</v>
      </c>
    </row>
    <row r="1536" spans="1:29" ht="43.2" x14ac:dyDescent="0.3">
      <c r="A1536">
        <v>1534</v>
      </c>
      <c r="B1536" s="1" t="s">
        <v>1535</v>
      </c>
      <c r="C1536" s="1" t="s">
        <v>5644</v>
      </c>
      <c r="D1536">
        <v>7500</v>
      </c>
      <c r="E1536">
        <f>VLOOKUP(D1536,LU_A!$C$2:$D$13,1,TRUE)</f>
        <v>5000</v>
      </c>
      <c r="F1536" t="str">
        <f>VLOOKUP($D1536,LU_A!$C$2:$D$13,2,TRUE)</f>
        <v>SmC</v>
      </c>
      <c r="G1536">
        <v>31330</v>
      </c>
      <c r="H1536" t="s">
        <v>8219</v>
      </c>
      <c r="I1536" t="s">
        <v>8224</v>
      </c>
      <c r="J1536" t="s">
        <v>8246</v>
      </c>
      <c r="K1536">
        <v>1441383062</v>
      </c>
      <c r="L1536" s="8">
        <f t="shared" si="230"/>
        <v>42251.67432870371</v>
      </c>
      <c r="M1536" s="8">
        <f t="shared" si="233"/>
        <v>42251</v>
      </c>
      <c r="N1536" s="9">
        <f t="shared" si="234"/>
        <v>0.67432870370976161</v>
      </c>
      <c r="O1536">
        <v>1438791062</v>
      </c>
      <c r="P1536" s="8">
        <f t="shared" si="231"/>
        <v>42221.67432870371</v>
      </c>
      <c r="Q1536" s="8">
        <f t="shared" si="235"/>
        <v>42221</v>
      </c>
      <c r="R1536" s="9">
        <f t="shared" si="236"/>
        <v>0.67432870370976161</v>
      </c>
      <c r="S1536" t="b">
        <v>1</v>
      </c>
      <c r="T1536">
        <v>369</v>
      </c>
      <c r="U1536">
        <f t="shared" si="237"/>
        <v>369</v>
      </c>
      <c r="V1536" t="str">
        <f t="shared" si="238"/>
        <v/>
      </c>
      <c r="W1536" t="b">
        <v>1</v>
      </c>
      <c r="X1536" t="s">
        <v>8283</v>
      </c>
      <c r="Y1536" s="3">
        <f t="shared" si="239"/>
        <v>4.1773333333333333</v>
      </c>
      <c r="Z1536" s="4">
        <f t="shared" si="232"/>
        <v>84.905149051490511</v>
      </c>
      <c r="AA1536" t="s">
        <v>8334</v>
      </c>
      <c r="AB1536" t="s">
        <v>8335</v>
      </c>
      <c r="AC1536">
        <f>1</f>
        <v>1</v>
      </c>
    </row>
    <row r="1537" spans="1:29" ht="43.2" x14ac:dyDescent="0.3">
      <c r="A1537">
        <v>1535</v>
      </c>
      <c r="B1537" s="1" t="s">
        <v>1536</v>
      </c>
      <c r="C1537" s="1" t="s">
        <v>5645</v>
      </c>
      <c r="D1537">
        <v>4000</v>
      </c>
      <c r="E1537">
        <f>VLOOKUP(D1537,LU_A!$C$2:$D$13,1,TRUE)</f>
        <v>1000</v>
      </c>
      <c r="F1537" t="str">
        <f>VLOOKUP($D1537,LU_A!$C$2:$D$13,2,TRUE)</f>
        <v>SmB</v>
      </c>
      <c r="G1537">
        <v>5297</v>
      </c>
      <c r="H1537" t="s">
        <v>8219</v>
      </c>
      <c r="I1537" t="s">
        <v>8224</v>
      </c>
      <c r="J1537" t="s">
        <v>8246</v>
      </c>
      <c r="K1537">
        <v>1464040800</v>
      </c>
      <c r="L1537" s="8">
        <f t="shared" si="230"/>
        <v>42513.916666666672</v>
      </c>
      <c r="M1537" s="8">
        <f t="shared" si="233"/>
        <v>42513</v>
      </c>
      <c r="N1537" s="9">
        <f t="shared" si="234"/>
        <v>0.91666666667151731</v>
      </c>
      <c r="O1537">
        <v>1461527631</v>
      </c>
      <c r="P1537" s="8">
        <f t="shared" si="231"/>
        <v>42484.829062500001</v>
      </c>
      <c r="Q1537" s="8">
        <f t="shared" si="235"/>
        <v>42484</v>
      </c>
      <c r="R1537" s="9">
        <f t="shared" si="236"/>
        <v>0.82906250000087311</v>
      </c>
      <c r="S1537" t="b">
        <v>1</v>
      </c>
      <c r="T1537">
        <v>110</v>
      </c>
      <c r="U1537">
        <f t="shared" si="237"/>
        <v>110</v>
      </c>
      <c r="V1537" t="str">
        <f t="shared" si="238"/>
        <v/>
      </c>
      <c r="W1537" t="b">
        <v>1</v>
      </c>
      <c r="X1537" t="s">
        <v>8283</v>
      </c>
      <c r="Y1537" s="3">
        <f t="shared" si="239"/>
        <v>1.3242499999999999</v>
      </c>
      <c r="Z1537" s="4">
        <f t="shared" si="232"/>
        <v>48.154545454545456</v>
      </c>
      <c r="AA1537" t="s">
        <v>8334</v>
      </c>
      <c r="AB1537" t="s">
        <v>8335</v>
      </c>
      <c r="AC1537">
        <f>1</f>
        <v>1</v>
      </c>
    </row>
    <row r="1538" spans="1:29" ht="57.6" x14ac:dyDescent="0.3">
      <c r="A1538">
        <v>1536</v>
      </c>
      <c r="B1538" s="1" t="s">
        <v>1537</v>
      </c>
      <c r="C1538" s="1" t="s">
        <v>5646</v>
      </c>
      <c r="D1538">
        <v>12000</v>
      </c>
      <c r="E1538">
        <f>VLOOKUP(D1538,LU_A!$C$2:$D$13,1,TRUE)</f>
        <v>10000</v>
      </c>
      <c r="F1538" t="str">
        <f>VLOOKUP($D1538,LU_A!$C$2:$D$13,2,TRUE)</f>
        <v>SmD</v>
      </c>
      <c r="G1538">
        <v>30037.01</v>
      </c>
      <c r="H1538" t="s">
        <v>8219</v>
      </c>
      <c r="I1538" t="s">
        <v>8224</v>
      </c>
      <c r="J1538" t="s">
        <v>8246</v>
      </c>
      <c r="K1538">
        <v>1440702910</v>
      </c>
      <c r="L1538" s="8">
        <f t="shared" ref="L1538:L1601" si="240">(((K1538/60)/60)/24)+DATE(1970,1,1)</f>
        <v>42243.802199074074</v>
      </c>
      <c r="M1538" s="8">
        <f t="shared" si="233"/>
        <v>42243</v>
      </c>
      <c r="N1538" s="9">
        <f t="shared" si="234"/>
        <v>0.80219907407445135</v>
      </c>
      <c r="O1538">
        <v>1438110910</v>
      </c>
      <c r="P1538" s="8">
        <f t="shared" ref="P1538:P1601" si="241">(((O1538/60)/60)/24)+DATE(1970,1,1)</f>
        <v>42213.802199074074</v>
      </c>
      <c r="Q1538" s="8">
        <f t="shared" si="235"/>
        <v>42213</v>
      </c>
      <c r="R1538" s="9">
        <f t="shared" si="236"/>
        <v>0.80219907407445135</v>
      </c>
      <c r="S1538" t="b">
        <v>1</v>
      </c>
      <c r="T1538">
        <v>455</v>
      </c>
      <c r="U1538">
        <f t="shared" si="237"/>
        <v>455</v>
      </c>
      <c r="V1538" t="str">
        <f t="shared" si="238"/>
        <v/>
      </c>
      <c r="W1538" t="b">
        <v>1</v>
      </c>
      <c r="X1538" t="s">
        <v>8283</v>
      </c>
      <c r="Y1538" s="3">
        <f t="shared" si="239"/>
        <v>2.5030841666666666</v>
      </c>
      <c r="Z1538" s="4">
        <f t="shared" ref="Z1538:Z1601" si="242">IFERROR(G1538/T1538," ")</f>
        <v>66.015406593406595</v>
      </c>
      <c r="AA1538" t="s">
        <v>8334</v>
      </c>
      <c r="AB1538" t="s">
        <v>8335</v>
      </c>
      <c r="AC1538">
        <f>1</f>
        <v>1</v>
      </c>
    </row>
    <row r="1539" spans="1:29" ht="43.2" x14ac:dyDescent="0.3">
      <c r="A1539">
        <v>1537</v>
      </c>
      <c r="B1539" s="1" t="s">
        <v>1538</v>
      </c>
      <c r="C1539" s="1" t="s">
        <v>5647</v>
      </c>
      <c r="D1539">
        <v>12000</v>
      </c>
      <c r="E1539">
        <f>VLOOKUP(D1539,LU_A!$C$2:$D$13,1,TRUE)</f>
        <v>10000</v>
      </c>
      <c r="F1539" t="str">
        <f>VLOOKUP($D1539,LU_A!$C$2:$D$13,2,TRUE)</f>
        <v>SmD</v>
      </c>
      <c r="G1539">
        <v>21588</v>
      </c>
      <c r="H1539" t="s">
        <v>8219</v>
      </c>
      <c r="I1539" t="s">
        <v>8236</v>
      </c>
      <c r="J1539" t="s">
        <v>8249</v>
      </c>
      <c r="K1539">
        <v>1470506400</v>
      </c>
      <c r="L1539" s="8">
        <f t="shared" si="240"/>
        <v>42588.75</v>
      </c>
      <c r="M1539" s="8">
        <f t="shared" ref="M1539:M1602" si="243">INT(L1539)</f>
        <v>42588</v>
      </c>
      <c r="N1539" s="9">
        <f t="shared" ref="N1539:N1602" si="244">L1539-M1539</f>
        <v>0.75</v>
      </c>
      <c r="O1539">
        <v>1467358427</v>
      </c>
      <c r="P1539" s="8">
        <f t="shared" si="241"/>
        <v>42552.315127314811</v>
      </c>
      <c r="Q1539" s="8">
        <f t="shared" ref="Q1539:Q1602" si="245">INT(P1539)</f>
        <v>42552</v>
      </c>
      <c r="R1539" s="9">
        <f t="shared" ref="R1539:R1602" si="246">P1539-Q1539</f>
        <v>0.31512731481052469</v>
      </c>
      <c r="S1539" t="b">
        <v>1</v>
      </c>
      <c r="T1539">
        <v>224</v>
      </c>
      <c r="U1539">
        <f t="shared" ref="U1539:U1602" si="247">IF(H1539="successful",T1539,"")</f>
        <v>224</v>
      </c>
      <c r="V1539" t="str">
        <f t="shared" ref="V1539:V1602" si="248">IF(H1539="failed",T1539,"")</f>
        <v/>
      </c>
      <c r="W1539" t="b">
        <v>1</v>
      </c>
      <c r="X1539" t="s">
        <v>8283</v>
      </c>
      <c r="Y1539" s="3">
        <f t="shared" ref="Y1539:Y1602" si="249">G1539/D1539</f>
        <v>1.7989999999999999</v>
      </c>
      <c r="Z1539" s="4">
        <f t="shared" si="242"/>
        <v>96.375</v>
      </c>
      <c r="AA1539" t="s">
        <v>8334</v>
      </c>
      <c r="AB1539" t="s">
        <v>8335</v>
      </c>
      <c r="AC1539">
        <f>1</f>
        <v>1</v>
      </c>
    </row>
    <row r="1540" spans="1:29" ht="43.2" x14ac:dyDescent="0.3">
      <c r="A1540">
        <v>1538</v>
      </c>
      <c r="B1540" s="1" t="s">
        <v>1539</v>
      </c>
      <c r="C1540" s="1" t="s">
        <v>5648</v>
      </c>
      <c r="D1540">
        <v>7000</v>
      </c>
      <c r="E1540">
        <f>VLOOKUP(D1540,LU_A!$C$2:$D$13,1,TRUE)</f>
        <v>5000</v>
      </c>
      <c r="F1540" t="str">
        <f>VLOOKUP($D1540,LU_A!$C$2:$D$13,2,TRUE)</f>
        <v>SmC</v>
      </c>
      <c r="G1540">
        <v>7184</v>
      </c>
      <c r="H1540" t="s">
        <v>8219</v>
      </c>
      <c r="I1540" t="s">
        <v>8224</v>
      </c>
      <c r="J1540" t="s">
        <v>8246</v>
      </c>
      <c r="K1540">
        <v>1421952370</v>
      </c>
      <c r="L1540" s="8">
        <f t="shared" si="240"/>
        <v>42026.782060185185</v>
      </c>
      <c r="M1540" s="8">
        <f t="shared" si="243"/>
        <v>42026</v>
      </c>
      <c r="N1540" s="9">
        <f t="shared" si="244"/>
        <v>0.78206018518540077</v>
      </c>
      <c r="O1540">
        <v>1418064370</v>
      </c>
      <c r="P1540" s="8">
        <f t="shared" si="241"/>
        <v>41981.782060185185</v>
      </c>
      <c r="Q1540" s="8">
        <f t="shared" si="245"/>
        <v>41981</v>
      </c>
      <c r="R1540" s="9">
        <f t="shared" si="246"/>
        <v>0.78206018518540077</v>
      </c>
      <c r="S1540" t="b">
        <v>1</v>
      </c>
      <c r="T1540">
        <v>46</v>
      </c>
      <c r="U1540">
        <f t="shared" si="247"/>
        <v>46</v>
      </c>
      <c r="V1540" t="str">
        <f t="shared" si="248"/>
        <v/>
      </c>
      <c r="W1540" t="b">
        <v>1</v>
      </c>
      <c r="X1540" t="s">
        <v>8283</v>
      </c>
      <c r="Y1540" s="3">
        <f t="shared" si="249"/>
        <v>1.0262857142857142</v>
      </c>
      <c r="Z1540" s="4">
        <f t="shared" si="242"/>
        <v>156.17391304347825</v>
      </c>
      <c r="AA1540" t="s">
        <v>8334</v>
      </c>
      <c r="AB1540" t="s">
        <v>8335</v>
      </c>
      <c r="AC1540">
        <f>1</f>
        <v>1</v>
      </c>
    </row>
    <row r="1541" spans="1:29" ht="43.2" x14ac:dyDescent="0.3">
      <c r="A1541">
        <v>1539</v>
      </c>
      <c r="B1541" s="1" t="s">
        <v>1540</v>
      </c>
      <c r="C1541" s="1" t="s">
        <v>5649</v>
      </c>
      <c r="D1541">
        <v>20000</v>
      </c>
      <c r="E1541">
        <f>VLOOKUP(D1541,LU_A!$C$2:$D$13,1,TRUE)</f>
        <v>20000</v>
      </c>
      <c r="F1541" t="str">
        <f>VLOOKUP($D1541,LU_A!$C$2:$D$13,2,TRUE)</f>
        <v>MedB</v>
      </c>
      <c r="G1541">
        <v>27197.22</v>
      </c>
      <c r="H1541" t="s">
        <v>8219</v>
      </c>
      <c r="I1541" t="s">
        <v>8224</v>
      </c>
      <c r="J1541" t="s">
        <v>8246</v>
      </c>
      <c r="K1541">
        <v>1483481019</v>
      </c>
      <c r="L1541" s="8">
        <f t="shared" si="240"/>
        <v>42738.919201388882</v>
      </c>
      <c r="M1541" s="8">
        <f t="shared" si="243"/>
        <v>42738</v>
      </c>
      <c r="N1541" s="9">
        <f t="shared" si="244"/>
        <v>0.9192013888823567</v>
      </c>
      <c r="O1541">
        <v>1480629819</v>
      </c>
      <c r="P1541" s="8">
        <f t="shared" si="241"/>
        <v>42705.919201388882</v>
      </c>
      <c r="Q1541" s="8">
        <f t="shared" si="245"/>
        <v>42705</v>
      </c>
      <c r="R1541" s="9">
        <f t="shared" si="246"/>
        <v>0.9192013888823567</v>
      </c>
      <c r="S1541" t="b">
        <v>0</v>
      </c>
      <c r="T1541">
        <v>284</v>
      </c>
      <c r="U1541">
        <f t="shared" si="247"/>
        <v>284</v>
      </c>
      <c r="V1541" t="str">
        <f t="shared" si="248"/>
        <v/>
      </c>
      <c r="W1541" t="b">
        <v>1</v>
      </c>
      <c r="X1541" t="s">
        <v>8283</v>
      </c>
      <c r="Y1541" s="3">
        <f t="shared" si="249"/>
        <v>1.359861</v>
      </c>
      <c r="Z1541" s="4">
        <f t="shared" si="242"/>
        <v>95.764859154929582</v>
      </c>
      <c r="AA1541" t="s">
        <v>8334</v>
      </c>
      <c r="AB1541" t="s">
        <v>8335</v>
      </c>
      <c r="AC1541">
        <f>1</f>
        <v>1</v>
      </c>
    </row>
    <row r="1542" spans="1:29" ht="43.2" x14ac:dyDescent="0.3">
      <c r="A1542">
        <v>1540</v>
      </c>
      <c r="B1542" s="1" t="s">
        <v>1541</v>
      </c>
      <c r="C1542" s="1" t="s">
        <v>5650</v>
      </c>
      <c r="D1542">
        <v>15000</v>
      </c>
      <c r="E1542">
        <f>VLOOKUP(D1542,LU_A!$C$2:$D$13,1,TRUE)</f>
        <v>15000</v>
      </c>
      <c r="F1542" t="str">
        <f>VLOOKUP($D1542,LU_A!$C$2:$D$13,2,TRUE)</f>
        <v>MedA</v>
      </c>
      <c r="G1542">
        <v>17680</v>
      </c>
      <c r="H1542" t="s">
        <v>8219</v>
      </c>
      <c r="I1542" t="s">
        <v>8224</v>
      </c>
      <c r="J1542" t="s">
        <v>8246</v>
      </c>
      <c r="K1542">
        <v>1416964500</v>
      </c>
      <c r="L1542" s="8">
        <f t="shared" si="240"/>
        <v>41969.052083333328</v>
      </c>
      <c r="M1542" s="8">
        <f t="shared" si="243"/>
        <v>41969</v>
      </c>
      <c r="N1542" s="9">
        <f t="shared" si="244"/>
        <v>5.2083333328482695E-2</v>
      </c>
      <c r="O1542">
        <v>1414368616</v>
      </c>
      <c r="P1542" s="8">
        <f t="shared" si="241"/>
        <v>41939.00712962963</v>
      </c>
      <c r="Q1542" s="8">
        <f t="shared" si="245"/>
        <v>41939</v>
      </c>
      <c r="R1542" s="9">
        <f t="shared" si="246"/>
        <v>7.1296296300715767E-3</v>
      </c>
      <c r="S1542" t="b">
        <v>1</v>
      </c>
      <c r="T1542">
        <v>98</v>
      </c>
      <c r="U1542">
        <f t="shared" si="247"/>
        <v>98</v>
      </c>
      <c r="V1542" t="str">
        <f t="shared" si="248"/>
        <v/>
      </c>
      <c r="W1542" t="b">
        <v>1</v>
      </c>
      <c r="X1542" t="s">
        <v>8283</v>
      </c>
      <c r="Y1542" s="3">
        <f t="shared" si="249"/>
        <v>1.1786666666666668</v>
      </c>
      <c r="Z1542" s="4">
        <f t="shared" si="242"/>
        <v>180.40816326530611</v>
      </c>
      <c r="AA1542" t="s">
        <v>8334</v>
      </c>
      <c r="AB1542" t="s">
        <v>8335</v>
      </c>
      <c r="AC1542">
        <f>1</f>
        <v>1</v>
      </c>
    </row>
    <row r="1543" spans="1:29" ht="43.2" x14ac:dyDescent="0.3">
      <c r="A1543">
        <v>1541</v>
      </c>
      <c r="B1543" s="1" t="s">
        <v>1542</v>
      </c>
      <c r="C1543" s="1" t="s">
        <v>5651</v>
      </c>
      <c r="D1543">
        <v>18000</v>
      </c>
      <c r="E1543">
        <f>VLOOKUP(D1543,LU_A!$C$2:$D$13,1,TRUE)</f>
        <v>15000</v>
      </c>
      <c r="F1543" t="str">
        <f>VLOOKUP($D1543,LU_A!$C$2:$D$13,2,TRUE)</f>
        <v>MedA</v>
      </c>
      <c r="G1543">
        <v>6</v>
      </c>
      <c r="H1543" t="s">
        <v>8221</v>
      </c>
      <c r="I1543" t="s">
        <v>8224</v>
      </c>
      <c r="J1543" t="s">
        <v>8246</v>
      </c>
      <c r="K1543">
        <v>1420045538</v>
      </c>
      <c r="L1543" s="8">
        <f t="shared" si="240"/>
        <v>42004.712245370371</v>
      </c>
      <c r="M1543" s="8">
        <f t="shared" si="243"/>
        <v>42004</v>
      </c>
      <c r="N1543" s="9">
        <f t="shared" si="244"/>
        <v>0.7122453703705105</v>
      </c>
      <c r="O1543">
        <v>1417453538</v>
      </c>
      <c r="P1543" s="8">
        <f t="shared" si="241"/>
        <v>41974.712245370371</v>
      </c>
      <c r="Q1543" s="8">
        <f t="shared" si="245"/>
        <v>41974</v>
      </c>
      <c r="R1543" s="9">
        <f t="shared" si="246"/>
        <v>0.7122453703705105</v>
      </c>
      <c r="S1543" t="b">
        <v>0</v>
      </c>
      <c r="T1543">
        <v>2</v>
      </c>
      <c r="U1543" t="str">
        <f t="shared" si="247"/>
        <v/>
      </c>
      <c r="V1543">
        <f t="shared" si="248"/>
        <v>2</v>
      </c>
      <c r="W1543" t="b">
        <v>0</v>
      </c>
      <c r="X1543" t="s">
        <v>8287</v>
      </c>
      <c r="Y1543" s="3">
        <f t="shared" si="249"/>
        <v>3.3333333333333332E-4</v>
      </c>
      <c r="Z1543" s="4">
        <f t="shared" si="242"/>
        <v>3</v>
      </c>
      <c r="AA1543" t="s">
        <v>8334</v>
      </c>
      <c r="AB1543" t="s">
        <v>8339</v>
      </c>
      <c r="AC1543">
        <f>1</f>
        <v>1</v>
      </c>
    </row>
    <row r="1544" spans="1:29" ht="43.2" x14ac:dyDescent="0.3">
      <c r="A1544">
        <v>1542</v>
      </c>
      <c r="B1544" s="1" t="s">
        <v>1543</v>
      </c>
      <c r="C1544" s="1" t="s">
        <v>5652</v>
      </c>
      <c r="D1544">
        <v>500</v>
      </c>
      <c r="E1544">
        <f>VLOOKUP(D1544,LU_A!$C$2:$D$13,1,TRUE)</f>
        <v>0</v>
      </c>
      <c r="F1544" t="str">
        <f>VLOOKUP($D1544,LU_A!$C$2:$D$13,2,TRUE)</f>
        <v>SmA</v>
      </c>
      <c r="G1544">
        <v>20</v>
      </c>
      <c r="H1544" t="s">
        <v>8221</v>
      </c>
      <c r="I1544" t="s">
        <v>8229</v>
      </c>
      <c r="J1544" t="s">
        <v>8251</v>
      </c>
      <c r="K1544">
        <v>1435708500</v>
      </c>
      <c r="L1544" s="8">
        <f t="shared" si="240"/>
        <v>42185.996527777781</v>
      </c>
      <c r="M1544" s="8">
        <f t="shared" si="243"/>
        <v>42185</v>
      </c>
      <c r="N1544" s="9">
        <f t="shared" si="244"/>
        <v>0.99652777778101154</v>
      </c>
      <c r="O1544">
        <v>1434412500</v>
      </c>
      <c r="P1544" s="8">
        <f t="shared" si="241"/>
        <v>42170.996527777781</v>
      </c>
      <c r="Q1544" s="8">
        <f t="shared" si="245"/>
        <v>42170</v>
      </c>
      <c r="R1544" s="9">
        <f t="shared" si="246"/>
        <v>0.99652777778101154</v>
      </c>
      <c r="S1544" t="b">
        <v>0</v>
      </c>
      <c r="T1544">
        <v>1</v>
      </c>
      <c r="U1544" t="str">
        <f t="shared" si="247"/>
        <v/>
      </c>
      <c r="V1544">
        <f t="shared" si="248"/>
        <v>1</v>
      </c>
      <c r="W1544" t="b">
        <v>0</v>
      </c>
      <c r="X1544" t="s">
        <v>8287</v>
      </c>
      <c r="Y1544" s="3">
        <f t="shared" si="249"/>
        <v>0.04</v>
      </c>
      <c r="Z1544" s="4">
        <f t="shared" si="242"/>
        <v>20</v>
      </c>
      <c r="AA1544" t="s">
        <v>8334</v>
      </c>
      <c r="AB1544" t="s">
        <v>8339</v>
      </c>
      <c r="AC1544">
        <f>1</f>
        <v>1</v>
      </c>
    </row>
    <row r="1545" spans="1:29" ht="43.2" x14ac:dyDescent="0.3">
      <c r="A1545">
        <v>1543</v>
      </c>
      <c r="B1545" s="1" t="s">
        <v>1544</v>
      </c>
      <c r="C1545" s="1" t="s">
        <v>5653</v>
      </c>
      <c r="D1545">
        <v>2250</v>
      </c>
      <c r="E1545">
        <f>VLOOKUP(D1545,LU_A!$C$2:$D$13,1,TRUE)</f>
        <v>1000</v>
      </c>
      <c r="F1545" t="str">
        <f>VLOOKUP($D1545,LU_A!$C$2:$D$13,2,TRUE)</f>
        <v>SmB</v>
      </c>
      <c r="G1545">
        <v>10</v>
      </c>
      <c r="H1545" t="s">
        <v>8221</v>
      </c>
      <c r="I1545" t="s">
        <v>8224</v>
      </c>
      <c r="J1545" t="s">
        <v>8246</v>
      </c>
      <c r="K1545">
        <v>1416662034</v>
      </c>
      <c r="L1545" s="8">
        <f t="shared" si="240"/>
        <v>41965.551319444443</v>
      </c>
      <c r="M1545" s="8">
        <f t="shared" si="243"/>
        <v>41965</v>
      </c>
      <c r="N1545" s="9">
        <f t="shared" si="244"/>
        <v>0.55131944444292458</v>
      </c>
      <c r="O1545">
        <v>1414066434</v>
      </c>
      <c r="P1545" s="8">
        <f t="shared" si="241"/>
        <v>41935.509652777779</v>
      </c>
      <c r="Q1545" s="8">
        <f t="shared" si="245"/>
        <v>41935</v>
      </c>
      <c r="R1545" s="9">
        <f t="shared" si="246"/>
        <v>0.50965277777868323</v>
      </c>
      <c r="S1545" t="b">
        <v>0</v>
      </c>
      <c r="T1545">
        <v>1</v>
      </c>
      <c r="U1545" t="str">
        <f t="shared" si="247"/>
        <v/>
      </c>
      <c r="V1545">
        <f t="shared" si="248"/>
        <v>1</v>
      </c>
      <c r="W1545" t="b">
        <v>0</v>
      </c>
      <c r="X1545" t="s">
        <v>8287</v>
      </c>
      <c r="Y1545" s="3">
        <f t="shared" si="249"/>
        <v>4.4444444444444444E-3</v>
      </c>
      <c r="Z1545" s="4">
        <f t="shared" si="242"/>
        <v>10</v>
      </c>
      <c r="AA1545" t="s">
        <v>8334</v>
      </c>
      <c r="AB1545" t="s">
        <v>8339</v>
      </c>
      <c r="AC1545">
        <f>1</f>
        <v>1</v>
      </c>
    </row>
    <row r="1546" spans="1:29" ht="43.2" x14ac:dyDescent="0.3">
      <c r="A1546">
        <v>1544</v>
      </c>
      <c r="B1546" s="1" t="s">
        <v>1545</v>
      </c>
      <c r="C1546" s="1" t="s">
        <v>5654</v>
      </c>
      <c r="D1546">
        <v>1000</v>
      </c>
      <c r="E1546">
        <f>VLOOKUP(D1546,LU_A!$C$2:$D$13,1,TRUE)</f>
        <v>1000</v>
      </c>
      <c r="F1546" t="str">
        <f>VLOOKUP($D1546,LU_A!$C$2:$D$13,2,TRUE)</f>
        <v>SmB</v>
      </c>
      <c r="G1546">
        <v>0</v>
      </c>
      <c r="H1546" t="s">
        <v>8221</v>
      </c>
      <c r="I1546" t="s">
        <v>8224</v>
      </c>
      <c r="J1546" t="s">
        <v>8246</v>
      </c>
      <c r="K1546">
        <v>1427847480</v>
      </c>
      <c r="L1546" s="8">
        <f t="shared" si="240"/>
        <v>42095.012499999997</v>
      </c>
      <c r="M1546" s="8">
        <f t="shared" si="243"/>
        <v>42095</v>
      </c>
      <c r="N1546" s="9">
        <f t="shared" si="244"/>
        <v>1.2499999997089617E-2</v>
      </c>
      <c r="O1546">
        <v>1424222024</v>
      </c>
      <c r="P1546" s="8">
        <f t="shared" si="241"/>
        <v>42053.051203703704</v>
      </c>
      <c r="Q1546" s="8">
        <f t="shared" si="245"/>
        <v>42053</v>
      </c>
      <c r="R1546" s="9">
        <f t="shared" si="246"/>
        <v>5.1203703704231884E-2</v>
      </c>
      <c r="S1546" t="b">
        <v>0</v>
      </c>
      <c r="T1546">
        <v>0</v>
      </c>
      <c r="U1546" t="str">
        <f t="shared" si="247"/>
        <v/>
      </c>
      <c r="V1546">
        <f t="shared" si="248"/>
        <v>0</v>
      </c>
      <c r="W1546" t="b">
        <v>0</v>
      </c>
      <c r="X1546" t="s">
        <v>8287</v>
      </c>
      <c r="Y1546" s="3">
        <f t="shared" si="249"/>
        <v>0</v>
      </c>
      <c r="Z1546" s="4" t="str">
        <f t="shared" si="242"/>
        <v xml:space="preserve"> </v>
      </c>
      <c r="AA1546" t="s">
        <v>8334</v>
      </c>
      <c r="AB1546" t="s">
        <v>8339</v>
      </c>
      <c r="AC1546">
        <f>1</f>
        <v>1</v>
      </c>
    </row>
    <row r="1547" spans="1:29" ht="43.2" x14ac:dyDescent="0.3">
      <c r="A1547">
        <v>1545</v>
      </c>
      <c r="B1547" s="1" t="s">
        <v>1546</v>
      </c>
      <c r="C1547" s="1" t="s">
        <v>5655</v>
      </c>
      <c r="D1547">
        <v>3000</v>
      </c>
      <c r="E1547">
        <f>VLOOKUP(D1547,LU_A!$C$2:$D$13,1,TRUE)</f>
        <v>1000</v>
      </c>
      <c r="F1547" t="str">
        <f>VLOOKUP($D1547,LU_A!$C$2:$D$13,2,TRUE)</f>
        <v>SmB</v>
      </c>
      <c r="G1547">
        <v>1</v>
      </c>
      <c r="H1547" t="s">
        <v>8221</v>
      </c>
      <c r="I1547" t="s">
        <v>8224</v>
      </c>
      <c r="J1547" t="s">
        <v>8246</v>
      </c>
      <c r="K1547">
        <v>1425330960</v>
      </c>
      <c r="L1547" s="8">
        <f t="shared" si="240"/>
        <v>42065.886111111111</v>
      </c>
      <c r="M1547" s="8">
        <f t="shared" si="243"/>
        <v>42065</v>
      </c>
      <c r="N1547" s="9">
        <f t="shared" si="244"/>
        <v>0.88611111111094942</v>
      </c>
      <c r="O1547">
        <v>1422393234</v>
      </c>
      <c r="P1547" s="8">
        <f t="shared" si="241"/>
        <v>42031.884652777779</v>
      </c>
      <c r="Q1547" s="8">
        <f t="shared" si="245"/>
        <v>42031</v>
      </c>
      <c r="R1547" s="9">
        <f t="shared" si="246"/>
        <v>0.88465277777868323</v>
      </c>
      <c r="S1547" t="b">
        <v>0</v>
      </c>
      <c r="T1547">
        <v>1</v>
      </c>
      <c r="U1547" t="str">
        <f t="shared" si="247"/>
        <v/>
      </c>
      <c r="V1547">
        <f t="shared" si="248"/>
        <v>1</v>
      </c>
      <c r="W1547" t="b">
        <v>0</v>
      </c>
      <c r="X1547" t="s">
        <v>8287</v>
      </c>
      <c r="Y1547" s="3">
        <f t="shared" si="249"/>
        <v>3.3333333333333332E-4</v>
      </c>
      <c r="Z1547" s="4">
        <f t="shared" si="242"/>
        <v>1</v>
      </c>
      <c r="AA1547" t="s">
        <v>8334</v>
      </c>
      <c r="AB1547" t="s">
        <v>8339</v>
      </c>
      <c r="AC1547">
        <f>1</f>
        <v>1</v>
      </c>
    </row>
    <row r="1548" spans="1:29" ht="43.2" x14ac:dyDescent="0.3">
      <c r="A1548">
        <v>1546</v>
      </c>
      <c r="B1548" s="1" t="s">
        <v>1547</v>
      </c>
      <c r="C1548" s="1" t="s">
        <v>5656</v>
      </c>
      <c r="D1548">
        <v>1000</v>
      </c>
      <c r="E1548">
        <f>VLOOKUP(D1548,LU_A!$C$2:$D$13,1,TRUE)</f>
        <v>1000</v>
      </c>
      <c r="F1548" t="str">
        <f>VLOOKUP($D1548,LU_A!$C$2:$D$13,2,TRUE)</f>
        <v>SmB</v>
      </c>
      <c r="G1548">
        <v>289</v>
      </c>
      <c r="H1548" t="s">
        <v>8221</v>
      </c>
      <c r="I1548" t="s">
        <v>8225</v>
      </c>
      <c r="J1548" t="s">
        <v>8247</v>
      </c>
      <c r="K1548">
        <v>1410930399</v>
      </c>
      <c r="L1548" s="8">
        <f t="shared" si="240"/>
        <v>41899.212951388887</v>
      </c>
      <c r="M1548" s="8">
        <f t="shared" si="243"/>
        <v>41899</v>
      </c>
      <c r="N1548" s="9">
        <f t="shared" si="244"/>
        <v>0.21295138888672227</v>
      </c>
      <c r="O1548">
        <v>1405746399</v>
      </c>
      <c r="P1548" s="8">
        <f t="shared" si="241"/>
        <v>41839.212951388887</v>
      </c>
      <c r="Q1548" s="8">
        <f t="shared" si="245"/>
        <v>41839</v>
      </c>
      <c r="R1548" s="9">
        <f t="shared" si="246"/>
        <v>0.21295138888672227</v>
      </c>
      <c r="S1548" t="b">
        <v>0</v>
      </c>
      <c r="T1548">
        <v>11</v>
      </c>
      <c r="U1548" t="str">
        <f t="shared" si="247"/>
        <v/>
      </c>
      <c r="V1548">
        <f t="shared" si="248"/>
        <v>11</v>
      </c>
      <c r="W1548" t="b">
        <v>0</v>
      </c>
      <c r="X1548" t="s">
        <v>8287</v>
      </c>
      <c r="Y1548" s="3">
        <f t="shared" si="249"/>
        <v>0.28899999999999998</v>
      </c>
      <c r="Z1548" s="4">
        <f t="shared" si="242"/>
        <v>26.272727272727273</v>
      </c>
      <c r="AA1548" t="s">
        <v>8334</v>
      </c>
      <c r="AB1548" t="s">
        <v>8339</v>
      </c>
      <c r="AC1548">
        <f>1</f>
        <v>1</v>
      </c>
    </row>
    <row r="1549" spans="1:29" ht="43.2" x14ac:dyDescent="0.3">
      <c r="A1549">
        <v>1547</v>
      </c>
      <c r="B1549" s="1" t="s">
        <v>1548</v>
      </c>
      <c r="C1549" s="1" t="s">
        <v>5657</v>
      </c>
      <c r="D1549">
        <v>20</v>
      </c>
      <c r="E1549">
        <f>VLOOKUP(D1549,LU_A!$C$2:$D$13,1,TRUE)</f>
        <v>0</v>
      </c>
      <c r="F1549" t="str">
        <f>VLOOKUP($D1549,LU_A!$C$2:$D$13,2,TRUE)</f>
        <v>SmA</v>
      </c>
      <c r="G1549">
        <v>0</v>
      </c>
      <c r="H1549" t="s">
        <v>8221</v>
      </c>
      <c r="I1549" t="s">
        <v>8224</v>
      </c>
      <c r="J1549" t="s">
        <v>8246</v>
      </c>
      <c r="K1549">
        <v>1487844882</v>
      </c>
      <c r="L1549" s="8">
        <f t="shared" si="240"/>
        <v>42789.426875000005</v>
      </c>
      <c r="M1549" s="8">
        <f t="shared" si="243"/>
        <v>42789</v>
      </c>
      <c r="N1549" s="9">
        <f t="shared" si="244"/>
        <v>0.42687500000465661</v>
      </c>
      <c r="O1549">
        <v>1487240082</v>
      </c>
      <c r="P1549" s="8">
        <f t="shared" si="241"/>
        <v>42782.426875000005</v>
      </c>
      <c r="Q1549" s="8">
        <f t="shared" si="245"/>
        <v>42782</v>
      </c>
      <c r="R1549" s="9">
        <f t="shared" si="246"/>
        <v>0.42687500000465661</v>
      </c>
      <c r="S1549" t="b">
        <v>0</v>
      </c>
      <c r="T1549">
        <v>0</v>
      </c>
      <c r="U1549" t="str">
        <f t="shared" si="247"/>
        <v/>
      </c>
      <c r="V1549">
        <f t="shared" si="248"/>
        <v>0</v>
      </c>
      <c r="W1549" t="b">
        <v>0</v>
      </c>
      <c r="X1549" t="s">
        <v>8287</v>
      </c>
      <c r="Y1549" s="3">
        <f t="shared" si="249"/>
        <v>0</v>
      </c>
      <c r="Z1549" s="4" t="str">
        <f t="shared" si="242"/>
        <v xml:space="preserve"> </v>
      </c>
      <c r="AA1549" t="s">
        <v>8334</v>
      </c>
      <c r="AB1549" t="s">
        <v>8339</v>
      </c>
      <c r="AC1549">
        <f>1</f>
        <v>1</v>
      </c>
    </row>
    <row r="1550" spans="1:29" ht="28.8" x14ac:dyDescent="0.3">
      <c r="A1550">
        <v>1548</v>
      </c>
      <c r="B1550" s="1" t="s">
        <v>1549</v>
      </c>
      <c r="C1550" s="1" t="s">
        <v>5658</v>
      </c>
      <c r="D1550">
        <v>700</v>
      </c>
      <c r="E1550">
        <f>VLOOKUP(D1550,LU_A!$C$2:$D$13,1,TRUE)</f>
        <v>0</v>
      </c>
      <c r="F1550" t="str">
        <f>VLOOKUP($D1550,LU_A!$C$2:$D$13,2,TRUE)</f>
        <v>SmA</v>
      </c>
      <c r="G1550">
        <v>60</v>
      </c>
      <c r="H1550" t="s">
        <v>8221</v>
      </c>
      <c r="I1550" t="s">
        <v>8224</v>
      </c>
      <c r="J1550" t="s">
        <v>8246</v>
      </c>
      <c r="K1550">
        <v>1447020620</v>
      </c>
      <c r="L1550" s="8">
        <f t="shared" si="240"/>
        <v>42316.923842592587</v>
      </c>
      <c r="M1550" s="8">
        <f t="shared" si="243"/>
        <v>42316</v>
      </c>
      <c r="N1550" s="9">
        <f t="shared" si="244"/>
        <v>0.92384259258687962</v>
      </c>
      <c r="O1550">
        <v>1444425020</v>
      </c>
      <c r="P1550" s="8">
        <f t="shared" si="241"/>
        <v>42286.88217592593</v>
      </c>
      <c r="Q1550" s="8">
        <f t="shared" si="245"/>
        <v>42286</v>
      </c>
      <c r="R1550" s="9">
        <f t="shared" si="246"/>
        <v>0.88217592592991423</v>
      </c>
      <c r="S1550" t="b">
        <v>0</v>
      </c>
      <c r="T1550">
        <v>1</v>
      </c>
      <c r="U1550" t="str">
        <f t="shared" si="247"/>
        <v/>
      </c>
      <c r="V1550">
        <f t="shared" si="248"/>
        <v>1</v>
      </c>
      <c r="W1550" t="b">
        <v>0</v>
      </c>
      <c r="X1550" t="s">
        <v>8287</v>
      </c>
      <c r="Y1550" s="3">
        <f t="shared" si="249"/>
        <v>8.5714285714285715E-2</v>
      </c>
      <c r="Z1550" s="4">
        <f t="shared" si="242"/>
        <v>60</v>
      </c>
      <c r="AA1550" t="s">
        <v>8334</v>
      </c>
      <c r="AB1550" t="s">
        <v>8339</v>
      </c>
      <c r="AC1550">
        <f>1</f>
        <v>1</v>
      </c>
    </row>
    <row r="1551" spans="1:29" ht="43.2" x14ac:dyDescent="0.3">
      <c r="A1551">
        <v>1549</v>
      </c>
      <c r="B1551" s="1" t="s">
        <v>1550</v>
      </c>
      <c r="C1551" s="1" t="s">
        <v>5659</v>
      </c>
      <c r="D1551">
        <v>500</v>
      </c>
      <c r="E1551">
        <f>VLOOKUP(D1551,LU_A!$C$2:$D$13,1,TRUE)</f>
        <v>0</v>
      </c>
      <c r="F1551" t="str">
        <f>VLOOKUP($D1551,LU_A!$C$2:$D$13,2,TRUE)</f>
        <v>SmA</v>
      </c>
      <c r="G1551">
        <v>170</v>
      </c>
      <c r="H1551" t="s">
        <v>8221</v>
      </c>
      <c r="I1551" t="s">
        <v>8224</v>
      </c>
      <c r="J1551" t="s">
        <v>8246</v>
      </c>
      <c r="K1551">
        <v>1446524159</v>
      </c>
      <c r="L1551" s="8">
        <f t="shared" si="240"/>
        <v>42311.177766203706</v>
      </c>
      <c r="M1551" s="8">
        <f t="shared" si="243"/>
        <v>42311</v>
      </c>
      <c r="N1551" s="9">
        <f t="shared" si="244"/>
        <v>0.17776620370568708</v>
      </c>
      <c r="O1551">
        <v>1443928559</v>
      </c>
      <c r="P1551" s="8">
        <f t="shared" si="241"/>
        <v>42281.136099537034</v>
      </c>
      <c r="Q1551" s="8">
        <f t="shared" si="245"/>
        <v>42281</v>
      </c>
      <c r="R1551" s="9">
        <f t="shared" si="246"/>
        <v>0.13609953703416977</v>
      </c>
      <c r="S1551" t="b">
        <v>0</v>
      </c>
      <c r="T1551">
        <v>6</v>
      </c>
      <c r="U1551" t="str">
        <f t="shared" si="247"/>
        <v/>
      </c>
      <c r="V1551">
        <f t="shared" si="248"/>
        <v>6</v>
      </c>
      <c r="W1551" t="b">
        <v>0</v>
      </c>
      <c r="X1551" t="s">
        <v>8287</v>
      </c>
      <c r="Y1551" s="3">
        <f t="shared" si="249"/>
        <v>0.34</v>
      </c>
      <c r="Z1551" s="4">
        <f t="shared" si="242"/>
        <v>28.333333333333332</v>
      </c>
      <c r="AA1551" t="s">
        <v>8334</v>
      </c>
      <c r="AB1551" t="s">
        <v>8339</v>
      </c>
      <c r="AC1551">
        <f>1</f>
        <v>1</v>
      </c>
    </row>
    <row r="1552" spans="1:29" ht="57.6" x14ac:dyDescent="0.3">
      <c r="A1552">
        <v>1550</v>
      </c>
      <c r="B1552" s="1" t="s">
        <v>1551</v>
      </c>
      <c r="C1552" s="1" t="s">
        <v>5660</v>
      </c>
      <c r="D1552">
        <v>750</v>
      </c>
      <c r="E1552">
        <f>VLOOKUP(D1552,LU_A!$C$2:$D$13,1,TRUE)</f>
        <v>0</v>
      </c>
      <c r="F1552" t="str">
        <f>VLOOKUP($D1552,LU_A!$C$2:$D$13,2,TRUE)</f>
        <v>SmA</v>
      </c>
      <c r="G1552">
        <v>101</v>
      </c>
      <c r="H1552" t="s">
        <v>8221</v>
      </c>
      <c r="I1552" t="s">
        <v>8225</v>
      </c>
      <c r="J1552" t="s">
        <v>8247</v>
      </c>
      <c r="K1552">
        <v>1463050034</v>
      </c>
      <c r="L1552" s="8">
        <f t="shared" si="240"/>
        <v>42502.449467592596</v>
      </c>
      <c r="M1552" s="8">
        <f t="shared" si="243"/>
        <v>42502</v>
      </c>
      <c r="N1552" s="9">
        <f t="shared" si="244"/>
        <v>0.44946759259619284</v>
      </c>
      <c r="O1552">
        <v>1460458034</v>
      </c>
      <c r="P1552" s="8">
        <f t="shared" si="241"/>
        <v>42472.449467592596</v>
      </c>
      <c r="Q1552" s="8">
        <f t="shared" si="245"/>
        <v>42472</v>
      </c>
      <c r="R1552" s="9">
        <f t="shared" si="246"/>
        <v>0.44946759259619284</v>
      </c>
      <c r="S1552" t="b">
        <v>0</v>
      </c>
      <c r="T1552">
        <v>7</v>
      </c>
      <c r="U1552" t="str">
        <f t="shared" si="247"/>
        <v/>
      </c>
      <c r="V1552">
        <f t="shared" si="248"/>
        <v>7</v>
      </c>
      <c r="W1552" t="b">
        <v>0</v>
      </c>
      <c r="X1552" t="s">
        <v>8287</v>
      </c>
      <c r="Y1552" s="3">
        <f t="shared" si="249"/>
        <v>0.13466666666666666</v>
      </c>
      <c r="Z1552" s="4">
        <f t="shared" si="242"/>
        <v>14.428571428571429</v>
      </c>
      <c r="AA1552" t="s">
        <v>8334</v>
      </c>
      <c r="AB1552" t="s">
        <v>8339</v>
      </c>
      <c r="AC1552">
        <f>1</f>
        <v>1</v>
      </c>
    </row>
    <row r="1553" spans="1:29" ht="43.2" x14ac:dyDescent="0.3">
      <c r="A1553">
        <v>1551</v>
      </c>
      <c r="B1553" s="1" t="s">
        <v>1552</v>
      </c>
      <c r="C1553" s="1" t="s">
        <v>5661</v>
      </c>
      <c r="D1553">
        <v>3500</v>
      </c>
      <c r="E1553">
        <f>VLOOKUP(D1553,LU_A!$C$2:$D$13,1,TRUE)</f>
        <v>1000</v>
      </c>
      <c r="F1553" t="str">
        <f>VLOOKUP($D1553,LU_A!$C$2:$D$13,2,TRUE)</f>
        <v>SmB</v>
      </c>
      <c r="G1553">
        <v>0</v>
      </c>
      <c r="H1553" t="s">
        <v>8221</v>
      </c>
      <c r="I1553" t="s">
        <v>8224</v>
      </c>
      <c r="J1553" t="s">
        <v>8246</v>
      </c>
      <c r="K1553">
        <v>1432756039</v>
      </c>
      <c r="L1553" s="8">
        <f t="shared" si="240"/>
        <v>42151.824525462958</v>
      </c>
      <c r="M1553" s="8">
        <f t="shared" si="243"/>
        <v>42151</v>
      </c>
      <c r="N1553" s="9">
        <f t="shared" si="244"/>
        <v>0.82452546295826323</v>
      </c>
      <c r="O1553">
        <v>1430164039</v>
      </c>
      <c r="P1553" s="8">
        <f t="shared" si="241"/>
        <v>42121.824525462958</v>
      </c>
      <c r="Q1553" s="8">
        <f t="shared" si="245"/>
        <v>42121</v>
      </c>
      <c r="R1553" s="9">
        <f t="shared" si="246"/>
        <v>0.82452546295826323</v>
      </c>
      <c r="S1553" t="b">
        <v>0</v>
      </c>
      <c r="T1553">
        <v>0</v>
      </c>
      <c r="U1553" t="str">
        <f t="shared" si="247"/>
        <v/>
      </c>
      <c r="V1553">
        <f t="shared" si="248"/>
        <v>0</v>
      </c>
      <c r="W1553" t="b">
        <v>0</v>
      </c>
      <c r="X1553" t="s">
        <v>8287</v>
      </c>
      <c r="Y1553" s="3">
        <f t="shared" si="249"/>
        <v>0</v>
      </c>
      <c r="Z1553" s="4" t="str">
        <f t="shared" si="242"/>
        <v xml:space="preserve"> </v>
      </c>
      <c r="AA1553" t="s">
        <v>8334</v>
      </c>
      <c r="AB1553" t="s">
        <v>8339</v>
      </c>
      <c r="AC1553">
        <f>1</f>
        <v>1</v>
      </c>
    </row>
    <row r="1554" spans="1:29" ht="43.2" x14ac:dyDescent="0.3">
      <c r="A1554">
        <v>1552</v>
      </c>
      <c r="B1554" s="1" t="s">
        <v>1553</v>
      </c>
      <c r="C1554" s="1" t="s">
        <v>5662</v>
      </c>
      <c r="D1554">
        <v>4300</v>
      </c>
      <c r="E1554">
        <f>VLOOKUP(D1554,LU_A!$C$2:$D$13,1,TRUE)</f>
        <v>1000</v>
      </c>
      <c r="F1554" t="str">
        <f>VLOOKUP($D1554,LU_A!$C$2:$D$13,2,TRUE)</f>
        <v>SmB</v>
      </c>
      <c r="G1554">
        <v>2115</v>
      </c>
      <c r="H1554" t="s">
        <v>8221</v>
      </c>
      <c r="I1554" t="s">
        <v>8224</v>
      </c>
      <c r="J1554" t="s">
        <v>8246</v>
      </c>
      <c r="K1554">
        <v>1412135940</v>
      </c>
      <c r="L1554" s="8">
        <f t="shared" si="240"/>
        <v>41913.165972222225</v>
      </c>
      <c r="M1554" s="8">
        <f t="shared" si="243"/>
        <v>41913</v>
      </c>
      <c r="N1554" s="9">
        <f t="shared" si="244"/>
        <v>0.16597222222480923</v>
      </c>
      <c r="O1554">
        <v>1410366708</v>
      </c>
      <c r="P1554" s="8">
        <f t="shared" si="241"/>
        <v>41892.688750000001</v>
      </c>
      <c r="Q1554" s="8">
        <f t="shared" si="245"/>
        <v>41892</v>
      </c>
      <c r="R1554" s="9">
        <f t="shared" si="246"/>
        <v>0.68875000000116415</v>
      </c>
      <c r="S1554" t="b">
        <v>0</v>
      </c>
      <c r="T1554">
        <v>16</v>
      </c>
      <c r="U1554" t="str">
        <f t="shared" si="247"/>
        <v/>
      </c>
      <c r="V1554">
        <f t="shared" si="248"/>
        <v>16</v>
      </c>
      <c r="W1554" t="b">
        <v>0</v>
      </c>
      <c r="X1554" t="s">
        <v>8287</v>
      </c>
      <c r="Y1554" s="3">
        <f t="shared" si="249"/>
        <v>0.49186046511627907</v>
      </c>
      <c r="Z1554" s="4">
        <f t="shared" si="242"/>
        <v>132.1875</v>
      </c>
      <c r="AA1554" t="s">
        <v>8334</v>
      </c>
      <c r="AB1554" t="s">
        <v>8339</v>
      </c>
      <c r="AC1554">
        <f>1</f>
        <v>1</v>
      </c>
    </row>
    <row r="1555" spans="1:29" ht="43.2" x14ac:dyDescent="0.3">
      <c r="A1555">
        <v>1553</v>
      </c>
      <c r="B1555" s="1" t="s">
        <v>1554</v>
      </c>
      <c r="C1555" s="1" t="s">
        <v>5663</v>
      </c>
      <c r="D1555">
        <v>6000</v>
      </c>
      <c r="E1555">
        <f>VLOOKUP(D1555,LU_A!$C$2:$D$13,1,TRUE)</f>
        <v>5000</v>
      </c>
      <c r="F1555" t="str">
        <f>VLOOKUP($D1555,LU_A!$C$2:$D$13,2,TRUE)</f>
        <v>SmC</v>
      </c>
      <c r="G1555">
        <v>0</v>
      </c>
      <c r="H1555" t="s">
        <v>8221</v>
      </c>
      <c r="I1555" t="s">
        <v>8224</v>
      </c>
      <c r="J1555" t="s">
        <v>8246</v>
      </c>
      <c r="K1555">
        <v>1441176447</v>
      </c>
      <c r="L1555" s="8">
        <f t="shared" si="240"/>
        <v>42249.282951388886</v>
      </c>
      <c r="M1555" s="8">
        <f t="shared" si="243"/>
        <v>42249</v>
      </c>
      <c r="N1555" s="9">
        <f t="shared" si="244"/>
        <v>0.28295138888643123</v>
      </c>
      <c r="O1555">
        <v>1438584447</v>
      </c>
      <c r="P1555" s="8">
        <f t="shared" si="241"/>
        <v>42219.282951388886</v>
      </c>
      <c r="Q1555" s="8">
        <f t="shared" si="245"/>
        <v>42219</v>
      </c>
      <c r="R1555" s="9">
        <f t="shared" si="246"/>
        <v>0.28295138888643123</v>
      </c>
      <c r="S1555" t="b">
        <v>0</v>
      </c>
      <c r="T1555">
        <v>0</v>
      </c>
      <c r="U1555" t="str">
        <f t="shared" si="247"/>
        <v/>
      </c>
      <c r="V1555">
        <f t="shared" si="248"/>
        <v>0</v>
      </c>
      <c r="W1555" t="b">
        <v>0</v>
      </c>
      <c r="X1555" t="s">
        <v>8287</v>
      </c>
      <c r="Y1555" s="3">
        <f t="shared" si="249"/>
        <v>0</v>
      </c>
      <c r="Z1555" s="4" t="str">
        <f t="shared" si="242"/>
        <v xml:space="preserve"> </v>
      </c>
      <c r="AA1555" t="s">
        <v>8334</v>
      </c>
      <c r="AB1555" t="s">
        <v>8339</v>
      </c>
      <c r="AC1555">
        <f>1</f>
        <v>1</v>
      </c>
    </row>
    <row r="1556" spans="1:29" ht="57.6" x14ac:dyDescent="0.3">
      <c r="A1556">
        <v>1554</v>
      </c>
      <c r="B1556" s="1" t="s">
        <v>1555</v>
      </c>
      <c r="C1556" s="1" t="s">
        <v>5664</v>
      </c>
      <c r="D1556">
        <v>20000</v>
      </c>
      <c r="E1556">
        <f>VLOOKUP(D1556,LU_A!$C$2:$D$13,1,TRUE)</f>
        <v>20000</v>
      </c>
      <c r="F1556" t="str">
        <f>VLOOKUP($D1556,LU_A!$C$2:$D$13,2,TRUE)</f>
        <v>MedB</v>
      </c>
      <c r="G1556">
        <v>0</v>
      </c>
      <c r="H1556" t="s">
        <v>8221</v>
      </c>
      <c r="I1556" t="s">
        <v>8226</v>
      </c>
      <c r="J1556" t="s">
        <v>8248</v>
      </c>
      <c r="K1556">
        <v>1438495390</v>
      </c>
      <c r="L1556" s="8">
        <f t="shared" si="240"/>
        <v>42218.252199074079</v>
      </c>
      <c r="M1556" s="8">
        <f t="shared" si="243"/>
        <v>42218</v>
      </c>
      <c r="N1556" s="9">
        <f t="shared" si="244"/>
        <v>0.25219907407881692</v>
      </c>
      <c r="O1556">
        <v>1435903390</v>
      </c>
      <c r="P1556" s="8">
        <f t="shared" si="241"/>
        <v>42188.252199074079</v>
      </c>
      <c r="Q1556" s="8">
        <f t="shared" si="245"/>
        <v>42188</v>
      </c>
      <c r="R1556" s="9">
        <f t="shared" si="246"/>
        <v>0.25219907407881692</v>
      </c>
      <c r="S1556" t="b">
        <v>0</v>
      </c>
      <c r="T1556">
        <v>0</v>
      </c>
      <c r="U1556" t="str">
        <f t="shared" si="247"/>
        <v/>
      </c>
      <c r="V1556">
        <f t="shared" si="248"/>
        <v>0</v>
      </c>
      <c r="W1556" t="b">
        <v>0</v>
      </c>
      <c r="X1556" t="s">
        <v>8287</v>
      </c>
      <c r="Y1556" s="3">
        <f t="shared" si="249"/>
        <v>0</v>
      </c>
      <c r="Z1556" s="4" t="str">
        <f t="shared" si="242"/>
        <v xml:space="preserve"> </v>
      </c>
      <c r="AA1556" t="s">
        <v>8334</v>
      </c>
      <c r="AB1556" t="s">
        <v>8339</v>
      </c>
      <c r="AC1556">
        <f>1</f>
        <v>1</v>
      </c>
    </row>
    <row r="1557" spans="1:29" ht="43.2" x14ac:dyDescent="0.3">
      <c r="A1557">
        <v>1555</v>
      </c>
      <c r="B1557" s="1" t="s">
        <v>1556</v>
      </c>
      <c r="C1557" s="1" t="s">
        <v>5665</v>
      </c>
      <c r="D1557">
        <v>750</v>
      </c>
      <c r="E1557">
        <f>VLOOKUP(D1557,LU_A!$C$2:$D$13,1,TRUE)</f>
        <v>0</v>
      </c>
      <c r="F1557" t="str">
        <f>VLOOKUP($D1557,LU_A!$C$2:$D$13,2,TRUE)</f>
        <v>SmA</v>
      </c>
      <c r="G1557">
        <v>0</v>
      </c>
      <c r="H1557" t="s">
        <v>8221</v>
      </c>
      <c r="I1557" t="s">
        <v>8224</v>
      </c>
      <c r="J1557" t="s">
        <v>8246</v>
      </c>
      <c r="K1557">
        <v>1442509200</v>
      </c>
      <c r="L1557" s="8">
        <f t="shared" si="240"/>
        <v>42264.708333333328</v>
      </c>
      <c r="M1557" s="8">
        <f t="shared" si="243"/>
        <v>42264</v>
      </c>
      <c r="N1557" s="9">
        <f t="shared" si="244"/>
        <v>0.70833333332848269</v>
      </c>
      <c r="O1557">
        <v>1440513832</v>
      </c>
      <c r="P1557" s="8">
        <f t="shared" si="241"/>
        <v>42241.613796296297</v>
      </c>
      <c r="Q1557" s="8">
        <f t="shared" si="245"/>
        <v>42241</v>
      </c>
      <c r="R1557" s="9">
        <f t="shared" si="246"/>
        <v>0.61379629629664123</v>
      </c>
      <c r="S1557" t="b">
        <v>0</v>
      </c>
      <c r="T1557">
        <v>0</v>
      </c>
      <c r="U1557" t="str">
        <f t="shared" si="247"/>
        <v/>
      </c>
      <c r="V1557">
        <f t="shared" si="248"/>
        <v>0</v>
      </c>
      <c r="W1557" t="b">
        <v>0</v>
      </c>
      <c r="X1557" t="s">
        <v>8287</v>
      </c>
      <c r="Y1557" s="3">
        <f t="shared" si="249"/>
        <v>0</v>
      </c>
      <c r="Z1557" s="4" t="str">
        <f t="shared" si="242"/>
        <v xml:space="preserve"> </v>
      </c>
      <c r="AA1557" t="s">
        <v>8334</v>
      </c>
      <c r="AB1557" t="s">
        <v>8339</v>
      </c>
      <c r="AC1557">
        <f>1</f>
        <v>1</v>
      </c>
    </row>
    <row r="1558" spans="1:29" ht="43.2" x14ac:dyDescent="0.3">
      <c r="A1558">
        <v>1556</v>
      </c>
      <c r="B1558" s="1" t="s">
        <v>1557</v>
      </c>
      <c r="C1558" s="1" t="s">
        <v>5666</v>
      </c>
      <c r="D1558">
        <v>1500</v>
      </c>
      <c r="E1558">
        <f>VLOOKUP(D1558,LU_A!$C$2:$D$13,1,TRUE)</f>
        <v>1000</v>
      </c>
      <c r="F1558" t="str">
        <f>VLOOKUP($D1558,LU_A!$C$2:$D$13,2,TRUE)</f>
        <v>SmB</v>
      </c>
      <c r="G1558">
        <v>677</v>
      </c>
      <c r="H1558" t="s">
        <v>8221</v>
      </c>
      <c r="I1558" t="s">
        <v>8229</v>
      </c>
      <c r="J1558" t="s">
        <v>8251</v>
      </c>
      <c r="K1558">
        <v>1467603624</v>
      </c>
      <c r="L1558" s="8">
        <f t="shared" si="240"/>
        <v>42555.153055555551</v>
      </c>
      <c r="M1558" s="8">
        <f t="shared" si="243"/>
        <v>42555</v>
      </c>
      <c r="N1558" s="9">
        <f t="shared" si="244"/>
        <v>0.15305555555096362</v>
      </c>
      <c r="O1558">
        <v>1465011624</v>
      </c>
      <c r="P1558" s="8">
        <f t="shared" si="241"/>
        <v>42525.153055555551</v>
      </c>
      <c r="Q1558" s="8">
        <f t="shared" si="245"/>
        <v>42525</v>
      </c>
      <c r="R1558" s="9">
        <f t="shared" si="246"/>
        <v>0.15305555555096362</v>
      </c>
      <c r="S1558" t="b">
        <v>0</v>
      </c>
      <c r="T1558">
        <v>12</v>
      </c>
      <c r="U1558" t="str">
        <f t="shared" si="247"/>
        <v/>
      </c>
      <c r="V1558">
        <f t="shared" si="248"/>
        <v>12</v>
      </c>
      <c r="W1558" t="b">
        <v>0</v>
      </c>
      <c r="X1558" t="s">
        <v>8287</v>
      </c>
      <c r="Y1558" s="3">
        <f t="shared" si="249"/>
        <v>0.45133333333333331</v>
      </c>
      <c r="Z1558" s="4">
        <f t="shared" si="242"/>
        <v>56.416666666666664</v>
      </c>
      <c r="AA1558" t="s">
        <v>8334</v>
      </c>
      <c r="AB1558" t="s">
        <v>8339</v>
      </c>
      <c r="AC1558">
        <f>1</f>
        <v>1</v>
      </c>
    </row>
    <row r="1559" spans="1:29" ht="43.2" x14ac:dyDescent="0.3">
      <c r="A1559">
        <v>1557</v>
      </c>
      <c r="B1559" s="1" t="s">
        <v>1558</v>
      </c>
      <c r="C1559" s="1" t="s">
        <v>5667</v>
      </c>
      <c r="D1559">
        <v>2500</v>
      </c>
      <c r="E1559">
        <f>VLOOKUP(D1559,LU_A!$C$2:$D$13,1,TRUE)</f>
        <v>1000</v>
      </c>
      <c r="F1559" t="str">
        <f>VLOOKUP($D1559,LU_A!$C$2:$D$13,2,TRUE)</f>
        <v>SmB</v>
      </c>
      <c r="G1559">
        <v>100</v>
      </c>
      <c r="H1559" t="s">
        <v>8221</v>
      </c>
      <c r="I1559" t="s">
        <v>8224</v>
      </c>
      <c r="J1559" t="s">
        <v>8246</v>
      </c>
      <c r="K1559">
        <v>1411227633</v>
      </c>
      <c r="L1559" s="8">
        <f t="shared" si="240"/>
        <v>41902.65315972222</v>
      </c>
      <c r="M1559" s="8">
        <f t="shared" si="243"/>
        <v>41902</v>
      </c>
      <c r="N1559" s="9">
        <f t="shared" si="244"/>
        <v>0.65315972222015262</v>
      </c>
      <c r="O1559">
        <v>1408549233</v>
      </c>
      <c r="P1559" s="8">
        <f t="shared" si="241"/>
        <v>41871.65315972222</v>
      </c>
      <c r="Q1559" s="8">
        <f t="shared" si="245"/>
        <v>41871</v>
      </c>
      <c r="R1559" s="9">
        <f t="shared" si="246"/>
        <v>0.65315972222015262</v>
      </c>
      <c r="S1559" t="b">
        <v>0</v>
      </c>
      <c r="T1559">
        <v>1</v>
      </c>
      <c r="U1559" t="str">
        <f t="shared" si="247"/>
        <v/>
      </c>
      <c r="V1559">
        <f t="shared" si="248"/>
        <v>1</v>
      </c>
      <c r="W1559" t="b">
        <v>0</v>
      </c>
      <c r="X1559" t="s">
        <v>8287</v>
      </c>
      <c r="Y1559" s="3">
        <f t="shared" si="249"/>
        <v>0.04</v>
      </c>
      <c r="Z1559" s="4">
        <f t="shared" si="242"/>
        <v>100</v>
      </c>
      <c r="AA1559" t="s">
        <v>8334</v>
      </c>
      <c r="AB1559" t="s">
        <v>8339</v>
      </c>
      <c r="AC1559">
        <f>1</f>
        <v>1</v>
      </c>
    </row>
    <row r="1560" spans="1:29" ht="43.2" x14ac:dyDescent="0.3">
      <c r="A1560">
        <v>1558</v>
      </c>
      <c r="B1560" s="1" t="s">
        <v>1559</v>
      </c>
      <c r="C1560" s="1" t="s">
        <v>5668</v>
      </c>
      <c r="D1560">
        <v>750</v>
      </c>
      <c r="E1560">
        <f>VLOOKUP(D1560,LU_A!$C$2:$D$13,1,TRUE)</f>
        <v>0</v>
      </c>
      <c r="F1560" t="str">
        <f>VLOOKUP($D1560,LU_A!$C$2:$D$13,2,TRUE)</f>
        <v>SmA</v>
      </c>
      <c r="G1560">
        <v>35</v>
      </c>
      <c r="H1560" t="s">
        <v>8221</v>
      </c>
      <c r="I1560" t="s">
        <v>8225</v>
      </c>
      <c r="J1560" t="s">
        <v>8247</v>
      </c>
      <c r="K1560">
        <v>1440763920</v>
      </c>
      <c r="L1560" s="8">
        <f t="shared" si="240"/>
        <v>42244.508333333331</v>
      </c>
      <c r="M1560" s="8">
        <f t="shared" si="243"/>
        <v>42244</v>
      </c>
      <c r="N1560" s="9">
        <f t="shared" si="244"/>
        <v>0.50833333333139308</v>
      </c>
      <c r="O1560">
        <v>1435656759</v>
      </c>
      <c r="P1560" s="8">
        <f t="shared" si="241"/>
        <v>42185.397673611107</v>
      </c>
      <c r="Q1560" s="8">
        <f t="shared" si="245"/>
        <v>42185</v>
      </c>
      <c r="R1560" s="9">
        <f t="shared" si="246"/>
        <v>0.39767361110716593</v>
      </c>
      <c r="S1560" t="b">
        <v>0</v>
      </c>
      <c r="T1560">
        <v>3</v>
      </c>
      <c r="U1560" t="str">
        <f t="shared" si="247"/>
        <v/>
      </c>
      <c r="V1560">
        <f t="shared" si="248"/>
        <v>3</v>
      </c>
      <c r="W1560" t="b">
        <v>0</v>
      </c>
      <c r="X1560" t="s">
        <v>8287</v>
      </c>
      <c r="Y1560" s="3">
        <f t="shared" si="249"/>
        <v>4.6666666666666669E-2</v>
      </c>
      <c r="Z1560" s="4">
        <f t="shared" si="242"/>
        <v>11.666666666666666</v>
      </c>
      <c r="AA1560" t="s">
        <v>8334</v>
      </c>
      <c r="AB1560" t="s">
        <v>8339</v>
      </c>
      <c r="AC1560">
        <f>1</f>
        <v>1</v>
      </c>
    </row>
    <row r="1561" spans="1:29" ht="28.8" x14ac:dyDescent="0.3">
      <c r="A1561">
        <v>1559</v>
      </c>
      <c r="B1561" s="1" t="s">
        <v>1560</v>
      </c>
      <c r="C1561" s="1" t="s">
        <v>5669</v>
      </c>
      <c r="D1561">
        <v>15000</v>
      </c>
      <c r="E1561">
        <f>VLOOKUP(D1561,LU_A!$C$2:$D$13,1,TRUE)</f>
        <v>15000</v>
      </c>
      <c r="F1561" t="str">
        <f>VLOOKUP($D1561,LU_A!$C$2:$D$13,2,TRUE)</f>
        <v>MedA</v>
      </c>
      <c r="G1561">
        <v>50</v>
      </c>
      <c r="H1561" t="s">
        <v>8221</v>
      </c>
      <c r="I1561" t="s">
        <v>8224</v>
      </c>
      <c r="J1561" t="s">
        <v>8246</v>
      </c>
      <c r="K1561">
        <v>1430270199</v>
      </c>
      <c r="L1561" s="8">
        <f t="shared" si="240"/>
        <v>42123.05322916666</v>
      </c>
      <c r="M1561" s="8">
        <f t="shared" si="243"/>
        <v>42123</v>
      </c>
      <c r="N1561" s="9">
        <f t="shared" si="244"/>
        <v>5.322916666045785E-2</v>
      </c>
      <c r="O1561">
        <v>1428974199</v>
      </c>
      <c r="P1561" s="8">
        <f t="shared" si="241"/>
        <v>42108.05322916666</v>
      </c>
      <c r="Q1561" s="8">
        <f t="shared" si="245"/>
        <v>42108</v>
      </c>
      <c r="R1561" s="9">
        <f t="shared" si="246"/>
        <v>5.322916666045785E-2</v>
      </c>
      <c r="S1561" t="b">
        <v>0</v>
      </c>
      <c r="T1561">
        <v>1</v>
      </c>
      <c r="U1561" t="str">
        <f t="shared" si="247"/>
        <v/>
      </c>
      <c r="V1561">
        <f t="shared" si="248"/>
        <v>1</v>
      </c>
      <c r="W1561" t="b">
        <v>0</v>
      </c>
      <c r="X1561" t="s">
        <v>8287</v>
      </c>
      <c r="Y1561" s="3">
        <f t="shared" si="249"/>
        <v>3.3333333333333335E-3</v>
      </c>
      <c r="Z1561" s="4">
        <f t="shared" si="242"/>
        <v>50</v>
      </c>
      <c r="AA1561" t="s">
        <v>8334</v>
      </c>
      <c r="AB1561" t="s">
        <v>8339</v>
      </c>
      <c r="AC1561">
        <f>1</f>
        <v>1</v>
      </c>
    </row>
    <row r="1562" spans="1:29" ht="43.2" x14ac:dyDescent="0.3">
      <c r="A1562">
        <v>1560</v>
      </c>
      <c r="B1562" s="1" t="s">
        <v>1561</v>
      </c>
      <c r="C1562" s="1" t="s">
        <v>5670</v>
      </c>
      <c r="D1562">
        <v>2500</v>
      </c>
      <c r="E1562">
        <f>VLOOKUP(D1562,LU_A!$C$2:$D$13,1,TRUE)</f>
        <v>1000</v>
      </c>
      <c r="F1562" t="str">
        <f>VLOOKUP($D1562,LU_A!$C$2:$D$13,2,TRUE)</f>
        <v>SmB</v>
      </c>
      <c r="G1562">
        <v>94</v>
      </c>
      <c r="H1562" t="s">
        <v>8221</v>
      </c>
      <c r="I1562" t="s">
        <v>8224</v>
      </c>
      <c r="J1562" t="s">
        <v>8246</v>
      </c>
      <c r="K1562">
        <v>1415842193</v>
      </c>
      <c r="L1562" s="8">
        <f t="shared" si="240"/>
        <v>41956.062418981484</v>
      </c>
      <c r="M1562" s="8">
        <f t="shared" si="243"/>
        <v>41956</v>
      </c>
      <c r="N1562" s="9">
        <f t="shared" si="244"/>
        <v>6.2418981484370306E-2</v>
      </c>
      <c r="O1562">
        <v>1414110593</v>
      </c>
      <c r="P1562" s="8">
        <f t="shared" si="241"/>
        <v>41936.020752314813</v>
      </c>
      <c r="Q1562" s="8">
        <f t="shared" si="245"/>
        <v>41936</v>
      </c>
      <c r="R1562" s="9">
        <f t="shared" si="246"/>
        <v>2.0752314812853001E-2</v>
      </c>
      <c r="S1562" t="b">
        <v>0</v>
      </c>
      <c r="T1562">
        <v>4</v>
      </c>
      <c r="U1562" t="str">
        <f t="shared" si="247"/>
        <v/>
      </c>
      <c r="V1562">
        <f t="shared" si="248"/>
        <v>4</v>
      </c>
      <c r="W1562" t="b">
        <v>0</v>
      </c>
      <c r="X1562" t="s">
        <v>8287</v>
      </c>
      <c r="Y1562" s="3">
        <f t="shared" si="249"/>
        <v>3.7600000000000001E-2</v>
      </c>
      <c r="Z1562" s="4">
        <f t="shared" si="242"/>
        <v>23.5</v>
      </c>
      <c r="AA1562" t="s">
        <v>8334</v>
      </c>
      <c r="AB1562" t="s">
        <v>8339</v>
      </c>
      <c r="AC1562">
        <f>1</f>
        <v>1</v>
      </c>
    </row>
    <row r="1563" spans="1:29" ht="43.2" x14ac:dyDescent="0.3">
      <c r="A1563">
        <v>1561</v>
      </c>
      <c r="B1563" s="1" t="s">
        <v>1562</v>
      </c>
      <c r="C1563" s="1" t="s">
        <v>5671</v>
      </c>
      <c r="D1563">
        <v>10000</v>
      </c>
      <c r="E1563">
        <f>VLOOKUP(D1563,LU_A!$C$2:$D$13,1,TRUE)</f>
        <v>10000</v>
      </c>
      <c r="F1563" t="str">
        <f>VLOOKUP($D1563,LU_A!$C$2:$D$13,2,TRUE)</f>
        <v>SmD</v>
      </c>
      <c r="G1563">
        <v>67</v>
      </c>
      <c r="H1563" t="s">
        <v>8220</v>
      </c>
      <c r="I1563" t="s">
        <v>8224</v>
      </c>
      <c r="J1563" t="s">
        <v>8246</v>
      </c>
      <c r="K1563">
        <v>1383789603</v>
      </c>
      <c r="L1563" s="8">
        <f t="shared" si="240"/>
        <v>41585.083368055559</v>
      </c>
      <c r="M1563" s="8">
        <f t="shared" si="243"/>
        <v>41585</v>
      </c>
      <c r="N1563" s="9">
        <f t="shared" si="244"/>
        <v>8.3368055558821652E-2</v>
      </c>
      <c r="O1563">
        <v>1381194003</v>
      </c>
      <c r="P1563" s="8">
        <f t="shared" si="241"/>
        <v>41555.041701388887</v>
      </c>
      <c r="Q1563" s="8">
        <f t="shared" si="245"/>
        <v>41555</v>
      </c>
      <c r="R1563" s="9">
        <f t="shared" si="246"/>
        <v>4.1701388887304347E-2</v>
      </c>
      <c r="S1563" t="b">
        <v>0</v>
      </c>
      <c r="T1563">
        <v>1</v>
      </c>
      <c r="U1563" t="str">
        <f t="shared" si="247"/>
        <v/>
      </c>
      <c r="V1563" t="str">
        <f t="shared" si="248"/>
        <v/>
      </c>
      <c r="W1563" t="b">
        <v>0</v>
      </c>
      <c r="X1563" t="s">
        <v>8288</v>
      </c>
      <c r="Y1563" s="3">
        <f t="shared" si="249"/>
        <v>6.7000000000000002E-3</v>
      </c>
      <c r="Z1563" s="4">
        <f t="shared" si="242"/>
        <v>67</v>
      </c>
      <c r="AA1563" t="s">
        <v>8318</v>
      </c>
      <c r="AB1563" t="s">
        <v>8340</v>
      </c>
      <c r="AC1563">
        <f>1</f>
        <v>1</v>
      </c>
    </row>
    <row r="1564" spans="1:29" ht="57.6" x14ac:dyDescent="0.3">
      <c r="A1564">
        <v>1562</v>
      </c>
      <c r="B1564" s="1" t="s">
        <v>1563</v>
      </c>
      <c r="C1564" s="1" t="s">
        <v>5672</v>
      </c>
      <c r="D1564">
        <v>4000</v>
      </c>
      <c r="E1564">
        <f>VLOOKUP(D1564,LU_A!$C$2:$D$13,1,TRUE)</f>
        <v>1000</v>
      </c>
      <c r="F1564" t="str">
        <f>VLOOKUP($D1564,LU_A!$C$2:$D$13,2,TRUE)</f>
        <v>SmB</v>
      </c>
      <c r="G1564">
        <v>0</v>
      </c>
      <c r="H1564" t="s">
        <v>8220</v>
      </c>
      <c r="I1564" t="s">
        <v>8224</v>
      </c>
      <c r="J1564" t="s">
        <v>8246</v>
      </c>
      <c r="K1564">
        <v>1259715000</v>
      </c>
      <c r="L1564" s="8">
        <f t="shared" si="240"/>
        <v>40149.034722222219</v>
      </c>
      <c r="M1564" s="8">
        <f t="shared" si="243"/>
        <v>40149</v>
      </c>
      <c r="N1564" s="9">
        <f t="shared" si="244"/>
        <v>3.4722222218988463E-2</v>
      </c>
      <c r="O1564">
        <v>1253712916</v>
      </c>
      <c r="P1564" s="8">
        <f t="shared" si="241"/>
        <v>40079.566157407404</v>
      </c>
      <c r="Q1564" s="8">
        <f t="shared" si="245"/>
        <v>40079</v>
      </c>
      <c r="R1564" s="9">
        <f t="shared" si="246"/>
        <v>0.56615740740380716</v>
      </c>
      <c r="S1564" t="b">
        <v>0</v>
      </c>
      <c r="T1564">
        <v>0</v>
      </c>
      <c r="U1564" t="str">
        <f t="shared" si="247"/>
        <v/>
      </c>
      <c r="V1564" t="str">
        <f t="shared" si="248"/>
        <v/>
      </c>
      <c r="W1564" t="b">
        <v>0</v>
      </c>
      <c r="X1564" t="s">
        <v>8288</v>
      </c>
      <c r="Y1564" s="3">
        <f t="shared" si="249"/>
        <v>0</v>
      </c>
      <c r="Z1564" s="4" t="str">
        <f t="shared" si="242"/>
        <v xml:space="preserve"> </v>
      </c>
      <c r="AA1564" t="s">
        <v>8318</v>
      </c>
      <c r="AB1564" t="s">
        <v>8340</v>
      </c>
      <c r="AC1564">
        <f>1</f>
        <v>1</v>
      </c>
    </row>
    <row r="1565" spans="1:29" ht="43.2" x14ac:dyDescent="0.3">
      <c r="A1565">
        <v>1563</v>
      </c>
      <c r="B1565" s="1" t="s">
        <v>1564</v>
      </c>
      <c r="C1565" s="1" t="s">
        <v>5673</v>
      </c>
      <c r="D1565">
        <v>6000</v>
      </c>
      <c r="E1565">
        <f>VLOOKUP(D1565,LU_A!$C$2:$D$13,1,TRUE)</f>
        <v>5000</v>
      </c>
      <c r="F1565" t="str">
        <f>VLOOKUP($D1565,LU_A!$C$2:$D$13,2,TRUE)</f>
        <v>SmC</v>
      </c>
      <c r="G1565">
        <v>85</v>
      </c>
      <c r="H1565" t="s">
        <v>8220</v>
      </c>
      <c r="I1565" t="s">
        <v>8225</v>
      </c>
      <c r="J1565" t="s">
        <v>8247</v>
      </c>
      <c r="K1565">
        <v>1394815751</v>
      </c>
      <c r="L1565" s="8">
        <f t="shared" si="240"/>
        <v>41712.700821759259</v>
      </c>
      <c r="M1565" s="8">
        <f t="shared" si="243"/>
        <v>41712</v>
      </c>
      <c r="N1565" s="9">
        <f t="shared" si="244"/>
        <v>0.70082175925927004</v>
      </c>
      <c r="O1565">
        <v>1389635351</v>
      </c>
      <c r="P1565" s="8">
        <f t="shared" si="241"/>
        <v>41652.742488425924</v>
      </c>
      <c r="Q1565" s="8">
        <f t="shared" si="245"/>
        <v>41652</v>
      </c>
      <c r="R1565" s="9">
        <f t="shared" si="246"/>
        <v>0.74248842592351139</v>
      </c>
      <c r="S1565" t="b">
        <v>0</v>
      </c>
      <c r="T1565">
        <v>2</v>
      </c>
      <c r="U1565" t="str">
        <f t="shared" si="247"/>
        <v/>
      </c>
      <c r="V1565" t="str">
        <f t="shared" si="248"/>
        <v/>
      </c>
      <c r="W1565" t="b">
        <v>0</v>
      </c>
      <c r="X1565" t="s">
        <v>8288</v>
      </c>
      <c r="Y1565" s="3">
        <f t="shared" si="249"/>
        <v>1.4166666666666666E-2</v>
      </c>
      <c r="Z1565" s="4">
        <f t="shared" si="242"/>
        <v>42.5</v>
      </c>
      <c r="AA1565" t="s">
        <v>8318</v>
      </c>
      <c r="AB1565" t="s">
        <v>8340</v>
      </c>
      <c r="AC1565">
        <f>1</f>
        <v>1</v>
      </c>
    </row>
    <row r="1566" spans="1:29" ht="43.2" x14ac:dyDescent="0.3">
      <c r="A1566">
        <v>1564</v>
      </c>
      <c r="B1566" s="1" t="s">
        <v>1565</v>
      </c>
      <c r="C1566" s="1" t="s">
        <v>5674</v>
      </c>
      <c r="D1566">
        <v>10000</v>
      </c>
      <c r="E1566">
        <f>VLOOKUP(D1566,LU_A!$C$2:$D$13,1,TRUE)</f>
        <v>10000</v>
      </c>
      <c r="F1566" t="str">
        <f>VLOOKUP($D1566,LU_A!$C$2:$D$13,2,TRUE)</f>
        <v>SmD</v>
      </c>
      <c r="G1566">
        <v>10</v>
      </c>
      <c r="H1566" t="s">
        <v>8220</v>
      </c>
      <c r="I1566" t="s">
        <v>8224</v>
      </c>
      <c r="J1566" t="s">
        <v>8246</v>
      </c>
      <c r="K1566">
        <v>1432843500</v>
      </c>
      <c r="L1566" s="8">
        <f t="shared" si="240"/>
        <v>42152.836805555555</v>
      </c>
      <c r="M1566" s="8">
        <f t="shared" si="243"/>
        <v>42152</v>
      </c>
      <c r="N1566" s="9">
        <f t="shared" si="244"/>
        <v>0.83680555555474712</v>
      </c>
      <c r="O1566">
        <v>1430124509</v>
      </c>
      <c r="P1566" s="8">
        <f t="shared" si="241"/>
        <v>42121.367002314815</v>
      </c>
      <c r="Q1566" s="8">
        <f t="shared" si="245"/>
        <v>42121</v>
      </c>
      <c r="R1566" s="9">
        <f t="shared" si="246"/>
        <v>0.36700231481518131</v>
      </c>
      <c r="S1566" t="b">
        <v>0</v>
      </c>
      <c r="T1566">
        <v>1</v>
      </c>
      <c r="U1566" t="str">
        <f t="shared" si="247"/>
        <v/>
      </c>
      <c r="V1566" t="str">
        <f t="shared" si="248"/>
        <v/>
      </c>
      <c r="W1566" t="b">
        <v>0</v>
      </c>
      <c r="X1566" t="s">
        <v>8288</v>
      </c>
      <c r="Y1566" s="3">
        <f t="shared" si="249"/>
        <v>1E-3</v>
      </c>
      <c r="Z1566" s="4">
        <f t="shared" si="242"/>
        <v>10</v>
      </c>
      <c r="AA1566" t="s">
        <v>8318</v>
      </c>
      <c r="AB1566" t="s">
        <v>8340</v>
      </c>
      <c r="AC1566">
        <f>1</f>
        <v>1</v>
      </c>
    </row>
    <row r="1567" spans="1:29" ht="43.2" x14ac:dyDescent="0.3">
      <c r="A1567">
        <v>1565</v>
      </c>
      <c r="B1567" s="1" t="s">
        <v>1566</v>
      </c>
      <c r="C1567" s="1" t="s">
        <v>5675</v>
      </c>
      <c r="D1567">
        <v>4000</v>
      </c>
      <c r="E1567">
        <f>VLOOKUP(D1567,LU_A!$C$2:$D$13,1,TRUE)</f>
        <v>1000</v>
      </c>
      <c r="F1567" t="str">
        <f>VLOOKUP($D1567,LU_A!$C$2:$D$13,2,TRUE)</f>
        <v>SmB</v>
      </c>
      <c r="G1567">
        <v>100</v>
      </c>
      <c r="H1567" t="s">
        <v>8220</v>
      </c>
      <c r="I1567" t="s">
        <v>8224</v>
      </c>
      <c r="J1567" t="s">
        <v>8246</v>
      </c>
      <c r="K1567">
        <v>1307554261</v>
      </c>
      <c r="L1567" s="8">
        <f t="shared" si="240"/>
        <v>40702.729872685188</v>
      </c>
      <c r="M1567" s="8">
        <f t="shared" si="243"/>
        <v>40702</v>
      </c>
      <c r="N1567" s="9">
        <f t="shared" si="244"/>
        <v>0.72987268518772908</v>
      </c>
      <c r="O1567">
        <v>1304962261</v>
      </c>
      <c r="P1567" s="8">
        <f t="shared" si="241"/>
        <v>40672.729872685188</v>
      </c>
      <c r="Q1567" s="8">
        <f t="shared" si="245"/>
        <v>40672</v>
      </c>
      <c r="R1567" s="9">
        <f t="shared" si="246"/>
        <v>0.72987268518772908</v>
      </c>
      <c r="S1567" t="b">
        <v>0</v>
      </c>
      <c r="T1567">
        <v>1</v>
      </c>
      <c r="U1567" t="str">
        <f t="shared" si="247"/>
        <v/>
      </c>
      <c r="V1567" t="str">
        <f t="shared" si="248"/>
        <v/>
      </c>
      <c r="W1567" t="b">
        <v>0</v>
      </c>
      <c r="X1567" t="s">
        <v>8288</v>
      </c>
      <c r="Y1567" s="3">
        <f t="shared" si="249"/>
        <v>2.5000000000000001E-2</v>
      </c>
      <c r="Z1567" s="4">
        <f t="shared" si="242"/>
        <v>100</v>
      </c>
      <c r="AA1567" t="s">
        <v>8318</v>
      </c>
      <c r="AB1567" t="s">
        <v>8340</v>
      </c>
      <c r="AC1567">
        <f>1</f>
        <v>1</v>
      </c>
    </row>
    <row r="1568" spans="1:29" ht="43.2" x14ac:dyDescent="0.3">
      <c r="A1568">
        <v>1566</v>
      </c>
      <c r="B1568" s="1" t="s">
        <v>1567</v>
      </c>
      <c r="C1568" s="1" t="s">
        <v>5676</v>
      </c>
      <c r="D1568">
        <v>30000</v>
      </c>
      <c r="E1568">
        <f>VLOOKUP(D1568,LU_A!$C$2:$D$13,1,TRUE)</f>
        <v>30000</v>
      </c>
      <c r="F1568" t="str">
        <f>VLOOKUP($D1568,LU_A!$C$2:$D$13,2,TRUE)</f>
        <v>MedD</v>
      </c>
      <c r="G1568">
        <v>6375</v>
      </c>
      <c r="H1568" t="s">
        <v>8220</v>
      </c>
      <c r="I1568" t="s">
        <v>8224</v>
      </c>
      <c r="J1568" t="s">
        <v>8246</v>
      </c>
      <c r="K1568">
        <v>1469656800</v>
      </c>
      <c r="L1568" s="8">
        <f t="shared" si="240"/>
        <v>42578.916666666672</v>
      </c>
      <c r="M1568" s="8">
        <f t="shared" si="243"/>
        <v>42578</v>
      </c>
      <c r="N1568" s="9">
        <f t="shared" si="244"/>
        <v>0.91666666667151731</v>
      </c>
      <c r="O1568">
        <v>1467151204</v>
      </c>
      <c r="P1568" s="8">
        <f t="shared" si="241"/>
        <v>42549.916712962964</v>
      </c>
      <c r="Q1568" s="8">
        <f t="shared" si="245"/>
        <v>42549</v>
      </c>
      <c r="R1568" s="9">
        <f t="shared" si="246"/>
        <v>0.916712962964084</v>
      </c>
      <c r="S1568" t="b">
        <v>0</v>
      </c>
      <c r="T1568">
        <v>59</v>
      </c>
      <c r="U1568" t="str">
        <f t="shared" si="247"/>
        <v/>
      </c>
      <c r="V1568" t="str">
        <f t="shared" si="248"/>
        <v/>
      </c>
      <c r="W1568" t="b">
        <v>0</v>
      </c>
      <c r="X1568" t="s">
        <v>8288</v>
      </c>
      <c r="Y1568" s="3">
        <f t="shared" si="249"/>
        <v>0.21249999999999999</v>
      </c>
      <c r="Z1568" s="4">
        <f t="shared" si="242"/>
        <v>108.05084745762711</v>
      </c>
      <c r="AA1568" t="s">
        <v>8318</v>
      </c>
      <c r="AB1568" t="s">
        <v>8340</v>
      </c>
      <c r="AC1568">
        <f>1</f>
        <v>1</v>
      </c>
    </row>
    <row r="1569" spans="1:29" ht="43.2" x14ac:dyDescent="0.3">
      <c r="A1569">
        <v>1567</v>
      </c>
      <c r="B1569" s="1" t="s">
        <v>1568</v>
      </c>
      <c r="C1569" s="1" t="s">
        <v>5677</v>
      </c>
      <c r="D1569">
        <v>8500</v>
      </c>
      <c r="E1569">
        <f>VLOOKUP(D1569,LU_A!$C$2:$D$13,1,TRUE)</f>
        <v>5000</v>
      </c>
      <c r="F1569" t="str">
        <f>VLOOKUP($D1569,LU_A!$C$2:$D$13,2,TRUE)</f>
        <v>SmC</v>
      </c>
      <c r="G1569">
        <v>350</v>
      </c>
      <c r="H1569" t="s">
        <v>8220</v>
      </c>
      <c r="I1569" t="s">
        <v>8224</v>
      </c>
      <c r="J1569" t="s">
        <v>8246</v>
      </c>
      <c r="K1569">
        <v>1392595200</v>
      </c>
      <c r="L1569" s="8">
        <f t="shared" si="240"/>
        <v>41687</v>
      </c>
      <c r="M1569" s="8">
        <f t="shared" si="243"/>
        <v>41687</v>
      </c>
      <c r="N1569" s="9">
        <f t="shared" si="244"/>
        <v>0</v>
      </c>
      <c r="O1569">
        <v>1391293745</v>
      </c>
      <c r="P1569" s="8">
        <f t="shared" si="241"/>
        <v>41671.936863425923</v>
      </c>
      <c r="Q1569" s="8">
        <f t="shared" si="245"/>
        <v>41671</v>
      </c>
      <c r="R1569" s="9">
        <f t="shared" si="246"/>
        <v>0.93686342592263827</v>
      </c>
      <c r="S1569" t="b">
        <v>0</v>
      </c>
      <c r="T1569">
        <v>13</v>
      </c>
      <c r="U1569" t="str">
        <f t="shared" si="247"/>
        <v/>
      </c>
      <c r="V1569" t="str">
        <f t="shared" si="248"/>
        <v/>
      </c>
      <c r="W1569" t="b">
        <v>0</v>
      </c>
      <c r="X1569" t="s">
        <v>8288</v>
      </c>
      <c r="Y1569" s="3">
        <f t="shared" si="249"/>
        <v>4.1176470588235294E-2</v>
      </c>
      <c r="Z1569" s="4">
        <f t="shared" si="242"/>
        <v>26.923076923076923</v>
      </c>
      <c r="AA1569" t="s">
        <v>8318</v>
      </c>
      <c r="AB1569" t="s">
        <v>8340</v>
      </c>
      <c r="AC1569">
        <f>1</f>
        <v>1</v>
      </c>
    </row>
    <row r="1570" spans="1:29" ht="43.2" x14ac:dyDescent="0.3">
      <c r="A1570">
        <v>1568</v>
      </c>
      <c r="B1570" s="1" t="s">
        <v>1569</v>
      </c>
      <c r="C1570" s="1" t="s">
        <v>5678</v>
      </c>
      <c r="D1570">
        <v>25000</v>
      </c>
      <c r="E1570">
        <f>VLOOKUP(D1570,LU_A!$C$2:$D$13,1,TRUE)</f>
        <v>25000</v>
      </c>
      <c r="F1570" t="str">
        <f>VLOOKUP($D1570,LU_A!$C$2:$D$13,2,TRUE)</f>
        <v>MedC</v>
      </c>
      <c r="G1570">
        <v>3410</v>
      </c>
      <c r="H1570" t="s">
        <v>8220</v>
      </c>
      <c r="I1570" t="s">
        <v>8224</v>
      </c>
      <c r="J1570" t="s">
        <v>8246</v>
      </c>
      <c r="K1570">
        <v>1419384585</v>
      </c>
      <c r="L1570" s="8">
        <f t="shared" si="240"/>
        <v>41997.062326388885</v>
      </c>
      <c r="M1570" s="8">
        <f t="shared" si="243"/>
        <v>41997</v>
      </c>
      <c r="N1570" s="9">
        <f t="shared" si="244"/>
        <v>6.2326388884685002E-2</v>
      </c>
      <c r="O1570">
        <v>1416360585</v>
      </c>
      <c r="P1570" s="8">
        <f t="shared" si="241"/>
        <v>41962.062326388885</v>
      </c>
      <c r="Q1570" s="8">
        <f t="shared" si="245"/>
        <v>41962</v>
      </c>
      <c r="R1570" s="9">
        <f t="shared" si="246"/>
        <v>6.2326388884685002E-2</v>
      </c>
      <c r="S1570" t="b">
        <v>0</v>
      </c>
      <c r="T1570">
        <v>22</v>
      </c>
      <c r="U1570" t="str">
        <f t="shared" si="247"/>
        <v/>
      </c>
      <c r="V1570" t="str">
        <f t="shared" si="248"/>
        <v/>
      </c>
      <c r="W1570" t="b">
        <v>0</v>
      </c>
      <c r="X1570" t="s">
        <v>8288</v>
      </c>
      <c r="Y1570" s="3">
        <f t="shared" si="249"/>
        <v>0.13639999999999999</v>
      </c>
      <c r="Z1570" s="4">
        <f t="shared" si="242"/>
        <v>155</v>
      </c>
      <c r="AA1570" t="s">
        <v>8318</v>
      </c>
      <c r="AB1570" t="s">
        <v>8340</v>
      </c>
      <c r="AC1570">
        <f>1</f>
        <v>1</v>
      </c>
    </row>
    <row r="1571" spans="1:29" x14ac:dyDescent="0.3">
      <c r="A1571">
        <v>1569</v>
      </c>
      <c r="B1571" s="1" t="s">
        <v>1570</v>
      </c>
      <c r="C1571" s="1" t="s">
        <v>5679</v>
      </c>
      <c r="D1571">
        <v>30000</v>
      </c>
      <c r="E1571">
        <f>VLOOKUP(D1571,LU_A!$C$2:$D$13,1,TRUE)</f>
        <v>30000</v>
      </c>
      <c r="F1571" t="str">
        <f>VLOOKUP($D1571,LU_A!$C$2:$D$13,2,TRUE)</f>
        <v>MedD</v>
      </c>
      <c r="G1571">
        <v>0</v>
      </c>
      <c r="H1571" t="s">
        <v>8220</v>
      </c>
      <c r="I1571" t="s">
        <v>8224</v>
      </c>
      <c r="J1571" t="s">
        <v>8246</v>
      </c>
      <c r="K1571">
        <v>1369498714</v>
      </c>
      <c r="L1571" s="8">
        <f t="shared" si="240"/>
        <v>41419.679560185185</v>
      </c>
      <c r="M1571" s="8">
        <f t="shared" si="243"/>
        <v>41419</v>
      </c>
      <c r="N1571" s="9">
        <f t="shared" si="244"/>
        <v>0.67956018518452765</v>
      </c>
      <c r="O1571">
        <v>1366906714</v>
      </c>
      <c r="P1571" s="8">
        <f t="shared" si="241"/>
        <v>41389.679560185185</v>
      </c>
      <c r="Q1571" s="8">
        <f t="shared" si="245"/>
        <v>41389</v>
      </c>
      <c r="R1571" s="9">
        <f t="shared" si="246"/>
        <v>0.67956018518452765</v>
      </c>
      <c r="S1571" t="b">
        <v>0</v>
      </c>
      <c r="T1571">
        <v>0</v>
      </c>
      <c r="U1571" t="str">
        <f t="shared" si="247"/>
        <v/>
      </c>
      <c r="V1571" t="str">
        <f t="shared" si="248"/>
        <v/>
      </c>
      <c r="W1571" t="b">
        <v>0</v>
      </c>
      <c r="X1571" t="s">
        <v>8288</v>
      </c>
      <c r="Y1571" s="3">
        <f t="shared" si="249"/>
        <v>0</v>
      </c>
      <c r="Z1571" s="4" t="str">
        <f t="shared" si="242"/>
        <v xml:space="preserve"> </v>
      </c>
      <c r="AA1571" t="s">
        <v>8318</v>
      </c>
      <c r="AB1571" t="s">
        <v>8340</v>
      </c>
      <c r="AC1571">
        <f>1</f>
        <v>1</v>
      </c>
    </row>
    <row r="1572" spans="1:29" ht="28.8" x14ac:dyDescent="0.3">
      <c r="A1572">
        <v>1570</v>
      </c>
      <c r="B1572" s="1" t="s">
        <v>1571</v>
      </c>
      <c r="C1572" s="1" t="s">
        <v>5680</v>
      </c>
      <c r="D1572">
        <v>6000</v>
      </c>
      <c r="E1572">
        <f>VLOOKUP(D1572,LU_A!$C$2:$D$13,1,TRUE)</f>
        <v>5000</v>
      </c>
      <c r="F1572" t="str">
        <f>VLOOKUP($D1572,LU_A!$C$2:$D$13,2,TRUE)</f>
        <v>SmC</v>
      </c>
      <c r="G1572">
        <v>2484</v>
      </c>
      <c r="H1572" t="s">
        <v>8220</v>
      </c>
      <c r="I1572" t="s">
        <v>8224</v>
      </c>
      <c r="J1572" t="s">
        <v>8246</v>
      </c>
      <c r="K1572">
        <v>1460140282</v>
      </c>
      <c r="L1572" s="8">
        <f t="shared" si="240"/>
        <v>42468.771782407406</v>
      </c>
      <c r="M1572" s="8">
        <f t="shared" si="243"/>
        <v>42468</v>
      </c>
      <c r="N1572" s="9">
        <f t="shared" si="244"/>
        <v>0.77178240740613546</v>
      </c>
      <c r="O1572">
        <v>1457551882</v>
      </c>
      <c r="P1572" s="8">
        <f t="shared" si="241"/>
        <v>42438.813449074078</v>
      </c>
      <c r="Q1572" s="8">
        <f t="shared" si="245"/>
        <v>42438</v>
      </c>
      <c r="R1572" s="9">
        <f t="shared" si="246"/>
        <v>0.81344907407765277</v>
      </c>
      <c r="S1572" t="b">
        <v>0</v>
      </c>
      <c r="T1572">
        <v>52</v>
      </c>
      <c r="U1572" t="str">
        <f t="shared" si="247"/>
        <v/>
      </c>
      <c r="V1572" t="str">
        <f t="shared" si="248"/>
        <v/>
      </c>
      <c r="W1572" t="b">
        <v>0</v>
      </c>
      <c r="X1572" t="s">
        <v>8288</v>
      </c>
      <c r="Y1572" s="3">
        <f t="shared" si="249"/>
        <v>0.41399999999999998</v>
      </c>
      <c r="Z1572" s="4">
        <f t="shared" si="242"/>
        <v>47.769230769230766</v>
      </c>
      <c r="AA1572" t="s">
        <v>8318</v>
      </c>
      <c r="AB1572" t="s">
        <v>8340</v>
      </c>
      <c r="AC1572">
        <f>1</f>
        <v>1</v>
      </c>
    </row>
    <row r="1573" spans="1:29" ht="57.6" x14ac:dyDescent="0.3">
      <c r="A1573">
        <v>1571</v>
      </c>
      <c r="B1573" s="1" t="s">
        <v>1572</v>
      </c>
      <c r="C1573" s="1" t="s">
        <v>5681</v>
      </c>
      <c r="D1573">
        <v>12100</v>
      </c>
      <c r="E1573">
        <f>VLOOKUP(D1573,LU_A!$C$2:$D$13,1,TRUE)</f>
        <v>10000</v>
      </c>
      <c r="F1573" t="str">
        <f>VLOOKUP($D1573,LU_A!$C$2:$D$13,2,TRUE)</f>
        <v>SmD</v>
      </c>
      <c r="G1573">
        <v>80</v>
      </c>
      <c r="H1573" t="s">
        <v>8220</v>
      </c>
      <c r="I1573" t="s">
        <v>8225</v>
      </c>
      <c r="J1573" t="s">
        <v>8247</v>
      </c>
      <c r="K1573">
        <v>1434738483</v>
      </c>
      <c r="L1573" s="8">
        <f t="shared" si="240"/>
        <v>42174.769479166673</v>
      </c>
      <c r="M1573" s="8">
        <f t="shared" si="243"/>
        <v>42174</v>
      </c>
      <c r="N1573" s="9">
        <f t="shared" si="244"/>
        <v>0.76947916667268146</v>
      </c>
      <c r="O1573">
        <v>1432146483</v>
      </c>
      <c r="P1573" s="8">
        <f t="shared" si="241"/>
        <v>42144.769479166673</v>
      </c>
      <c r="Q1573" s="8">
        <f t="shared" si="245"/>
        <v>42144</v>
      </c>
      <c r="R1573" s="9">
        <f t="shared" si="246"/>
        <v>0.76947916667268146</v>
      </c>
      <c r="S1573" t="b">
        <v>0</v>
      </c>
      <c r="T1573">
        <v>4</v>
      </c>
      <c r="U1573" t="str">
        <f t="shared" si="247"/>
        <v/>
      </c>
      <c r="V1573" t="str">
        <f t="shared" si="248"/>
        <v/>
      </c>
      <c r="W1573" t="b">
        <v>0</v>
      </c>
      <c r="X1573" t="s">
        <v>8288</v>
      </c>
      <c r="Y1573" s="3">
        <f t="shared" si="249"/>
        <v>6.6115702479338841E-3</v>
      </c>
      <c r="Z1573" s="4">
        <f t="shared" si="242"/>
        <v>20</v>
      </c>
      <c r="AA1573" t="s">
        <v>8318</v>
      </c>
      <c r="AB1573" t="s">
        <v>8340</v>
      </c>
      <c r="AC1573">
        <f>1</f>
        <v>1</v>
      </c>
    </row>
    <row r="1574" spans="1:29" ht="43.2" x14ac:dyDescent="0.3">
      <c r="A1574">
        <v>1572</v>
      </c>
      <c r="B1574" s="1" t="s">
        <v>1573</v>
      </c>
      <c r="C1574" s="1" t="s">
        <v>5682</v>
      </c>
      <c r="D1574">
        <v>2500</v>
      </c>
      <c r="E1574">
        <f>VLOOKUP(D1574,LU_A!$C$2:$D$13,1,TRUE)</f>
        <v>1000</v>
      </c>
      <c r="F1574" t="str">
        <f>VLOOKUP($D1574,LU_A!$C$2:$D$13,2,TRUE)</f>
        <v>SmB</v>
      </c>
      <c r="G1574">
        <v>125</v>
      </c>
      <c r="H1574" t="s">
        <v>8220</v>
      </c>
      <c r="I1574" t="s">
        <v>8225</v>
      </c>
      <c r="J1574" t="s">
        <v>8247</v>
      </c>
      <c r="K1574">
        <v>1456703940</v>
      </c>
      <c r="L1574" s="8">
        <f t="shared" si="240"/>
        <v>42428.999305555553</v>
      </c>
      <c r="M1574" s="8">
        <f t="shared" si="243"/>
        <v>42428</v>
      </c>
      <c r="N1574" s="9">
        <f t="shared" si="244"/>
        <v>0.99930555555329192</v>
      </c>
      <c r="O1574">
        <v>1454546859</v>
      </c>
      <c r="P1574" s="8">
        <f t="shared" si="241"/>
        <v>42404.033090277779</v>
      </c>
      <c r="Q1574" s="8">
        <f t="shared" si="245"/>
        <v>42404</v>
      </c>
      <c r="R1574" s="9">
        <f t="shared" si="246"/>
        <v>3.309027777868323E-2</v>
      </c>
      <c r="S1574" t="b">
        <v>0</v>
      </c>
      <c r="T1574">
        <v>3</v>
      </c>
      <c r="U1574" t="str">
        <f t="shared" si="247"/>
        <v/>
      </c>
      <c r="V1574" t="str">
        <f t="shared" si="248"/>
        <v/>
      </c>
      <c r="W1574" t="b">
        <v>0</v>
      </c>
      <c r="X1574" t="s">
        <v>8288</v>
      </c>
      <c r="Y1574" s="3">
        <f t="shared" si="249"/>
        <v>0.05</v>
      </c>
      <c r="Z1574" s="4">
        <f t="shared" si="242"/>
        <v>41.666666666666664</v>
      </c>
      <c r="AA1574" t="s">
        <v>8318</v>
      </c>
      <c r="AB1574" t="s">
        <v>8340</v>
      </c>
      <c r="AC1574">
        <f>1</f>
        <v>1</v>
      </c>
    </row>
    <row r="1575" spans="1:29" ht="43.2" x14ac:dyDescent="0.3">
      <c r="A1575">
        <v>1573</v>
      </c>
      <c r="B1575" s="1" t="s">
        <v>1574</v>
      </c>
      <c r="C1575" s="1" t="s">
        <v>5683</v>
      </c>
      <c r="D1575">
        <v>9000</v>
      </c>
      <c r="E1575">
        <f>VLOOKUP(D1575,LU_A!$C$2:$D$13,1,TRUE)</f>
        <v>5000</v>
      </c>
      <c r="F1575" t="str">
        <f>VLOOKUP($D1575,LU_A!$C$2:$D$13,2,TRUE)</f>
        <v>SmC</v>
      </c>
      <c r="G1575">
        <v>223</v>
      </c>
      <c r="H1575" t="s">
        <v>8220</v>
      </c>
      <c r="I1575" t="s">
        <v>8229</v>
      </c>
      <c r="J1575" t="s">
        <v>8251</v>
      </c>
      <c r="K1575">
        <v>1491019140</v>
      </c>
      <c r="L1575" s="8">
        <f t="shared" si="240"/>
        <v>42826.165972222225</v>
      </c>
      <c r="M1575" s="8">
        <f t="shared" si="243"/>
        <v>42826</v>
      </c>
      <c r="N1575" s="9">
        <f t="shared" si="244"/>
        <v>0.16597222222480923</v>
      </c>
      <c r="O1575">
        <v>1487548802</v>
      </c>
      <c r="P1575" s="8">
        <f t="shared" si="241"/>
        <v>42786.000023148154</v>
      </c>
      <c r="Q1575" s="8">
        <f t="shared" si="245"/>
        <v>42786</v>
      </c>
      <c r="R1575" s="9">
        <f t="shared" si="246"/>
        <v>2.3148153559304774E-5</v>
      </c>
      <c r="S1575" t="b">
        <v>0</v>
      </c>
      <c r="T1575">
        <v>3</v>
      </c>
      <c r="U1575" t="str">
        <f t="shared" si="247"/>
        <v/>
      </c>
      <c r="V1575" t="str">
        <f t="shared" si="248"/>
        <v/>
      </c>
      <c r="W1575" t="b">
        <v>0</v>
      </c>
      <c r="X1575" t="s">
        <v>8288</v>
      </c>
      <c r="Y1575" s="3">
        <f t="shared" si="249"/>
        <v>2.4777777777777777E-2</v>
      </c>
      <c r="Z1575" s="4">
        <f t="shared" si="242"/>
        <v>74.333333333333329</v>
      </c>
      <c r="AA1575" t="s">
        <v>8318</v>
      </c>
      <c r="AB1575" t="s">
        <v>8340</v>
      </c>
      <c r="AC1575">
        <f>1</f>
        <v>1</v>
      </c>
    </row>
    <row r="1576" spans="1:29" ht="43.2" x14ac:dyDescent="0.3">
      <c r="A1576">
        <v>1574</v>
      </c>
      <c r="B1576" s="1" t="s">
        <v>1575</v>
      </c>
      <c r="C1576" s="1" t="s">
        <v>5684</v>
      </c>
      <c r="D1576">
        <v>10000</v>
      </c>
      <c r="E1576">
        <f>VLOOKUP(D1576,LU_A!$C$2:$D$13,1,TRUE)</f>
        <v>10000</v>
      </c>
      <c r="F1576" t="str">
        <f>VLOOKUP($D1576,LU_A!$C$2:$D$13,2,TRUE)</f>
        <v>SmD</v>
      </c>
      <c r="G1576">
        <v>506</v>
      </c>
      <c r="H1576" t="s">
        <v>8220</v>
      </c>
      <c r="I1576" t="s">
        <v>8224</v>
      </c>
      <c r="J1576" t="s">
        <v>8246</v>
      </c>
      <c r="K1576">
        <v>1424211329</v>
      </c>
      <c r="L1576" s="8">
        <f t="shared" si="240"/>
        <v>42052.927418981482</v>
      </c>
      <c r="M1576" s="8">
        <f t="shared" si="243"/>
        <v>42052</v>
      </c>
      <c r="N1576" s="9">
        <f t="shared" si="244"/>
        <v>0.92741898148233304</v>
      </c>
      <c r="O1576">
        <v>1421187329</v>
      </c>
      <c r="P1576" s="8">
        <f t="shared" si="241"/>
        <v>42017.927418981482</v>
      </c>
      <c r="Q1576" s="8">
        <f t="shared" si="245"/>
        <v>42017</v>
      </c>
      <c r="R1576" s="9">
        <f t="shared" si="246"/>
        <v>0.92741898148233304</v>
      </c>
      <c r="S1576" t="b">
        <v>0</v>
      </c>
      <c r="T1576">
        <v>6</v>
      </c>
      <c r="U1576" t="str">
        <f t="shared" si="247"/>
        <v/>
      </c>
      <c r="V1576" t="str">
        <f t="shared" si="248"/>
        <v/>
      </c>
      <c r="W1576" t="b">
        <v>0</v>
      </c>
      <c r="X1576" t="s">
        <v>8288</v>
      </c>
      <c r="Y1576" s="3">
        <f t="shared" si="249"/>
        <v>5.0599999999999999E-2</v>
      </c>
      <c r="Z1576" s="4">
        <f t="shared" si="242"/>
        <v>84.333333333333329</v>
      </c>
      <c r="AA1576" t="s">
        <v>8318</v>
      </c>
      <c r="AB1576" t="s">
        <v>8340</v>
      </c>
      <c r="AC1576">
        <f>1</f>
        <v>1</v>
      </c>
    </row>
    <row r="1577" spans="1:29" ht="43.2" x14ac:dyDescent="0.3">
      <c r="A1577">
        <v>1575</v>
      </c>
      <c r="B1577" s="1" t="s">
        <v>1576</v>
      </c>
      <c r="C1577" s="1" t="s">
        <v>5685</v>
      </c>
      <c r="D1577">
        <v>10000</v>
      </c>
      <c r="E1577">
        <f>VLOOKUP(D1577,LU_A!$C$2:$D$13,1,TRUE)</f>
        <v>10000</v>
      </c>
      <c r="F1577" t="str">
        <f>VLOOKUP($D1577,LU_A!$C$2:$D$13,2,TRUE)</f>
        <v>SmD</v>
      </c>
      <c r="G1577">
        <v>2291</v>
      </c>
      <c r="H1577" t="s">
        <v>8220</v>
      </c>
      <c r="I1577" t="s">
        <v>8224</v>
      </c>
      <c r="J1577" t="s">
        <v>8246</v>
      </c>
      <c r="K1577">
        <v>1404909296</v>
      </c>
      <c r="L1577" s="8">
        <f t="shared" si="240"/>
        <v>41829.524259259262</v>
      </c>
      <c r="M1577" s="8">
        <f t="shared" si="243"/>
        <v>41829</v>
      </c>
      <c r="N1577" s="9">
        <f t="shared" si="244"/>
        <v>0.52425925926218042</v>
      </c>
      <c r="O1577">
        <v>1402317296</v>
      </c>
      <c r="P1577" s="8">
        <f t="shared" si="241"/>
        <v>41799.524259259262</v>
      </c>
      <c r="Q1577" s="8">
        <f t="shared" si="245"/>
        <v>41799</v>
      </c>
      <c r="R1577" s="9">
        <f t="shared" si="246"/>
        <v>0.52425925926218042</v>
      </c>
      <c r="S1577" t="b">
        <v>0</v>
      </c>
      <c r="T1577">
        <v>35</v>
      </c>
      <c r="U1577" t="str">
        <f t="shared" si="247"/>
        <v/>
      </c>
      <c r="V1577" t="str">
        <f t="shared" si="248"/>
        <v/>
      </c>
      <c r="W1577" t="b">
        <v>0</v>
      </c>
      <c r="X1577" t="s">
        <v>8288</v>
      </c>
      <c r="Y1577" s="3">
        <f t="shared" si="249"/>
        <v>0.2291</v>
      </c>
      <c r="Z1577" s="4">
        <f t="shared" si="242"/>
        <v>65.457142857142856</v>
      </c>
      <c r="AA1577" t="s">
        <v>8318</v>
      </c>
      <c r="AB1577" t="s">
        <v>8340</v>
      </c>
      <c r="AC1577">
        <f>1</f>
        <v>1</v>
      </c>
    </row>
    <row r="1578" spans="1:29" ht="28.8" x14ac:dyDescent="0.3">
      <c r="A1578">
        <v>1576</v>
      </c>
      <c r="B1578" s="1" t="s">
        <v>1577</v>
      </c>
      <c r="C1578" s="1" t="s">
        <v>5686</v>
      </c>
      <c r="D1578">
        <v>5000</v>
      </c>
      <c r="E1578">
        <f>VLOOKUP(D1578,LU_A!$C$2:$D$13,1,TRUE)</f>
        <v>5000</v>
      </c>
      <c r="F1578" t="str">
        <f>VLOOKUP($D1578,LU_A!$C$2:$D$13,2,TRUE)</f>
        <v>SmC</v>
      </c>
      <c r="G1578">
        <v>650</v>
      </c>
      <c r="H1578" t="s">
        <v>8220</v>
      </c>
      <c r="I1578" t="s">
        <v>8224</v>
      </c>
      <c r="J1578" t="s">
        <v>8246</v>
      </c>
      <c r="K1578">
        <v>1435698368</v>
      </c>
      <c r="L1578" s="8">
        <f t="shared" si="240"/>
        <v>42185.879259259258</v>
      </c>
      <c r="M1578" s="8">
        <f t="shared" si="243"/>
        <v>42185</v>
      </c>
      <c r="N1578" s="9">
        <f t="shared" si="244"/>
        <v>0.87925925925810589</v>
      </c>
      <c r="O1578">
        <v>1431810368</v>
      </c>
      <c r="P1578" s="8">
        <f t="shared" si="241"/>
        <v>42140.879259259258</v>
      </c>
      <c r="Q1578" s="8">
        <f t="shared" si="245"/>
        <v>42140</v>
      </c>
      <c r="R1578" s="9">
        <f t="shared" si="246"/>
        <v>0.87925925925810589</v>
      </c>
      <c r="S1578" t="b">
        <v>0</v>
      </c>
      <c r="T1578">
        <v>10</v>
      </c>
      <c r="U1578" t="str">
        <f t="shared" si="247"/>
        <v/>
      </c>
      <c r="V1578" t="str">
        <f t="shared" si="248"/>
        <v/>
      </c>
      <c r="W1578" t="b">
        <v>0</v>
      </c>
      <c r="X1578" t="s">
        <v>8288</v>
      </c>
      <c r="Y1578" s="3">
        <f t="shared" si="249"/>
        <v>0.13</v>
      </c>
      <c r="Z1578" s="4">
        <f t="shared" si="242"/>
        <v>65</v>
      </c>
      <c r="AA1578" t="s">
        <v>8318</v>
      </c>
      <c r="AB1578" t="s">
        <v>8340</v>
      </c>
      <c r="AC1578">
        <f>1</f>
        <v>1</v>
      </c>
    </row>
    <row r="1579" spans="1:29" ht="43.2" x14ac:dyDescent="0.3">
      <c r="A1579">
        <v>1577</v>
      </c>
      <c r="B1579" s="1" t="s">
        <v>1578</v>
      </c>
      <c r="C1579" s="1" t="s">
        <v>5687</v>
      </c>
      <c r="D1579">
        <v>10000</v>
      </c>
      <c r="E1579">
        <f>VLOOKUP(D1579,LU_A!$C$2:$D$13,1,TRUE)</f>
        <v>10000</v>
      </c>
      <c r="F1579" t="str">
        <f>VLOOKUP($D1579,LU_A!$C$2:$D$13,2,TRUE)</f>
        <v>SmD</v>
      </c>
      <c r="G1579">
        <v>55</v>
      </c>
      <c r="H1579" t="s">
        <v>8220</v>
      </c>
      <c r="I1579" t="s">
        <v>8224</v>
      </c>
      <c r="J1579" t="s">
        <v>8246</v>
      </c>
      <c r="K1579">
        <v>1343161248</v>
      </c>
      <c r="L1579" s="8">
        <f t="shared" si="240"/>
        <v>41114.847777777781</v>
      </c>
      <c r="M1579" s="8">
        <f t="shared" si="243"/>
        <v>41114</v>
      </c>
      <c r="N1579" s="9">
        <f t="shared" si="244"/>
        <v>0.8477777777807205</v>
      </c>
      <c r="O1579">
        <v>1337977248</v>
      </c>
      <c r="P1579" s="8">
        <f t="shared" si="241"/>
        <v>41054.847777777781</v>
      </c>
      <c r="Q1579" s="8">
        <f t="shared" si="245"/>
        <v>41054</v>
      </c>
      <c r="R1579" s="9">
        <f t="shared" si="246"/>
        <v>0.8477777777807205</v>
      </c>
      <c r="S1579" t="b">
        <v>0</v>
      </c>
      <c r="T1579">
        <v>2</v>
      </c>
      <c r="U1579" t="str">
        <f t="shared" si="247"/>
        <v/>
      </c>
      <c r="V1579" t="str">
        <f t="shared" si="248"/>
        <v/>
      </c>
      <c r="W1579" t="b">
        <v>0</v>
      </c>
      <c r="X1579" t="s">
        <v>8288</v>
      </c>
      <c r="Y1579" s="3">
        <f t="shared" si="249"/>
        <v>5.4999999999999997E-3</v>
      </c>
      <c r="Z1579" s="4">
        <f t="shared" si="242"/>
        <v>27.5</v>
      </c>
      <c r="AA1579" t="s">
        <v>8318</v>
      </c>
      <c r="AB1579" t="s">
        <v>8340</v>
      </c>
      <c r="AC1579">
        <f>1</f>
        <v>1</v>
      </c>
    </row>
    <row r="1580" spans="1:29" ht="57.6" x14ac:dyDescent="0.3">
      <c r="A1580">
        <v>1578</v>
      </c>
      <c r="B1580" s="1" t="s">
        <v>1579</v>
      </c>
      <c r="C1580" s="1" t="s">
        <v>5688</v>
      </c>
      <c r="D1580">
        <v>1897</v>
      </c>
      <c r="E1580">
        <f>VLOOKUP(D1580,LU_A!$C$2:$D$13,1,TRUE)</f>
        <v>1000</v>
      </c>
      <c r="F1580" t="str">
        <f>VLOOKUP($D1580,LU_A!$C$2:$D$13,2,TRUE)</f>
        <v>SmB</v>
      </c>
      <c r="G1580">
        <v>205</v>
      </c>
      <c r="H1580" t="s">
        <v>8220</v>
      </c>
      <c r="I1580" t="s">
        <v>8224</v>
      </c>
      <c r="J1580" t="s">
        <v>8246</v>
      </c>
      <c r="K1580">
        <v>1283392800</v>
      </c>
      <c r="L1580" s="8">
        <f t="shared" si="240"/>
        <v>40423.083333333336</v>
      </c>
      <c r="M1580" s="8">
        <f t="shared" si="243"/>
        <v>40423</v>
      </c>
      <c r="N1580" s="9">
        <f t="shared" si="244"/>
        <v>8.3333333335758653E-2</v>
      </c>
      <c r="O1580">
        <v>1281317691</v>
      </c>
      <c r="P1580" s="8">
        <f t="shared" si="241"/>
        <v>40399.065868055557</v>
      </c>
      <c r="Q1580" s="8">
        <f t="shared" si="245"/>
        <v>40399</v>
      </c>
      <c r="R1580" s="9">
        <f t="shared" si="246"/>
        <v>6.5868055557075422E-2</v>
      </c>
      <c r="S1580" t="b">
        <v>0</v>
      </c>
      <c r="T1580">
        <v>4</v>
      </c>
      <c r="U1580" t="str">
        <f t="shared" si="247"/>
        <v/>
      </c>
      <c r="V1580" t="str">
        <f t="shared" si="248"/>
        <v/>
      </c>
      <c r="W1580" t="b">
        <v>0</v>
      </c>
      <c r="X1580" t="s">
        <v>8288</v>
      </c>
      <c r="Y1580" s="3">
        <f t="shared" si="249"/>
        <v>0.10806536636794939</v>
      </c>
      <c r="Z1580" s="4">
        <f t="shared" si="242"/>
        <v>51.25</v>
      </c>
      <c r="AA1580" t="s">
        <v>8318</v>
      </c>
      <c r="AB1580" t="s">
        <v>8340</v>
      </c>
      <c r="AC1580">
        <f>1</f>
        <v>1</v>
      </c>
    </row>
    <row r="1581" spans="1:29" ht="28.8" x14ac:dyDescent="0.3">
      <c r="A1581">
        <v>1579</v>
      </c>
      <c r="B1581" s="1" t="s">
        <v>1580</v>
      </c>
      <c r="C1581" s="1" t="s">
        <v>5689</v>
      </c>
      <c r="D1581">
        <v>3333</v>
      </c>
      <c r="E1581">
        <f>VLOOKUP(D1581,LU_A!$C$2:$D$13,1,TRUE)</f>
        <v>1000</v>
      </c>
      <c r="F1581" t="str">
        <f>VLOOKUP($D1581,LU_A!$C$2:$D$13,2,TRUE)</f>
        <v>SmB</v>
      </c>
      <c r="G1581">
        <v>28</v>
      </c>
      <c r="H1581" t="s">
        <v>8220</v>
      </c>
      <c r="I1581" t="s">
        <v>8224</v>
      </c>
      <c r="J1581" t="s">
        <v>8246</v>
      </c>
      <c r="K1581">
        <v>1377734091</v>
      </c>
      <c r="L1581" s="8">
        <f t="shared" si="240"/>
        <v>41514.996423611112</v>
      </c>
      <c r="M1581" s="8">
        <f t="shared" si="243"/>
        <v>41514</v>
      </c>
      <c r="N1581" s="9">
        <f t="shared" si="244"/>
        <v>0.99642361111182254</v>
      </c>
      <c r="O1581">
        <v>1374882891</v>
      </c>
      <c r="P1581" s="8">
        <f t="shared" si="241"/>
        <v>41481.996423611112</v>
      </c>
      <c r="Q1581" s="8">
        <f t="shared" si="245"/>
        <v>41481</v>
      </c>
      <c r="R1581" s="9">
        <f t="shared" si="246"/>
        <v>0.99642361111182254</v>
      </c>
      <c r="S1581" t="b">
        <v>0</v>
      </c>
      <c r="T1581">
        <v>2</v>
      </c>
      <c r="U1581" t="str">
        <f t="shared" si="247"/>
        <v/>
      </c>
      <c r="V1581" t="str">
        <f t="shared" si="248"/>
        <v/>
      </c>
      <c r="W1581" t="b">
        <v>0</v>
      </c>
      <c r="X1581" t="s">
        <v>8288</v>
      </c>
      <c r="Y1581" s="3">
        <f t="shared" si="249"/>
        <v>8.4008400840084006E-3</v>
      </c>
      <c r="Z1581" s="4">
        <f t="shared" si="242"/>
        <v>14</v>
      </c>
      <c r="AA1581" t="s">
        <v>8318</v>
      </c>
      <c r="AB1581" t="s">
        <v>8340</v>
      </c>
      <c r="AC1581">
        <f>1</f>
        <v>1</v>
      </c>
    </row>
    <row r="1582" spans="1:29" ht="43.2" x14ac:dyDescent="0.3">
      <c r="A1582">
        <v>1580</v>
      </c>
      <c r="B1582" s="1" t="s">
        <v>1581</v>
      </c>
      <c r="C1582" s="1" t="s">
        <v>5690</v>
      </c>
      <c r="D1582">
        <v>1750</v>
      </c>
      <c r="E1582">
        <f>VLOOKUP(D1582,LU_A!$C$2:$D$13,1,TRUE)</f>
        <v>1000</v>
      </c>
      <c r="F1582" t="str">
        <f>VLOOKUP($D1582,LU_A!$C$2:$D$13,2,TRUE)</f>
        <v>SmB</v>
      </c>
      <c r="G1582">
        <v>0</v>
      </c>
      <c r="H1582" t="s">
        <v>8220</v>
      </c>
      <c r="I1582" t="s">
        <v>8224</v>
      </c>
      <c r="J1582" t="s">
        <v>8246</v>
      </c>
      <c r="K1582">
        <v>1337562726</v>
      </c>
      <c r="L1582" s="8">
        <f t="shared" si="240"/>
        <v>41050.050069444449</v>
      </c>
      <c r="M1582" s="8">
        <f t="shared" si="243"/>
        <v>41050</v>
      </c>
      <c r="N1582" s="9">
        <f t="shared" si="244"/>
        <v>5.0069444449036382E-2</v>
      </c>
      <c r="O1582">
        <v>1332378726</v>
      </c>
      <c r="P1582" s="8">
        <f t="shared" si="241"/>
        <v>40990.050069444449</v>
      </c>
      <c r="Q1582" s="8">
        <f t="shared" si="245"/>
        <v>40990</v>
      </c>
      <c r="R1582" s="9">
        <f t="shared" si="246"/>
        <v>5.0069444449036382E-2</v>
      </c>
      <c r="S1582" t="b">
        <v>0</v>
      </c>
      <c r="T1582">
        <v>0</v>
      </c>
      <c r="U1582" t="str">
        <f t="shared" si="247"/>
        <v/>
      </c>
      <c r="V1582" t="str">
        <f t="shared" si="248"/>
        <v/>
      </c>
      <c r="W1582" t="b">
        <v>0</v>
      </c>
      <c r="X1582" t="s">
        <v>8288</v>
      </c>
      <c r="Y1582" s="3">
        <f t="shared" si="249"/>
        <v>0</v>
      </c>
      <c r="Z1582" s="4" t="str">
        <f t="shared" si="242"/>
        <v xml:space="preserve"> </v>
      </c>
      <c r="AA1582" t="s">
        <v>8318</v>
      </c>
      <c r="AB1582" t="s">
        <v>8340</v>
      </c>
      <c r="AC1582">
        <f>1</f>
        <v>1</v>
      </c>
    </row>
    <row r="1583" spans="1:29" ht="43.2" x14ac:dyDescent="0.3">
      <c r="A1583">
        <v>1581</v>
      </c>
      <c r="B1583" s="1" t="s">
        <v>1582</v>
      </c>
      <c r="C1583" s="1" t="s">
        <v>5691</v>
      </c>
      <c r="D1583">
        <v>1000</v>
      </c>
      <c r="E1583">
        <f>VLOOKUP(D1583,LU_A!$C$2:$D$13,1,TRUE)</f>
        <v>1000</v>
      </c>
      <c r="F1583" t="str">
        <f>VLOOKUP($D1583,LU_A!$C$2:$D$13,2,TRUE)</f>
        <v>SmB</v>
      </c>
      <c r="G1583">
        <v>5</v>
      </c>
      <c r="H1583" t="s">
        <v>8221</v>
      </c>
      <c r="I1583" t="s">
        <v>8225</v>
      </c>
      <c r="J1583" t="s">
        <v>8247</v>
      </c>
      <c r="K1583">
        <v>1450521990</v>
      </c>
      <c r="L1583" s="8">
        <f t="shared" si="240"/>
        <v>42357.448958333334</v>
      </c>
      <c r="M1583" s="8">
        <f t="shared" si="243"/>
        <v>42357</v>
      </c>
      <c r="N1583" s="9">
        <f t="shared" si="244"/>
        <v>0.44895833333430346</v>
      </c>
      <c r="O1583">
        <v>1447757190</v>
      </c>
      <c r="P1583" s="8">
        <f t="shared" si="241"/>
        <v>42325.448958333334</v>
      </c>
      <c r="Q1583" s="8">
        <f t="shared" si="245"/>
        <v>42325</v>
      </c>
      <c r="R1583" s="9">
        <f t="shared" si="246"/>
        <v>0.44895833333430346</v>
      </c>
      <c r="S1583" t="b">
        <v>0</v>
      </c>
      <c r="T1583">
        <v>1</v>
      </c>
      <c r="U1583" t="str">
        <f t="shared" si="247"/>
        <v/>
      </c>
      <c r="V1583">
        <f t="shared" si="248"/>
        <v>1</v>
      </c>
      <c r="W1583" t="b">
        <v>0</v>
      </c>
      <c r="X1583" t="s">
        <v>8289</v>
      </c>
      <c r="Y1583" s="3">
        <f t="shared" si="249"/>
        <v>5.0000000000000001E-3</v>
      </c>
      <c r="Z1583" s="4">
        <f t="shared" si="242"/>
        <v>5</v>
      </c>
      <c r="AA1583" t="s">
        <v>8334</v>
      </c>
      <c r="AB1583" t="s">
        <v>8341</v>
      </c>
      <c r="AC1583">
        <f>1</f>
        <v>1</v>
      </c>
    </row>
    <row r="1584" spans="1:29" ht="28.8" x14ac:dyDescent="0.3">
      <c r="A1584">
        <v>1582</v>
      </c>
      <c r="B1584" s="1" t="s">
        <v>1583</v>
      </c>
      <c r="C1584" s="1" t="s">
        <v>5692</v>
      </c>
      <c r="D1584">
        <v>1000</v>
      </c>
      <c r="E1584">
        <f>VLOOKUP(D1584,LU_A!$C$2:$D$13,1,TRUE)</f>
        <v>1000</v>
      </c>
      <c r="F1584" t="str">
        <f>VLOOKUP($D1584,LU_A!$C$2:$D$13,2,TRUE)</f>
        <v>SmB</v>
      </c>
      <c r="G1584">
        <v>93</v>
      </c>
      <c r="H1584" t="s">
        <v>8221</v>
      </c>
      <c r="I1584" t="s">
        <v>8224</v>
      </c>
      <c r="J1584" t="s">
        <v>8246</v>
      </c>
      <c r="K1584">
        <v>1445894400</v>
      </c>
      <c r="L1584" s="8">
        <f t="shared" si="240"/>
        <v>42303.888888888891</v>
      </c>
      <c r="M1584" s="8">
        <f t="shared" si="243"/>
        <v>42303</v>
      </c>
      <c r="N1584" s="9">
        <f t="shared" si="244"/>
        <v>0.88888888889050577</v>
      </c>
      <c r="O1584">
        <v>1440961053</v>
      </c>
      <c r="P1584" s="8">
        <f t="shared" si="241"/>
        <v>42246.789965277778</v>
      </c>
      <c r="Q1584" s="8">
        <f t="shared" si="245"/>
        <v>42246</v>
      </c>
      <c r="R1584" s="9">
        <f t="shared" si="246"/>
        <v>0.78996527777781012</v>
      </c>
      <c r="S1584" t="b">
        <v>0</v>
      </c>
      <c r="T1584">
        <v>3</v>
      </c>
      <c r="U1584" t="str">
        <f t="shared" si="247"/>
        <v/>
      </c>
      <c r="V1584">
        <f t="shared" si="248"/>
        <v>3</v>
      </c>
      <c r="W1584" t="b">
        <v>0</v>
      </c>
      <c r="X1584" t="s">
        <v>8289</v>
      </c>
      <c r="Y1584" s="3">
        <f t="shared" si="249"/>
        <v>9.2999999999999999E-2</v>
      </c>
      <c r="Z1584" s="4">
        <f t="shared" si="242"/>
        <v>31</v>
      </c>
      <c r="AA1584" t="s">
        <v>8334</v>
      </c>
      <c r="AB1584" t="s">
        <v>8341</v>
      </c>
      <c r="AC1584">
        <f>1</f>
        <v>1</v>
      </c>
    </row>
    <row r="1585" spans="1:29" ht="57.6" x14ac:dyDescent="0.3">
      <c r="A1585">
        <v>1583</v>
      </c>
      <c r="B1585" s="1" t="s">
        <v>1584</v>
      </c>
      <c r="C1585" s="1" t="s">
        <v>5693</v>
      </c>
      <c r="D1585">
        <v>20000</v>
      </c>
      <c r="E1585">
        <f>VLOOKUP(D1585,LU_A!$C$2:$D$13,1,TRUE)</f>
        <v>20000</v>
      </c>
      <c r="F1585" t="str">
        <f>VLOOKUP($D1585,LU_A!$C$2:$D$13,2,TRUE)</f>
        <v>MedB</v>
      </c>
      <c r="G1585">
        <v>15</v>
      </c>
      <c r="H1585" t="s">
        <v>8221</v>
      </c>
      <c r="I1585" t="s">
        <v>8225</v>
      </c>
      <c r="J1585" t="s">
        <v>8247</v>
      </c>
      <c r="K1585">
        <v>1411681391</v>
      </c>
      <c r="L1585" s="8">
        <f t="shared" si="240"/>
        <v>41907.904988425929</v>
      </c>
      <c r="M1585" s="8">
        <f t="shared" si="243"/>
        <v>41907</v>
      </c>
      <c r="N1585" s="9">
        <f t="shared" si="244"/>
        <v>0.90498842592933215</v>
      </c>
      <c r="O1585">
        <v>1409089391</v>
      </c>
      <c r="P1585" s="8">
        <f t="shared" si="241"/>
        <v>41877.904988425929</v>
      </c>
      <c r="Q1585" s="8">
        <f t="shared" si="245"/>
        <v>41877</v>
      </c>
      <c r="R1585" s="9">
        <f t="shared" si="246"/>
        <v>0.90498842592933215</v>
      </c>
      <c r="S1585" t="b">
        <v>0</v>
      </c>
      <c r="T1585">
        <v>1</v>
      </c>
      <c r="U1585" t="str">
        <f t="shared" si="247"/>
        <v/>
      </c>
      <c r="V1585">
        <f t="shared" si="248"/>
        <v>1</v>
      </c>
      <c r="W1585" t="b">
        <v>0</v>
      </c>
      <c r="X1585" t="s">
        <v>8289</v>
      </c>
      <c r="Y1585" s="3">
        <f t="shared" si="249"/>
        <v>7.5000000000000002E-4</v>
      </c>
      <c r="Z1585" s="4">
        <f t="shared" si="242"/>
        <v>15</v>
      </c>
      <c r="AA1585" t="s">
        <v>8334</v>
      </c>
      <c r="AB1585" t="s">
        <v>8341</v>
      </c>
      <c r="AC1585">
        <f>1</f>
        <v>1</v>
      </c>
    </row>
    <row r="1586" spans="1:29" ht="43.2" x14ac:dyDescent="0.3">
      <c r="A1586">
        <v>1584</v>
      </c>
      <c r="B1586" s="1" t="s">
        <v>1585</v>
      </c>
      <c r="C1586" s="1" t="s">
        <v>5694</v>
      </c>
      <c r="D1586">
        <v>1200</v>
      </c>
      <c r="E1586">
        <f>VLOOKUP(D1586,LU_A!$C$2:$D$13,1,TRUE)</f>
        <v>1000</v>
      </c>
      <c r="F1586" t="str">
        <f>VLOOKUP($D1586,LU_A!$C$2:$D$13,2,TRUE)</f>
        <v>SmB</v>
      </c>
      <c r="G1586">
        <v>0</v>
      </c>
      <c r="H1586" t="s">
        <v>8221</v>
      </c>
      <c r="I1586" t="s">
        <v>8224</v>
      </c>
      <c r="J1586" t="s">
        <v>8246</v>
      </c>
      <c r="K1586">
        <v>1401464101</v>
      </c>
      <c r="L1586" s="8">
        <f t="shared" si="240"/>
        <v>41789.649317129632</v>
      </c>
      <c r="M1586" s="8">
        <f t="shared" si="243"/>
        <v>41789</v>
      </c>
      <c r="N1586" s="9">
        <f t="shared" si="244"/>
        <v>0.64931712963152677</v>
      </c>
      <c r="O1586">
        <v>1400600101</v>
      </c>
      <c r="P1586" s="8">
        <f t="shared" si="241"/>
        <v>41779.649317129632</v>
      </c>
      <c r="Q1586" s="8">
        <f t="shared" si="245"/>
        <v>41779</v>
      </c>
      <c r="R1586" s="9">
        <f t="shared" si="246"/>
        <v>0.64931712963152677</v>
      </c>
      <c r="S1586" t="b">
        <v>0</v>
      </c>
      <c r="T1586">
        <v>0</v>
      </c>
      <c r="U1586" t="str">
        <f t="shared" si="247"/>
        <v/>
      </c>
      <c r="V1586">
        <f t="shared" si="248"/>
        <v>0</v>
      </c>
      <c r="W1586" t="b">
        <v>0</v>
      </c>
      <c r="X1586" t="s">
        <v>8289</v>
      </c>
      <c r="Y1586" s="3">
        <f t="shared" si="249"/>
        <v>0</v>
      </c>
      <c r="Z1586" s="4" t="str">
        <f t="shared" si="242"/>
        <v xml:space="preserve"> </v>
      </c>
      <c r="AA1586" t="s">
        <v>8334</v>
      </c>
      <c r="AB1586" t="s">
        <v>8341</v>
      </c>
      <c r="AC1586">
        <f>1</f>
        <v>1</v>
      </c>
    </row>
    <row r="1587" spans="1:29" ht="57.6" x14ac:dyDescent="0.3">
      <c r="A1587">
        <v>1585</v>
      </c>
      <c r="B1587" s="1" t="s">
        <v>1586</v>
      </c>
      <c r="C1587" s="1" t="s">
        <v>5695</v>
      </c>
      <c r="D1587">
        <v>2000</v>
      </c>
      <c r="E1587">
        <f>VLOOKUP(D1587,LU_A!$C$2:$D$13,1,TRUE)</f>
        <v>1000</v>
      </c>
      <c r="F1587" t="str">
        <f>VLOOKUP($D1587,LU_A!$C$2:$D$13,2,TRUE)</f>
        <v>SmB</v>
      </c>
      <c r="G1587">
        <v>1580</v>
      </c>
      <c r="H1587" t="s">
        <v>8221</v>
      </c>
      <c r="I1587" t="s">
        <v>8229</v>
      </c>
      <c r="J1587" t="s">
        <v>8251</v>
      </c>
      <c r="K1587">
        <v>1482663600</v>
      </c>
      <c r="L1587" s="8">
        <f t="shared" si="240"/>
        <v>42729.458333333328</v>
      </c>
      <c r="M1587" s="8">
        <f t="shared" si="243"/>
        <v>42729</v>
      </c>
      <c r="N1587" s="9">
        <f t="shared" si="244"/>
        <v>0.45833333332848269</v>
      </c>
      <c r="O1587">
        <v>1480800568</v>
      </c>
      <c r="P1587" s="8">
        <f t="shared" si="241"/>
        <v>42707.895462962959</v>
      </c>
      <c r="Q1587" s="8">
        <f t="shared" si="245"/>
        <v>42707</v>
      </c>
      <c r="R1587" s="9">
        <f t="shared" si="246"/>
        <v>0.89546296295884531</v>
      </c>
      <c r="S1587" t="b">
        <v>0</v>
      </c>
      <c r="T1587">
        <v>12</v>
      </c>
      <c r="U1587" t="str">
        <f t="shared" si="247"/>
        <v/>
      </c>
      <c r="V1587">
        <f t="shared" si="248"/>
        <v>12</v>
      </c>
      <c r="W1587" t="b">
        <v>0</v>
      </c>
      <c r="X1587" t="s">
        <v>8289</v>
      </c>
      <c r="Y1587" s="3">
        <f t="shared" si="249"/>
        <v>0.79</v>
      </c>
      <c r="Z1587" s="4">
        <f t="shared" si="242"/>
        <v>131.66666666666666</v>
      </c>
      <c r="AA1587" t="s">
        <v>8334</v>
      </c>
      <c r="AB1587" t="s">
        <v>8341</v>
      </c>
      <c r="AC1587">
        <f>1</f>
        <v>1</v>
      </c>
    </row>
    <row r="1588" spans="1:29" ht="28.8" x14ac:dyDescent="0.3">
      <c r="A1588">
        <v>1586</v>
      </c>
      <c r="B1588" s="1" t="s">
        <v>1587</v>
      </c>
      <c r="C1588" s="1" t="s">
        <v>5696</v>
      </c>
      <c r="D1588">
        <v>1500</v>
      </c>
      <c r="E1588">
        <f>VLOOKUP(D1588,LU_A!$C$2:$D$13,1,TRUE)</f>
        <v>1000</v>
      </c>
      <c r="F1588" t="str">
        <f>VLOOKUP($D1588,LU_A!$C$2:$D$13,2,TRUE)</f>
        <v>SmB</v>
      </c>
      <c r="G1588">
        <v>0</v>
      </c>
      <c r="H1588" t="s">
        <v>8221</v>
      </c>
      <c r="I1588" t="s">
        <v>8224</v>
      </c>
      <c r="J1588" t="s">
        <v>8246</v>
      </c>
      <c r="K1588">
        <v>1428197422</v>
      </c>
      <c r="L1588" s="8">
        <f t="shared" si="240"/>
        <v>42099.062754629631</v>
      </c>
      <c r="M1588" s="8">
        <f t="shared" si="243"/>
        <v>42099</v>
      </c>
      <c r="N1588" s="9">
        <f t="shared" si="244"/>
        <v>6.2754629630944692E-2</v>
      </c>
      <c r="O1588">
        <v>1425609022</v>
      </c>
      <c r="P1588" s="8">
        <f t="shared" si="241"/>
        <v>42069.104421296302</v>
      </c>
      <c r="Q1588" s="8">
        <f t="shared" si="245"/>
        <v>42069</v>
      </c>
      <c r="R1588" s="9">
        <f t="shared" si="246"/>
        <v>0.104421296302462</v>
      </c>
      <c r="S1588" t="b">
        <v>0</v>
      </c>
      <c r="T1588">
        <v>0</v>
      </c>
      <c r="U1588" t="str">
        <f t="shared" si="247"/>
        <v/>
      </c>
      <c r="V1588">
        <f t="shared" si="248"/>
        <v>0</v>
      </c>
      <c r="W1588" t="b">
        <v>0</v>
      </c>
      <c r="X1588" t="s">
        <v>8289</v>
      </c>
      <c r="Y1588" s="3">
        <f t="shared" si="249"/>
        <v>0</v>
      </c>
      <c r="Z1588" s="4" t="str">
        <f t="shared" si="242"/>
        <v xml:space="preserve"> </v>
      </c>
      <c r="AA1588" t="s">
        <v>8334</v>
      </c>
      <c r="AB1588" t="s">
        <v>8341</v>
      </c>
      <c r="AC1588">
        <f>1</f>
        <v>1</v>
      </c>
    </row>
    <row r="1589" spans="1:29" ht="57.6" x14ac:dyDescent="0.3">
      <c r="A1589">
        <v>1587</v>
      </c>
      <c r="B1589" s="1" t="s">
        <v>1588</v>
      </c>
      <c r="C1589" s="1" t="s">
        <v>5697</v>
      </c>
      <c r="D1589">
        <v>7500</v>
      </c>
      <c r="E1589">
        <f>VLOOKUP(D1589,LU_A!$C$2:$D$13,1,TRUE)</f>
        <v>5000</v>
      </c>
      <c r="F1589" t="str">
        <f>VLOOKUP($D1589,LU_A!$C$2:$D$13,2,TRUE)</f>
        <v>SmC</v>
      </c>
      <c r="G1589">
        <v>1</v>
      </c>
      <c r="H1589" t="s">
        <v>8221</v>
      </c>
      <c r="I1589" t="s">
        <v>8224</v>
      </c>
      <c r="J1589" t="s">
        <v>8246</v>
      </c>
      <c r="K1589">
        <v>1418510965</v>
      </c>
      <c r="L1589" s="8">
        <f t="shared" si="240"/>
        <v>41986.950983796298</v>
      </c>
      <c r="M1589" s="8">
        <f t="shared" si="243"/>
        <v>41986</v>
      </c>
      <c r="N1589" s="9">
        <f t="shared" si="244"/>
        <v>0.95098379629780538</v>
      </c>
      <c r="O1589">
        <v>1415918965</v>
      </c>
      <c r="P1589" s="8">
        <f t="shared" si="241"/>
        <v>41956.950983796298</v>
      </c>
      <c r="Q1589" s="8">
        <f t="shared" si="245"/>
        <v>41956</v>
      </c>
      <c r="R1589" s="9">
        <f t="shared" si="246"/>
        <v>0.95098379629780538</v>
      </c>
      <c r="S1589" t="b">
        <v>0</v>
      </c>
      <c r="T1589">
        <v>1</v>
      </c>
      <c r="U1589" t="str">
        <f t="shared" si="247"/>
        <v/>
      </c>
      <c r="V1589">
        <f t="shared" si="248"/>
        <v>1</v>
      </c>
      <c r="W1589" t="b">
        <v>0</v>
      </c>
      <c r="X1589" t="s">
        <v>8289</v>
      </c>
      <c r="Y1589" s="3">
        <f t="shared" si="249"/>
        <v>1.3333333333333334E-4</v>
      </c>
      <c r="Z1589" s="4">
        <f t="shared" si="242"/>
        <v>1</v>
      </c>
      <c r="AA1589" t="s">
        <v>8334</v>
      </c>
      <c r="AB1589" t="s">
        <v>8341</v>
      </c>
      <c r="AC1589">
        <f>1</f>
        <v>1</v>
      </c>
    </row>
    <row r="1590" spans="1:29" ht="28.8" x14ac:dyDescent="0.3">
      <c r="A1590">
        <v>1588</v>
      </c>
      <c r="B1590" s="1" t="s">
        <v>1589</v>
      </c>
      <c r="C1590" s="1" t="s">
        <v>5698</v>
      </c>
      <c r="D1590">
        <v>516</v>
      </c>
      <c r="E1590">
        <f>VLOOKUP(D1590,LU_A!$C$2:$D$13,1,TRUE)</f>
        <v>0</v>
      </c>
      <c r="F1590" t="str">
        <f>VLOOKUP($D1590,LU_A!$C$2:$D$13,2,TRUE)</f>
        <v>SmA</v>
      </c>
      <c r="G1590">
        <v>0</v>
      </c>
      <c r="H1590" t="s">
        <v>8221</v>
      </c>
      <c r="I1590" t="s">
        <v>8224</v>
      </c>
      <c r="J1590" t="s">
        <v>8246</v>
      </c>
      <c r="K1590">
        <v>1422735120</v>
      </c>
      <c r="L1590" s="8">
        <f t="shared" si="240"/>
        <v>42035.841666666667</v>
      </c>
      <c r="M1590" s="8">
        <f t="shared" si="243"/>
        <v>42035</v>
      </c>
      <c r="N1590" s="9">
        <f t="shared" si="244"/>
        <v>0.84166666666715173</v>
      </c>
      <c r="O1590">
        <v>1420091999</v>
      </c>
      <c r="P1590" s="8">
        <f t="shared" si="241"/>
        <v>42005.24998842593</v>
      </c>
      <c r="Q1590" s="8">
        <f t="shared" si="245"/>
        <v>42005</v>
      </c>
      <c r="R1590" s="9">
        <f t="shared" si="246"/>
        <v>0.24998842593049631</v>
      </c>
      <c r="S1590" t="b">
        <v>0</v>
      </c>
      <c r="T1590">
        <v>0</v>
      </c>
      <c r="U1590" t="str">
        <f t="shared" si="247"/>
        <v/>
      </c>
      <c r="V1590">
        <f t="shared" si="248"/>
        <v>0</v>
      </c>
      <c r="W1590" t="b">
        <v>0</v>
      </c>
      <c r="X1590" t="s">
        <v>8289</v>
      </c>
      <c r="Y1590" s="3">
        <f t="shared" si="249"/>
        <v>0</v>
      </c>
      <c r="Z1590" s="4" t="str">
        <f t="shared" si="242"/>
        <v xml:space="preserve"> </v>
      </c>
      <c r="AA1590" t="s">
        <v>8334</v>
      </c>
      <c r="AB1590" t="s">
        <v>8341</v>
      </c>
      <c r="AC1590">
        <f>1</f>
        <v>1</v>
      </c>
    </row>
    <row r="1591" spans="1:29" ht="43.2" x14ac:dyDescent="0.3">
      <c r="A1591">
        <v>1589</v>
      </c>
      <c r="B1591" s="1" t="s">
        <v>1590</v>
      </c>
      <c r="C1591" s="1" t="s">
        <v>5699</v>
      </c>
      <c r="D1591">
        <v>1200</v>
      </c>
      <c r="E1591">
        <f>VLOOKUP(D1591,LU_A!$C$2:$D$13,1,TRUE)</f>
        <v>1000</v>
      </c>
      <c r="F1591" t="str">
        <f>VLOOKUP($D1591,LU_A!$C$2:$D$13,2,TRUE)</f>
        <v>SmB</v>
      </c>
      <c r="G1591">
        <v>0</v>
      </c>
      <c r="H1591" t="s">
        <v>8221</v>
      </c>
      <c r="I1591" t="s">
        <v>8224</v>
      </c>
      <c r="J1591" t="s">
        <v>8246</v>
      </c>
      <c r="K1591">
        <v>1444433886</v>
      </c>
      <c r="L1591" s="8">
        <f t="shared" si="240"/>
        <v>42286.984791666662</v>
      </c>
      <c r="M1591" s="8">
        <f t="shared" si="243"/>
        <v>42286</v>
      </c>
      <c r="N1591" s="9">
        <f t="shared" si="244"/>
        <v>0.98479166666220408</v>
      </c>
      <c r="O1591">
        <v>1441841886</v>
      </c>
      <c r="P1591" s="8">
        <f t="shared" si="241"/>
        <v>42256.984791666662</v>
      </c>
      <c r="Q1591" s="8">
        <f t="shared" si="245"/>
        <v>42256</v>
      </c>
      <c r="R1591" s="9">
        <f t="shared" si="246"/>
        <v>0.98479166666220408</v>
      </c>
      <c r="S1591" t="b">
        <v>0</v>
      </c>
      <c r="T1591">
        <v>0</v>
      </c>
      <c r="U1591" t="str">
        <f t="shared" si="247"/>
        <v/>
      </c>
      <c r="V1591">
        <f t="shared" si="248"/>
        <v>0</v>
      </c>
      <c r="W1591" t="b">
        <v>0</v>
      </c>
      <c r="X1591" t="s">
        <v>8289</v>
      </c>
      <c r="Y1591" s="3">
        <f t="shared" si="249"/>
        <v>0</v>
      </c>
      <c r="Z1591" s="4" t="str">
        <f t="shared" si="242"/>
        <v xml:space="preserve"> </v>
      </c>
      <c r="AA1591" t="s">
        <v>8334</v>
      </c>
      <c r="AB1591" t="s">
        <v>8341</v>
      </c>
      <c r="AC1591">
        <f>1</f>
        <v>1</v>
      </c>
    </row>
    <row r="1592" spans="1:29" x14ac:dyDescent="0.3">
      <c r="A1592">
        <v>1590</v>
      </c>
      <c r="B1592" s="1" t="s">
        <v>1591</v>
      </c>
      <c r="C1592" s="1" t="s">
        <v>5700</v>
      </c>
      <c r="D1592">
        <v>60000</v>
      </c>
      <c r="E1592">
        <f>VLOOKUP(D1592,LU_A!$C$2:$D$13,1,TRUE)</f>
        <v>50000</v>
      </c>
      <c r="F1592" t="str">
        <f>VLOOKUP($D1592,LU_A!$C$2:$D$13,2,TRUE)</f>
        <v>LgD</v>
      </c>
      <c r="G1592">
        <v>1020</v>
      </c>
      <c r="H1592" t="s">
        <v>8221</v>
      </c>
      <c r="I1592" t="s">
        <v>8237</v>
      </c>
      <c r="J1592" t="s">
        <v>8249</v>
      </c>
      <c r="K1592">
        <v>1443040464</v>
      </c>
      <c r="L1592" s="8">
        <f t="shared" si="240"/>
        <v>42270.857222222221</v>
      </c>
      <c r="M1592" s="8">
        <f t="shared" si="243"/>
        <v>42270</v>
      </c>
      <c r="N1592" s="9">
        <f t="shared" si="244"/>
        <v>0.85722222222102573</v>
      </c>
      <c r="O1592">
        <v>1440448464</v>
      </c>
      <c r="P1592" s="8">
        <f t="shared" si="241"/>
        <v>42240.857222222221</v>
      </c>
      <c r="Q1592" s="8">
        <f t="shared" si="245"/>
        <v>42240</v>
      </c>
      <c r="R1592" s="9">
        <f t="shared" si="246"/>
        <v>0.85722222222102573</v>
      </c>
      <c r="S1592" t="b">
        <v>0</v>
      </c>
      <c r="T1592">
        <v>2</v>
      </c>
      <c r="U1592" t="str">
        <f t="shared" si="247"/>
        <v/>
      </c>
      <c r="V1592">
        <f t="shared" si="248"/>
        <v>2</v>
      </c>
      <c r="W1592" t="b">
        <v>0</v>
      </c>
      <c r="X1592" t="s">
        <v>8289</v>
      </c>
      <c r="Y1592" s="3">
        <f t="shared" si="249"/>
        <v>1.7000000000000001E-2</v>
      </c>
      <c r="Z1592" s="4">
        <f t="shared" si="242"/>
        <v>510</v>
      </c>
      <c r="AA1592" t="s">
        <v>8334</v>
      </c>
      <c r="AB1592" t="s">
        <v>8341</v>
      </c>
      <c r="AC1592">
        <f>1</f>
        <v>1</v>
      </c>
    </row>
    <row r="1593" spans="1:29" ht="57.6" x14ac:dyDescent="0.3">
      <c r="A1593">
        <v>1591</v>
      </c>
      <c r="B1593" s="1" t="s">
        <v>1592</v>
      </c>
      <c r="C1593" s="1" t="s">
        <v>5701</v>
      </c>
      <c r="D1593">
        <v>14000</v>
      </c>
      <c r="E1593">
        <f>VLOOKUP(D1593,LU_A!$C$2:$D$13,1,TRUE)</f>
        <v>10000</v>
      </c>
      <c r="F1593" t="str">
        <f>VLOOKUP($D1593,LU_A!$C$2:$D$13,2,TRUE)</f>
        <v>SmD</v>
      </c>
      <c r="G1593">
        <v>4092</v>
      </c>
      <c r="H1593" t="s">
        <v>8221</v>
      </c>
      <c r="I1593" t="s">
        <v>8225</v>
      </c>
      <c r="J1593" t="s">
        <v>8247</v>
      </c>
      <c r="K1593">
        <v>1459700741</v>
      </c>
      <c r="L1593" s="8">
        <f t="shared" si="240"/>
        <v>42463.68450231482</v>
      </c>
      <c r="M1593" s="8">
        <f t="shared" si="243"/>
        <v>42463</v>
      </c>
      <c r="N1593" s="9">
        <f t="shared" si="244"/>
        <v>0.68450231481983792</v>
      </c>
      <c r="O1593">
        <v>1457112341</v>
      </c>
      <c r="P1593" s="8">
        <f t="shared" si="241"/>
        <v>42433.726168981477</v>
      </c>
      <c r="Q1593" s="8">
        <f t="shared" si="245"/>
        <v>42433</v>
      </c>
      <c r="R1593" s="9">
        <f t="shared" si="246"/>
        <v>0.72616898147680331</v>
      </c>
      <c r="S1593" t="b">
        <v>0</v>
      </c>
      <c r="T1593">
        <v>92</v>
      </c>
      <c r="U1593" t="str">
        <f t="shared" si="247"/>
        <v/>
      </c>
      <c r="V1593">
        <f t="shared" si="248"/>
        <v>92</v>
      </c>
      <c r="W1593" t="b">
        <v>0</v>
      </c>
      <c r="X1593" t="s">
        <v>8289</v>
      </c>
      <c r="Y1593" s="3">
        <f t="shared" si="249"/>
        <v>0.29228571428571426</v>
      </c>
      <c r="Z1593" s="4">
        <f t="shared" si="242"/>
        <v>44.478260869565219</v>
      </c>
      <c r="AA1593" t="s">
        <v>8334</v>
      </c>
      <c r="AB1593" t="s">
        <v>8341</v>
      </c>
      <c r="AC1593">
        <f>1</f>
        <v>1</v>
      </c>
    </row>
    <row r="1594" spans="1:29" ht="28.8" x14ac:dyDescent="0.3">
      <c r="A1594">
        <v>1592</v>
      </c>
      <c r="B1594" s="1" t="s">
        <v>1593</v>
      </c>
      <c r="C1594" s="1" t="s">
        <v>5702</v>
      </c>
      <c r="D1594">
        <v>25</v>
      </c>
      <c r="E1594">
        <f>VLOOKUP(D1594,LU_A!$C$2:$D$13,1,TRUE)</f>
        <v>0</v>
      </c>
      <c r="F1594" t="str">
        <f>VLOOKUP($D1594,LU_A!$C$2:$D$13,2,TRUE)</f>
        <v>SmA</v>
      </c>
      <c r="G1594">
        <v>0</v>
      </c>
      <c r="H1594" t="s">
        <v>8221</v>
      </c>
      <c r="I1594" t="s">
        <v>8224</v>
      </c>
      <c r="J1594" t="s">
        <v>8246</v>
      </c>
      <c r="K1594">
        <v>1427503485</v>
      </c>
      <c r="L1594" s="8">
        <f t="shared" si="240"/>
        <v>42091.031076388885</v>
      </c>
      <c r="M1594" s="8">
        <f t="shared" si="243"/>
        <v>42091</v>
      </c>
      <c r="N1594" s="9">
        <f t="shared" si="244"/>
        <v>3.1076388884685002E-2</v>
      </c>
      <c r="O1594">
        <v>1423619085</v>
      </c>
      <c r="P1594" s="8">
        <f t="shared" si="241"/>
        <v>42046.072743055556</v>
      </c>
      <c r="Q1594" s="8">
        <f t="shared" si="245"/>
        <v>42046</v>
      </c>
      <c r="R1594" s="9">
        <f t="shared" si="246"/>
        <v>7.2743055556202307E-2</v>
      </c>
      <c r="S1594" t="b">
        <v>0</v>
      </c>
      <c r="T1594">
        <v>0</v>
      </c>
      <c r="U1594" t="str">
        <f t="shared" si="247"/>
        <v/>
      </c>
      <c r="V1594">
        <f t="shared" si="248"/>
        <v>0</v>
      </c>
      <c r="W1594" t="b">
        <v>0</v>
      </c>
      <c r="X1594" t="s">
        <v>8289</v>
      </c>
      <c r="Y1594" s="3">
        <f t="shared" si="249"/>
        <v>0</v>
      </c>
      <c r="Z1594" s="4" t="str">
        <f t="shared" si="242"/>
        <v xml:space="preserve"> </v>
      </c>
      <c r="AA1594" t="s">
        <v>8334</v>
      </c>
      <c r="AB1594" t="s">
        <v>8341</v>
      </c>
      <c r="AC1594">
        <f>1</f>
        <v>1</v>
      </c>
    </row>
    <row r="1595" spans="1:29" ht="28.8" x14ac:dyDescent="0.3">
      <c r="A1595">
        <v>1593</v>
      </c>
      <c r="B1595" s="1" t="s">
        <v>1594</v>
      </c>
      <c r="C1595" s="1" t="s">
        <v>5703</v>
      </c>
      <c r="D1595">
        <v>22000</v>
      </c>
      <c r="E1595">
        <f>VLOOKUP(D1595,LU_A!$C$2:$D$13,1,TRUE)</f>
        <v>20000</v>
      </c>
      <c r="F1595" t="str">
        <f>VLOOKUP($D1595,LU_A!$C$2:$D$13,2,TRUE)</f>
        <v>MedB</v>
      </c>
      <c r="G1595">
        <v>3</v>
      </c>
      <c r="H1595" t="s">
        <v>8221</v>
      </c>
      <c r="I1595" t="s">
        <v>8224</v>
      </c>
      <c r="J1595" t="s">
        <v>8246</v>
      </c>
      <c r="K1595">
        <v>1425154655</v>
      </c>
      <c r="L1595" s="8">
        <f t="shared" si="240"/>
        <v>42063.845543981486</v>
      </c>
      <c r="M1595" s="8">
        <f t="shared" si="243"/>
        <v>42063</v>
      </c>
      <c r="N1595" s="9">
        <f t="shared" si="244"/>
        <v>0.84554398148611654</v>
      </c>
      <c r="O1595">
        <v>1422562655</v>
      </c>
      <c r="P1595" s="8">
        <f t="shared" si="241"/>
        <v>42033.845543981486</v>
      </c>
      <c r="Q1595" s="8">
        <f t="shared" si="245"/>
        <v>42033</v>
      </c>
      <c r="R1595" s="9">
        <f t="shared" si="246"/>
        <v>0.84554398148611654</v>
      </c>
      <c r="S1595" t="b">
        <v>0</v>
      </c>
      <c r="T1595">
        <v>3</v>
      </c>
      <c r="U1595" t="str">
        <f t="shared" si="247"/>
        <v/>
      </c>
      <c r="V1595">
        <f t="shared" si="248"/>
        <v>3</v>
      </c>
      <c r="W1595" t="b">
        <v>0</v>
      </c>
      <c r="X1595" t="s">
        <v>8289</v>
      </c>
      <c r="Y1595" s="3">
        <f t="shared" si="249"/>
        <v>1.3636363636363637E-4</v>
      </c>
      <c r="Z1595" s="4">
        <f t="shared" si="242"/>
        <v>1</v>
      </c>
      <c r="AA1595" t="s">
        <v>8334</v>
      </c>
      <c r="AB1595" t="s">
        <v>8341</v>
      </c>
      <c r="AC1595">
        <f>1</f>
        <v>1</v>
      </c>
    </row>
    <row r="1596" spans="1:29" ht="28.8" x14ac:dyDescent="0.3">
      <c r="A1596">
        <v>1594</v>
      </c>
      <c r="B1596" s="1" t="s">
        <v>1595</v>
      </c>
      <c r="C1596" s="1" t="s">
        <v>5704</v>
      </c>
      <c r="D1596">
        <v>1000</v>
      </c>
      <c r="E1596">
        <f>VLOOKUP(D1596,LU_A!$C$2:$D$13,1,TRUE)</f>
        <v>1000</v>
      </c>
      <c r="F1596" t="str">
        <f>VLOOKUP($D1596,LU_A!$C$2:$D$13,2,TRUE)</f>
        <v>SmB</v>
      </c>
      <c r="G1596">
        <v>205</v>
      </c>
      <c r="H1596" t="s">
        <v>8221</v>
      </c>
      <c r="I1596" t="s">
        <v>8224</v>
      </c>
      <c r="J1596" t="s">
        <v>8246</v>
      </c>
      <c r="K1596">
        <v>1463329260</v>
      </c>
      <c r="L1596" s="8">
        <f t="shared" si="240"/>
        <v>42505.681249999994</v>
      </c>
      <c r="M1596" s="8">
        <f t="shared" si="243"/>
        <v>42505</v>
      </c>
      <c r="N1596" s="9">
        <f t="shared" si="244"/>
        <v>0.68124999999417923</v>
      </c>
      <c r="O1596">
        <v>1458147982</v>
      </c>
      <c r="P1596" s="8">
        <f t="shared" si="241"/>
        <v>42445.712754629625</v>
      </c>
      <c r="Q1596" s="8">
        <f t="shared" si="245"/>
        <v>42445</v>
      </c>
      <c r="R1596" s="9">
        <f t="shared" si="246"/>
        <v>0.71275462962512393</v>
      </c>
      <c r="S1596" t="b">
        <v>0</v>
      </c>
      <c r="T1596">
        <v>10</v>
      </c>
      <c r="U1596" t="str">
        <f t="shared" si="247"/>
        <v/>
      </c>
      <c r="V1596">
        <f t="shared" si="248"/>
        <v>10</v>
      </c>
      <c r="W1596" t="b">
        <v>0</v>
      </c>
      <c r="X1596" t="s">
        <v>8289</v>
      </c>
      <c r="Y1596" s="3">
        <f t="shared" si="249"/>
        <v>0.20499999999999999</v>
      </c>
      <c r="Z1596" s="4">
        <f t="shared" si="242"/>
        <v>20.5</v>
      </c>
      <c r="AA1596" t="s">
        <v>8334</v>
      </c>
      <c r="AB1596" t="s">
        <v>8341</v>
      </c>
      <c r="AC1596">
        <f>1</f>
        <v>1</v>
      </c>
    </row>
    <row r="1597" spans="1:29" ht="43.2" x14ac:dyDescent="0.3">
      <c r="A1597">
        <v>1595</v>
      </c>
      <c r="B1597" s="1" t="s">
        <v>1596</v>
      </c>
      <c r="C1597" s="1" t="s">
        <v>5705</v>
      </c>
      <c r="D1597">
        <v>100000</v>
      </c>
      <c r="E1597">
        <f>VLOOKUP(D1597,LU_A!$C$2:$D$13,1,TRUE)</f>
        <v>50000</v>
      </c>
      <c r="F1597" t="str">
        <f>VLOOKUP($D1597,LU_A!$C$2:$D$13,2,TRUE)</f>
        <v>LgD</v>
      </c>
      <c r="G1597">
        <v>280</v>
      </c>
      <c r="H1597" t="s">
        <v>8221</v>
      </c>
      <c r="I1597" t="s">
        <v>8224</v>
      </c>
      <c r="J1597" t="s">
        <v>8246</v>
      </c>
      <c r="K1597">
        <v>1403122380</v>
      </c>
      <c r="L1597" s="8">
        <f t="shared" si="240"/>
        <v>41808.842361111114</v>
      </c>
      <c r="M1597" s="8">
        <f t="shared" si="243"/>
        <v>41808</v>
      </c>
      <c r="N1597" s="9">
        <f t="shared" si="244"/>
        <v>0.84236111111385981</v>
      </c>
      <c r="O1597">
        <v>1400634728</v>
      </c>
      <c r="P1597" s="8">
        <f t="shared" si="241"/>
        <v>41780.050092592595</v>
      </c>
      <c r="Q1597" s="8">
        <f t="shared" si="245"/>
        <v>41780</v>
      </c>
      <c r="R1597" s="9">
        <f t="shared" si="246"/>
        <v>5.0092592595319729E-2</v>
      </c>
      <c r="S1597" t="b">
        <v>0</v>
      </c>
      <c r="T1597">
        <v>7</v>
      </c>
      <c r="U1597" t="str">
        <f t="shared" si="247"/>
        <v/>
      </c>
      <c r="V1597">
        <f t="shared" si="248"/>
        <v>7</v>
      </c>
      <c r="W1597" t="b">
        <v>0</v>
      </c>
      <c r="X1597" t="s">
        <v>8289</v>
      </c>
      <c r="Y1597" s="3">
        <f t="shared" si="249"/>
        <v>2.8E-3</v>
      </c>
      <c r="Z1597" s="4">
        <f t="shared" si="242"/>
        <v>40</v>
      </c>
      <c r="AA1597" t="s">
        <v>8334</v>
      </c>
      <c r="AB1597" t="s">
        <v>8341</v>
      </c>
      <c r="AC1597">
        <f>1</f>
        <v>1</v>
      </c>
    </row>
    <row r="1598" spans="1:29" ht="43.2" x14ac:dyDescent="0.3">
      <c r="A1598">
        <v>1596</v>
      </c>
      <c r="B1598" s="1" t="s">
        <v>1597</v>
      </c>
      <c r="C1598" s="1" t="s">
        <v>5706</v>
      </c>
      <c r="D1598">
        <v>3250</v>
      </c>
      <c r="E1598">
        <f>VLOOKUP(D1598,LU_A!$C$2:$D$13,1,TRUE)</f>
        <v>1000</v>
      </c>
      <c r="F1598" t="str">
        <f>VLOOKUP($D1598,LU_A!$C$2:$D$13,2,TRUE)</f>
        <v>SmB</v>
      </c>
      <c r="G1598">
        <v>75</v>
      </c>
      <c r="H1598" t="s">
        <v>8221</v>
      </c>
      <c r="I1598" t="s">
        <v>8225</v>
      </c>
      <c r="J1598" t="s">
        <v>8247</v>
      </c>
      <c r="K1598">
        <v>1418469569</v>
      </c>
      <c r="L1598" s="8">
        <f t="shared" si="240"/>
        <v>41986.471863425926</v>
      </c>
      <c r="M1598" s="8">
        <f t="shared" si="243"/>
        <v>41986</v>
      </c>
      <c r="N1598" s="9">
        <f t="shared" si="244"/>
        <v>0.47186342592613073</v>
      </c>
      <c r="O1598">
        <v>1414577969</v>
      </c>
      <c r="P1598" s="8">
        <f t="shared" si="241"/>
        <v>41941.430196759262</v>
      </c>
      <c r="Q1598" s="8">
        <f t="shared" si="245"/>
        <v>41941</v>
      </c>
      <c r="R1598" s="9">
        <f t="shared" si="246"/>
        <v>0.43019675926188938</v>
      </c>
      <c r="S1598" t="b">
        <v>0</v>
      </c>
      <c r="T1598">
        <v>3</v>
      </c>
      <c r="U1598" t="str">
        <f t="shared" si="247"/>
        <v/>
      </c>
      <c r="V1598">
        <f t="shared" si="248"/>
        <v>3</v>
      </c>
      <c r="W1598" t="b">
        <v>0</v>
      </c>
      <c r="X1598" t="s">
        <v>8289</v>
      </c>
      <c r="Y1598" s="3">
        <f t="shared" si="249"/>
        <v>2.3076923076923078E-2</v>
      </c>
      <c r="Z1598" s="4">
        <f t="shared" si="242"/>
        <v>25</v>
      </c>
      <c r="AA1598" t="s">
        <v>8334</v>
      </c>
      <c r="AB1598" t="s">
        <v>8341</v>
      </c>
      <c r="AC1598">
        <f>1</f>
        <v>1</v>
      </c>
    </row>
    <row r="1599" spans="1:29" ht="43.2" x14ac:dyDescent="0.3">
      <c r="A1599">
        <v>1597</v>
      </c>
      <c r="B1599" s="1" t="s">
        <v>1598</v>
      </c>
      <c r="C1599" s="1" t="s">
        <v>5707</v>
      </c>
      <c r="D1599">
        <v>15000</v>
      </c>
      <c r="E1599">
        <f>VLOOKUP(D1599,LU_A!$C$2:$D$13,1,TRUE)</f>
        <v>15000</v>
      </c>
      <c r="F1599" t="str">
        <f>VLOOKUP($D1599,LU_A!$C$2:$D$13,2,TRUE)</f>
        <v>MedA</v>
      </c>
      <c r="G1599">
        <v>0</v>
      </c>
      <c r="H1599" t="s">
        <v>8221</v>
      </c>
      <c r="I1599" t="s">
        <v>8224</v>
      </c>
      <c r="J1599" t="s">
        <v>8246</v>
      </c>
      <c r="K1599">
        <v>1474360197</v>
      </c>
      <c r="L1599" s="8">
        <f t="shared" si="240"/>
        <v>42633.354131944448</v>
      </c>
      <c r="M1599" s="8">
        <f t="shared" si="243"/>
        <v>42633</v>
      </c>
      <c r="N1599" s="9">
        <f t="shared" si="244"/>
        <v>0.35413194444845431</v>
      </c>
      <c r="O1599">
        <v>1471768197</v>
      </c>
      <c r="P1599" s="8">
        <f t="shared" si="241"/>
        <v>42603.354131944448</v>
      </c>
      <c r="Q1599" s="8">
        <f t="shared" si="245"/>
        <v>42603</v>
      </c>
      <c r="R1599" s="9">
        <f t="shared" si="246"/>
        <v>0.35413194444845431</v>
      </c>
      <c r="S1599" t="b">
        <v>0</v>
      </c>
      <c r="T1599">
        <v>0</v>
      </c>
      <c r="U1599" t="str">
        <f t="shared" si="247"/>
        <v/>
      </c>
      <c r="V1599">
        <f t="shared" si="248"/>
        <v>0</v>
      </c>
      <c r="W1599" t="b">
        <v>0</v>
      </c>
      <c r="X1599" t="s">
        <v>8289</v>
      </c>
      <c r="Y1599" s="3">
        <f t="shared" si="249"/>
        <v>0</v>
      </c>
      <c r="Z1599" s="4" t="str">
        <f t="shared" si="242"/>
        <v xml:space="preserve"> </v>
      </c>
      <c r="AA1599" t="s">
        <v>8334</v>
      </c>
      <c r="AB1599" t="s">
        <v>8341</v>
      </c>
      <c r="AC1599">
        <f>1</f>
        <v>1</v>
      </c>
    </row>
    <row r="1600" spans="1:29" ht="57.6" x14ac:dyDescent="0.3">
      <c r="A1600">
        <v>1598</v>
      </c>
      <c r="B1600" s="1" t="s">
        <v>1599</v>
      </c>
      <c r="C1600" s="1" t="s">
        <v>5708</v>
      </c>
      <c r="D1600">
        <v>800</v>
      </c>
      <c r="E1600">
        <f>VLOOKUP(D1600,LU_A!$C$2:$D$13,1,TRUE)</f>
        <v>0</v>
      </c>
      <c r="F1600" t="str">
        <f>VLOOKUP($D1600,LU_A!$C$2:$D$13,2,TRUE)</f>
        <v>SmA</v>
      </c>
      <c r="G1600">
        <v>1</v>
      </c>
      <c r="H1600" t="s">
        <v>8221</v>
      </c>
      <c r="I1600" t="s">
        <v>8224</v>
      </c>
      <c r="J1600" t="s">
        <v>8246</v>
      </c>
      <c r="K1600">
        <v>1437926458</v>
      </c>
      <c r="L1600" s="8">
        <f t="shared" si="240"/>
        <v>42211.667337962965</v>
      </c>
      <c r="M1600" s="8">
        <f t="shared" si="243"/>
        <v>42211</v>
      </c>
      <c r="N1600" s="9">
        <f t="shared" si="244"/>
        <v>0.66733796296466608</v>
      </c>
      <c r="O1600">
        <v>1432742458</v>
      </c>
      <c r="P1600" s="8">
        <f t="shared" si="241"/>
        <v>42151.667337962965</v>
      </c>
      <c r="Q1600" s="8">
        <f t="shared" si="245"/>
        <v>42151</v>
      </c>
      <c r="R1600" s="9">
        <f t="shared" si="246"/>
        <v>0.66733796296466608</v>
      </c>
      <c r="S1600" t="b">
        <v>0</v>
      </c>
      <c r="T1600">
        <v>1</v>
      </c>
      <c r="U1600" t="str">
        <f t="shared" si="247"/>
        <v/>
      </c>
      <c r="V1600">
        <f t="shared" si="248"/>
        <v>1</v>
      </c>
      <c r="W1600" t="b">
        <v>0</v>
      </c>
      <c r="X1600" t="s">
        <v>8289</v>
      </c>
      <c r="Y1600" s="3">
        <f t="shared" si="249"/>
        <v>1.25E-3</v>
      </c>
      <c r="Z1600" s="4">
        <f t="shared" si="242"/>
        <v>1</v>
      </c>
      <c r="AA1600" t="s">
        <v>8334</v>
      </c>
      <c r="AB1600" t="s">
        <v>8341</v>
      </c>
      <c r="AC1600">
        <f>1</f>
        <v>1</v>
      </c>
    </row>
    <row r="1601" spans="1:29" ht="43.2" x14ac:dyDescent="0.3">
      <c r="A1601">
        <v>1599</v>
      </c>
      <c r="B1601" s="1" t="s">
        <v>1600</v>
      </c>
      <c r="C1601" s="1" t="s">
        <v>5709</v>
      </c>
      <c r="D1601">
        <v>500</v>
      </c>
      <c r="E1601">
        <f>VLOOKUP(D1601,LU_A!$C$2:$D$13,1,TRUE)</f>
        <v>0</v>
      </c>
      <c r="F1601" t="str">
        <f>VLOOKUP($D1601,LU_A!$C$2:$D$13,2,TRUE)</f>
        <v>SmA</v>
      </c>
      <c r="G1601">
        <v>0</v>
      </c>
      <c r="H1601" t="s">
        <v>8221</v>
      </c>
      <c r="I1601" t="s">
        <v>8225</v>
      </c>
      <c r="J1601" t="s">
        <v>8247</v>
      </c>
      <c r="K1601">
        <v>1460116576</v>
      </c>
      <c r="L1601" s="8">
        <f t="shared" si="240"/>
        <v>42468.497407407413</v>
      </c>
      <c r="M1601" s="8">
        <f t="shared" si="243"/>
        <v>42468</v>
      </c>
      <c r="N1601" s="9">
        <f t="shared" si="244"/>
        <v>0.4974074074125383</v>
      </c>
      <c r="O1601">
        <v>1457528176</v>
      </c>
      <c r="P1601" s="8">
        <f t="shared" si="241"/>
        <v>42438.53907407407</v>
      </c>
      <c r="Q1601" s="8">
        <f t="shared" si="245"/>
        <v>42438</v>
      </c>
      <c r="R1601" s="9">
        <f t="shared" si="246"/>
        <v>0.53907407406950369</v>
      </c>
      <c r="S1601" t="b">
        <v>0</v>
      </c>
      <c r="T1601">
        <v>0</v>
      </c>
      <c r="U1601" t="str">
        <f t="shared" si="247"/>
        <v/>
      </c>
      <c r="V1601">
        <f t="shared" si="248"/>
        <v>0</v>
      </c>
      <c r="W1601" t="b">
        <v>0</v>
      </c>
      <c r="X1601" t="s">
        <v>8289</v>
      </c>
      <c r="Y1601" s="3">
        <f t="shared" si="249"/>
        <v>0</v>
      </c>
      <c r="Z1601" s="4" t="str">
        <f t="shared" si="242"/>
        <v xml:space="preserve"> </v>
      </c>
      <c r="AA1601" t="s">
        <v>8334</v>
      </c>
      <c r="AB1601" t="s">
        <v>8341</v>
      </c>
      <c r="AC1601">
        <f>1</f>
        <v>1</v>
      </c>
    </row>
    <row r="1602" spans="1:29" ht="43.2" x14ac:dyDescent="0.3">
      <c r="A1602">
        <v>1600</v>
      </c>
      <c r="B1602" s="1" t="s">
        <v>1601</v>
      </c>
      <c r="C1602" s="1" t="s">
        <v>5710</v>
      </c>
      <c r="D1602">
        <v>5000</v>
      </c>
      <c r="E1602">
        <f>VLOOKUP(D1602,LU_A!$C$2:$D$13,1,TRUE)</f>
        <v>5000</v>
      </c>
      <c r="F1602" t="str">
        <f>VLOOKUP($D1602,LU_A!$C$2:$D$13,2,TRUE)</f>
        <v>SmC</v>
      </c>
      <c r="G1602">
        <v>367</v>
      </c>
      <c r="H1602" t="s">
        <v>8221</v>
      </c>
      <c r="I1602" t="s">
        <v>8224</v>
      </c>
      <c r="J1602" t="s">
        <v>8246</v>
      </c>
      <c r="K1602">
        <v>1405401060</v>
      </c>
      <c r="L1602" s="8">
        <f t="shared" ref="L1602:L1665" si="250">(((K1602/60)/60)/24)+DATE(1970,1,1)</f>
        <v>41835.21597222222</v>
      </c>
      <c r="M1602" s="8">
        <f t="shared" si="243"/>
        <v>41835</v>
      </c>
      <c r="N1602" s="9">
        <f t="shared" si="244"/>
        <v>0.21597222222044365</v>
      </c>
      <c r="O1602">
        <v>1401585752</v>
      </c>
      <c r="P1602" s="8">
        <f t="shared" ref="P1602:P1665" si="251">(((O1602/60)/60)/24)+DATE(1970,1,1)</f>
        <v>41791.057314814818</v>
      </c>
      <c r="Q1602" s="8">
        <f t="shared" si="245"/>
        <v>41791</v>
      </c>
      <c r="R1602" s="9">
        <f t="shared" si="246"/>
        <v>5.7314814817800652E-2</v>
      </c>
      <c r="S1602" t="b">
        <v>0</v>
      </c>
      <c r="T1602">
        <v>9</v>
      </c>
      <c r="U1602" t="str">
        <f t="shared" si="247"/>
        <v/>
      </c>
      <c r="V1602">
        <f t="shared" si="248"/>
        <v>9</v>
      </c>
      <c r="W1602" t="b">
        <v>0</v>
      </c>
      <c r="X1602" t="s">
        <v>8289</v>
      </c>
      <c r="Y1602" s="3">
        <f t="shared" si="249"/>
        <v>7.3400000000000007E-2</v>
      </c>
      <c r="Z1602" s="4">
        <f t="shared" ref="Z1602:Z1665" si="252">IFERROR(G1602/T1602," ")</f>
        <v>40.777777777777779</v>
      </c>
      <c r="AA1602" t="s">
        <v>8334</v>
      </c>
      <c r="AB1602" t="s">
        <v>8341</v>
      </c>
      <c r="AC1602">
        <f>1</f>
        <v>1</v>
      </c>
    </row>
    <row r="1603" spans="1:29" ht="43.2" x14ac:dyDescent="0.3">
      <c r="A1603">
        <v>1601</v>
      </c>
      <c r="B1603" s="1" t="s">
        <v>1602</v>
      </c>
      <c r="C1603" s="1" t="s">
        <v>5711</v>
      </c>
      <c r="D1603">
        <v>2500</v>
      </c>
      <c r="E1603">
        <f>VLOOKUP(D1603,LU_A!$C$2:$D$13,1,TRUE)</f>
        <v>1000</v>
      </c>
      <c r="F1603" t="str">
        <f>VLOOKUP($D1603,LU_A!$C$2:$D$13,2,TRUE)</f>
        <v>SmB</v>
      </c>
      <c r="G1603">
        <v>2706.23</v>
      </c>
      <c r="H1603" t="s">
        <v>8219</v>
      </c>
      <c r="I1603" t="s">
        <v>8224</v>
      </c>
      <c r="J1603" t="s">
        <v>8246</v>
      </c>
      <c r="K1603">
        <v>1304561633</v>
      </c>
      <c r="L1603" s="8">
        <f t="shared" si="250"/>
        <v>40668.092974537038</v>
      </c>
      <c r="M1603" s="8">
        <f t="shared" ref="M1603:M1666" si="253">INT(L1603)</f>
        <v>40668</v>
      </c>
      <c r="N1603" s="9">
        <f t="shared" ref="N1603:N1666" si="254">L1603-M1603</f>
        <v>9.297453703766223E-2</v>
      </c>
      <c r="O1603">
        <v>1301969633</v>
      </c>
      <c r="P1603" s="8">
        <f t="shared" si="251"/>
        <v>40638.092974537038</v>
      </c>
      <c r="Q1603" s="8">
        <f t="shared" ref="Q1603:Q1666" si="255">INT(P1603)</f>
        <v>40638</v>
      </c>
      <c r="R1603" s="9">
        <f t="shared" ref="R1603:R1666" si="256">P1603-Q1603</f>
        <v>9.297453703766223E-2</v>
      </c>
      <c r="S1603" t="b">
        <v>0</v>
      </c>
      <c r="T1603">
        <v>56</v>
      </c>
      <c r="U1603">
        <f t="shared" ref="U1603:U1666" si="257">IF(H1603="successful",T1603,"")</f>
        <v>56</v>
      </c>
      <c r="V1603" t="str">
        <f t="shared" ref="V1603:V1666" si="258">IF(H1603="failed",T1603,"")</f>
        <v/>
      </c>
      <c r="W1603" t="b">
        <v>1</v>
      </c>
      <c r="X1603" t="s">
        <v>8274</v>
      </c>
      <c r="Y1603" s="3">
        <f t="shared" ref="Y1603:Y1666" si="259">G1603/D1603</f>
        <v>1.082492</v>
      </c>
      <c r="Z1603" s="4">
        <f t="shared" si="252"/>
        <v>48.325535714285714</v>
      </c>
      <c r="AA1603" t="s">
        <v>8321</v>
      </c>
      <c r="AB1603" t="s">
        <v>8322</v>
      </c>
      <c r="AC1603">
        <f>1</f>
        <v>1</v>
      </c>
    </row>
    <row r="1604" spans="1:29" ht="43.2" x14ac:dyDescent="0.3">
      <c r="A1604">
        <v>1602</v>
      </c>
      <c r="B1604" s="1" t="s">
        <v>1603</v>
      </c>
      <c r="C1604" s="1" t="s">
        <v>5712</v>
      </c>
      <c r="D1604">
        <v>1500</v>
      </c>
      <c r="E1604">
        <f>VLOOKUP(D1604,LU_A!$C$2:$D$13,1,TRUE)</f>
        <v>1000</v>
      </c>
      <c r="F1604" t="str">
        <f>VLOOKUP($D1604,LU_A!$C$2:$D$13,2,TRUE)</f>
        <v>SmB</v>
      </c>
      <c r="G1604">
        <v>1502.5</v>
      </c>
      <c r="H1604" t="s">
        <v>8219</v>
      </c>
      <c r="I1604" t="s">
        <v>8224</v>
      </c>
      <c r="J1604" t="s">
        <v>8246</v>
      </c>
      <c r="K1604">
        <v>1318633200</v>
      </c>
      <c r="L1604" s="8">
        <f t="shared" si="250"/>
        <v>40830.958333333336</v>
      </c>
      <c r="M1604" s="8">
        <f t="shared" si="253"/>
        <v>40830</v>
      </c>
      <c r="N1604" s="9">
        <f t="shared" si="254"/>
        <v>0.95833333333575865</v>
      </c>
      <c r="O1604">
        <v>1314947317</v>
      </c>
      <c r="P1604" s="8">
        <f t="shared" si="251"/>
        <v>40788.297650462962</v>
      </c>
      <c r="Q1604" s="8">
        <f t="shared" si="255"/>
        <v>40788</v>
      </c>
      <c r="R1604" s="9">
        <f t="shared" si="256"/>
        <v>0.29765046296233777</v>
      </c>
      <c r="S1604" t="b">
        <v>0</v>
      </c>
      <c r="T1604">
        <v>32</v>
      </c>
      <c r="U1604">
        <f t="shared" si="257"/>
        <v>32</v>
      </c>
      <c r="V1604" t="str">
        <f t="shared" si="258"/>
        <v/>
      </c>
      <c r="W1604" t="b">
        <v>1</v>
      </c>
      <c r="X1604" t="s">
        <v>8274</v>
      </c>
      <c r="Y1604" s="3">
        <f t="shared" si="259"/>
        <v>1.0016666666666667</v>
      </c>
      <c r="Z1604" s="4">
        <f t="shared" si="252"/>
        <v>46.953125</v>
      </c>
      <c r="AA1604" t="s">
        <v>8321</v>
      </c>
      <c r="AB1604" t="s">
        <v>8322</v>
      </c>
      <c r="AC1604">
        <f>1</f>
        <v>1</v>
      </c>
    </row>
    <row r="1605" spans="1:29" ht="28.8" x14ac:dyDescent="0.3">
      <c r="A1605">
        <v>1603</v>
      </c>
      <c r="B1605" s="1" t="s">
        <v>1604</v>
      </c>
      <c r="C1605" s="1" t="s">
        <v>5713</v>
      </c>
      <c r="D1605">
        <v>2000</v>
      </c>
      <c r="E1605">
        <f>VLOOKUP(D1605,LU_A!$C$2:$D$13,1,TRUE)</f>
        <v>1000</v>
      </c>
      <c r="F1605" t="str">
        <f>VLOOKUP($D1605,LU_A!$C$2:$D$13,2,TRUE)</f>
        <v>SmB</v>
      </c>
      <c r="G1605">
        <v>2000.66</v>
      </c>
      <c r="H1605" t="s">
        <v>8219</v>
      </c>
      <c r="I1605" t="s">
        <v>8224</v>
      </c>
      <c r="J1605" t="s">
        <v>8246</v>
      </c>
      <c r="K1605">
        <v>1327723459</v>
      </c>
      <c r="L1605" s="8">
        <f t="shared" si="250"/>
        <v>40936.169664351852</v>
      </c>
      <c r="M1605" s="8">
        <f t="shared" si="253"/>
        <v>40936</v>
      </c>
      <c r="N1605" s="9">
        <f t="shared" si="254"/>
        <v>0.16966435185167938</v>
      </c>
      <c r="O1605">
        <v>1322539459</v>
      </c>
      <c r="P1605" s="8">
        <f t="shared" si="251"/>
        <v>40876.169664351852</v>
      </c>
      <c r="Q1605" s="8">
        <f t="shared" si="255"/>
        <v>40876</v>
      </c>
      <c r="R1605" s="9">
        <f t="shared" si="256"/>
        <v>0.16966435185167938</v>
      </c>
      <c r="S1605" t="b">
        <v>0</v>
      </c>
      <c r="T1605">
        <v>30</v>
      </c>
      <c r="U1605">
        <f t="shared" si="257"/>
        <v>30</v>
      </c>
      <c r="V1605" t="str">
        <f t="shared" si="258"/>
        <v/>
      </c>
      <c r="W1605" t="b">
        <v>1</v>
      </c>
      <c r="X1605" t="s">
        <v>8274</v>
      </c>
      <c r="Y1605" s="3">
        <f t="shared" si="259"/>
        <v>1.0003299999999999</v>
      </c>
      <c r="Z1605" s="4">
        <f t="shared" si="252"/>
        <v>66.688666666666663</v>
      </c>
      <c r="AA1605" t="s">
        <v>8321</v>
      </c>
      <c r="AB1605" t="s">
        <v>8322</v>
      </c>
      <c r="AC1605">
        <f>1</f>
        <v>1</v>
      </c>
    </row>
    <row r="1606" spans="1:29" ht="43.2" x14ac:dyDescent="0.3">
      <c r="A1606">
        <v>1604</v>
      </c>
      <c r="B1606" s="1" t="s">
        <v>1605</v>
      </c>
      <c r="C1606" s="1" t="s">
        <v>5714</v>
      </c>
      <c r="D1606">
        <v>2800</v>
      </c>
      <c r="E1606">
        <f>VLOOKUP(D1606,LU_A!$C$2:$D$13,1,TRUE)</f>
        <v>1000</v>
      </c>
      <c r="F1606" t="str">
        <f>VLOOKUP($D1606,LU_A!$C$2:$D$13,2,TRUE)</f>
        <v>SmB</v>
      </c>
      <c r="G1606">
        <v>3419</v>
      </c>
      <c r="H1606" t="s">
        <v>8219</v>
      </c>
      <c r="I1606" t="s">
        <v>8224</v>
      </c>
      <c r="J1606" t="s">
        <v>8246</v>
      </c>
      <c r="K1606">
        <v>1332011835</v>
      </c>
      <c r="L1606" s="8">
        <f t="shared" si="250"/>
        <v>40985.80364583333</v>
      </c>
      <c r="M1606" s="8">
        <f t="shared" si="253"/>
        <v>40985</v>
      </c>
      <c r="N1606" s="9">
        <f t="shared" si="254"/>
        <v>0.80364583332993789</v>
      </c>
      <c r="O1606">
        <v>1328559435</v>
      </c>
      <c r="P1606" s="8">
        <f t="shared" si="251"/>
        <v>40945.845312500001</v>
      </c>
      <c r="Q1606" s="8">
        <f t="shared" si="255"/>
        <v>40945</v>
      </c>
      <c r="R1606" s="9">
        <f t="shared" si="256"/>
        <v>0.84531250000145519</v>
      </c>
      <c r="S1606" t="b">
        <v>0</v>
      </c>
      <c r="T1606">
        <v>70</v>
      </c>
      <c r="U1606">
        <f t="shared" si="257"/>
        <v>70</v>
      </c>
      <c r="V1606" t="str">
        <f t="shared" si="258"/>
        <v/>
      </c>
      <c r="W1606" t="b">
        <v>1</v>
      </c>
      <c r="X1606" t="s">
        <v>8274</v>
      </c>
      <c r="Y1606" s="3">
        <f t="shared" si="259"/>
        <v>1.2210714285714286</v>
      </c>
      <c r="Z1606" s="4">
        <f t="shared" si="252"/>
        <v>48.842857142857142</v>
      </c>
      <c r="AA1606" t="s">
        <v>8321</v>
      </c>
      <c r="AB1606" t="s">
        <v>8322</v>
      </c>
      <c r="AC1606">
        <f>1</f>
        <v>1</v>
      </c>
    </row>
    <row r="1607" spans="1:29" ht="43.2" x14ac:dyDescent="0.3">
      <c r="A1607">
        <v>1605</v>
      </c>
      <c r="B1607" s="1" t="s">
        <v>1606</v>
      </c>
      <c r="C1607" s="1" t="s">
        <v>5715</v>
      </c>
      <c r="D1607">
        <v>6000</v>
      </c>
      <c r="E1607">
        <f>VLOOKUP(D1607,LU_A!$C$2:$D$13,1,TRUE)</f>
        <v>5000</v>
      </c>
      <c r="F1607" t="str">
        <f>VLOOKUP($D1607,LU_A!$C$2:$D$13,2,TRUE)</f>
        <v>SmC</v>
      </c>
      <c r="G1607">
        <v>6041.6</v>
      </c>
      <c r="H1607" t="s">
        <v>8219</v>
      </c>
      <c r="I1607" t="s">
        <v>8224</v>
      </c>
      <c r="J1607" t="s">
        <v>8246</v>
      </c>
      <c r="K1607">
        <v>1312182000</v>
      </c>
      <c r="L1607" s="8">
        <f t="shared" si="250"/>
        <v>40756.291666666664</v>
      </c>
      <c r="M1607" s="8">
        <f t="shared" si="253"/>
        <v>40756</v>
      </c>
      <c r="N1607" s="9">
        <f t="shared" si="254"/>
        <v>0.29166666666424135</v>
      </c>
      <c r="O1607">
        <v>1311380313</v>
      </c>
      <c r="P1607" s="8">
        <f t="shared" si="251"/>
        <v>40747.012881944444</v>
      </c>
      <c r="Q1607" s="8">
        <f t="shared" si="255"/>
        <v>40747</v>
      </c>
      <c r="R1607" s="9">
        <f t="shared" si="256"/>
        <v>1.2881944443506654E-2</v>
      </c>
      <c r="S1607" t="b">
        <v>0</v>
      </c>
      <c r="T1607">
        <v>44</v>
      </c>
      <c r="U1607">
        <f t="shared" si="257"/>
        <v>44</v>
      </c>
      <c r="V1607" t="str">
        <f t="shared" si="258"/>
        <v/>
      </c>
      <c r="W1607" t="b">
        <v>1</v>
      </c>
      <c r="X1607" t="s">
        <v>8274</v>
      </c>
      <c r="Y1607" s="3">
        <f t="shared" si="259"/>
        <v>1.0069333333333335</v>
      </c>
      <c r="Z1607" s="4">
        <f t="shared" si="252"/>
        <v>137.30909090909091</v>
      </c>
      <c r="AA1607" t="s">
        <v>8321</v>
      </c>
      <c r="AB1607" t="s">
        <v>8322</v>
      </c>
      <c r="AC1607">
        <f>1</f>
        <v>1</v>
      </c>
    </row>
    <row r="1608" spans="1:29" ht="43.2" x14ac:dyDescent="0.3">
      <c r="A1608">
        <v>1606</v>
      </c>
      <c r="B1608" s="1" t="s">
        <v>1607</v>
      </c>
      <c r="C1608" s="1" t="s">
        <v>5716</v>
      </c>
      <c r="D1608">
        <v>8000</v>
      </c>
      <c r="E1608">
        <f>VLOOKUP(D1608,LU_A!$C$2:$D$13,1,TRUE)</f>
        <v>5000</v>
      </c>
      <c r="F1608" t="str">
        <f>VLOOKUP($D1608,LU_A!$C$2:$D$13,2,TRUE)</f>
        <v>SmC</v>
      </c>
      <c r="G1608">
        <v>8080.33</v>
      </c>
      <c r="H1608" t="s">
        <v>8219</v>
      </c>
      <c r="I1608" t="s">
        <v>8224</v>
      </c>
      <c r="J1608" t="s">
        <v>8246</v>
      </c>
      <c r="K1608">
        <v>1300930838</v>
      </c>
      <c r="L1608" s="8">
        <f t="shared" si="250"/>
        <v>40626.069884259261</v>
      </c>
      <c r="M1608" s="8">
        <f t="shared" si="253"/>
        <v>40626</v>
      </c>
      <c r="N1608" s="9">
        <f t="shared" si="254"/>
        <v>6.9884259261016268E-2</v>
      </c>
      <c r="O1608">
        <v>1293158438</v>
      </c>
      <c r="P1608" s="8">
        <f t="shared" si="251"/>
        <v>40536.111550925925</v>
      </c>
      <c r="Q1608" s="8">
        <f t="shared" si="255"/>
        <v>40536</v>
      </c>
      <c r="R1608" s="9">
        <f t="shared" si="256"/>
        <v>0.11155092592525762</v>
      </c>
      <c r="S1608" t="b">
        <v>0</v>
      </c>
      <c r="T1608">
        <v>92</v>
      </c>
      <c r="U1608">
        <f t="shared" si="257"/>
        <v>92</v>
      </c>
      <c r="V1608" t="str">
        <f t="shared" si="258"/>
        <v/>
      </c>
      <c r="W1608" t="b">
        <v>1</v>
      </c>
      <c r="X1608" t="s">
        <v>8274</v>
      </c>
      <c r="Y1608" s="3">
        <f t="shared" si="259"/>
        <v>1.01004125</v>
      </c>
      <c r="Z1608" s="4">
        <f t="shared" si="252"/>
        <v>87.829673913043479</v>
      </c>
      <c r="AA1608" t="s">
        <v>8321</v>
      </c>
      <c r="AB1608" t="s">
        <v>8322</v>
      </c>
      <c r="AC1608">
        <f>1</f>
        <v>1</v>
      </c>
    </row>
    <row r="1609" spans="1:29" ht="43.2" x14ac:dyDescent="0.3">
      <c r="A1609">
        <v>1607</v>
      </c>
      <c r="B1609" s="1" t="s">
        <v>1608</v>
      </c>
      <c r="C1609" s="1" t="s">
        <v>5717</v>
      </c>
      <c r="D1609">
        <v>10000</v>
      </c>
      <c r="E1609">
        <f>VLOOKUP(D1609,LU_A!$C$2:$D$13,1,TRUE)</f>
        <v>10000</v>
      </c>
      <c r="F1609" t="str">
        <f>VLOOKUP($D1609,LU_A!$C$2:$D$13,2,TRUE)</f>
        <v>SmD</v>
      </c>
      <c r="G1609">
        <v>14511</v>
      </c>
      <c r="H1609" t="s">
        <v>8219</v>
      </c>
      <c r="I1609" t="s">
        <v>8224</v>
      </c>
      <c r="J1609" t="s">
        <v>8246</v>
      </c>
      <c r="K1609">
        <v>1339701851</v>
      </c>
      <c r="L1609" s="8">
        <f t="shared" si="250"/>
        <v>41074.80846064815</v>
      </c>
      <c r="M1609" s="8">
        <f t="shared" si="253"/>
        <v>41074</v>
      </c>
      <c r="N1609" s="9">
        <f t="shared" si="254"/>
        <v>0.80846064814977581</v>
      </c>
      <c r="O1609">
        <v>1337887451</v>
      </c>
      <c r="P1609" s="8">
        <f t="shared" si="251"/>
        <v>41053.80846064815</v>
      </c>
      <c r="Q1609" s="8">
        <f t="shared" si="255"/>
        <v>41053</v>
      </c>
      <c r="R1609" s="9">
        <f t="shared" si="256"/>
        <v>0.80846064814977581</v>
      </c>
      <c r="S1609" t="b">
        <v>0</v>
      </c>
      <c r="T1609">
        <v>205</v>
      </c>
      <c r="U1609">
        <f t="shared" si="257"/>
        <v>205</v>
      </c>
      <c r="V1609" t="str">
        <f t="shared" si="258"/>
        <v/>
      </c>
      <c r="W1609" t="b">
        <v>1</v>
      </c>
      <c r="X1609" t="s">
        <v>8274</v>
      </c>
      <c r="Y1609" s="3">
        <f t="shared" si="259"/>
        <v>1.4511000000000001</v>
      </c>
      <c r="Z1609" s="4">
        <f t="shared" si="252"/>
        <v>70.785365853658533</v>
      </c>
      <c r="AA1609" t="s">
        <v>8321</v>
      </c>
      <c r="AB1609" t="s">
        <v>8322</v>
      </c>
      <c r="AC1609">
        <f>1</f>
        <v>1</v>
      </c>
    </row>
    <row r="1610" spans="1:29" ht="28.8" x14ac:dyDescent="0.3">
      <c r="A1610">
        <v>1608</v>
      </c>
      <c r="B1610" s="1" t="s">
        <v>1609</v>
      </c>
      <c r="C1610" s="1" t="s">
        <v>5718</v>
      </c>
      <c r="D1610">
        <v>1200</v>
      </c>
      <c r="E1610">
        <f>VLOOKUP(D1610,LU_A!$C$2:$D$13,1,TRUE)</f>
        <v>1000</v>
      </c>
      <c r="F1610" t="str">
        <f>VLOOKUP($D1610,LU_A!$C$2:$D$13,2,TRUE)</f>
        <v>SmB</v>
      </c>
      <c r="G1610">
        <v>1215</v>
      </c>
      <c r="H1610" t="s">
        <v>8219</v>
      </c>
      <c r="I1610" t="s">
        <v>8224</v>
      </c>
      <c r="J1610" t="s">
        <v>8246</v>
      </c>
      <c r="K1610">
        <v>1388553960</v>
      </c>
      <c r="L1610" s="8">
        <f t="shared" si="250"/>
        <v>41640.226388888892</v>
      </c>
      <c r="M1610" s="8">
        <f t="shared" si="253"/>
        <v>41640</v>
      </c>
      <c r="N1610" s="9">
        <f t="shared" si="254"/>
        <v>0.22638888889196096</v>
      </c>
      <c r="O1610">
        <v>1385754986</v>
      </c>
      <c r="P1610" s="8">
        <f t="shared" si="251"/>
        <v>41607.83085648148</v>
      </c>
      <c r="Q1610" s="8">
        <f t="shared" si="255"/>
        <v>41607</v>
      </c>
      <c r="R1610" s="9">
        <f t="shared" si="256"/>
        <v>0.83085648147971369</v>
      </c>
      <c r="S1610" t="b">
        <v>0</v>
      </c>
      <c r="T1610">
        <v>23</v>
      </c>
      <c r="U1610">
        <f t="shared" si="257"/>
        <v>23</v>
      </c>
      <c r="V1610" t="str">
        <f t="shared" si="258"/>
        <v/>
      </c>
      <c r="W1610" t="b">
        <v>1</v>
      </c>
      <c r="X1610" t="s">
        <v>8274</v>
      </c>
      <c r="Y1610" s="3">
        <f t="shared" si="259"/>
        <v>1.0125</v>
      </c>
      <c r="Z1610" s="4">
        <f t="shared" si="252"/>
        <v>52.826086956521742</v>
      </c>
      <c r="AA1610" t="s">
        <v>8321</v>
      </c>
      <c r="AB1610" t="s">
        <v>8322</v>
      </c>
      <c r="AC1610">
        <f>1</f>
        <v>1</v>
      </c>
    </row>
    <row r="1611" spans="1:29" ht="43.2" x14ac:dyDescent="0.3">
      <c r="A1611">
        <v>1609</v>
      </c>
      <c r="B1611" s="1" t="s">
        <v>1610</v>
      </c>
      <c r="C1611" s="1" t="s">
        <v>5719</v>
      </c>
      <c r="D1611">
        <v>1500</v>
      </c>
      <c r="E1611">
        <f>VLOOKUP(D1611,LU_A!$C$2:$D$13,1,TRUE)</f>
        <v>1000</v>
      </c>
      <c r="F1611" t="str">
        <f>VLOOKUP($D1611,LU_A!$C$2:$D$13,2,TRUE)</f>
        <v>SmB</v>
      </c>
      <c r="G1611">
        <v>1775</v>
      </c>
      <c r="H1611" t="s">
        <v>8219</v>
      </c>
      <c r="I1611" t="s">
        <v>8224</v>
      </c>
      <c r="J1611" t="s">
        <v>8246</v>
      </c>
      <c r="K1611">
        <v>1320220800</v>
      </c>
      <c r="L1611" s="8">
        <f t="shared" si="250"/>
        <v>40849.333333333336</v>
      </c>
      <c r="M1611" s="8">
        <f t="shared" si="253"/>
        <v>40849</v>
      </c>
      <c r="N1611" s="9">
        <f t="shared" si="254"/>
        <v>0.33333333333575865</v>
      </c>
      <c r="O1611">
        <v>1315612909</v>
      </c>
      <c r="P1611" s="8">
        <f t="shared" si="251"/>
        <v>40796.001261574071</v>
      </c>
      <c r="Q1611" s="8">
        <f t="shared" si="255"/>
        <v>40796</v>
      </c>
      <c r="R1611" s="9">
        <f t="shared" si="256"/>
        <v>1.261574070667848E-3</v>
      </c>
      <c r="S1611" t="b">
        <v>0</v>
      </c>
      <c r="T1611">
        <v>4</v>
      </c>
      <c r="U1611">
        <f t="shared" si="257"/>
        <v>4</v>
      </c>
      <c r="V1611" t="str">
        <f t="shared" si="258"/>
        <v/>
      </c>
      <c r="W1611" t="b">
        <v>1</v>
      </c>
      <c r="X1611" t="s">
        <v>8274</v>
      </c>
      <c r="Y1611" s="3">
        <f t="shared" si="259"/>
        <v>1.1833333333333333</v>
      </c>
      <c r="Z1611" s="4">
        <f t="shared" si="252"/>
        <v>443.75</v>
      </c>
      <c r="AA1611" t="s">
        <v>8321</v>
      </c>
      <c r="AB1611" t="s">
        <v>8322</v>
      </c>
      <c r="AC1611">
        <f>1</f>
        <v>1</v>
      </c>
    </row>
    <row r="1612" spans="1:29" ht="28.8" x14ac:dyDescent="0.3">
      <c r="A1612">
        <v>1610</v>
      </c>
      <c r="B1612" s="1" t="s">
        <v>1611</v>
      </c>
      <c r="C1612" s="1" t="s">
        <v>5720</v>
      </c>
      <c r="D1612">
        <v>2000</v>
      </c>
      <c r="E1612">
        <f>VLOOKUP(D1612,LU_A!$C$2:$D$13,1,TRUE)</f>
        <v>1000</v>
      </c>
      <c r="F1612" t="str">
        <f>VLOOKUP($D1612,LU_A!$C$2:$D$13,2,TRUE)</f>
        <v>SmB</v>
      </c>
      <c r="G1612">
        <v>5437</v>
      </c>
      <c r="H1612" t="s">
        <v>8219</v>
      </c>
      <c r="I1612" t="s">
        <v>8224</v>
      </c>
      <c r="J1612" t="s">
        <v>8246</v>
      </c>
      <c r="K1612">
        <v>1355609510</v>
      </c>
      <c r="L1612" s="8">
        <f t="shared" si="250"/>
        <v>41258.924884259257</v>
      </c>
      <c r="M1612" s="8">
        <f t="shared" si="253"/>
        <v>41258</v>
      </c>
      <c r="N1612" s="9">
        <f t="shared" si="254"/>
        <v>0.92488425925694173</v>
      </c>
      <c r="O1612">
        <v>1353017510</v>
      </c>
      <c r="P1612" s="8">
        <f t="shared" si="251"/>
        <v>41228.924884259257</v>
      </c>
      <c r="Q1612" s="8">
        <f t="shared" si="255"/>
        <v>41228</v>
      </c>
      <c r="R1612" s="9">
        <f t="shared" si="256"/>
        <v>0.92488425925694173</v>
      </c>
      <c r="S1612" t="b">
        <v>0</v>
      </c>
      <c r="T1612">
        <v>112</v>
      </c>
      <c r="U1612">
        <f t="shared" si="257"/>
        <v>112</v>
      </c>
      <c r="V1612" t="str">
        <f t="shared" si="258"/>
        <v/>
      </c>
      <c r="W1612" t="b">
        <v>1</v>
      </c>
      <c r="X1612" t="s">
        <v>8274</v>
      </c>
      <c r="Y1612" s="3">
        <f t="shared" si="259"/>
        <v>2.7185000000000001</v>
      </c>
      <c r="Z1612" s="4">
        <f t="shared" si="252"/>
        <v>48.544642857142854</v>
      </c>
      <c r="AA1612" t="s">
        <v>8321</v>
      </c>
      <c r="AB1612" t="s">
        <v>8322</v>
      </c>
      <c r="AC1612">
        <f>1</f>
        <v>1</v>
      </c>
    </row>
    <row r="1613" spans="1:29" x14ac:dyDescent="0.3">
      <c r="A1613">
        <v>1611</v>
      </c>
      <c r="B1613" s="1" t="s">
        <v>1612</v>
      </c>
      <c r="C1613" s="1" t="s">
        <v>5721</v>
      </c>
      <c r="D1613">
        <v>800</v>
      </c>
      <c r="E1613">
        <f>VLOOKUP(D1613,LU_A!$C$2:$D$13,1,TRUE)</f>
        <v>0</v>
      </c>
      <c r="F1613" t="str">
        <f>VLOOKUP($D1613,LU_A!$C$2:$D$13,2,TRUE)</f>
        <v>SmA</v>
      </c>
      <c r="G1613">
        <v>1001</v>
      </c>
      <c r="H1613" t="s">
        <v>8219</v>
      </c>
      <c r="I1613" t="s">
        <v>8224</v>
      </c>
      <c r="J1613" t="s">
        <v>8246</v>
      </c>
      <c r="K1613">
        <v>1370390432</v>
      </c>
      <c r="L1613" s="8">
        <f t="shared" si="250"/>
        <v>41430.00037037037</v>
      </c>
      <c r="M1613" s="8">
        <f t="shared" si="253"/>
        <v>41430</v>
      </c>
      <c r="N1613" s="9">
        <f t="shared" si="254"/>
        <v>3.7037036963738501E-4</v>
      </c>
      <c r="O1613">
        <v>1368576032</v>
      </c>
      <c r="P1613" s="8">
        <f t="shared" si="251"/>
        <v>41409.00037037037</v>
      </c>
      <c r="Q1613" s="8">
        <f t="shared" si="255"/>
        <v>41409</v>
      </c>
      <c r="R1613" s="9">
        <f t="shared" si="256"/>
        <v>3.7037036963738501E-4</v>
      </c>
      <c r="S1613" t="b">
        <v>0</v>
      </c>
      <c r="T1613">
        <v>27</v>
      </c>
      <c r="U1613">
        <f t="shared" si="257"/>
        <v>27</v>
      </c>
      <c r="V1613" t="str">
        <f t="shared" si="258"/>
        <v/>
      </c>
      <c r="W1613" t="b">
        <v>1</v>
      </c>
      <c r="X1613" t="s">
        <v>8274</v>
      </c>
      <c r="Y1613" s="3">
        <f t="shared" si="259"/>
        <v>1.25125</v>
      </c>
      <c r="Z1613" s="4">
        <f t="shared" si="252"/>
        <v>37.074074074074076</v>
      </c>
      <c r="AA1613" t="s">
        <v>8321</v>
      </c>
      <c r="AB1613" t="s">
        <v>8322</v>
      </c>
      <c r="AC1613">
        <f>1</f>
        <v>1</v>
      </c>
    </row>
    <row r="1614" spans="1:29" ht="43.2" x14ac:dyDescent="0.3">
      <c r="A1614">
        <v>1612</v>
      </c>
      <c r="B1614" s="1" t="s">
        <v>1613</v>
      </c>
      <c r="C1614" s="1" t="s">
        <v>5722</v>
      </c>
      <c r="D1614">
        <v>500</v>
      </c>
      <c r="E1614">
        <f>VLOOKUP(D1614,LU_A!$C$2:$D$13,1,TRUE)</f>
        <v>0</v>
      </c>
      <c r="F1614" t="str">
        <f>VLOOKUP($D1614,LU_A!$C$2:$D$13,2,TRUE)</f>
        <v>SmA</v>
      </c>
      <c r="G1614">
        <v>550</v>
      </c>
      <c r="H1614" t="s">
        <v>8219</v>
      </c>
      <c r="I1614" t="s">
        <v>8224</v>
      </c>
      <c r="J1614" t="s">
        <v>8246</v>
      </c>
      <c r="K1614">
        <v>1357160384</v>
      </c>
      <c r="L1614" s="8">
        <f t="shared" si="250"/>
        <v>41276.874814814815</v>
      </c>
      <c r="M1614" s="8">
        <f t="shared" si="253"/>
        <v>41276</v>
      </c>
      <c r="N1614" s="9">
        <f t="shared" si="254"/>
        <v>0.87481481481518131</v>
      </c>
      <c r="O1614">
        <v>1354568384</v>
      </c>
      <c r="P1614" s="8">
        <f t="shared" si="251"/>
        <v>41246.874814814815</v>
      </c>
      <c r="Q1614" s="8">
        <f t="shared" si="255"/>
        <v>41246</v>
      </c>
      <c r="R1614" s="9">
        <f t="shared" si="256"/>
        <v>0.87481481481518131</v>
      </c>
      <c r="S1614" t="b">
        <v>0</v>
      </c>
      <c r="T1614">
        <v>11</v>
      </c>
      <c r="U1614">
        <f t="shared" si="257"/>
        <v>11</v>
      </c>
      <c r="V1614" t="str">
        <f t="shared" si="258"/>
        <v/>
      </c>
      <c r="W1614" t="b">
        <v>1</v>
      </c>
      <c r="X1614" t="s">
        <v>8274</v>
      </c>
      <c r="Y1614" s="3">
        <f t="shared" si="259"/>
        <v>1.1000000000000001</v>
      </c>
      <c r="Z1614" s="4">
        <f t="shared" si="252"/>
        <v>50</v>
      </c>
      <c r="AA1614" t="s">
        <v>8321</v>
      </c>
      <c r="AB1614" t="s">
        <v>8322</v>
      </c>
      <c r="AC1614">
        <f>1</f>
        <v>1</v>
      </c>
    </row>
    <row r="1615" spans="1:29" ht="43.2" x14ac:dyDescent="0.3">
      <c r="A1615">
        <v>1613</v>
      </c>
      <c r="B1615" s="1" t="s">
        <v>1614</v>
      </c>
      <c r="C1615" s="1" t="s">
        <v>5723</v>
      </c>
      <c r="D1615">
        <v>1000</v>
      </c>
      <c r="E1615">
        <f>VLOOKUP(D1615,LU_A!$C$2:$D$13,1,TRUE)</f>
        <v>1000</v>
      </c>
      <c r="F1615" t="str">
        <f>VLOOKUP($D1615,LU_A!$C$2:$D$13,2,TRUE)</f>
        <v>SmB</v>
      </c>
      <c r="G1615">
        <v>1015</v>
      </c>
      <c r="H1615" t="s">
        <v>8219</v>
      </c>
      <c r="I1615" t="s">
        <v>8224</v>
      </c>
      <c r="J1615" t="s">
        <v>8246</v>
      </c>
      <c r="K1615">
        <v>1342921202</v>
      </c>
      <c r="L1615" s="8">
        <f t="shared" si="250"/>
        <v>41112.069467592592</v>
      </c>
      <c r="M1615" s="8">
        <f t="shared" si="253"/>
        <v>41112</v>
      </c>
      <c r="N1615" s="9">
        <f t="shared" si="254"/>
        <v>6.9467592591536231E-2</v>
      </c>
      <c r="O1615">
        <v>1340329202</v>
      </c>
      <c r="P1615" s="8">
        <f t="shared" si="251"/>
        <v>41082.069467592592</v>
      </c>
      <c r="Q1615" s="8">
        <f t="shared" si="255"/>
        <v>41082</v>
      </c>
      <c r="R1615" s="9">
        <f t="shared" si="256"/>
        <v>6.9467592591536231E-2</v>
      </c>
      <c r="S1615" t="b">
        <v>0</v>
      </c>
      <c r="T1615">
        <v>26</v>
      </c>
      <c r="U1615">
        <f t="shared" si="257"/>
        <v>26</v>
      </c>
      <c r="V1615" t="str">
        <f t="shared" si="258"/>
        <v/>
      </c>
      <c r="W1615" t="b">
        <v>1</v>
      </c>
      <c r="X1615" t="s">
        <v>8274</v>
      </c>
      <c r="Y1615" s="3">
        <f t="shared" si="259"/>
        <v>1.0149999999999999</v>
      </c>
      <c r="Z1615" s="4">
        <f t="shared" si="252"/>
        <v>39.03846153846154</v>
      </c>
      <c r="AA1615" t="s">
        <v>8321</v>
      </c>
      <c r="AB1615" t="s">
        <v>8322</v>
      </c>
      <c r="AC1615">
        <f>1</f>
        <v>1</v>
      </c>
    </row>
    <row r="1616" spans="1:29" ht="43.2" x14ac:dyDescent="0.3">
      <c r="A1616">
        <v>1614</v>
      </c>
      <c r="B1616" s="1" t="s">
        <v>1615</v>
      </c>
      <c r="C1616" s="1" t="s">
        <v>5724</v>
      </c>
      <c r="D1616">
        <v>5000</v>
      </c>
      <c r="E1616">
        <f>VLOOKUP(D1616,LU_A!$C$2:$D$13,1,TRUE)</f>
        <v>5000</v>
      </c>
      <c r="F1616" t="str">
        <f>VLOOKUP($D1616,LU_A!$C$2:$D$13,2,TRUE)</f>
        <v>SmC</v>
      </c>
      <c r="G1616">
        <v>5135</v>
      </c>
      <c r="H1616" t="s">
        <v>8219</v>
      </c>
      <c r="I1616" t="s">
        <v>8224</v>
      </c>
      <c r="J1616" t="s">
        <v>8246</v>
      </c>
      <c r="K1616">
        <v>1407085200</v>
      </c>
      <c r="L1616" s="8">
        <f t="shared" si="250"/>
        <v>41854.708333333336</v>
      </c>
      <c r="M1616" s="8">
        <f t="shared" si="253"/>
        <v>41854</v>
      </c>
      <c r="N1616" s="9">
        <f t="shared" si="254"/>
        <v>0.70833333333575865</v>
      </c>
      <c r="O1616">
        <v>1401924769</v>
      </c>
      <c r="P1616" s="8">
        <f t="shared" si="251"/>
        <v>41794.981122685182</v>
      </c>
      <c r="Q1616" s="8">
        <f t="shared" si="255"/>
        <v>41794</v>
      </c>
      <c r="R1616" s="9">
        <f t="shared" si="256"/>
        <v>0.98112268518161727</v>
      </c>
      <c r="S1616" t="b">
        <v>0</v>
      </c>
      <c r="T1616">
        <v>77</v>
      </c>
      <c r="U1616">
        <f t="shared" si="257"/>
        <v>77</v>
      </c>
      <c r="V1616" t="str">
        <f t="shared" si="258"/>
        <v/>
      </c>
      <c r="W1616" t="b">
        <v>1</v>
      </c>
      <c r="X1616" t="s">
        <v>8274</v>
      </c>
      <c r="Y1616" s="3">
        <f t="shared" si="259"/>
        <v>1.0269999999999999</v>
      </c>
      <c r="Z1616" s="4">
        <f t="shared" si="252"/>
        <v>66.688311688311686</v>
      </c>
      <c r="AA1616" t="s">
        <v>8321</v>
      </c>
      <c r="AB1616" t="s">
        <v>8322</v>
      </c>
      <c r="AC1616">
        <f>1</f>
        <v>1</v>
      </c>
    </row>
    <row r="1617" spans="1:29" ht="43.2" x14ac:dyDescent="0.3">
      <c r="A1617">
        <v>1615</v>
      </c>
      <c r="B1617" s="1" t="s">
        <v>1616</v>
      </c>
      <c r="C1617" s="1" t="s">
        <v>5725</v>
      </c>
      <c r="D1617">
        <v>8000</v>
      </c>
      <c r="E1617">
        <f>VLOOKUP(D1617,LU_A!$C$2:$D$13,1,TRUE)</f>
        <v>5000</v>
      </c>
      <c r="F1617" t="str">
        <f>VLOOKUP($D1617,LU_A!$C$2:$D$13,2,TRUE)</f>
        <v>SmC</v>
      </c>
      <c r="G1617">
        <v>9130</v>
      </c>
      <c r="H1617" t="s">
        <v>8219</v>
      </c>
      <c r="I1617" t="s">
        <v>8224</v>
      </c>
      <c r="J1617" t="s">
        <v>8246</v>
      </c>
      <c r="K1617">
        <v>1323742396</v>
      </c>
      <c r="L1617" s="8">
        <f t="shared" si="250"/>
        <v>40890.092546296299</v>
      </c>
      <c r="M1617" s="8">
        <f t="shared" si="253"/>
        <v>40890</v>
      </c>
      <c r="N1617" s="9">
        <f t="shared" si="254"/>
        <v>9.2546296298678499E-2</v>
      </c>
      <c r="O1617">
        <v>1319850796</v>
      </c>
      <c r="P1617" s="8">
        <f t="shared" si="251"/>
        <v>40845.050879629627</v>
      </c>
      <c r="Q1617" s="8">
        <f t="shared" si="255"/>
        <v>40845</v>
      </c>
      <c r="R1617" s="9">
        <f t="shared" si="256"/>
        <v>5.0879629627161194E-2</v>
      </c>
      <c r="S1617" t="b">
        <v>0</v>
      </c>
      <c r="T1617">
        <v>136</v>
      </c>
      <c r="U1617">
        <f t="shared" si="257"/>
        <v>136</v>
      </c>
      <c r="V1617" t="str">
        <f t="shared" si="258"/>
        <v/>
      </c>
      <c r="W1617" t="b">
        <v>1</v>
      </c>
      <c r="X1617" t="s">
        <v>8274</v>
      </c>
      <c r="Y1617" s="3">
        <f t="shared" si="259"/>
        <v>1.1412500000000001</v>
      </c>
      <c r="Z1617" s="4">
        <f t="shared" si="252"/>
        <v>67.132352941176464</v>
      </c>
      <c r="AA1617" t="s">
        <v>8321</v>
      </c>
      <c r="AB1617" t="s">
        <v>8322</v>
      </c>
      <c r="AC1617">
        <f>1</f>
        <v>1</v>
      </c>
    </row>
    <row r="1618" spans="1:29" ht="43.2" x14ac:dyDescent="0.3">
      <c r="A1618">
        <v>1616</v>
      </c>
      <c r="B1618" s="1" t="s">
        <v>1617</v>
      </c>
      <c r="C1618" s="1" t="s">
        <v>5726</v>
      </c>
      <c r="D1618">
        <v>10000</v>
      </c>
      <c r="E1618">
        <f>VLOOKUP(D1618,LU_A!$C$2:$D$13,1,TRUE)</f>
        <v>10000</v>
      </c>
      <c r="F1618" t="str">
        <f>VLOOKUP($D1618,LU_A!$C$2:$D$13,2,TRUE)</f>
        <v>SmD</v>
      </c>
      <c r="G1618">
        <v>10420</v>
      </c>
      <c r="H1618" t="s">
        <v>8219</v>
      </c>
      <c r="I1618" t="s">
        <v>8224</v>
      </c>
      <c r="J1618" t="s">
        <v>8246</v>
      </c>
      <c r="K1618">
        <v>1353621600</v>
      </c>
      <c r="L1618" s="8">
        <f t="shared" si="250"/>
        <v>41235.916666666664</v>
      </c>
      <c r="M1618" s="8">
        <f t="shared" si="253"/>
        <v>41235</v>
      </c>
      <c r="N1618" s="9">
        <f t="shared" si="254"/>
        <v>0.91666666666424135</v>
      </c>
      <c r="O1618">
        <v>1350061821</v>
      </c>
      <c r="P1618" s="8">
        <f t="shared" si="251"/>
        <v>41194.715520833335</v>
      </c>
      <c r="Q1618" s="8">
        <f t="shared" si="255"/>
        <v>41194</v>
      </c>
      <c r="R1618" s="9">
        <f t="shared" si="256"/>
        <v>0.71552083333517658</v>
      </c>
      <c r="S1618" t="b">
        <v>0</v>
      </c>
      <c r="T1618">
        <v>157</v>
      </c>
      <c r="U1618">
        <f t="shared" si="257"/>
        <v>157</v>
      </c>
      <c r="V1618" t="str">
        <f t="shared" si="258"/>
        <v/>
      </c>
      <c r="W1618" t="b">
        <v>1</v>
      </c>
      <c r="X1618" t="s">
        <v>8274</v>
      </c>
      <c r="Y1618" s="3">
        <f t="shared" si="259"/>
        <v>1.042</v>
      </c>
      <c r="Z1618" s="4">
        <f t="shared" si="252"/>
        <v>66.369426751592357</v>
      </c>
      <c r="AA1618" t="s">
        <v>8321</v>
      </c>
      <c r="AB1618" t="s">
        <v>8322</v>
      </c>
      <c r="AC1618">
        <f>1</f>
        <v>1</v>
      </c>
    </row>
    <row r="1619" spans="1:29" ht="28.8" x14ac:dyDescent="0.3">
      <c r="A1619">
        <v>1617</v>
      </c>
      <c r="B1619" s="1" t="s">
        <v>1618</v>
      </c>
      <c r="C1619" s="1" t="s">
        <v>5727</v>
      </c>
      <c r="D1619">
        <v>7000</v>
      </c>
      <c r="E1619">
        <f>VLOOKUP(D1619,LU_A!$C$2:$D$13,1,TRUE)</f>
        <v>5000</v>
      </c>
      <c r="F1619" t="str">
        <f>VLOOKUP($D1619,LU_A!$C$2:$D$13,2,TRUE)</f>
        <v>SmC</v>
      </c>
      <c r="G1619">
        <v>10210</v>
      </c>
      <c r="H1619" t="s">
        <v>8219</v>
      </c>
      <c r="I1619" t="s">
        <v>8224</v>
      </c>
      <c r="J1619" t="s">
        <v>8246</v>
      </c>
      <c r="K1619">
        <v>1383332400</v>
      </c>
      <c r="L1619" s="8">
        <f t="shared" si="250"/>
        <v>41579.791666666664</v>
      </c>
      <c r="M1619" s="8">
        <f t="shared" si="253"/>
        <v>41579</v>
      </c>
      <c r="N1619" s="9">
        <f t="shared" si="254"/>
        <v>0.79166666666424135</v>
      </c>
      <c r="O1619">
        <v>1380470188</v>
      </c>
      <c r="P1619" s="8">
        <f t="shared" si="251"/>
        <v>41546.664212962962</v>
      </c>
      <c r="Q1619" s="8">
        <f t="shared" si="255"/>
        <v>41546</v>
      </c>
      <c r="R1619" s="9">
        <f t="shared" si="256"/>
        <v>0.66421296296175569</v>
      </c>
      <c r="S1619" t="b">
        <v>0</v>
      </c>
      <c r="T1619">
        <v>158</v>
      </c>
      <c r="U1619">
        <f t="shared" si="257"/>
        <v>158</v>
      </c>
      <c r="V1619" t="str">
        <f t="shared" si="258"/>
        <v/>
      </c>
      <c r="W1619" t="b">
        <v>1</v>
      </c>
      <c r="X1619" t="s">
        <v>8274</v>
      </c>
      <c r="Y1619" s="3">
        <f t="shared" si="259"/>
        <v>1.4585714285714286</v>
      </c>
      <c r="Z1619" s="4">
        <f t="shared" si="252"/>
        <v>64.620253164556956</v>
      </c>
      <c r="AA1619" t="s">
        <v>8321</v>
      </c>
      <c r="AB1619" t="s">
        <v>8322</v>
      </c>
      <c r="AC1619">
        <f>1</f>
        <v>1</v>
      </c>
    </row>
    <row r="1620" spans="1:29" ht="43.2" x14ac:dyDescent="0.3">
      <c r="A1620">
        <v>1618</v>
      </c>
      <c r="B1620" s="1" t="s">
        <v>1619</v>
      </c>
      <c r="C1620" s="1" t="s">
        <v>5728</v>
      </c>
      <c r="D1620">
        <v>1500</v>
      </c>
      <c r="E1620">
        <f>VLOOKUP(D1620,LU_A!$C$2:$D$13,1,TRUE)</f>
        <v>1000</v>
      </c>
      <c r="F1620" t="str">
        <f>VLOOKUP($D1620,LU_A!$C$2:$D$13,2,TRUE)</f>
        <v>SmB</v>
      </c>
      <c r="G1620">
        <v>1576</v>
      </c>
      <c r="H1620" t="s">
        <v>8219</v>
      </c>
      <c r="I1620" t="s">
        <v>8224</v>
      </c>
      <c r="J1620" t="s">
        <v>8246</v>
      </c>
      <c r="K1620">
        <v>1362757335</v>
      </c>
      <c r="L1620" s="8">
        <f t="shared" si="250"/>
        <v>41341.654340277775</v>
      </c>
      <c r="M1620" s="8">
        <f t="shared" si="253"/>
        <v>41341</v>
      </c>
      <c r="N1620" s="9">
        <f t="shared" si="254"/>
        <v>0.65434027777519077</v>
      </c>
      <c r="O1620">
        <v>1359301335</v>
      </c>
      <c r="P1620" s="8">
        <f t="shared" si="251"/>
        <v>41301.654340277775</v>
      </c>
      <c r="Q1620" s="8">
        <f t="shared" si="255"/>
        <v>41301</v>
      </c>
      <c r="R1620" s="9">
        <f t="shared" si="256"/>
        <v>0.65434027777519077</v>
      </c>
      <c r="S1620" t="b">
        <v>0</v>
      </c>
      <c r="T1620">
        <v>27</v>
      </c>
      <c r="U1620">
        <f t="shared" si="257"/>
        <v>27</v>
      </c>
      <c r="V1620" t="str">
        <f t="shared" si="258"/>
        <v/>
      </c>
      <c r="W1620" t="b">
        <v>1</v>
      </c>
      <c r="X1620" t="s">
        <v>8274</v>
      </c>
      <c r="Y1620" s="3">
        <f t="shared" si="259"/>
        <v>1.0506666666666666</v>
      </c>
      <c r="Z1620" s="4">
        <f t="shared" si="252"/>
        <v>58.370370370370374</v>
      </c>
      <c r="AA1620" t="s">
        <v>8321</v>
      </c>
      <c r="AB1620" t="s">
        <v>8322</v>
      </c>
      <c r="AC1620">
        <f>1</f>
        <v>1</v>
      </c>
    </row>
    <row r="1621" spans="1:29" ht="43.2" x14ac:dyDescent="0.3">
      <c r="A1621">
        <v>1619</v>
      </c>
      <c r="B1621" s="1" t="s">
        <v>1620</v>
      </c>
      <c r="C1621" s="1" t="s">
        <v>5729</v>
      </c>
      <c r="D1621">
        <v>1500</v>
      </c>
      <c r="E1621">
        <f>VLOOKUP(D1621,LU_A!$C$2:$D$13,1,TRUE)</f>
        <v>1000</v>
      </c>
      <c r="F1621" t="str">
        <f>VLOOKUP($D1621,LU_A!$C$2:$D$13,2,TRUE)</f>
        <v>SmB</v>
      </c>
      <c r="G1621">
        <v>2000</v>
      </c>
      <c r="H1621" t="s">
        <v>8219</v>
      </c>
      <c r="I1621" t="s">
        <v>8224</v>
      </c>
      <c r="J1621" t="s">
        <v>8246</v>
      </c>
      <c r="K1621">
        <v>1410755286</v>
      </c>
      <c r="L1621" s="8">
        <f t="shared" si="250"/>
        <v>41897.18618055556</v>
      </c>
      <c r="M1621" s="8">
        <f t="shared" si="253"/>
        <v>41897</v>
      </c>
      <c r="N1621" s="9">
        <f t="shared" si="254"/>
        <v>0.18618055555998581</v>
      </c>
      <c r="O1621">
        <v>1408940886</v>
      </c>
      <c r="P1621" s="8">
        <f t="shared" si="251"/>
        <v>41876.18618055556</v>
      </c>
      <c r="Q1621" s="8">
        <f t="shared" si="255"/>
        <v>41876</v>
      </c>
      <c r="R1621" s="9">
        <f t="shared" si="256"/>
        <v>0.18618055555998581</v>
      </c>
      <c r="S1621" t="b">
        <v>0</v>
      </c>
      <c r="T1621">
        <v>23</v>
      </c>
      <c r="U1621">
        <f t="shared" si="257"/>
        <v>23</v>
      </c>
      <c r="V1621" t="str">
        <f t="shared" si="258"/>
        <v/>
      </c>
      <c r="W1621" t="b">
        <v>1</v>
      </c>
      <c r="X1621" t="s">
        <v>8274</v>
      </c>
      <c r="Y1621" s="3">
        <f t="shared" si="259"/>
        <v>1.3333333333333333</v>
      </c>
      <c r="Z1621" s="4">
        <f t="shared" si="252"/>
        <v>86.956521739130437</v>
      </c>
      <c r="AA1621" t="s">
        <v>8321</v>
      </c>
      <c r="AB1621" t="s">
        <v>8322</v>
      </c>
      <c r="AC1621">
        <f>1</f>
        <v>1</v>
      </c>
    </row>
    <row r="1622" spans="1:29" ht="28.8" x14ac:dyDescent="0.3">
      <c r="A1622">
        <v>1620</v>
      </c>
      <c r="B1622" s="1" t="s">
        <v>1621</v>
      </c>
      <c r="C1622" s="1" t="s">
        <v>5730</v>
      </c>
      <c r="D1622">
        <v>1000</v>
      </c>
      <c r="E1622">
        <f>VLOOKUP(D1622,LU_A!$C$2:$D$13,1,TRUE)</f>
        <v>1000</v>
      </c>
      <c r="F1622" t="str">
        <f>VLOOKUP($D1622,LU_A!$C$2:$D$13,2,TRUE)</f>
        <v>SmB</v>
      </c>
      <c r="G1622">
        <v>1130</v>
      </c>
      <c r="H1622" t="s">
        <v>8219</v>
      </c>
      <c r="I1622" t="s">
        <v>8224</v>
      </c>
      <c r="J1622" t="s">
        <v>8246</v>
      </c>
      <c r="K1622">
        <v>1361606940</v>
      </c>
      <c r="L1622" s="8">
        <f t="shared" si="250"/>
        <v>41328.339583333334</v>
      </c>
      <c r="M1622" s="8">
        <f t="shared" si="253"/>
        <v>41328</v>
      </c>
      <c r="N1622" s="9">
        <f t="shared" si="254"/>
        <v>0.33958333333430346</v>
      </c>
      <c r="O1622">
        <v>1361002140</v>
      </c>
      <c r="P1622" s="8">
        <f t="shared" si="251"/>
        <v>41321.339583333334</v>
      </c>
      <c r="Q1622" s="8">
        <f t="shared" si="255"/>
        <v>41321</v>
      </c>
      <c r="R1622" s="9">
        <f t="shared" si="256"/>
        <v>0.33958333333430346</v>
      </c>
      <c r="S1622" t="b">
        <v>0</v>
      </c>
      <c r="T1622">
        <v>17</v>
      </c>
      <c r="U1622">
        <f t="shared" si="257"/>
        <v>17</v>
      </c>
      <c r="V1622" t="str">
        <f t="shared" si="258"/>
        <v/>
      </c>
      <c r="W1622" t="b">
        <v>1</v>
      </c>
      <c r="X1622" t="s">
        <v>8274</v>
      </c>
      <c r="Y1622" s="3">
        <f t="shared" si="259"/>
        <v>1.1299999999999999</v>
      </c>
      <c r="Z1622" s="4">
        <f t="shared" si="252"/>
        <v>66.470588235294116</v>
      </c>
      <c r="AA1622" t="s">
        <v>8321</v>
      </c>
      <c r="AB1622" t="s">
        <v>8322</v>
      </c>
      <c r="AC1622">
        <f>1</f>
        <v>1</v>
      </c>
    </row>
    <row r="1623" spans="1:29" ht="43.2" x14ac:dyDescent="0.3">
      <c r="A1623">
        <v>1621</v>
      </c>
      <c r="B1623" s="1" t="s">
        <v>1622</v>
      </c>
      <c r="C1623" s="1" t="s">
        <v>5731</v>
      </c>
      <c r="D1623">
        <v>5000</v>
      </c>
      <c r="E1623">
        <f>VLOOKUP(D1623,LU_A!$C$2:$D$13,1,TRUE)</f>
        <v>5000</v>
      </c>
      <c r="F1623" t="str">
        <f>VLOOKUP($D1623,LU_A!$C$2:$D$13,2,TRUE)</f>
        <v>SmC</v>
      </c>
      <c r="G1623">
        <v>6060</v>
      </c>
      <c r="H1623" t="s">
        <v>8219</v>
      </c>
      <c r="I1623" t="s">
        <v>8224</v>
      </c>
      <c r="J1623" t="s">
        <v>8246</v>
      </c>
      <c r="K1623">
        <v>1338177540</v>
      </c>
      <c r="L1623" s="8">
        <f t="shared" si="250"/>
        <v>41057.165972222225</v>
      </c>
      <c r="M1623" s="8">
        <f t="shared" si="253"/>
        <v>41057</v>
      </c>
      <c r="N1623" s="9">
        <f t="shared" si="254"/>
        <v>0.16597222222480923</v>
      </c>
      <c r="O1623">
        <v>1333550015</v>
      </c>
      <c r="P1623" s="8">
        <f t="shared" si="251"/>
        <v>41003.60665509259</v>
      </c>
      <c r="Q1623" s="8">
        <f t="shared" si="255"/>
        <v>41003</v>
      </c>
      <c r="R1623" s="9">
        <f t="shared" si="256"/>
        <v>0.60665509258979</v>
      </c>
      <c r="S1623" t="b">
        <v>0</v>
      </c>
      <c r="T1623">
        <v>37</v>
      </c>
      <c r="U1623">
        <f t="shared" si="257"/>
        <v>37</v>
      </c>
      <c r="V1623" t="str">
        <f t="shared" si="258"/>
        <v/>
      </c>
      <c r="W1623" t="b">
        <v>1</v>
      </c>
      <c r="X1623" t="s">
        <v>8274</v>
      </c>
      <c r="Y1623" s="3">
        <f t="shared" si="259"/>
        <v>1.212</v>
      </c>
      <c r="Z1623" s="4">
        <f t="shared" si="252"/>
        <v>163.78378378378378</v>
      </c>
      <c r="AA1623" t="s">
        <v>8321</v>
      </c>
      <c r="AB1623" t="s">
        <v>8322</v>
      </c>
      <c r="AC1623">
        <f>1</f>
        <v>1</v>
      </c>
    </row>
    <row r="1624" spans="1:29" ht="43.2" x14ac:dyDescent="0.3">
      <c r="A1624">
        <v>1622</v>
      </c>
      <c r="B1624" s="1" t="s">
        <v>1623</v>
      </c>
      <c r="C1624" s="1" t="s">
        <v>5732</v>
      </c>
      <c r="D1624">
        <v>6900</v>
      </c>
      <c r="E1624">
        <f>VLOOKUP(D1624,LU_A!$C$2:$D$13,1,TRUE)</f>
        <v>5000</v>
      </c>
      <c r="F1624" t="str">
        <f>VLOOKUP($D1624,LU_A!$C$2:$D$13,2,TRUE)</f>
        <v>SmC</v>
      </c>
      <c r="G1624">
        <v>7019</v>
      </c>
      <c r="H1624" t="s">
        <v>8219</v>
      </c>
      <c r="I1624" t="s">
        <v>8224</v>
      </c>
      <c r="J1624" t="s">
        <v>8246</v>
      </c>
      <c r="K1624">
        <v>1418803140</v>
      </c>
      <c r="L1624" s="8">
        <f t="shared" si="250"/>
        <v>41990.332638888889</v>
      </c>
      <c r="M1624" s="8">
        <f t="shared" si="253"/>
        <v>41990</v>
      </c>
      <c r="N1624" s="9">
        <f t="shared" si="254"/>
        <v>0.33263888888905058</v>
      </c>
      <c r="O1624">
        <v>1415343874</v>
      </c>
      <c r="P1624" s="8">
        <f t="shared" si="251"/>
        <v>41950.29483796296</v>
      </c>
      <c r="Q1624" s="8">
        <f t="shared" si="255"/>
        <v>41950</v>
      </c>
      <c r="R1624" s="9">
        <f t="shared" si="256"/>
        <v>0.29483796295971842</v>
      </c>
      <c r="S1624" t="b">
        <v>0</v>
      </c>
      <c r="T1624">
        <v>65</v>
      </c>
      <c r="U1624">
        <f t="shared" si="257"/>
        <v>65</v>
      </c>
      <c r="V1624" t="str">
        <f t="shared" si="258"/>
        <v/>
      </c>
      <c r="W1624" t="b">
        <v>1</v>
      </c>
      <c r="X1624" t="s">
        <v>8274</v>
      </c>
      <c r="Y1624" s="3">
        <f t="shared" si="259"/>
        <v>1.0172463768115942</v>
      </c>
      <c r="Z1624" s="4">
        <f t="shared" si="252"/>
        <v>107.98461538461538</v>
      </c>
      <c r="AA1624" t="s">
        <v>8321</v>
      </c>
      <c r="AB1624" t="s">
        <v>8322</v>
      </c>
      <c r="AC1624">
        <f>1</f>
        <v>1</v>
      </c>
    </row>
    <row r="1625" spans="1:29" ht="43.2" x14ac:dyDescent="0.3">
      <c r="A1625">
        <v>1623</v>
      </c>
      <c r="B1625" s="1" t="s">
        <v>1624</v>
      </c>
      <c r="C1625" s="1" t="s">
        <v>5733</v>
      </c>
      <c r="D1625">
        <v>750</v>
      </c>
      <c r="E1625">
        <f>VLOOKUP(D1625,LU_A!$C$2:$D$13,1,TRUE)</f>
        <v>0</v>
      </c>
      <c r="F1625" t="str">
        <f>VLOOKUP($D1625,LU_A!$C$2:$D$13,2,TRUE)</f>
        <v>SmA</v>
      </c>
      <c r="G1625">
        <v>758</v>
      </c>
      <c r="H1625" t="s">
        <v>8219</v>
      </c>
      <c r="I1625" t="s">
        <v>8225</v>
      </c>
      <c r="J1625" t="s">
        <v>8247</v>
      </c>
      <c r="K1625">
        <v>1377621089</v>
      </c>
      <c r="L1625" s="8">
        <f t="shared" si="250"/>
        <v>41513.688530092593</v>
      </c>
      <c r="M1625" s="8">
        <f t="shared" si="253"/>
        <v>41513</v>
      </c>
      <c r="N1625" s="9">
        <f t="shared" si="254"/>
        <v>0.68853009259328246</v>
      </c>
      <c r="O1625">
        <v>1372437089</v>
      </c>
      <c r="P1625" s="8">
        <f t="shared" si="251"/>
        <v>41453.688530092593</v>
      </c>
      <c r="Q1625" s="8">
        <f t="shared" si="255"/>
        <v>41453</v>
      </c>
      <c r="R1625" s="9">
        <f t="shared" si="256"/>
        <v>0.68853009259328246</v>
      </c>
      <c r="S1625" t="b">
        <v>0</v>
      </c>
      <c r="T1625">
        <v>18</v>
      </c>
      <c r="U1625">
        <f t="shared" si="257"/>
        <v>18</v>
      </c>
      <c r="V1625" t="str">
        <f t="shared" si="258"/>
        <v/>
      </c>
      <c r="W1625" t="b">
        <v>1</v>
      </c>
      <c r="X1625" t="s">
        <v>8274</v>
      </c>
      <c r="Y1625" s="3">
        <f t="shared" si="259"/>
        <v>1.0106666666666666</v>
      </c>
      <c r="Z1625" s="4">
        <f t="shared" si="252"/>
        <v>42.111111111111114</v>
      </c>
      <c r="AA1625" t="s">
        <v>8321</v>
      </c>
      <c r="AB1625" t="s">
        <v>8322</v>
      </c>
      <c r="AC1625">
        <f>1</f>
        <v>1</v>
      </c>
    </row>
    <row r="1626" spans="1:29" ht="43.2" x14ac:dyDescent="0.3">
      <c r="A1626">
        <v>1624</v>
      </c>
      <c r="B1626" s="1" t="s">
        <v>1625</v>
      </c>
      <c r="C1626" s="1" t="s">
        <v>5734</v>
      </c>
      <c r="D1626">
        <v>1000</v>
      </c>
      <c r="E1626">
        <f>VLOOKUP(D1626,LU_A!$C$2:$D$13,1,TRUE)</f>
        <v>1000</v>
      </c>
      <c r="F1626" t="str">
        <f>VLOOKUP($D1626,LU_A!$C$2:$D$13,2,TRUE)</f>
        <v>SmB</v>
      </c>
      <c r="G1626">
        <v>1180</v>
      </c>
      <c r="H1626" t="s">
        <v>8219</v>
      </c>
      <c r="I1626" t="s">
        <v>8224</v>
      </c>
      <c r="J1626" t="s">
        <v>8246</v>
      </c>
      <c r="K1626">
        <v>1357721335</v>
      </c>
      <c r="L1626" s="8">
        <f t="shared" si="250"/>
        <v>41283.367303240739</v>
      </c>
      <c r="M1626" s="8">
        <f t="shared" si="253"/>
        <v>41283</v>
      </c>
      <c r="N1626" s="9">
        <f t="shared" si="254"/>
        <v>0.36730324073869269</v>
      </c>
      <c r="O1626">
        <v>1354265335</v>
      </c>
      <c r="P1626" s="8">
        <f t="shared" si="251"/>
        <v>41243.367303240739</v>
      </c>
      <c r="Q1626" s="8">
        <f t="shared" si="255"/>
        <v>41243</v>
      </c>
      <c r="R1626" s="9">
        <f t="shared" si="256"/>
        <v>0.36730324073869269</v>
      </c>
      <c r="S1626" t="b">
        <v>0</v>
      </c>
      <c r="T1626">
        <v>25</v>
      </c>
      <c r="U1626">
        <f t="shared" si="257"/>
        <v>25</v>
      </c>
      <c r="V1626" t="str">
        <f t="shared" si="258"/>
        <v/>
      </c>
      <c r="W1626" t="b">
        <v>1</v>
      </c>
      <c r="X1626" t="s">
        <v>8274</v>
      </c>
      <c r="Y1626" s="3">
        <f t="shared" si="259"/>
        <v>1.18</v>
      </c>
      <c r="Z1626" s="4">
        <f t="shared" si="252"/>
        <v>47.2</v>
      </c>
      <c r="AA1626" t="s">
        <v>8321</v>
      </c>
      <c r="AB1626" t="s">
        <v>8322</v>
      </c>
      <c r="AC1626">
        <f>1</f>
        <v>1</v>
      </c>
    </row>
    <row r="1627" spans="1:29" ht="57.6" x14ac:dyDescent="0.3">
      <c r="A1627">
        <v>1625</v>
      </c>
      <c r="B1627" s="1" t="s">
        <v>1626</v>
      </c>
      <c r="C1627" s="1" t="s">
        <v>5735</v>
      </c>
      <c r="D1627">
        <v>7500</v>
      </c>
      <c r="E1627">
        <f>VLOOKUP(D1627,LU_A!$C$2:$D$13,1,TRUE)</f>
        <v>5000</v>
      </c>
      <c r="F1627" t="str">
        <f>VLOOKUP($D1627,LU_A!$C$2:$D$13,2,TRUE)</f>
        <v>SmC</v>
      </c>
      <c r="G1627">
        <v>11650</v>
      </c>
      <c r="H1627" t="s">
        <v>8219</v>
      </c>
      <c r="I1627" t="s">
        <v>8224</v>
      </c>
      <c r="J1627" t="s">
        <v>8246</v>
      </c>
      <c r="K1627">
        <v>1347382053</v>
      </c>
      <c r="L1627" s="8">
        <f t="shared" si="250"/>
        <v>41163.699687500004</v>
      </c>
      <c r="M1627" s="8">
        <f t="shared" si="253"/>
        <v>41163</v>
      </c>
      <c r="N1627" s="9">
        <f t="shared" si="254"/>
        <v>0.69968750000407454</v>
      </c>
      <c r="O1627">
        <v>1344962853</v>
      </c>
      <c r="P1627" s="8">
        <f t="shared" si="251"/>
        <v>41135.699687500004</v>
      </c>
      <c r="Q1627" s="8">
        <f t="shared" si="255"/>
        <v>41135</v>
      </c>
      <c r="R1627" s="9">
        <f t="shared" si="256"/>
        <v>0.69968750000407454</v>
      </c>
      <c r="S1627" t="b">
        <v>0</v>
      </c>
      <c r="T1627">
        <v>104</v>
      </c>
      <c r="U1627">
        <f t="shared" si="257"/>
        <v>104</v>
      </c>
      <c r="V1627" t="str">
        <f t="shared" si="258"/>
        <v/>
      </c>
      <c r="W1627" t="b">
        <v>1</v>
      </c>
      <c r="X1627" t="s">
        <v>8274</v>
      </c>
      <c r="Y1627" s="3">
        <f t="shared" si="259"/>
        <v>1.5533333333333332</v>
      </c>
      <c r="Z1627" s="4">
        <f t="shared" si="252"/>
        <v>112.01923076923077</v>
      </c>
      <c r="AA1627" t="s">
        <v>8321</v>
      </c>
      <c r="AB1627" t="s">
        <v>8322</v>
      </c>
      <c r="AC1627">
        <f>1</f>
        <v>1</v>
      </c>
    </row>
    <row r="1628" spans="1:29" ht="43.2" x14ac:dyDescent="0.3">
      <c r="A1628">
        <v>1626</v>
      </c>
      <c r="B1628" s="1" t="s">
        <v>1627</v>
      </c>
      <c r="C1628" s="1" t="s">
        <v>5736</v>
      </c>
      <c r="D1628">
        <v>8000</v>
      </c>
      <c r="E1628">
        <f>VLOOKUP(D1628,LU_A!$C$2:$D$13,1,TRUE)</f>
        <v>5000</v>
      </c>
      <c r="F1628" t="str">
        <f>VLOOKUP($D1628,LU_A!$C$2:$D$13,2,TRUE)</f>
        <v>SmC</v>
      </c>
      <c r="G1628">
        <v>8095</v>
      </c>
      <c r="H1628" t="s">
        <v>8219</v>
      </c>
      <c r="I1628" t="s">
        <v>8224</v>
      </c>
      <c r="J1628" t="s">
        <v>8246</v>
      </c>
      <c r="K1628">
        <v>1385932867</v>
      </c>
      <c r="L1628" s="8">
        <f t="shared" si="250"/>
        <v>41609.889664351853</v>
      </c>
      <c r="M1628" s="8">
        <f t="shared" si="253"/>
        <v>41609</v>
      </c>
      <c r="N1628" s="9">
        <f t="shared" si="254"/>
        <v>0.88966435185284354</v>
      </c>
      <c r="O1628">
        <v>1383337267</v>
      </c>
      <c r="P1628" s="8">
        <f t="shared" si="251"/>
        <v>41579.847997685189</v>
      </c>
      <c r="Q1628" s="8">
        <f t="shared" si="255"/>
        <v>41579</v>
      </c>
      <c r="R1628" s="9">
        <f t="shared" si="256"/>
        <v>0.84799768518860219</v>
      </c>
      <c r="S1628" t="b">
        <v>0</v>
      </c>
      <c r="T1628">
        <v>108</v>
      </c>
      <c r="U1628">
        <f t="shared" si="257"/>
        <v>108</v>
      </c>
      <c r="V1628" t="str">
        <f t="shared" si="258"/>
        <v/>
      </c>
      <c r="W1628" t="b">
        <v>1</v>
      </c>
      <c r="X1628" t="s">
        <v>8274</v>
      </c>
      <c r="Y1628" s="3">
        <f t="shared" si="259"/>
        <v>1.0118750000000001</v>
      </c>
      <c r="Z1628" s="4">
        <f t="shared" si="252"/>
        <v>74.953703703703709</v>
      </c>
      <c r="AA1628" t="s">
        <v>8321</v>
      </c>
      <c r="AB1628" t="s">
        <v>8322</v>
      </c>
      <c r="AC1628">
        <f>1</f>
        <v>1</v>
      </c>
    </row>
    <row r="1629" spans="1:29" ht="43.2" x14ac:dyDescent="0.3">
      <c r="A1629">
        <v>1627</v>
      </c>
      <c r="B1629" s="1" t="s">
        <v>1628</v>
      </c>
      <c r="C1629" s="1" t="s">
        <v>5737</v>
      </c>
      <c r="D1629">
        <v>2000</v>
      </c>
      <c r="E1629">
        <f>VLOOKUP(D1629,LU_A!$C$2:$D$13,1,TRUE)</f>
        <v>1000</v>
      </c>
      <c r="F1629" t="str">
        <f>VLOOKUP($D1629,LU_A!$C$2:$D$13,2,TRUE)</f>
        <v>SmB</v>
      </c>
      <c r="G1629">
        <v>2340</v>
      </c>
      <c r="H1629" t="s">
        <v>8219</v>
      </c>
      <c r="I1629" t="s">
        <v>8224</v>
      </c>
      <c r="J1629" t="s">
        <v>8246</v>
      </c>
      <c r="K1629">
        <v>1353905940</v>
      </c>
      <c r="L1629" s="8">
        <f t="shared" si="250"/>
        <v>41239.207638888889</v>
      </c>
      <c r="M1629" s="8">
        <f t="shared" si="253"/>
        <v>41239</v>
      </c>
      <c r="N1629" s="9">
        <f t="shared" si="254"/>
        <v>0.20763888888905058</v>
      </c>
      <c r="O1629">
        <v>1351011489</v>
      </c>
      <c r="P1629" s="8">
        <f t="shared" si="251"/>
        <v>41205.707048611112</v>
      </c>
      <c r="Q1629" s="8">
        <f t="shared" si="255"/>
        <v>41205</v>
      </c>
      <c r="R1629" s="9">
        <f t="shared" si="256"/>
        <v>0.7070486111115315</v>
      </c>
      <c r="S1629" t="b">
        <v>0</v>
      </c>
      <c r="T1629">
        <v>38</v>
      </c>
      <c r="U1629">
        <f t="shared" si="257"/>
        <v>38</v>
      </c>
      <c r="V1629" t="str">
        <f t="shared" si="258"/>
        <v/>
      </c>
      <c r="W1629" t="b">
        <v>1</v>
      </c>
      <c r="X1629" t="s">
        <v>8274</v>
      </c>
      <c r="Y1629" s="3">
        <f t="shared" si="259"/>
        <v>1.17</v>
      </c>
      <c r="Z1629" s="4">
        <f t="shared" si="252"/>
        <v>61.578947368421055</v>
      </c>
      <c r="AA1629" t="s">
        <v>8321</v>
      </c>
      <c r="AB1629" t="s">
        <v>8322</v>
      </c>
      <c r="AC1629">
        <f>1</f>
        <v>1</v>
      </c>
    </row>
    <row r="1630" spans="1:29" ht="28.8" x14ac:dyDescent="0.3">
      <c r="A1630">
        <v>1628</v>
      </c>
      <c r="B1630" s="1" t="s">
        <v>1629</v>
      </c>
      <c r="C1630" s="1" t="s">
        <v>5738</v>
      </c>
      <c r="D1630">
        <v>4000</v>
      </c>
      <c r="E1630">
        <f>VLOOKUP(D1630,LU_A!$C$2:$D$13,1,TRUE)</f>
        <v>1000</v>
      </c>
      <c r="F1630" t="str">
        <f>VLOOKUP($D1630,LU_A!$C$2:$D$13,2,TRUE)</f>
        <v>SmB</v>
      </c>
      <c r="G1630">
        <v>4037</v>
      </c>
      <c r="H1630" t="s">
        <v>8219</v>
      </c>
      <c r="I1630" t="s">
        <v>8224</v>
      </c>
      <c r="J1630" t="s">
        <v>8246</v>
      </c>
      <c r="K1630">
        <v>1403026882</v>
      </c>
      <c r="L1630" s="8">
        <f t="shared" si="250"/>
        <v>41807.737060185187</v>
      </c>
      <c r="M1630" s="8">
        <f t="shared" si="253"/>
        <v>41807</v>
      </c>
      <c r="N1630" s="9">
        <f t="shared" si="254"/>
        <v>0.737060185187147</v>
      </c>
      <c r="O1630">
        <v>1400175682</v>
      </c>
      <c r="P1630" s="8">
        <f t="shared" si="251"/>
        <v>41774.737060185187</v>
      </c>
      <c r="Q1630" s="8">
        <f t="shared" si="255"/>
        <v>41774</v>
      </c>
      <c r="R1630" s="9">
        <f t="shared" si="256"/>
        <v>0.737060185187147</v>
      </c>
      <c r="S1630" t="b">
        <v>0</v>
      </c>
      <c r="T1630">
        <v>88</v>
      </c>
      <c r="U1630">
        <f t="shared" si="257"/>
        <v>88</v>
      </c>
      <c r="V1630" t="str">
        <f t="shared" si="258"/>
        <v/>
      </c>
      <c r="W1630" t="b">
        <v>1</v>
      </c>
      <c r="X1630" t="s">
        <v>8274</v>
      </c>
      <c r="Y1630" s="3">
        <f t="shared" si="259"/>
        <v>1.00925</v>
      </c>
      <c r="Z1630" s="4">
        <f t="shared" si="252"/>
        <v>45.875</v>
      </c>
      <c r="AA1630" t="s">
        <v>8321</v>
      </c>
      <c r="AB1630" t="s">
        <v>8322</v>
      </c>
      <c r="AC1630">
        <f>1</f>
        <v>1</v>
      </c>
    </row>
    <row r="1631" spans="1:29" ht="28.8" x14ac:dyDescent="0.3">
      <c r="A1631">
        <v>1629</v>
      </c>
      <c r="B1631" s="1" t="s">
        <v>1630</v>
      </c>
      <c r="C1631" s="1" t="s">
        <v>5739</v>
      </c>
      <c r="D1631">
        <v>6000</v>
      </c>
      <c r="E1631">
        <f>VLOOKUP(D1631,LU_A!$C$2:$D$13,1,TRUE)</f>
        <v>5000</v>
      </c>
      <c r="F1631" t="str">
        <f>VLOOKUP($D1631,LU_A!$C$2:$D$13,2,TRUE)</f>
        <v>SmC</v>
      </c>
      <c r="G1631">
        <v>6220</v>
      </c>
      <c r="H1631" t="s">
        <v>8219</v>
      </c>
      <c r="I1631" t="s">
        <v>8224</v>
      </c>
      <c r="J1631" t="s">
        <v>8246</v>
      </c>
      <c r="K1631">
        <v>1392929333</v>
      </c>
      <c r="L1631" s="8">
        <f t="shared" si="250"/>
        <v>41690.867280092592</v>
      </c>
      <c r="M1631" s="8">
        <f t="shared" si="253"/>
        <v>41690</v>
      </c>
      <c r="N1631" s="9">
        <f t="shared" si="254"/>
        <v>0.86728009259240935</v>
      </c>
      <c r="O1631">
        <v>1389041333</v>
      </c>
      <c r="P1631" s="8">
        <f t="shared" si="251"/>
        <v>41645.867280092592</v>
      </c>
      <c r="Q1631" s="8">
        <f t="shared" si="255"/>
        <v>41645</v>
      </c>
      <c r="R1631" s="9">
        <f t="shared" si="256"/>
        <v>0.86728009259240935</v>
      </c>
      <c r="S1631" t="b">
        <v>0</v>
      </c>
      <c r="T1631">
        <v>82</v>
      </c>
      <c r="U1631">
        <f t="shared" si="257"/>
        <v>82</v>
      </c>
      <c r="V1631" t="str">
        <f t="shared" si="258"/>
        <v/>
      </c>
      <c r="W1631" t="b">
        <v>1</v>
      </c>
      <c r="X1631" t="s">
        <v>8274</v>
      </c>
      <c r="Y1631" s="3">
        <f t="shared" si="259"/>
        <v>1.0366666666666666</v>
      </c>
      <c r="Z1631" s="4">
        <f t="shared" si="252"/>
        <v>75.853658536585371</v>
      </c>
      <c r="AA1631" t="s">
        <v>8321</v>
      </c>
      <c r="AB1631" t="s">
        <v>8322</v>
      </c>
      <c r="AC1631">
        <f>1</f>
        <v>1</v>
      </c>
    </row>
    <row r="1632" spans="1:29" ht="43.2" x14ac:dyDescent="0.3">
      <c r="A1632">
        <v>1630</v>
      </c>
      <c r="B1632" s="1" t="s">
        <v>1631</v>
      </c>
      <c r="C1632" s="1" t="s">
        <v>5740</v>
      </c>
      <c r="D1632">
        <v>4000</v>
      </c>
      <c r="E1632">
        <f>VLOOKUP(D1632,LU_A!$C$2:$D$13,1,TRUE)</f>
        <v>1000</v>
      </c>
      <c r="F1632" t="str">
        <f>VLOOKUP($D1632,LU_A!$C$2:$D$13,2,TRUE)</f>
        <v>SmB</v>
      </c>
      <c r="G1632">
        <v>10610</v>
      </c>
      <c r="H1632" t="s">
        <v>8219</v>
      </c>
      <c r="I1632" t="s">
        <v>8224</v>
      </c>
      <c r="J1632" t="s">
        <v>8246</v>
      </c>
      <c r="K1632">
        <v>1330671540</v>
      </c>
      <c r="L1632" s="8">
        <f t="shared" si="250"/>
        <v>40970.290972222225</v>
      </c>
      <c r="M1632" s="8">
        <f t="shared" si="253"/>
        <v>40970</v>
      </c>
      <c r="N1632" s="9">
        <f t="shared" si="254"/>
        <v>0.29097222222480923</v>
      </c>
      <c r="O1632">
        <v>1328040375</v>
      </c>
      <c r="P1632" s="8">
        <f t="shared" si="251"/>
        <v>40939.837673611109</v>
      </c>
      <c r="Q1632" s="8">
        <f t="shared" si="255"/>
        <v>40939</v>
      </c>
      <c r="R1632" s="9">
        <f t="shared" si="256"/>
        <v>0.83767361110949423</v>
      </c>
      <c r="S1632" t="b">
        <v>0</v>
      </c>
      <c r="T1632">
        <v>126</v>
      </c>
      <c r="U1632">
        <f t="shared" si="257"/>
        <v>126</v>
      </c>
      <c r="V1632" t="str">
        <f t="shared" si="258"/>
        <v/>
      </c>
      <c r="W1632" t="b">
        <v>1</v>
      </c>
      <c r="X1632" t="s">
        <v>8274</v>
      </c>
      <c r="Y1632" s="3">
        <f t="shared" si="259"/>
        <v>2.6524999999999999</v>
      </c>
      <c r="Z1632" s="4">
        <f t="shared" si="252"/>
        <v>84.206349206349202</v>
      </c>
      <c r="AA1632" t="s">
        <v>8321</v>
      </c>
      <c r="AB1632" t="s">
        <v>8322</v>
      </c>
      <c r="AC1632">
        <f>1</f>
        <v>1</v>
      </c>
    </row>
    <row r="1633" spans="1:29" ht="43.2" x14ac:dyDescent="0.3">
      <c r="A1633">
        <v>1631</v>
      </c>
      <c r="B1633" s="1" t="s">
        <v>1632</v>
      </c>
      <c r="C1633" s="1" t="s">
        <v>5741</v>
      </c>
      <c r="D1633">
        <v>10000</v>
      </c>
      <c r="E1633">
        <f>VLOOKUP(D1633,LU_A!$C$2:$D$13,1,TRUE)</f>
        <v>10000</v>
      </c>
      <c r="F1633" t="str">
        <f>VLOOKUP($D1633,LU_A!$C$2:$D$13,2,TRUE)</f>
        <v>SmD</v>
      </c>
      <c r="G1633">
        <v>15591</v>
      </c>
      <c r="H1633" t="s">
        <v>8219</v>
      </c>
      <c r="I1633" t="s">
        <v>8224</v>
      </c>
      <c r="J1633" t="s">
        <v>8246</v>
      </c>
      <c r="K1633">
        <v>1350074261</v>
      </c>
      <c r="L1633" s="8">
        <f t="shared" si="250"/>
        <v>41194.859502314815</v>
      </c>
      <c r="M1633" s="8">
        <f t="shared" si="253"/>
        <v>41194</v>
      </c>
      <c r="N1633" s="9">
        <f t="shared" si="254"/>
        <v>0.85950231481547235</v>
      </c>
      <c r="O1633">
        <v>1347482261</v>
      </c>
      <c r="P1633" s="8">
        <f t="shared" si="251"/>
        <v>41164.859502314815</v>
      </c>
      <c r="Q1633" s="8">
        <f t="shared" si="255"/>
        <v>41164</v>
      </c>
      <c r="R1633" s="9">
        <f t="shared" si="256"/>
        <v>0.85950231481547235</v>
      </c>
      <c r="S1633" t="b">
        <v>0</v>
      </c>
      <c r="T1633">
        <v>133</v>
      </c>
      <c r="U1633">
        <f t="shared" si="257"/>
        <v>133</v>
      </c>
      <c r="V1633" t="str">
        <f t="shared" si="258"/>
        <v/>
      </c>
      <c r="W1633" t="b">
        <v>1</v>
      </c>
      <c r="X1633" t="s">
        <v>8274</v>
      </c>
      <c r="Y1633" s="3">
        <f t="shared" si="259"/>
        <v>1.5590999999999999</v>
      </c>
      <c r="Z1633" s="4">
        <f t="shared" si="252"/>
        <v>117.22556390977444</v>
      </c>
      <c r="AA1633" t="s">
        <v>8321</v>
      </c>
      <c r="AB1633" t="s">
        <v>8322</v>
      </c>
      <c r="AC1633">
        <f>1</f>
        <v>1</v>
      </c>
    </row>
    <row r="1634" spans="1:29" ht="43.2" x14ac:dyDescent="0.3">
      <c r="A1634">
        <v>1632</v>
      </c>
      <c r="B1634" s="1" t="s">
        <v>1633</v>
      </c>
      <c r="C1634" s="1" t="s">
        <v>5742</v>
      </c>
      <c r="D1634">
        <v>4000</v>
      </c>
      <c r="E1634">
        <f>VLOOKUP(D1634,LU_A!$C$2:$D$13,1,TRUE)</f>
        <v>1000</v>
      </c>
      <c r="F1634" t="str">
        <f>VLOOKUP($D1634,LU_A!$C$2:$D$13,2,TRUE)</f>
        <v>SmB</v>
      </c>
      <c r="G1634">
        <v>4065</v>
      </c>
      <c r="H1634" t="s">
        <v>8219</v>
      </c>
      <c r="I1634" t="s">
        <v>8224</v>
      </c>
      <c r="J1634" t="s">
        <v>8246</v>
      </c>
      <c r="K1634">
        <v>1316851854</v>
      </c>
      <c r="L1634" s="8">
        <f t="shared" si="250"/>
        <v>40810.340902777774</v>
      </c>
      <c r="M1634" s="8">
        <f t="shared" si="253"/>
        <v>40810</v>
      </c>
      <c r="N1634" s="9">
        <f t="shared" si="254"/>
        <v>0.34090277777431766</v>
      </c>
      <c r="O1634">
        <v>1311667854</v>
      </c>
      <c r="P1634" s="8">
        <f t="shared" si="251"/>
        <v>40750.340902777774</v>
      </c>
      <c r="Q1634" s="8">
        <f t="shared" si="255"/>
        <v>40750</v>
      </c>
      <c r="R1634" s="9">
        <f t="shared" si="256"/>
        <v>0.34090277777431766</v>
      </c>
      <c r="S1634" t="b">
        <v>0</v>
      </c>
      <c r="T1634">
        <v>47</v>
      </c>
      <c r="U1634">
        <f t="shared" si="257"/>
        <v>47</v>
      </c>
      <c r="V1634" t="str">
        <f t="shared" si="258"/>
        <v/>
      </c>
      <c r="W1634" t="b">
        <v>1</v>
      </c>
      <c r="X1634" t="s">
        <v>8274</v>
      </c>
      <c r="Y1634" s="3">
        <f t="shared" si="259"/>
        <v>1.0162500000000001</v>
      </c>
      <c r="Z1634" s="4">
        <f t="shared" si="252"/>
        <v>86.489361702127653</v>
      </c>
      <c r="AA1634" t="s">
        <v>8321</v>
      </c>
      <c r="AB1634" t="s">
        <v>8322</v>
      </c>
      <c r="AC1634">
        <f>1</f>
        <v>1</v>
      </c>
    </row>
    <row r="1635" spans="1:29" ht="43.2" x14ac:dyDescent="0.3">
      <c r="A1635">
        <v>1633</v>
      </c>
      <c r="B1635" s="1" t="s">
        <v>1634</v>
      </c>
      <c r="C1635" s="1" t="s">
        <v>5743</v>
      </c>
      <c r="D1635">
        <v>10000</v>
      </c>
      <c r="E1635">
        <f>VLOOKUP(D1635,LU_A!$C$2:$D$13,1,TRUE)</f>
        <v>10000</v>
      </c>
      <c r="F1635" t="str">
        <f>VLOOKUP($D1635,LU_A!$C$2:$D$13,2,TRUE)</f>
        <v>SmD</v>
      </c>
      <c r="G1635">
        <v>10000</v>
      </c>
      <c r="H1635" t="s">
        <v>8219</v>
      </c>
      <c r="I1635" t="s">
        <v>8224</v>
      </c>
      <c r="J1635" t="s">
        <v>8246</v>
      </c>
      <c r="K1635">
        <v>1326690000</v>
      </c>
      <c r="L1635" s="8">
        <f t="shared" si="250"/>
        <v>40924.208333333336</v>
      </c>
      <c r="M1635" s="8">
        <f t="shared" si="253"/>
        <v>40924</v>
      </c>
      <c r="N1635" s="9">
        <f t="shared" si="254"/>
        <v>0.20833333333575865</v>
      </c>
      <c r="O1635">
        <v>1324329156</v>
      </c>
      <c r="P1635" s="8">
        <f t="shared" si="251"/>
        <v>40896.883750000001</v>
      </c>
      <c r="Q1635" s="8">
        <f t="shared" si="255"/>
        <v>40896</v>
      </c>
      <c r="R1635" s="9">
        <f t="shared" si="256"/>
        <v>0.88375000000087311</v>
      </c>
      <c r="S1635" t="b">
        <v>0</v>
      </c>
      <c r="T1635">
        <v>58</v>
      </c>
      <c r="U1635">
        <f t="shared" si="257"/>
        <v>58</v>
      </c>
      <c r="V1635" t="str">
        <f t="shared" si="258"/>
        <v/>
      </c>
      <c r="W1635" t="b">
        <v>1</v>
      </c>
      <c r="X1635" t="s">
        <v>8274</v>
      </c>
      <c r="Y1635" s="3">
        <f t="shared" si="259"/>
        <v>1</v>
      </c>
      <c r="Z1635" s="4">
        <f t="shared" si="252"/>
        <v>172.41379310344828</v>
      </c>
      <c r="AA1635" t="s">
        <v>8321</v>
      </c>
      <c r="AB1635" t="s">
        <v>8322</v>
      </c>
      <c r="AC1635">
        <f>1</f>
        <v>1</v>
      </c>
    </row>
    <row r="1636" spans="1:29" ht="43.2" x14ac:dyDescent="0.3">
      <c r="A1636">
        <v>1634</v>
      </c>
      <c r="B1636" s="1" t="s">
        <v>1635</v>
      </c>
      <c r="C1636" s="1" t="s">
        <v>5744</v>
      </c>
      <c r="D1636">
        <v>2000</v>
      </c>
      <c r="E1636">
        <f>VLOOKUP(D1636,LU_A!$C$2:$D$13,1,TRUE)</f>
        <v>1000</v>
      </c>
      <c r="F1636" t="str">
        <f>VLOOKUP($D1636,LU_A!$C$2:$D$13,2,TRUE)</f>
        <v>SmB</v>
      </c>
      <c r="G1636">
        <v>2010</v>
      </c>
      <c r="H1636" t="s">
        <v>8219</v>
      </c>
      <c r="I1636" t="s">
        <v>8224</v>
      </c>
      <c r="J1636" t="s">
        <v>8246</v>
      </c>
      <c r="K1636">
        <v>1306994340</v>
      </c>
      <c r="L1636" s="8">
        <f t="shared" si="250"/>
        <v>40696.249305555553</v>
      </c>
      <c r="M1636" s="8">
        <f t="shared" si="253"/>
        <v>40696</v>
      </c>
      <c r="N1636" s="9">
        <f t="shared" si="254"/>
        <v>0.24930555555329192</v>
      </c>
      <c r="O1636">
        <v>1303706001</v>
      </c>
      <c r="P1636" s="8">
        <f t="shared" si="251"/>
        <v>40658.189826388887</v>
      </c>
      <c r="Q1636" s="8">
        <f t="shared" si="255"/>
        <v>40658</v>
      </c>
      <c r="R1636" s="9">
        <f t="shared" si="256"/>
        <v>0.18982638888701331</v>
      </c>
      <c r="S1636" t="b">
        <v>0</v>
      </c>
      <c r="T1636">
        <v>32</v>
      </c>
      <c r="U1636">
        <f t="shared" si="257"/>
        <v>32</v>
      </c>
      <c r="V1636" t="str">
        <f t="shared" si="258"/>
        <v/>
      </c>
      <c r="W1636" t="b">
        <v>1</v>
      </c>
      <c r="X1636" t="s">
        <v>8274</v>
      </c>
      <c r="Y1636" s="3">
        <f t="shared" si="259"/>
        <v>1.0049999999999999</v>
      </c>
      <c r="Z1636" s="4">
        <f t="shared" si="252"/>
        <v>62.8125</v>
      </c>
      <c r="AA1636" t="s">
        <v>8321</v>
      </c>
      <c r="AB1636" t="s">
        <v>8322</v>
      </c>
      <c r="AC1636">
        <f>1</f>
        <v>1</v>
      </c>
    </row>
    <row r="1637" spans="1:29" ht="57.6" x14ac:dyDescent="0.3">
      <c r="A1637">
        <v>1635</v>
      </c>
      <c r="B1637" s="1" t="s">
        <v>1636</v>
      </c>
      <c r="C1637" s="1" t="s">
        <v>5745</v>
      </c>
      <c r="D1637">
        <v>2000</v>
      </c>
      <c r="E1637">
        <f>VLOOKUP(D1637,LU_A!$C$2:$D$13,1,TRUE)</f>
        <v>1000</v>
      </c>
      <c r="F1637" t="str">
        <f>VLOOKUP($D1637,LU_A!$C$2:$D$13,2,TRUE)</f>
        <v>SmB</v>
      </c>
      <c r="G1637">
        <v>2506</v>
      </c>
      <c r="H1637" t="s">
        <v>8219</v>
      </c>
      <c r="I1637" t="s">
        <v>8224</v>
      </c>
      <c r="J1637" t="s">
        <v>8246</v>
      </c>
      <c r="K1637">
        <v>1468270261</v>
      </c>
      <c r="L1637" s="8">
        <f t="shared" si="250"/>
        <v>42562.868761574078</v>
      </c>
      <c r="M1637" s="8">
        <f t="shared" si="253"/>
        <v>42562</v>
      </c>
      <c r="N1637" s="9">
        <f t="shared" si="254"/>
        <v>0.86876157407823484</v>
      </c>
      <c r="O1637">
        <v>1463086261</v>
      </c>
      <c r="P1637" s="8">
        <f t="shared" si="251"/>
        <v>42502.868761574078</v>
      </c>
      <c r="Q1637" s="8">
        <f t="shared" si="255"/>
        <v>42502</v>
      </c>
      <c r="R1637" s="9">
        <f t="shared" si="256"/>
        <v>0.86876157407823484</v>
      </c>
      <c r="S1637" t="b">
        <v>0</v>
      </c>
      <c r="T1637">
        <v>37</v>
      </c>
      <c r="U1637">
        <f t="shared" si="257"/>
        <v>37</v>
      </c>
      <c r="V1637" t="str">
        <f t="shared" si="258"/>
        <v/>
      </c>
      <c r="W1637" t="b">
        <v>1</v>
      </c>
      <c r="X1637" t="s">
        <v>8274</v>
      </c>
      <c r="Y1637" s="3">
        <f t="shared" si="259"/>
        <v>1.2529999999999999</v>
      </c>
      <c r="Z1637" s="4">
        <f t="shared" si="252"/>
        <v>67.729729729729726</v>
      </c>
      <c r="AA1637" t="s">
        <v>8321</v>
      </c>
      <c r="AB1637" t="s">
        <v>8322</v>
      </c>
      <c r="AC1637">
        <f>1</f>
        <v>1</v>
      </c>
    </row>
    <row r="1638" spans="1:29" ht="43.2" x14ac:dyDescent="0.3">
      <c r="A1638">
        <v>1636</v>
      </c>
      <c r="B1638" s="1" t="s">
        <v>1637</v>
      </c>
      <c r="C1638" s="1" t="s">
        <v>5746</v>
      </c>
      <c r="D1638">
        <v>4500</v>
      </c>
      <c r="E1638">
        <f>VLOOKUP(D1638,LU_A!$C$2:$D$13,1,TRUE)</f>
        <v>1000</v>
      </c>
      <c r="F1638" t="str">
        <f>VLOOKUP($D1638,LU_A!$C$2:$D$13,2,TRUE)</f>
        <v>SmB</v>
      </c>
      <c r="G1638">
        <v>4660</v>
      </c>
      <c r="H1638" t="s">
        <v>8219</v>
      </c>
      <c r="I1638" t="s">
        <v>8224</v>
      </c>
      <c r="J1638" t="s">
        <v>8246</v>
      </c>
      <c r="K1638">
        <v>1307851200</v>
      </c>
      <c r="L1638" s="8">
        <f t="shared" si="250"/>
        <v>40706.166666666664</v>
      </c>
      <c r="M1638" s="8">
        <f t="shared" si="253"/>
        <v>40706</v>
      </c>
      <c r="N1638" s="9">
        <f t="shared" si="254"/>
        <v>0.16666666666424135</v>
      </c>
      <c r="O1638">
        <v>1304129088</v>
      </c>
      <c r="P1638" s="8">
        <f t="shared" si="251"/>
        <v>40663.08666666667</v>
      </c>
      <c r="Q1638" s="8">
        <f t="shared" si="255"/>
        <v>40663</v>
      </c>
      <c r="R1638" s="9">
        <f t="shared" si="256"/>
        <v>8.6666666669771075E-2</v>
      </c>
      <c r="S1638" t="b">
        <v>0</v>
      </c>
      <c r="T1638">
        <v>87</v>
      </c>
      <c r="U1638">
        <f t="shared" si="257"/>
        <v>87</v>
      </c>
      <c r="V1638" t="str">
        <f t="shared" si="258"/>
        <v/>
      </c>
      <c r="W1638" t="b">
        <v>1</v>
      </c>
      <c r="X1638" t="s">
        <v>8274</v>
      </c>
      <c r="Y1638" s="3">
        <f t="shared" si="259"/>
        <v>1.0355555555555556</v>
      </c>
      <c r="Z1638" s="4">
        <f t="shared" si="252"/>
        <v>53.5632183908046</v>
      </c>
      <c r="AA1638" t="s">
        <v>8321</v>
      </c>
      <c r="AB1638" t="s">
        <v>8322</v>
      </c>
      <c r="AC1638">
        <f>1</f>
        <v>1</v>
      </c>
    </row>
    <row r="1639" spans="1:29" ht="43.2" x14ac:dyDescent="0.3">
      <c r="A1639">
        <v>1637</v>
      </c>
      <c r="B1639" s="1" t="s">
        <v>1638</v>
      </c>
      <c r="C1639" s="1" t="s">
        <v>5747</v>
      </c>
      <c r="D1639">
        <v>500</v>
      </c>
      <c r="E1639">
        <f>VLOOKUP(D1639,LU_A!$C$2:$D$13,1,TRUE)</f>
        <v>0</v>
      </c>
      <c r="F1639" t="str">
        <f>VLOOKUP($D1639,LU_A!$C$2:$D$13,2,TRUE)</f>
        <v>SmA</v>
      </c>
      <c r="G1639">
        <v>519</v>
      </c>
      <c r="H1639" t="s">
        <v>8219</v>
      </c>
      <c r="I1639" t="s">
        <v>8224</v>
      </c>
      <c r="J1639" t="s">
        <v>8246</v>
      </c>
      <c r="K1639">
        <v>1262302740</v>
      </c>
      <c r="L1639" s="8">
        <f t="shared" si="250"/>
        <v>40178.98541666667</v>
      </c>
      <c r="M1639" s="8">
        <f t="shared" si="253"/>
        <v>40178</v>
      </c>
      <c r="N1639" s="9">
        <f t="shared" si="254"/>
        <v>0.98541666667006211</v>
      </c>
      <c r="O1639">
        <v>1257444140</v>
      </c>
      <c r="P1639" s="8">
        <f t="shared" si="251"/>
        <v>40122.751620370371</v>
      </c>
      <c r="Q1639" s="8">
        <f t="shared" si="255"/>
        <v>40122</v>
      </c>
      <c r="R1639" s="9">
        <f t="shared" si="256"/>
        <v>0.75162037037080154</v>
      </c>
      <c r="S1639" t="b">
        <v>0</v>
      </c>
      <c r="T1639">
        <v>15</v>
      </c>
      <c r="U1639">
        <f t="shared" si="257"/>
        <v>15</v>
      </c>
      <c r="V1639" t="str">
        <f t="shared" si="258"/>
        <v/>
      </c>
      <c r="W1639" t="b">
        <v>1</v>
      </c>
      <c r="X1639" t="s">
        <v>8274</v>
      </c>
      <c r="Y1639" s="3">
        <f t="shared" si="259"/>
        <v>1.038</v>
      </c>
      <c r="Z1639" s="4">
        <f t="shared" si="252"/>
        <v>34.6</v>
      </c>
      <c r="AA1639" t="s">
        <v>8321</v>
      </c>
      <c r="AB1639" t="s">
        <v>8322</v>
      </c>
      <c r="AC1639">
        <f>1</f>
        <v>1</v>
      </c>
    </row>
    <row r="1640" spans="1:29" ht="28.8" x14ac:dyDescent="0.3">
      <c r="A1640">
        <v>1638</v>
      </c>
      <c r="B1640" s="1" t="s">
        <v>1639</v>
      </c>
      <c r="C1640" s="1" t="s">
        <v>5748</v>
      </c>
      <c r="D1640">
        <v>1000</v>
      </c>
      <c r="E1640">
        <f>VLOOKUP(D1640,LU_A!$C$2:$D$13,1,TRUE)</f>
        <v>1000</v>
      </c>
      <c r="F1640" t="str">
        <f>VLOOKUP($D1640,LU_A!$C$2:$D$13,2,TRUE)</f>
        <v>SmB</v>
      </c>
      <c r="G1640">
        <v>1050</v>
      </c>
      <c r="H1640" t="s">
        <v>8219</v>
      </c>
      <c r="I1640" t="s">
        <v>8224</v>
      </c>
      <c r="J1640" t="s">
        <v>8246</v>
      </c>
      <c r="K1640">
        <v>1362086700</v>
      </c>
      <c r="L1640" s="8">
        <f t="shared" si="250"/>
        <v>41333.892361111109</v>
      </c>
      <c r="M1640" s="8">
        <f t="shared" si="253"/>
        <v>41333</v>
      </c>
      <c r="N1640" s="9">
        <f t="shared" si="254"/>
        <v>0.89236111110949423</v>
      </c>
      <c r="O1640">
        <v>1358180968</v>
      </c>
      <c r="P1640" s="8">
        <f t="shared" si="251"/>
        <v>41288.68712962963</v>
      </c>
      <c r="Q1640" s="8">
        <f t="shared" si="255"/>
        <v>41288</v>
      </c>
      <c r="R1640" s="9">
        <f t="shared" si="256"/>
        <v>0.68712962963036261</v>
      </c>
      <c r="S1640" t="b">
        <v>0</v>
      </c>
      <c r="T1640">
        <v>27</v>
      </c>
      <c r="U1640">
        <f t="shared" si="257"/>
        <v>27</v>
      </c>
      <c r="V1640" t="str">
        <f t="shared" si="258"/>
        <v/>
      </c>
      <c r="W1640" t="b">
        <v>1</v>
      </c>
      <c r="X1640" t="s">
        <v>8274</v>
      </c>
      <c r="Y1640" s="3">
        <f t="shared" si="259"/>
        <v>1.05</v>
      </c>
      <c r="Z1640" s="4">
        <f t="shared" si="252"/>
        <v>38.888888888888886</v>
      </c>
      <c r="AA1640" t="s">
        <v>8321</v>
      </c>
      <c r="AB1640" t="s">
        <v>8322</v>
      </c>
      <c r="AC1640">
        <f>1</f>
        <v>1</v>
      </c>
    </row>
    <row r="1641" spans="1:29" ht="43.2" x14ac:dyDescent="0.3">
      <c r="A1641">
        <v>1639</v>
      </c>
      <c r="B1641" s="1" t="s">
        <v>1640</v>
      </c>
      <c r="C1641" s="1" t="s">
        <v>5749</v>
      </c>
      <c r="D1641">
        <v>1800</v>
      </c>
      <c r="E1641">
        <f>VLOOKUP(D1641,LU_A!$C$2:$D$13,1,TRUE)</f>
        <v>1000</v>
      </c>
      <c r="F1641" t="str">
        <f>VLOOKUP($D1641,LU_A!$C$2:$D$13,2,TRUE)</f>
        <v>SmB</v>
      </c>
      <c r="G1641">
        <v>1800</v>
      </c>
      <c r="H1641" t="s">
        <v>8219</v>
      </c>
      <c r="I1641" t="s">
        <v>8224</v>
      </c>
      <c r="J1641" t="s">
        <v>8246</v>
      </c>
      <c r="K1641">
        <v>1330789165</v>
      </c>
      <c r="L1641" s="8">
        <f t="shared" si="250"/>
        <v>40971.652372685188</v>
      </c>
      <c r="M1641" s="8">
        <f t="shared" si="253"/>
        <v>40971</v>
      </c>
      <c r="N1641" s="9">
        <f t="shared" si="254"/>
        <v>0.65237268518831115</v>
      </c>
      <c r="O1641">
        <v>1328197165</v>
      </c>
      <c r="P1641" s="8">
        <f t="shared" si="251"/>
        <v>40941.652372685188</v>
      </c>
      <c r="Q1641" s="8">
        <f t="shared" si="255"/>
        <v>40941</v>
      </c>
      <c r="R1641" s="9">
        <f t="shared" si="256"/>
        <v>0.65237268518831115</v>
      </c>
      <c r="S1641" t="b">
        <v>0</v>
      </c>
      <c r="T1641">
        <v>19</v>
      </c>
      <c r="U1641">
        <f t="shared" si="257"/>
        <v>19</v>
      </c>
      <c r="V1641" t="str">
        <f t="shared" si="258"/>
        <v/>
      </c>
      <c r="W1641" t="b">
        <v>1</v>
      </c>
      <c r="X1641" t="s">
        <v>8274</v>
      </c>
      <c r="Y1641" s="3">
        <f t="shared" si="259"/>
        <v>1</v>
      </c>
      <c r="Z1641" s="4">
        <f t="shared" si="252"/>
        <v>94.736842105263165</v>
      </c>
      <c r="AA1641" t="s">
        <v>8321</v>
      </c>
      <c r="AB1641" t="s">
        <v>8322</v>
      </c>
      <c r="AC1641">
        <f>1</f>
        <v>1</v>
      </c>
    </row>
    <row r="1642" spans="1:29" ht="43.2" x14ac:dyDescent="0.3">
      <c r="A1642">
        <v>1640</v>
      </c>
      <c r="B1642" s="1" t="s">
        <v>1641</v>
      </c>
      <c r="C1642" s="1" t="s">
        <v>5750</v>
      </c>
      <c r="D1642">
        <v>400</v>
      </c>
      <c r="E1642">
        <f>VLOOKUP(D1642,LU_A!$C$2:$D$13,1,TRUE)</f>
        <v>0</v>
      </c>
      <c r="F1642" t="str">
        <f>VLOOKUP($D1642,LU_A!$C$2:$D$13,2,TRUE)</f>
        <v>SmA</v>
      </c>
      <c r="G1642">
        <v>679.44</v>
      </c>
      <c r="H1642" t="s">
        <v>8219</v>
      </c>
      <c r="I1642" t="s">
        <v>8224</v>
      </c>
      <c r="J1642" t="s">
        <v>8246</v>
      </c>
      <c r="K1642">
        <v>1280800740</v>
      </c>
      <c r="L1642" s="8">
        <f t="shared" si="250"/>
        <v>40393.082638888889</v>
      </c>
      <c r="M1642" s="8">
        <f t="shared" si="253"/>
        <v>40393</v>
      </c>
      <c r="N1642" s="9">
        <f t="shared" si="254"/>
        <v>8.2638888889050577E-2</v>
      </c>
      <c r="O1642">
        <v>1279603955</v>
      </c>
      <c r="P1642" s="8">
        <f t="shared" si="251"/>
        <v>40379.23096064815</v>
      </c>
      <c r="Q1642" s="8">
        <f t="shared" si="255"/>
        <v>40379</v>
      </c>
      <c r="R1642" s="9">
        <f t="shared" si="256"/>
        <v>0.23096064815035788</v>
      </c>
      <c r="S1642" t="b">
        <v>0</v>
      </c>
      <c r="T1642">
        <v>17</v>
      </c>
      <c r="U1642">
        <f t="shared" si="257"/>
        <v>17</v>
      </c>
      <c r="V1642" t="str">
        <f t="shared" si="258"/>
        <v/>
      </c>
      <c r="W1642" t="b">
        <v>1</v>
      </c>
      <c r="X1642" t="s">
        <v>8274</v>
      </c>
      <c r="Y1642" s="3">
        <f t="shared" si="259"/>
        <v>1.6986000000000001</v>
      </c>
      <c r="Z1642" s="4">
        <f t="shared" si="252"/>
        <v>39.967058823529413</v>
      </c>
      <c r="AA1642" t="s">
        <v>8321</v>
      </c>
      <c r="AB1642" t="s">
        <v>8322</v>
      </c>
      <c r="AC1642">
        <f>1</f>
        <v>1</v>
      </c>
    </row>
    <row r="1643" spans="1:29" ht="28.8" x14ac:dyDescent="0.3">
      <c r="A1643">
        <v>1641</v>
      </c>
      <c r="B1643" s="1" t="s">
        <v>1642</v>
      </c>
      <c r="C1643" s="1" t="s">
        <v>5751</v>
      </c>
      <c r="D1643">
        <v>2500</v>
      </c>
      <c r="E1643">
        <f>VLOOKUP(D1643,LU_A!$C$2:$D$13,1,TRUE)</f>
        <v>1000</v>
      </c>
      <c r="F1643" t="str">
        <f>VLOOKUP($D1643,LU_A!$C$2:$D$13,2,TRUE)</f>
        <v>SmB</v>
      </c>
      <c r="G1643">
        <v>2535</v>
      </c>
      <c r="H1643" t="s">
        <v>8219</v>
      </c>
      <c r="I1643" t="s">
        <v>8224</v>
      </c>
      <c r="J1643" t="s">
        <v>8246</v>
      </c>
      <c r="K1643">
        <v>1418998744</v>
      </c>
      <c r="L1643" s="8">
        <f t="shared" si="250"/>
        <v>41992.596574074079</v>
      </c>
      <c r="M1643" s="8">
        <f t="shared" si="253"/>
        <v>41992</v>
      </c>
      <c r="N1643" s="9">
        <f t="shared" si="254"/>
        <v>0.596574074079399</v>
      </c>
      <c r="O1643">
        <v>1416406744</v>
      </c>
      <c r="P1643" s="8">
        <f t="shared" si="251"/>
        <v>41962.596574074079</v>
      </c>
      <c r="Q1643" s="8">
        <f t="shared" si="255"/>
        <v>41962</v>
      </c>
      <c r="R1643" s="9">
        <f t="shared" si="256"/>
        <v>0.596574074079399</v>
      </c>
      <c r="S1643" t="b">
        <v>0</v>
      </c>
      <c r="T1643">
        <v>26</v>
      </c>
      <c r="U1643">
        <f t="shared" si="257"/>
        <v>26</v>
      </c>
      <c r="V1643" t="str">
        <f t="shared" si="258"/>
        <v/>
      </c>
      <c r="W1643" t="b">
        <v>1</v>
      </c>
      <c r="X1643" t="s">
        <v>8290</v>
      </c>
      <c r="Y1643" s="3">
        <f t="shared" si="259"/>
        <v>1.014</v>
      </c>
      <c r="Z1643" s="4">
        <f t="shared" si="252"/>
        <v>97.5</v>
      </c>
      <c r="AA1643" t="s">
        <v>8321</v>
      </c>
      <c r="AB1643" t="s">
        <v>8342</v>
      </c>
      <c r="AC1643">
        <f>1</f>
        <v>1</v>
      </c>
    </row>
    <row r="1644" spans="1:29" ht="43.2" x14ac:dyDescent="0.3">
      <c r="A1644">
        <v>1642</v>
      </c>
      <c r="B1644" s="1" t="s">
        <v>1643</v>
      </c>
      <c r="C1644" s="1" t="s">
        <v>5752</v>
      </c>
      <c r="D1644">
        <v>1200</v>
      </c>
      <c r="E1644">
        <f>VLOOKUP(D1644,LU_A!$C$2:$D$13,1,TRUE)</f>
        <v>1000</v>
      </c>
      <c r="F1644" t="str">
        <f>VLOOKUP($D1644,LU_A!$C$2:$D$13,2,TRUE)</f>
        <v>SmB</v>
      </c>
      <c r="G1644">
        <v>1200</v>
      </c>
      <c r="H1644" t="s">
        <v>8219</v>
      </c>
      <c r="I1644" t="s">
        <v>8224</v>
      </c>
      <c r="J1644" t="s">
        <v>8246</v>
      </c>
      <c r="K1644">
        <v>1308011727</v>
      </c>
      <c r="L1644" s="8">
        <f t="shared" si="250"/>
        <v>40708.024618055555</v>
      </c>
      <c r="M1644" s="8">
        <f t="shared" si="253"/>
        <v>40708</v>
      </c>
      <c r="N1644" s="9">
        <f t="shared" si="254"/>
        <v>2.4618055555038154E-2</v>
      </c>
      <c r="O1644">
        <v>1306283727</v>
      </c>
      <c r="P1644" s="8">
        <f t="shared" si="251"/>
        <v>40688.024618055555</v>
      </c>
      <c r="Q1644" s="8">
        <f t="shared" si="255"/>
        <v>40688</v>
      </c>
      <c r="R1644" s="9">
        <f t="shared" si="256"/>
        <v>2.4618055555038154E-2</v>
      </c>
      <c r="S1644" t="b">
        <v>0</v>
      </c>
      <c r="T1644">
        <v>28</v>
      </c>
      <c r="U1644">
        <f t="shared" si="257"/>
        <v>28</v>
      </c>
      <c r="V1644" t="str">
        <f t="shared" si="258"/>
        <v/>
      </c>
      <c r="W1644" t="b">
        <v>1</v>
      </c>
      <c r="X1644" t="s">
        <v>8290</v>
      </c>
      <c r="Y1644" s="3">
        <f t="shared" si="259"/>
        <v>1</v>
      </c>
      <c r="Z1644" s="4">
        <f t="shared" si="252"/>
        <v>42.857142857142854</v>
      </c>
      <c r="AA1644" t="s">
        <v>8321</v>
      </c>
      <c r="AB1644" t="s">
        <v>8342</v>
      </c>
      <c r="AC1644">
        <f>1</f>
        <v>1</v>
      </c>
    </row>
    <row r="1645" spans="1:29" ht="28.8" x14ac:dyDescent="0.3">
      <c r="A1645">
        <v>1643</v>
      </c>
      <c r="B1645" s="1" t="s">
        <v>1644</v>
      </c>
      <c r="C1645" s="1" t="s">
        <v>5753</v>
      </c>
      <c r="D1645">
        <v>5000</v>
      </c>
      <c r="E1645">
        <f>VLOOKUP(D1645,LU_A!$C$2:$D$13,1,TRUE)</f>
        <v>5000</v>
      </c>
      <c r="F1645" t="str">
        <f>VLOOKUP($D1645,LU_A!$C$2:$D$13,2,TRUE)</f>
        <v>SmC</v>
      </c>
      <c r="G1645">
        <v>6235</v>
      </c>
      <c r="H1645" t="s">
        <v>8219</v>
      </c>
      <c r="I1645" t="s">
        <v>8224</v>
      </c>
      <c r="J1645" t="s">
        <v>8246</v>
      </c>
      <c r="K1645">
        <v>1348516012</v>
      </c>
      <c r="L1645" s="8">
        <f t="shared" si="250"/>
        <v>41176.824212962965</v>
      </c>
      <c r="M1645" s="8">
        <f t="shared" si="253"/>
        <v>41176</v>
      </c>
      <c r="N1645" s="9">
        <f t="shared" si="254"/>
        <v>0.82421296296524815</v>
      </c>
      <c r="O1645">
        <v>1345924012</v>
      </c>
      <c r="P1645" s="8">
        <f t="shared" si="251"/>
        <v>41146.824212962965</v>
      </c>
      <c r="Q1645" s="8">
        <f t="shared" si="255"/>
        <v>41146</v>
      </c>
      <c r="R1645" s="9">
        <f t="shared" si="256"/>
        <v>0.82421296296524815</v>
      </c>
      <c r="S1645" t="b">
        <v>0</v>
      </c>
      <c r="T1645">
        <v>37</v>
      </c>
      <c r="U1645">
        <f t="shared" si="257"/>
        <v>37</v>
      </c>
      <c r="V1645" t="str">
        <f t="shared" si="258"/>
        <v/>
      </c>
      <c r="W1645" t="b">
        <v>1</v>
      </c>
      <c r="X1645" t="s">
        <v>8290</v>
      </c>
      <c r="Y1645" s="3">
        <f t="shared" si="259"/>
        <v>1.2470000000000001</v>
      </c>
      <c r="Z1645" s="4">
        <f t="shared" si="252"/>
        <v>168.51351351351352</v>
      </c>
      <c r="AA1645" t="s">
        <v>8321</v>
      </c>
      <c r="AB1645" t="s">
        <v>8342</v>
      </c>
      <c r="AC1645">
        <f>1</f>
        <v>1</v>
      </c>
    </row>
    <row r="1646" spans="1:29" ht="43.2" x14ac:dyDescent="0.3">
      <c r="A1646">
        <v>1644</v>
      </c>
      <c r="B1646" s="1" t="s">
        <v>1645</v>
      </c>
      <c r="C1646" s="1" t="s">
        <v>5754</v>
      </c>
      <c r="D1646">
        <v>10000</v>
      </c>
      <c r="E1646">
        <f>VLOOKUP(D1646,LU_A!$C$2:$D$13,1,TRUE)</f>
        <v>10000</v>
      </c>
      <c r="F1646" t="str">
        <f>VLOOKUP($D1646,LU_A!$C$2:$D$13,2,TRUE)</f>
        <v>SmD</v>
      </c>
      <c r="G1646">
        <v>10950</v>
      </c>
      <c r="H1646" t="s">
        <v>8219</v>
      </c>
      <c r="I1646" t="s">
        <v>8224</v>
      </c>
      <c r="J1646" t="s">
        <v>8246</v>
      </c>
      <c r="K1646">
        <v>1353551160</v>
      </c>
      <c r="L1646" s="8">
        <f t="shared" si="250"/>
        <v>41235.101388888892</v>
      </c>
      <c r="M1646" s="8">
        <f t="shared" si="253"/>
        <v>41235</v>
      </c>
      <c r="N1646" s="9">
        <f t="shared" si="254"/>
        <v>0.10138888889196096</v>
      </c>
      <c r="O1646">
        <v>1348363560</v>
      </c>
      <c r="P1646" s="8">
        <f t="shared" si="251"/>
        <v>41175.05972222222</v>
      </c>
      <c r="Q1646" s="8">
        <f t="shared" si="255"/>
        <v>41175</v>
      </c>
      <c r="R1646" s="9">
        <f t="shared" si="256"/>
        <v>5.9722222220443655E-2</v>
      </c>
      <c r="S1646" t="b">
        <v>0</v>
      </c>
      <c r="T1646">
        <v>128</v>
      </c>
      <c r="U1646">
        <f t="shared" si="257"/>
        <v>128</v>
      </c>
      <c r="V1646" t="str">
        <f t="shared" si="258"/>
        <v/>
      </c>
      <c r="W1646" t="b">
        <v>1</v>
      </c>
      <c r="X1646" t="s">
        <v>8290</v>
      </c>
      <c r="Y1646" s="3">
        <f t="shared" si="259"/>
        <v>1.095</v>
      </c>
      <c r="Z1646" s="4">
        <f t="shared" si="252"/>
        <v>85.546875</v>
      </c>
      <c r="AA1646" t="s">
        <v>8321</v>
      </c>
      <c r="AB1646" t="s">
        <v>8342</v>
      </c>
      <c r="AC1646">
        <f>1</f>
        <v>1</v>
      </c>
    </row>
    <row r="1647" spans="1:29" ht="43.2" x14ac:dyDescent="0.3">
      <c r="A1647">
        <v>1645</v>
      </c>
      <c r="B1647" s="1" t="s">
        <v>1646</v>
      </c>
      <c r="C1647" s="1" t="s">
        <v>5755</v>
      </c>
      <c r="D1647">
        <v>5000</v>
      </c>
      <c r="E1647">
        <f>VLOOKUP(D1647,LU_A!$C$2:$D$13,1,TRUE)</f>
        <v>5000</v>
      </c>
      <c r="F1647" t="str">
        <f>VLOOKUP($D1647,LU_A!$C$2:$D$13,2,TRUE)</f>
        <v>SmC</v>
      </c>
      <c r="G1647">
        <v>5540</v>
      </c>
      <c r="H1647" t="s">
        <v>8219</v>
      </c>
      <c r="I1647" t="s">
        <v>8224</v>
      </c>
      <c r="J1647" t="s">
        <v>8246</v>
      </c>
      <c r="K1647">
        <v>1379515740</v>
      </c>
      <c r="L1647" s="8">
        <f t="shared" si="250"/>
        <v>41535.617361111108</v>
      </c>
      <c r="M1647" s="8">
        <f t="shared" si="253"/>
        <v>41535</v>
      </c>
      <c r="N1647" s="9">
        <f t="shared" si="254"/>
        <v>0.61736111110803904</v>
      </c>
      <c r="O1647">
        <v>1378306140</v>
      </c>
      <c r="P1647" s="8">
        <f t="shared" si="251"/>
        <v>41521.617361111108</v>
      </c>
      <c r="Q1647" s="8">
        <f t="shared" si="255"/>
        <v>41521</v>
      </c>
      <c r="R1647" s="9">
        <f t="shared" si="256"/>
        <v>0.61736111110803904</v>
      </c>
      <c r="S1647" t="b">
        <v>0</v>
      </c>
      <c r="T1647">
        <v>10</v>
      </c>
      <c r="U1647">
        <f t="shared" si="257"/>
        <v>10</v>
      </c>
      <c r="V1647" t="str">
        <f t="shared" si="258"/>
        <v/>
      </c>
      <c r="W1647" t="b">
        <v>1</v>
      </c>
      <c r="X1647" t="s">
        <v>8290</v>
      </c>
      <c r="Y1647" s="3">
        <f t="shared" si="259"/>
        <v>1.1080000000000001</v>
      </c>
      <c r="Z1647" s="4">
        <f t="shared" si="252"/>
        <v>554</v>
      </c>
      <c r="AA1647" t="s">
        <v>8321</v>
      </c>
      <c r="AB1647" t="s">
        <v>8342</v>
      </c>
      <c r="AC1647">
        <f>1</f>
        <v>1</v>
      </c>
    </row>
    <row r="1648" spans="1:29" ht="57.6" x14ac:dyDescent="0.3">
      <c r="A1648">
        <v>1646</v>
      </c>
      <c r="B1648" s="1" t="s">
        <v>1647</v>
      </c>
      <c r="C1648" s="1" t="s">
        <v>5756</v>
      </c>
      <c r="D1648">
        <v>2000</v>
      </c>
      <c r="E1648">
        <f>VLOOKUP(D1648,LU_A!$C$2:$D$13,1,TRUE)</f>
        <v>1000</v>
      </c>
      <c r="F1648" t="str">
        <f>VLOOKUP($D1648,LU_A!$C$2:$D$13,2,TRUE)</f>
        <v>SmB</v>
      </c>
      <c r="G1648">
        <v>2204</v>
      </c>
      <c r="H1648" t="s">
        <v>8219</v>
      </c>
      <c r="I1648" t="s">
        <v>8225</v>
      </c>
      <c r="J1648" t="s">
        <v>8247</v>
      </c>
      <c r="K1648">
        <v>1408039860</v>
      </c>
      <c r="L1648" s="8">
        <f t="shared" si="250"/>
        <v>41865.757638888892</v>
      </c>
      <c r="M1648" s="8">
        <f t="shared" si="253"/>
        <v>41865</v>
      </c>
      <c r="N1648" s="9">
        <f t="shared" si="254"/>
        <v>0.75763888889196096</v>
      </c>
      <c r="O1648">
        <v>1405248503</v>
      </c>
      <c r="P1648" s="8">
        <f t="shared" si="251"/>
        <v>41833.450266203705</v>
      </c>
      <c r="Q1648" s="8">
        <f t="shared" si="255"/>
        <v>41833</v>
      </c>
      <c r="R1648" s="9">
        <f t="shared" si="256"/>
        <v>0.45026620370481396</v>
      </c>
      <c r="S1648" t="b">
        <v>0</v>
      </c>
      <c r="T1648">
        <v>83</v>
      </c>
      <c r="U1648">
        <f t="shared" si="257"/>
        <v>83</v>
      </c>
      <c r="V1648" t="str">
        <f t="shared" si="258"/>
        <v/>
      </c>
      <c r="W1648" t="b">
        <v>1</v>
      </c>
      <c r="X1648" t="s">
        <v>8290</v>
      </c>
      <c r="Y1648" s="3">
        <f t="shared" si="259"/>
        <v>1.1020000000000001</v>
      </c>
      <c r="Z1648" s="4">
        <f t="shared" si="252"/>
        <v>26.554216867469879</v>
      </c>
      <c r="AA1648" t="s">
        <v>8321</v>
      </c>
      <c r="AB1648" t="s">
        <v>8342</v>
      </c>
      <c r="AC1648">
        <f>1</f>
        <v>1</v>
      </c>
    </row>
    <row r="1649" spans="1:29" ht="43.2" x14ac:dyDescent="0.3">
      <c r="A1649">
        <v>1647</v>
      </c>
      <c r="B1649" s="1" t="s">
        <v>1648</v>
      </c>
      <c r="C1649" s="1" t="s">
        <v>5757</v>
      </c>
      <c r="D1649">
        <v>5000</v>
      </c>
      <c r="E1649">
        <f>VLOOKUP(D1649,LU_A!$C$2:$D$13,1,TRUE)</f>
        <v>5000</v>
      </c>
      <c r="F1649" t="str">
        <f>VLOOKUP($D1649,LU_A!$C$2:$D$13,2,TRUE)</f>
        <v>SmC</v>
      </c>
      <c r="G1649">
        <v>5236</v>
      </c>
      <c r="H1649" t="s">
        <v>8219</v>
      </c>
      <c r="I1649" t="s">
        <v>8224</v>
      </c>
      <c r="J1649" t="s">
        <v>8246</v>
      </c>
      <c r="K1649">
        <v>1339235377</v>
      </c>
      <c r="L1649" s="8">
        <f t="shared" si="250"/>
        <v>41069.409456018519</v>
      </c>
      <c r="M1649" s="8">
        <f t="shared" si="253"/>
        <v>41069</v>
      </c>
      <c r="N1649" s="9">
        <f t="shared" si="254"/>
        <v>0.40945601851854008</v>
      </c>
      <c r="O1649">
        <v>1336643377</v>
      </c>
      <c r="P1649" s="8">
        <f t="shared" si="251"/>
        <v>41039.409456018519</v>
      </c>
      <c r="Q1649" s="8">
        <f t="shared" si="255"/>
        <v>41039</v>
      </c>
      <c r="R1649" s="9">
        <f t="shared" si="256"/>
        <v>0.40945601851854008</v>
      </c>
      <c r="S1649" t="b">
        <v>0</v>
      </c>
      <c r="T1649">
        <v>46</v>
      </c>
      <c r="U1649">
        <f t="shared" si="257"/>
        <v>46</v>
      </c>
      <c r="V1649" t="str">
        <f t="shared" si="258"/>
        <v/>
      </c>
      <c r="W1649" t="b">
        <v>1</v>
      </c>
      <c r="X1649" t="s">
        <v>8290</v>
      </c>
      <c r="Y1649" s="3">
        <f t="shared" si="259"/>
        <v>1.0471999999999999</v>
      </c>
      <c r="Z1649" s="4">
        <f t="shared" si="252"/>
        <v>113.82608695652173</v>
      </c>
      <c r="AA1649" t="s">
        <v>8321</v>
      </c>
      <c r="AB1649" t="s">
        <v>8342</v>
      </c>
      <c r="AC1649">
        <f>1</f>
        <v>1</v>
      </c>
    </row>
    <row r="1650" spans="1:29" ht="43.2" x14ac:dyDescent="0.3">
      <c r="A1650">
        <v>1648</v>
      </c>
      <c r="B1650" s="1" t="s">
        <v>1649</v>
      </c>
      <c r="C1650" s="1" t="s">
        <v>5758</v>
      </c>
      <c r="D1650">
        <v>2300</v>
      </c>
      <c r="E1650">
        <f>VLOOKUP(D1650,LU_A!$C$2:$D$13,1,TRUE)</f>
        <v>1000</v>
      </c>
      <c r="F1650" t="str">
        <f>VLOOKUP($D1650,LU_A!$C$2:$D$13,2,TRUE)</f>
        <v>SmB</v>
      </c>
      <c r="G1650">
        <v>2881</v>
      </c>
      <c r="H1650" t="s">
        <v>8219</v>
      </c>
      <c r="I1650" t="s">
        <v>8224</v>
      </c>
      <c r="J1650" t="s">
        <v>8246</v>
      </c>
      <c r="K1650">
        <v>1300636482</v>
      </c>
      <c r="L1650" s="8">
        <f t="shared" si="250"/>
        <v>40622.662986111114</v>
      </c>
      <c r="M1650" s="8">
        <f t="shared" si="253"/>
        <v>40622</v>
      </c>
      <c r="N1650" s="9">
        <f t="shared" si="254"/>
        <v>0.66298611111415084</v>
      </c>
      <c r="O1650">
        <v>1298048082</v>
      </c>
      <c r="P1650" s="8">
        <f t="shared" si="251"/>
        <v>40592.704652777778</v>
      </c>
      <c r="Q1650" s="8">
        <f t="shared" si="255"/>
        <v>40592</v>
      </c>
      <c r="R1650" s="9">
        <f t="shared" si="256"/>
        <v>0.70465277777839219</v>
      </c>
      <c r="S1650" t="b">
        <v>0</v>
      </c>
      <c r="T1650">
        <v>90</v>
      </c>
      <c r="U1650">
        <f t="shared" si="257"/>
        <v>90</v>
      </c>
      <c r="V1650" t="str">
        <f t="shared" si="258"/>
        <v/>
      </c>
      <c r="W1650" t="b">
        <v>1</v>
      </c>
      <c r="X1650" t="s">
        <v>8290</v>
      </c>
      <c r="Y1650" s="3">
        <f t="shared" si="259"/>
        <v>1.2526086956521738</v>
      </c>
      <c r="Z1650" s="4">
        <f t="shared" si="252"/>
        <v>32.011111111111113</v>
      </c>
      <c r="AA1650" t="s">
        <v>8321</v>
      </c>
      <c r="AB1650" t="s">
        <v>8342</v>
      </c>
      <c r="AC1650">
        <f>1</f>
        <v>1</v>
      </c>
    </row>
    <row r="1651" spans="1:29" ht="43.2" x14ac:dyDescent="0.3">
      <c r="A1651">
        <v>1649</v>
      </c>
      <c r="B1651" s="1" t="s">
        <v>1650</v>
      </c>
      <c r="C1651" s="1" t="s">
        <v>5759</v>
      </c>
      <c r="D1651">
        <v>3800</v>
      </c>
      <c r="E1651">
        <f>VLOOKUP(D1651,LU_A!$C$2:$D$13,1,TRUE)</f>
        <v>1000</v>
      </c>
      <c r="F1651" t="str">
        <f>VLOOKUP($D1651,LU_A!$C$2:$D$13,2,TRUE)</f>
        <v>SmB</v>
      </c>
      <c r="G1651">
        <v>3822.33</v>
      </c>
      <c r="H1651" t="s">
        <v>8219</v>
      </c>
      <c r="I1651" t="s">
        <v>8224</v>
      </c>
      <c r="J1651" t="s">
        <v>8246</v>
      </c>
      <c r="K1651">
        <v>1400862355</v>
      </c>
      <c r="L1651" s="8">
        <f t="shared" si="250"/>
        <v>41782.684664351851</v>
      </c>
      <c r="M1651" s="8">
        <f t="shared" si="253"/>
        <v>41782</v>
      </c>
      <c r="N1651" s="9">
        <f t="shared" si="254"/>
        <v>0.68466435185109731</v>
      </c>
      <c r="O1651">
        <v>1396974355</v>
      </c>
      <c r="P1651" s="8">
        <f t="shared" si="251"/>
        <v>41737.684664351851</v>
      </c>
      <c r="Q1651" s="8">
        <f t="shared" si="255"/>
        <v>41737</v>
      </c>
      <c r="R1651" s="9">
        <f t="shared" si="256"/>
        <v>0.68466435185109731</v>
      </c>
      <c r="S1651" t="b">
        <v>0</v>
      </c>
      <c r="T1651">
        <v>81</v>
      </c>
      <c r="U1651">
        <f t="shared" si="257"/>
        <v>81</v>
      </c>
      <c r="V1651" t="str">
        <f t="shared" si="258"/>
        <v/>
      </c>
      <c r="W1651" t="b">
        <v>1</v>
      </c>
      <c r="X1651" t="s">
        <v>8290</v>
      </c>
      <c r="Y1651" s="3">
        <f t="shared" si="259"/>
        <v>1.0058763157894737</v>
      </c>
      <c r="Z1651" s="4">
        <f t="shared" si="252"/>
        <v>47.189259259259259</v>
      </c>
      <c r="AA1651" t="s">
        <v>8321</v>
      </c>
      <c r="AB1651" t="s">
        <v>8342</v>
      </c>
      <c r="AC1651">
        <f>1</f>
        <v>1</v>
      </c>
    </row>
    <row r="1652" spans="1:29" ht="43.2" x14ac:dyDescent="0.3">
      <c r="A1652">
        <v>1650</v>
      </c>
      <c r="B1652" s="1" t="s">
        <v>1651</v>
      </c>
      <c r="C1652" s="1" t="s">
        <v>5760</v>
      </c>
      <c r="D1652">
        <v>2000</v>
      </c>
      <c r="E1652">
        <f>VLOOKUP(D1652,LU_A!$C$2:$D$13,1,TRUE)</f>
        <v>1000</v>
      </c>
      <c r="F1652" t="str">
        <f>VLOOKUP($D1652,LU_A!$C$2:$D$13,2,TRUE)</f>
        <v>SmB</v>
      </c>
      <c r="G1652">
        <v>2831</v>
      </c>
      <c r="H1652" t="s">
        <v>8219</v>
      </c>
      <c r="I1652" t="s">
        <v>8224</v>
      </c>
      <c r="J1652" t="s">
        <v>8246</v>
      </c>
      <c r="K1652">
        <v>1381314437</v>
      </c>
      <c r="L1652" s="8">
        <f t="shared" si="250"/>
        <v>41556.435613425929</v>
      </c>
      <c r="M1652" s="8">
        <f t="shared" si="253"/>
        <v>41556</v>
      </c>
      <c r="N1652" s="9">
        <f t="shared" si="254"/>
        <v>0.43561342592875008</v>
      </c>
      <c r="O1652">
        <v>1378722437</v>
      </c>
      <c r="P1652" s="8">
        <f t="shared" si="251"/>
        <v>41526.435613425929</v>
      </c>
      <c r="Q1652" s="8">
        <f t="shared" si="255"/>
        <v>41526</v>
      </c>
      <c r="R1652" s="9">
        <f t="shared" si="256"/>
        <v>0.43561342592875008</v>
      </c>
      <c r="S1652" t="b">
        <v>0</v>
      </c>
      <c r="T1652">
        <v>32</v>
      </c>
      <c r="U1652">
        <f t="shared" si="257"/>
        <v>32</v>
      </c>
      <c r="V1652" t="str">
        <f t="shared" si="258"/>
        <v/>
      </c>
      <c r="W1652" t="b">
        <v>1</v>
      </c>
      <c r="X1652" t="s">
        <v>8290</v>
      </c>
      <c r="Y1652" s="3">
        <f t="shared" si="259"/>
        <v>1.4155</v>
      </c>
      <c r="Z1652" s="4">
        <f t="shared" si="252"/>
        <v>88.46875</v>
      </c>
      <c r="AA1652" t="s">
        <v>8321</v>
      </c>
      <c r="AB1652" t="s">
        <v>8342</v>
      </c>
      <c r="AC1652">
        <f>1</f>
        <v>1</v>
      </c>
    </row>
    <row r="1653" spans="1:29" ht="43.2" x14ac:dyDescent="0.3">
      <c r="A1653">
        <v>1651</v>
      </c>
      <c r="B1653" s="1" t="s">
        <v>1652</v>
      </c>
      <c r="C1653" s="1" t="s">
        <v>5761</v>
      </c>
      <c r="D1653">
        <v>2000</v>
      </c>
      <c r="E1653">
        <f>VLOOKUP(D1653,LU_A!$C$2:$D$13,1,TRUE)</f>
        <v>1000</v>
      </c>
      <c r="F1653" t="str">
        <f>VLOOKUP($D1653,LU_A!$C$2:$D$13,2,TRUE)</f>
        <v>SmB</v>
      </c>
      <c r="G1653">
        <v>2015</v>
      </c>
      <c r="H1653" t="s">
        <v>8219</v>
      </c>
      <c r="I1653" t="s">
        <v>8224</v>
      </c>
      <c r="J1653" t="s">
        <v>8246</v>
      </c>
      <c r="K1653">
        <v>1303801140</v>
      </c>
      <c r="L1653" s="8">
        <f t="shared" si="250"/>
        <v>40659.290972222225</v>
      </c>
      <c r="M1653" s="8">
        <f t="shared" si="253"/>
        <v>40659</v>
      </c>
      <c r="N1653" s="9">
        <f t="shared" si="254"/>
        <v>0.29097222222480923</v>
      </c>
      <c r="O1653">
        <v>1300916220</v>
      </c>
      <c r="P1653" s="8">
        <f t="shared" si="251"/>
        <v>40625.900694444441</v>
      </c>
      <c r="Q1653" s="8">
        <f t="shared" si="255"/>
        <v>40625</v>
      </c>
      <c r="R1653" s="9">
        <f t="shared" si="256"/>
        <v>0.90069444444088731</v>
      </c>
      <c r="S1653" t="b">
        <v>0</v>
      </c>
      <c r="T1653">
        <v>20</v>
      </c>
      <c r="U1653">
        <f t="shared" si="257"/>
        <v>20</v>
      </c>
      <c r="V1653" t="str">
        <f t="shared" si="258"/>
        <v/>
      </c>
      <c r="W1653" t="b">
        <v>1</v>
      </c>
      <c r="X1653" t="s">
        <v>8290</v>
      </c>
      <c r="Y1653" s="3">
        <f t="shared" si="259"/>
        <v>1.0075000000000001</v>
      </c>
      <c r="Z1653" s="4">
        <f t="shared" si="252"/>
        <v>100.75</v>
      </c>
      <c r="AA1653" t="s">
        <v>8321</v>
      </c>
      <c r="AB1653" t="s">
        <v>8342</v>
      </c>
      <c r="AC1653">
        <f>1</f>
        <v>1</v>
      </c>
    </row>
    <row r="1654" spans="1:29" ht="43.2" x14ac:dyDescent="0.3">
      <c r="A1654">
        <v>1652</v>
      </c>
      <c r="B1654" s="1" t="s">
        <v>1653</v>
      </c>
      <c r="C1654" s="1" t="s">
        <v>5762</v>
      </c>
      <c r="D1654">
        <v>4500</v>
      </c>
      <c r="E1654">
        <f>VLOOKUP(D1654,LU_A!$C$2:$D$13,1,TRUE)</f>
        <v>1000</v>
      </c>
      <c r="F1654" t="str">
        <f>VLOOKUP($D1654,LU_A!$C$2:$D$13,2,TRUE)</f>
        <v>SmB</v>
      </c>
      <c r="G1654">
        <v>4530</v>
      </c>
      <c r="H1654" t="s">
        <v>8219</v>
      </c>
      <c r="I1654" t="s">
        <v>8224</v>
      </c>
      <c r="J1654" t="s">
        <v>8246</v>
      </c>
      <c r="K1654">
        <v>1385297393</v>
      </c>
      <c r="L1654" s="8">
        <f t="shared" si="250"/>
        <v>41602.534641203703</v>
      </c>
      <c r="M1654" s="8">
        <f t="shared" si="253"/>
        <v>41602</v>
      </c>
      <c r="N1654" s="9">
        <f t="shared" si="254"/>
        <v>0.53464120370335877</v>
      </c>
      <c r="O1654">
        <v>1382701793</v>
      </c>
      <c r="P1654" s="8">
        <f t="shared" si="251"/>
        <v>41572.492974537039</v>
      </c>
      <c r="Q1654" s="8">
        <f t="shared" si="255"/>
        <v>41572</v>
      </c>
      <c r="R1654" s="9">
        <f t="shared" si="256"/>
        <v>0.49297453703911742</v>
      </c>
      <c r="S1654" t="b">
        <v>0</v>
      </c>
      <c r="T1654">
        <v>70</v>
      </c>
      <c r="U1654">
        <f t="shared" si="257"/>
        <v>70</v>
      </c>
      <c r="V1654" t="str">
        <f t="shared" si="258"/>
        <v/>
      </c>
      <c r="W1654" t="b">
        <v>1</v>
      </c>
      <c r="X1654" t="s">
        <v>8290</v>
      </c>
      <c r="Y1654" s="3">
        <f t="shared" si="259"/>
        <v>1.0066666666666666</v>
      </c>
      <c r="Z1654" s="4">
        <f t="shared" si="252"/>
        <v>64.714285714285708</v>
      </c>
      <c r="AA1654" t="s">
        <v>8321</v>
      </c>
      <c r="AB1654" t="s">
        <v>8342</v>
      </c>
      <c r="AC1654">
        <f>1</f>
        <v>1</v>
      </c>
    </row>
    <row r="1655" spans="1:29" ht="43.2" x14ac:dyDescent="0.3">
      <c r="A1655">
        <v>1653</v>
      </c>
      <c r="B1655" s="1" t="s">
        <v>1654</v>
      </c>
      <c r="C1655" s="1" t="s">
        <v>5763</v>
      </c>
      <c r="D1655">
        <v>5000</v>
      </c>
      <c r="E1655">
        <f>VLOOKUP(D1655,LU_A!$C$2:$D$13,1,TRUE)</f>
        <v>5000</v>
      </c>
      <c r="F1655" t="str">
        <f>VLOOKUP($D1655,LU_A!$C$2:$D$13,2,TRUE)</f>
        <v>SmC</v>
      </c>
      <c r="G1655">
        <v>8711.52</v>
      </c>
      <c r="H1655" t="s">
        <v>8219</v>
      </c>
      <c r="I1655" t="s">
        <v>8224</v>
      </c>
      <c r="J1655" t="s">
        <v>8246</v>
      </c>
      <c r="K1655">
        <v>1303675296</v>
      </c>
      <c r="L1655" s="8">
        <f t="shared" si="250"/>
        <v>40657.834444444445</v>
      </c>
      <c r="M1655" s="8">
        <f t="shared" si="253"/>
        <v>40657</v>
      </c>
      <c r="N1655" s="9">
        <f t="shared" si="254"/>
        <v>0.83444444444467081</v>
      </c>
      <c r="O1655">
        <v>1300996896</v>
      </c>
      <c r="P1655" s="8">
        <f t="shared" si="251"/>
        <v>40626.834444444445</v>
      </c>
      <c r="Q1655" s="8">
        <f t="shared" si="255"/>
        <v>40626</v>
      </c>
      <c r="R1655" s="9">
        <f t="shared" si="256"/>
        <v>0.83444444444467081</v>
      </c>
      <c r="S1655" t="b">
        <v>0</v>
      </c>
      <c r="T1655">
        <v>168</v>
      </c>
      <c r="U1655">
        <f t="shared" si="257"/>
        <v>168</v>
      </c>
      <c r="V1655" t="str">
        <f t="shared" si="258"/>
        <v/>
      </c>
      <c r="W1655" t="b">
        <v>1</v>
      </c>
      <c r="X1655" t="s">
        <v>8290</v>
      </c>
      <c r="Y1655" s="3">
        <f t="shared" si="259"/>
        <v>1.7423040000000001</v>
      </c>
      <c r="Z1655" s="4">
        <f t="shared" si="252"/>
        <v>51.854285714285716</v>
      </c>
      <c r="AA1655" t="s">
        <v>8321</v>
      </c>
      <c r="AB1655" t="s">
        <v>8342</v>
      </c>
      <c r="AC1655">
        <f>1</f>
        <v>1</v>
      </c>
    </row>
    <row r="1656" spans="1:29" ht="43.2" x14ac:dyDescent="0.3">
      <c r="A1656">
        <v>1654</v>
      </c>
      <c r="B1656" s="1" t="s">
        <v>1655</v>
      </c>
      <c r="C1656" s="1" t="s">
        <v>5764</v>
      </c>
      <c r="D1656">
        <v>1100</v>
      </c>
      <c r="E1656">
        <f>VLOOKUP(D1656,LU_A!$C$2:$D$13,1,TRUE)</f>
        <v>1000</v>
      </c>
      <c r="F1656" t="str">
        <f>VLOOKUP($D1656,LU_A!$C$2:$D$13,2,TRUE)</f>
        <v>SmB</v>
      </c>
      <c r="G1656">
        <v>1319</v>
      </c>
      <c r="H1656" t="s">
        <v>8219</v>
      </c>
      <c r="I1656" t="s">
        <v>8224</v>
      </c>
      <c r="J1656" t="s">
        <v>8246</v>
      </c>
      <c r="K1656">
        <v>1334784160</v>
      </c>
      <c r="L1656" s="8">
        <f t="shared" si="250"/>
        <v>41017.890740740739</v>
      </c>
      <c r="M1656" s="8">
        <f t="shared" si="253"/>
        <v>41017</v>
      </c>
      <c r="N1656" s="9">
        <f t="shared" si="254"/>
        <v>0.89074074073869269</v>
      </c>
      <c r="O1656">
        <v>1332192160</v>
      </c>
      <c r="P1656" s="8">
        <f t="shared" si="251"/>
        <v>40987.890740740739</v>
      </c>
      <c r="Q1656" s="8">
        <f t="shared" si="255"/>
        <v>40987</v>
      </c>
      <c r="R1656" s="9">
        <f t="shared" si="256"/>
        <v>0.89074074073869269</v>
      </c>
      <c r="S1656" t="b">
        <v>0</v>
      </c>
      <c r="T1656">
        <v>34</v>
      </c>
      <c r="U1656">
        <f t="shared" si="257"/>
        <v>34</v>
      </c>
      <c r="V1656" t="str">
        <f t="shared" si="258"/>
        <v/>
      </c>
      <c r="W1656" t="b">
        <v>1</v>
      </c>
      <c r="X1656" t="s">
        <v>8290</v>
      </c>
      <c r="Y1656" s="3">
        <f t="shared" si="259"/>
        <v>1.199090909090909</v>
      </c>
      <c r="Z1656" s="4">
        <f t="shared" si="252"/>
        <v>38.794117647058826</v>
      </c>
      <c r="AA1656" t="s">
        <v>8321</v>
      </c>
      <c r="AB1656" t="s">
        <v>8342</v>
      </c>
      <c r="AC1656">
        <f>1</f>
        <v>1</v>
      </c>
    </row>
    <row r="1657" spans="1:29" ht="28.8" x14ac:dyDescent="0.3">
      <c r="A1657">
        <v>1655</v>
      </c>
      <c r="B1657" s="1" t="s">
        <v>1656</v>
      </c>
      <c r="C1657" s="1" t="s">
        <v>5765</v>
      </c>
      <c r="D1657">
        <v>1500</v>
      </c>
      <c r="E1657">
        <f>VLOOKUP(D1657,LU_A!$C$2:$D$13,1,TRUE)</f>
        <v>1000</v>
      </c>
      <c r="F1657" t="str">
        <f>VLOOKUP($D1657,LU_A!$C$2:$D$13,2,TRUE)</f>
        <v>SmB</v>
      </c>
      <c r="G1657">
        <v>2143</v>
      </c>
      <c r="H1657" t="s">
        <v>8219</v>
      </c>
      <c r="I1657" t="s">
        <v>8224</v>
      </c>
      <c r="J1657" t="s">
        <v>8246</v>
      </c>
      <c r="K1657">
        <v>1333648820</v>
      </c>
      <c r="L1657" s="8">
        <f t="shared" si="250"/>
        <v>41004.750231481477</v>
      </c>
      <c r="M1657" s="8">
        <f t="shared" si="253"/>
        <v>41004</v>
      </c>
      <c r="N1657" s="9">
        <f t="shared" si="254"/>
        <v>0.75023148147738539</v>
      </c>
      <c r="O1657">
        <v>1331060420</v>
      </c>
      <c r="P1657" s="8">
        <f t="shared" si="251"/>
        <v>40974.791898148149</v>
      </c>
      <c r="Q1657" s="8">
        <f t="shared" si="255"/>
        <v>40974</v>
      </c>
      <c r="R1657" s="9">
        <f t="shared" si="256"/>
        <v>0.79189814814890269</v>
      </c>
      <c r="S1657" t="b">
        <v>0</v>
      </c>
      <c r="T1657">
        <v>48</v>
      </c>
      <c r="U1657">
        <f t="shared" si="257"/>
        <v>48</v>
      </c>
      <c r="V1657" t="str">
        <f t="shared" si="258"/>
        <v/>
      </c>
      <c r="W1657" t="b">
        <v>1</v>
      </c>
      <c r="X1657" t="s">
        <v>8290</v>
      </c>
      <c r="Y1657" s="3">
        <f t="shared" si="259"/>
        <v>1.4286666666666668</v>
      </c>
      <c r="Z1657" s="4">
        <f t="shared" si="252"/>
        <v>44.645833333333336</v>
      </c>
      <c r="AA1657" t="s">
        <v>8321</v>
      </c>
      <c r="AB1657" t="s">
        <v>8342</v>
      </c>
      <c r="AC1657">
        <f>1</f>
        <v>1</v>
      </c>
    </row>
    <row r="1658" spans="1:29" ht="57.6" x14ac:dyDescent="0.3">
      <c r="A1658">
        <v>1656</v>
      </c>
      <c r="B1658" s="1" t="s">
        <v>1657</v>
      </c>
      <c r="C1658" s="1" t="s">
        <v>5766</v>
      </c>
      <c r="D1658">
        <v>7500</v>
      </c>
      <c r="E1658">
        <f>VLOOKUP(D1658,LU_A!$C$2:$D$13,1,TRUE)</f>
        <v>5000</v>
      </c>
      <c r="F1658" t="str">
        <f>VLOOKUP($D1658,LU_A!$C$2:$D$13,2,TRUE)</f>
        <v>SmC</v>
      </c>
      <c r="G1658">
        <v>7525.12</v>
      </c>
      <c r="H1658" t="s">
        <v>8219</v>
      </c>
      <c r="I1658" t="s">
        <v>8224</v>
      </c>
      <c r="J1658" t="s">
        <v>8246</v>
      </c>
      <c r="K1658">
        <v>1355437052</v>
      </c>
      <c r="L1658" s="8">
        <f t="shared" si="250"/>
        <v>41256.928842592592</v>
      </c>
      <c r="M1658" s="8">
        <f t="shared" si="253"/>
        <v>41256</v>
      </c>
      <c r="N1658" s="9">
        <f t="shared" si="254"/>
        <v>0.92884259259153623</v>
      </c>
      <c r="O1658">
        <v>1352845052</v>
      </c>
      <c r="P1658" s="8">
        <f t="shared" si="251"/>
        <v>41226.928842592592</v>
      </c>
      <c r="Q1658" s="8">
        <f t="shared" si="255"/>
        <v>41226</v>
      </c>
      <c r="R1658" s="9">
        <f t="shared" si="256"/>
        <v>0.92884259259153623</v>
      </c>
      <c r="S1658" t="b">
        <v>0</v>
      </c>
      <c r="T1658">
        <v>48</v>
      </c>
      <c r="U1658">
        <f t="shared" si="257"/>
        <v>48</v>
      </c>
      <c r="V1658" t="str">
        <f t="shared" si="258"/>
        <v/>
      </c>
      <c r="W1658" t="b">
        <v>1</v>
      </c>
      <c r="X1658" t="s">
        <v>8290</v>
      </c>
      <c r="Y1658" s="3">
        <f t="shared" si="259"/>
        <v>1.0033493333333334</v>
      </c>
      <c r="Z1658" s="4">
        <f t="shared" si="252"/>
        <v>156.77333333333334</v>
      </c>
      <c r="AA1658" t="s">
        <v>8321</v>
      </c>
      <c r="AB1658" t="s">
        <v>8342</v>
      </c>
      <c r="AC1658">
        <f>1</f>
        <v>1</v>
      </c>
    </row>
    <row r="1659" spans="1:29" ht="43.2" x14ac:dyDescent="0.3">
      <c r="A1659">
        <v>1657</v>
      </c>
      <c r="B1659" s="1" t="s">
        <v>1658</v>
      </c>
      <c r="C1659" s="1" t="s">
        <v>5767</v>
      </c>
      <c r="D1659">
        <v>25000</v>
      </c>
      <c r="E1659">
        <f>VLOOKUP(D1659,LU_A!$C$2:$D$13,1,TRUE)</f>
        <v>25000</v>
      </c>
      <c r="F1659" t="str">
        <f>VLOOKUP($D1659,LU_A!$C$2:$D$13,2,TRUE)</f>
        <v>MedC</v>
      </c>
      <c r="G1659">
        <v>26233.45</v>
      </c>
      <c r="H1659" t="s">
        <v>8219</v>
      </c>
      <c r="I1659" t="s">
        <v>8224</v>
      </c>
      <c r="J1659" t="s">
        <v>8246</v>
      </c>
      <c r="K1659">
        <v>1337885168</v>
      </c>
      <c r="L1659" s="8">
        <f t="shared" si="250"/>
        <v>41053.782037037039</v>
      </c>
      <c r="M1659" s="8">
        <f t="shared" si="253"/>
        <v>41053</v>
      </c>
      <c r="N1659" s="9">
        <f t="shared" si="254"/>
        <v>0.78203703703911742</v>
      </c>
      <c r="O1659">
        <v>1335293168</v>
      </c>
      <c r="P1659" s="8">
        <f t="shared" si="251"/>
        <v>41023.782037037039</v>
      </c>
      <c r="Q1659" s="8">
        <f t="shared" si="255"/>
        <v>41023</v>
      </c>
      <c r="R1659" s="9">
        <f t="shared" si="256"/>
        <v>0.78203703703911742</v>
      </c>
      <c r="S1659" t="b">
        <v>0</v>
      </c>
      <c r="T1659">
        <v>221</v>
      </c>
      <c r="U1659">
        <f t="shared" si="257"/>
        <v>221</v>
      </c>
      <c r="V1659" t="str">
        <f t="shared" si="258"/>
        <v/>
      </c>
      <c r="W1659" t="b">
        <v>1</v>
      </c>
      <c r="X1659" t="s">
        <v>8290</v>
      </c>
      <c r="Y1659" s="3">
        <f t="shared" si="259"/>
        <v>1.0493380000000001</v>
      </c>
      <c r="Z1659" s="4">
        <f t="shared" si="252"/>
        <v>118.70339366515837</v>
      </c>
      <c r="AA1659" t="s">
        <v>8321</v>
      </c>
      <c r="AB1659" t="s">
        <v>8342</v>
      </c>
      <c r="AC1659">
        <f>1</f>
        <v>1</v>
      </c>
    </row>
    <row r="1660" spans="1:29" ht="43.2" x14ac:dyDescent="0.3">
      <c r="A1660">
        <v>1658</v>
      </c>
      <c r="B1660" s="1" t="s">
        <v>1659</v>
      </c>
      <c r="C1660" s="1" t="s">
        <v>5768</v>
      </c>
      <c r="D1660">
        <v>6000</v>
      </c>
      <c r="E1660">
        <f>VLOOKUP(D1660,LU_A!$C$2:$D$13,1,TRUE)</f>
        <v>5000</v>
      </c>
      <c r="F1660" t="str">
        <f>VLOOKUP($D1660,LU_A!$C$2:$D$13,2,TRUE)</f>
        <v>SmC</v>
      </c>
      <c r="G1660">
        <v>7934</v>
      </c>
      <c r="H1660" t="s">
        <v>8219</v>
      </c>
      <c r="I1660" t="s">
        <v>8224</v>
      </c>
      <c r="J1660" t="s">
        <v>8246</v>
      </c>
      <c r="K1660">
        <v>1355840400</v>
      </c>
      <c r="L1660" s="8">
        <f t="shared" si="250"/>
        <v>41261.597222222219</v>
      </c>
      <c r="M1660" s="8">
        <f t="shared" si="253"/>
        <v>41261</v>
      </c>
      <c r="N1660" s="9">
        <f t="shared" si="254"/>
        <v>0.59722222221898846</v>
      </c>
      <c r="O1660">
        <v>1352524767</v>
      </c>
      <c r="P1660" s="8">
        <f t="shared" si="251"/>
        <v>41223.22184027778</v>
      </c>
      <c r="Q1660" s="8">
        <f t="shared" si="255"/>
        <v>41223</v>
      </c>
      <c r="R1660" s="9">
        <f t="shared" si="256"/>
        <v>0.22184027777984738</v>
      </c>
      <c r="S1660" t="b">
        <v>0</v>
      </c>
      <c r="T1660">
        <v>107</v>
      </c>
      <c r="U1660">
        <f t="shared" si="257"/>
        <v>107</v>
      </c>
      <c r="V1660" t="str">
        <f t="shared" si="258"/>
        <v/>
      </c>
      <c r="W1660" t="b">
        <v>1</v>
      </c>
      <c r="X1660" t="s">
        <v>8290</v>
      </c>
      <c r="Y1660" s="3">
        <f t="shared" si="259"/>
        <v>1.3223333333333334</v>
      </c>
      <c r="Z1660" s="4">
        <f t="shared" si="252"/>
        <v>74.149532710280369</v>
      </c>
      <c r="AA1660" t="s">
        <v>8321</v>
      </c>
      <c r="AB1660" t="s">
        <v>8342</v>
      </c>
      <c r="AC1660">
        <f>1</f>
        <v>1</v>
      </c>
    </row>
    <row r="1661" spans="1:29" ht="43.2" x14ac:dyDescent="0.3">
      <c r="A1661">
        <v>1659</v>
      </c>
      <c r="B1661" s="1" t="s">
        <v>1660</v>
      </c>
      <c r="C1661" s="1" t="s">
        <v>5769</v>
      </c>
      <c r="D1661">
        <v>500</v>
      </c>
      <c r="E1661">
        <f>VLOOKUP(D1661,LU_A!$C$2:$D$13,1,TRUE)</f>
        <v>0</v>
      </c>
      <c r="F1661" t="str">
        <f>VLOOKUP($D1661,LU_A!$C$2:$D$13,2,TRUE)</f>
        <v>SmA</v>
      </c>
      <c r="G1661">
        <v>564</v>
      </c>
      <c r="H1661" t="s">
        <v>8219</v>
      </c>
      <c r="I1661" t="s">
        <v>8225</v>
      </c>
      <c r="J1661" t="s">
        <v>8247</v>
      </c>
      <c r="K1661">
        <v>1387281600</v>
      </c>
      <c r="L1661" s="8">
        <f t="shared" si="250"/>
        <v>41625.5</v>
      </c>
      <c r="M1661" s="8">
        <f t="shared" si="253"/>
        <v>41625</v>
      </c>
      <c r="N1661" s="9">
        <f t="shared" si="254"/>
        <v>0.5</v>
      </c>
      <c r="O1661">
        <v>1384811721</v>
      </c>
      <c r="P1661" s="8">
        <f t="shared" si="251"/>
        <v>41596.913437499999</v>
      </c>
      <c r="Q1661" s="8">
        <f t="shared" si="255"/>
        <v>41596</v>
      </c>
      <c r="R1661" s="9">
        <f t="shared" si="256"/>
        <v>0.91343749999941792</v>
      </c>
      <c r="S1661" t="b">
        <v>0</v>
      </c>
      <c r="T1661">
        <v>45</v>
      </c>
      <c r="U1661">
        <f t="shared" si="257"/>
        <v>45</v>
      </c>
      <c r="V1661" t="str">
        <f t="shared" si="258"/>
        <v/>
      </c>
      <c r="W1661" t="b">
        <v>1</v>
      </c>
      <c r="X1661" t="s">
        <v>8290</v>
      </c>
      <c r="Y1661" s="3">
        <f t="shared" si="259"/>
        <v>1.1279999999999999</v>
      </c>
      <c r="Z1661" s="4">
        <f t="shared" si="252"/>
        <v>12.533333333333333</v>
      </c>
      <c r="AA1661" t="s">
        <v>8321</v>
      </c>
      <c r="AB1661" t="s">
        <v>8342</v>
      </c>
      <c r="AC1661">
        <f>1</f>
        <v>1</v>
      </c>
    </row>
    <row r="1662" spans="1:29" ht="57.6" x14ac:dyDescent="0.3">
      <c r="A1662">
        <v>1660</v>
      </c>
      <c r="B1662" s="1" t="s">
        <v>1661</v>
      </c>
      <c r="C1662" s="1" t="s">
        <v>5770</v>
      </c>
      <c r="D1662">
        <v>80</v>
      </c>
      <c r="E1662">
        <f>VLOOKUP(D1662,LU_A!$C$2:$D$13,1,TRUE)</f>
        <v>0</v>
      </c>
      <c r="F1662" t="str">
        <f>VLOOKUP($D1662,LU_A!$C$2:$D$13,2,TRUE)</f>
        <v>SmA</v>
      </c>
      <c r="G1662">
        <v>1003</v>
      </c>
      <c r="H1662" t="s">
        <v>8219</v>
      </c>
      <c r="I1662" t="s">
        <v>8237</v>
      </c>
      <c r="J1662" t="s">
        <v>8249</v>
      </c>
      <c r="K1662">
        <v>1462053540</v>
      </c>
      <c r="L1662" s="8">
        <f t="shared" si="250"/>
        <v>42490.915972222225</v>
      </c>
      <c r="M1662" s="8">
        <f t="shared" si="253"/>
        <v>42490</v>
      </c>
      <c r="N1662" s="9">
        <f t="shared" si="254"/>
        <v>0.91597222222480923</v>
      </c>
      <c r="O1662">
        <v>1459355950</v>
      </c>
      <c r="P1662" s="8">
        <f t="shared" si="251"/>
        <v>42459.693865740745</v>
      </c>
      <c r="Q1662" s="8">
        <f t="shared" si="255"/>
        <v>42459</v>
      </c>
      <c r="R1662" s="9">
        <f t="shared" si="256"/>
        <v>0.69386574074451346</v>
      </c>
      <c r="S1662" t="b">
        <v>0</v>
      </c>
      <c r="T1662">
        <v>36</v>
      </c>
      <c r="U1662">
        <f t="shared" si="257"/>
        <v>36</v>
      </c>
      <c r="V1662" t="str">
        <f t="shared" si="258"/>
        <v/>
      </c>
      <c r="W1662" t="b">
        <v>1</v>
      </c>
      <c r="X1662" t="s">
        <v>8290</v>
      </c>
      <c r="Y1662" s="3">
        <f t="shared" si="259"/>
        <v>12.5375</v>
      </c>
      <c r="Z1662" s="4">
        <f t="shared" si="252"/>
        <v>27.861111111111111</v>
      </c>
      <c r="AA1662" t="s">
        <v>8321</v>
      </c>
      <c r="AB1662" t="s">
        <v>8342</v>
      </c>
      <c r="AC1662">
        <f>1</f>
        <v>1</v>
      </c>
    </row>
    <row r="1663" spans="1:29" ht="57.6" x14ac:dyDescent="0.3">
      <c r="A1663">
        <v>1661</v>
      </c>
      <c r="B1663" s="1" t="s">
        <v>1662</v>
      </c>
      <c r="C1663" s="1" t="s">
        <v>5771</v>
      </c>
      <c r="D1663">
        <v>7900</v>
      </c>
      <c r="E1663">
        <f>VLOOKUP(D1663,LU_A!$C$2:$D$13,1,TRUE)</f>
        <v>5000</v>
      </c>
      <c r="F1663" t="str">
        <f>VLOOKUP($D1663,LU_A!$C$2:$D$13,2,TRUE)</f>
        <v>SmC</v>
      </c>
      <c r="G1663">
        <v>8098</v>
      </c>
      <c r="H1663" t="s">
        <v>8219</v>
      </c>
      <c r="I1663" t="s">
        <v>8239</v>
      </c>
      <c r="J1663" t="s">
        <v>8249</v>
      </c>
      <c r="K1663">
        <v>1453064400</v>
      </c>
      <c r="L1663" s="8">
        <f t="shared" si="250"/>
        <v>42386.875</v>
      </c>
      <c r="M1663" s="8">
        <f t="shared" si="253"/>
        <v>42386</v>
      </c>
      <c r="N1663" s="9">
        <f t="shared" si="254"/>
        <v>0.875</v>
      </c>
      <c r="O1663">
        <v>1449359831</v>
      </c>
      <c r="P1663" s="8">
        <f t="shared" si="251"/>
        <v>42343.998043981483</v>
      </c>
      <c r="Q1663" s="8">
        <f t="shared" si="255"/>
        <v>42343</v>
      </c>
      <c r="R1663" s="9">
        <f t="shared" si="256"/>
        <v>0.99804398148262408</v>
      </c>
      <c r="S1663" t="b">
        <v>0</v>
      </c>
      <c r="T1663">
        <v>101</v>
      </c>
      <c r="U1663">
        <f t="shared" si="257"/>
        <v>101</v>
      </c>
      <c r="V1663" t="str">
        <f t="shared" si="258"/>
        <v/>
      </c>
      <c r="W1663" t="b">
        <v>1</v>
      </c>
      <c r="X1663" t="s">
        <v>8290</v>
      </c>
      <c r="Y1663" s="3">
        <f t="shared" si="259"/>
        <v>1.0250632911392406</v>
      </c>
      <c r="Z1663" s="4">
        <f t="shared" si="252"/>
        <v>80.178217821782184</v>
      </c>
      <c r="AA1663" t="s">
        <v>8321</v>
      </c>
      <c r="AB1663" t="s">
        <v>8342</v>
      </c>
      <c r="AC1663">
        <f>1</f>
        <v>1</v>
      </c>
    </row>
    <row r="1664" spans="1:29" ht="43.2" x14ac:dyDescent="0.3">
      <c r="A1664">
        <v>1662</v>
      </c>
      <c r="B1664" s="1" t="s">
        <v>1663</v>
      </c>
      <c r="C1664" s="1" t="s">
        <v>5772</v>
      </c>
      <c r="D1664">
        <v>8000</v>
      </c>
      <c r="E1664">
        <f>VLOOKUP(D1664,LU_A!$C$2:$D$13,1,TRUE)</f>
        <v>5000</v>
      </c>
      <c r="F1664" t="str">
        <f>VLOOKUP($D1664,LU_A!$C$2:$D$13,2,TRUE)</f>
        <v>SmC</v>
      </c>
      <c r="G1664">
        <v>8211</v>
      </c>
      <c r="H1664" t="s">
        <v>8219</v>
      </c>
      <c r="I1664" t="s">
        <v>8224</v>
      </c>
      <c r="J1664" t="s">
        <v>8246</v>
      </c>
      <c r="K1664">
        <v>1325310336</v>
      </c>
      <c r="L1664" s="8">
        <f t="shared" si="250"/>
        <v>40908.239999999998</v>
      </c>
      <c r="M1664" s="8">
        <f t="shared" si="253"/>
        <v>40908</v>
      </c>
      <c r="N1664" s="9">
        <f t="shared" si="254"/>
        <v>0.23999999999796273</v>
      </c>
      <c r="O1664">
        <v>1320122736</v>
      </c>
      <c r="P1664" s="8">
        <f t="shared" si="251"/>
        <v>40848.198333333334</v>
      </c>
      <c r="Q1664" s="8">
        <f t="shared" si="255"/>
        <v>40848</v>
      </c>
      <c r="R1664" s="9">
        <f t="shared" si="256"/>
        <v>0.19833333333372138</v>
      </c>
      <c r="S1664" t="b">
        <v>0</v>
      </c>
      <c r="T1664">
        <v>62</v>
      </c>
      <c r="U1664">
        <f t="shared" si="257"/>
        <v>62</v>
      </c>
      <c r="V1664" t="str">
        <f t="shared" si="258"/>
        <v/>
      </c>
      <c r="W1664" t="b">
        <v>1</v>
      </c>
      <c r="X1664" t="s">
        <v>8290</v>
      </c>
      <c r="Y1664" s="3">
        <f t="shared" si="259"/>
        <v>1.026375</v>
      </c>
      <c r="Z1664" s="4">
        <f t="shared" si="252"/>
        <v>132.43548387096774</v>
      </c>
      <c r="AA1664" t="s">
        <v>8321</v>
      </c>
      <c r="AB1664" t="s">
        <v>8342</v>
      </c>
      <c r="AC1664">
        <f>1</f>
        <v>1</v>
      </c>
    </row>
    <row r="1665" spans="1:29" ht="43.2" x14ac:dyDescent="0.3">
      <c r="A1665">
        <v>1663</v>
      </c>
      <c r="B1665" s="1" t="s">
        <v>1664</v>
      </c>
      <c r="C1665" s="1" t="s">
        <v>5773</v>
      </c>
      <c r="D1665">
        <v>1000</v>
      </c>
      <c r="E1665">
        <f>VLOOKUP(D1665,LU_A!$C$2:$D$13,1,TRUE)</f>
        <v>1000</v>
      </c>
      <c r="F1665" t="str">
        <f>VLOOKUP($D1665,LU_A!$C$2:$D$13,2,TRUE)</f>
        <v>SmB</v>
      </c>
      <c r="G1665">
        <v>1080</v>
      </c>
      <c r="H1665" t="s">
        <v>8219</v>
      </c>
      <c r="I1665" t="s">
        <v>8224</v>
      </c>
      <c r="J1665" t="s">
        <v>8246</v>
      </c>
      <c r="K1665">
        <v>1422750707</v>
      </c>
      <c r="L1665" s="8">
        <f t="shared" si="250"/>
        <v>42036.02207175926</v>
      </c>
      <c r="M1665" s="8">
        <f t="shared" si="253"/>
        <v>42036</v>
      </c>
      <c r="N1665" s="9">
        <f t="shared" si="254"/>
        <v>2.2071759260143153E-2</v>
      </c>
      <c r="O1665">
        <v>1420158707</v>
      </c>
      <c r="P1665" s="8">
        <f t="shared" si="251"/>
        <v>42006.02207175926</v>
      </c>
      <c r="Q1665" s="8">
        <f t="shared" si="255"/>
        <v>42006</v>
      </c>
      <c r="R1665" s="9">
        <f t="shared" si="256"/>
        <v>2.2071759260143153E-2</v>
      </c>
      <c r="S1665" t="b">
        <v>0</v>
      </c>
      <c r="T1665">
        <v>32</v>
      </c>
      <c r="U1665">
        <f t="shared" si="257"/>
        <v>32</v>
      </c>
      <c r="V1665" t="str">
        <f t="shared" si="258"/>
        <v/>
      </c>
      <c r="W1665" t="b">
        <v>1</v>
      </c>
      <c r="X1665" t="s">
        <v>8290</v>
      </c>
      <c r="Y1665" s="3">
        <f t="shared" si="259"/>
        <v>1.08</v>
      </c>
      <c r="Z1665" s="4">
        <f t="shared" si="252"/>
        <v>33.75</v>
      </c>
      <c r="AA1665" t="s">
        <v>8321</v>
      </c>
      <c r="AB1665" t="s">
        <v>8342</v>
      </c>
      <c r="AC1665">
        <f>1</f>
        <v>1</v>
      </c>
    </row>
    <row r="1666" spans="1:29" ht="43.2" x14ac:dyDescent="0.3">
      <c r="A1666">
        <v>1664</v>
      </c>
      <c r="B1666" s="1" t="s">
        <v>1665</v>
      </c>
      <c r="C1666" s="1" t="s">
        <v>5774</v>
      </c>
      <c r="D1666">
        <v>2500</v>
      </c>
      <c r="E1666">
        <f>VLOOKUP(D1666,LU_A!$C$2:$D$13,1,TRUE)</f>
        <v>1000</v>
      </c>
      <c r="F1666" t="str">
        <f>VLOOKUP($D1666,LU_A!$C$2:$D$13,2,TRUE)</f>
        <v>SmB</v>
      </c>
      <c r="G1666">
        <v>3060.22</v>
      </c>
      <c r="H1666" t="s">
        <v>8219</v>
      </c>
      <c r="I1666" t="s">
        <v>8224</v>
      </c>
      <c r="J1666" t="s">
        <v>8246</v>
      </c>
      <c r="K1666">
        <v>1331870340</v>
      </c>
      <c r="L1666" s="8">
        <f t="shared" ref="L1666:L1729" si="260">(((K1666/60)/60)/24)+DATE(1970,1,1)</f>
        <v>40984.165972222225</v>
      </c>
      <c r="M1666" s="8">
        <f t="shared" si="253"/>
        <v>40984</v>
      </c>
      <c r="N1666" s="9">
        <f t="shared" si="254"/>
        <v>0.16597222222480923</v>
      </c>
      <c r="O1666">
        <v>1328033818</v>
      </c>
      <c r="P1666" s="8">
        <f t="shared" ref="P1666:P1729" si="261">(((O1666/60)/60)/24)+DATE(1970,1,1)</f>
        <v>40939.761782407404</v>
      </c>
      <c r="Q1666" s="8">
        <f t="shared" si="255"/>
        <v>40939</v>
      </c>
      <c r="R1666" s="9">
        <f t="shared" si="256"/>
        <v>0.76178240740409819</v>
      </c>
      <c r="S1666" t="b">
        <v>0</v>
      </c>
      <c r="T1666">
        <v>89</v>
      </c>
      <c r="U1666">
        <f t="shared" si="257"/>
        <v>89</v>
      </c>
      <c r="V1666" t="str">
        <f t="shared" si="258"/>
        <v/>
      </c>
      <c r="W1666" t="b">
        <v>1</v>
      </c>
      <c r="X1666" t="s">
        <v>8290</v>
      </c>
      <c r="Y1666" s="3">
        <f t="shared" si="259"/>
        <v>1.2240879999999998</v>
      </c>
      <c r="Z1666" s="4">
        <f t="shared" ref="Z1666:Z1729" si="262">IFERROR(G1666/T1666," ")</f>
        <v>34.384494382022467</v>
      </c>
      <c r="AA1666" t="s">
        <v>8321</v>
      </c>
      <c r="AB1666" t="s">
        <v>8342</v>
      </c>
      <c r="AC1666">
        <f>1</f>
        <v>1</v>
      </c>
    </row>
    <row r="1667" spans="1:29" ht="43.2" x14ac:dyDescent="0.3">
      <c r="A1667">
        <v>1665</v>
      </c>
      <c r="B1667" s="1" t="s">
        <v>1666</v>
      </c>
      <c r="C1667" s="1" t="s">
        <v>5775</v>
      </c>
      <c r="D1667">
        <v>3500</v>
      </c>
      <c r="E1667">
        <f>VLOOKUP(D1667,LU_A!$C$2:$D$13,1,TRUE)</f>
        <v>1000</v>
      </c>
      <c r="F1667" t="str">
        <f>VLOOKUP($D1667,LU_A!$C$2:$D$13,2,TRUE)</f>
        <v>SmB</v>
      </c>
      <c r="G1667">
        <v>4181</v>
      </c>
      <c r="H1667" t="s">
        <v>8219</v>
      </c>
      <c r="I1667" t="s">
        <v>8224</v>
      </c>
      <c r="J1667" t="s">
        <v>8246</v>
      </c>
      <c r="K1667">
        <v>1298343600</v>
      </c>
      <c r="L1667" s="8">
        <f t="shared" si="260"/>
        <v>40596.125</v>
      </c>
      <c r="M1667" s="8">
        <f t="shared" ref="M1667:M1730" si="263">INT(L1667)</f>
        <v>40596</v>
      </c>
      <c r="N1667" s="9">
        <f t="shared" ref="N1667:N1730" si="264">L1667-M1667</f>
        <v>0.125</v>
      </c>
      <c r="O1667">
        <v>1295624113</v>
      </c>
      <c r="P1667" s="8">
        <f t="shared" si="261"/>
        <v>40564.649456018517</v>
      </c>
      <c r="Q1667" s="8">
        <f t="shared" ref="Q1667:Q1730" si="265">INT(P1667)</f>
        <v>40564</v>
      </c>
      <c r="R1667" s="9">
        <f t="shared" ref="R1667:R1730" si="266">P1667-Q1667</f>
        <v>0.64945601851650281</v>
      </c>
      <c r="S1667" t="b">
        <v>0</v>
      </c>
      <c r="T1667">
        <v>93</v>
      </c>
      <c r="U1667">
        <f t="shared" ref="U1667:U1730" si="267">IF(H1667="successful",T1667,"")</f>
        <v>93</v>
      </c>
      <c r="V1667" t="str">
        <f t="shared" ref="V1667:V1730" si="268">IF(H1667="failed",T1667,"")</f>
        <v/>
      </c>
      <c r="W1667" t="b">
        <v>1</v>
      </c>
      <c r="X1667" t="s">
        <v>8290</v>
      </c>
      <c r="Y1667" s="3">
        <f t="shared" ref="Y1667:Y1730" si="269">G1667/D1667</f>
        <v>1.1945714285714286</v>
      </c>
      <c r="Z1667" s="4">
        <f t="shared" si="262"/>
        <v>44.956989247311824</v>
      </c>
      <c r="AA1667" t="s">
        <v>8321</v>
      </c>
      <c r="AB1667" t="s">
        <v>8342</v>
      </c>
      <c r="AC1667">
        <f>1</f>
        <v>1</v>
      </c>
    </row>
    <row r="1668" spans="1:29" ht="43.2" x14ac:dyDescent="0.3">
      <c r="A1668">
        <v>1666</v>
      </c>
      <c r="B1668" s="1" t="s">
        <v>1667</v>
      </c>
      <c r="C1668" s="1" t="s">
        <v>5776</v>
      </c>
      <c r="D1668">
        <v>2500</v>
      </c>
      <c r="E1668">
        <f>VLOOKUP(D1668,LU_A!$C$2:$D$13,1,TRUE)</f>
        <v>1000</v>
      </c>
      <c r="F1668" t="str">
        <f>VLOOKUP($D1668,LU_A!$C$2:$D$13,2,TRUE)</f>
        <v>SmB</v>
      </c>
      <c r="G1668">
        <v>4022</v>
      </c>
      <c r="H1668" t="s">
        <v>8219</v>
      </c>
      <c r="I1668" t="s">
        <v>8224</v>
      </c>
      <c r="J1668" t="s">
        <v>8246</v>
      </c>
      <c r="K1668">
        <v>1364447073</v>
      </c>
      <c r="L1668" s="8">
        <f t="shared" si="260"/>
        <v>41361.211493055554</v>
      </c>
      <c r="M1668" s="8">
        <f t="shared" si="263"/>
        <v>41361</v>
      </c>
      <c r="N1668" s="9">
        <f t="shared" si="264"/>
        <v>0.21149305555445608</v>
      </c>
      <c r="O1668">
        <v>1361858673</v>
      </c>
      <c r="P1668" s="8">
        <f t="shared" si="261"/>
        <v>41331.253159722226</v>
      </c>
      <c r="Q1668" s="8">
        <f t="shared" si="265"/>
        <v>41331</v>
      </c>
      <c r="R1668" s="9">
        <f t="shared" si="266"/>
        <v>0.25315972222597338</v>
      </c>
      <c r="S1668" t="b">
        <v>0</v>
      </c>
      <c r="T1668">
        <v>98</v>
      </c>
      <c r="U1668">
        <f t="shared" si="267"/>
        <v>98</v>
      </c>
      <c r="V1668" t="str">
        <f t="shared" si="268"/>
        <v/>
      </c>
      <c r="W1668" t="b">
        <v>1</v>
      </c>
      <c r="X1668" t="s">
        <v>8290</v>
      </c>
      <c r="Y1668" s="3">
        <f t="shared" si="269"/>
        <v>1.6088</v>
      </c>
      <c r="Z1668" s="4">
        <f t="shared" si="262"/>
        <v>41.04081632653061</v>
      </c>
      <c r="AA1668" t="s">
        <v>8321</v>
      </c>
      <c r="AB1668" t="s">
        <v>8342</v>
      </c>
      <c r="AC1668">
        <f>1</f>
        <v>1</v>
      </c>
    </row>
    <row r="1669" spans="1:29" ht="43.2" x14ac:dyDescent="0.3">
      <c r="A1669">
        <v>1667</v>
      </c>
      <c r="B1669" s="1" t="s">
        <v>1668</v>
      </c>
      <c r="C1669" s="1" t="s">
        <v>5777</v>
      </c>
      <c r="D1669">
        <v>3400</v>
      </c>
      <c r="E1669">
        <f>VLOOKUP(D1669,LU_A!$C$2:$D$13,1,TRUE)</f>
        <v>1000</v>
      </c>
      <c r="F1669" t="str">
        <f>VLOOKUP($D1669,LU_A!$C$2:$D$13,2,TRUE)</f>
        <v>SmB</v>
      </c>
      <c r="G1669">
        <v>4313</v>
      </c>
      <c r="H1669" t="s">
        <v>8219</v>
      </c>
      <c r="I1669" t="s">
        <v>8224</v>
      </c>
      <c r="J1669" t="s">
        <v>8246</v>
      </c>
      <c r="K1669">
        <v>1394521140</v>
      </c>
      <c r="L1669" s="8">
        <f t="shared" si="260"/>
        <v>41709.290972222225</v>
      </c>
      <c r="M1669" s="8">
        <f t="shared" si="263"/>
        <v>41709</v>
      </c>
      <c r="N1669" s="9">
        <f t="shared" si="264"/>
        <v>0.29097222222480923</v>
      </c>
      <c r="O1669">
        <v>1392169298</v>
      </c>
      <c r="P1669" s="8">
        <f t="shared" si="261"/>
        <v>41682.0705787037</v>
      </c>
      <c r="Q1669" s="8">
        <f t="shared" si="265"/>
        <v>41682</v>
      </c>
      <c r="R1669" s="9">
        <f t="shared" si="266"/>
        <v>7.0578703700448386E-2</v>
      </c>
      <c r="S1669" t="b">
        <v>0</v>
      </c>
      <c r="T1669">
        <v>82</v>
      </c>
      <c r="U1669">
        <f t="shared" si="267"/>
        <v>82</v>
      </c>
      <c r="V1669" t="str">
        <f t="shared" si="268"/>
        <v/>
      </c>
      <c r="W1669" t="b">
        <v>1</v>
      </c>
      <c r="X1669" t="s">
        <v>8290</v>
      </c>
      <c r="Y1669" s="3">
        <f t="shared" si="269"/>
        <v>1.2685294117647059</v>
      </c>
      <c r="Z1669" s="4">
        <f t="shared" si="262"/>
        <v>52.597560975609753</v>
      </c>
      <c r="AA1669" t="s">
        <v>8321</v>
      </c>
      <c r="AB1669" t="s">
        <v>8342</v>
      </c>
      <c r="AC1669">
        <f>1</f>
        <v>1</v>
      </c>
    </row>
    <row r="1670" spans="1:29" ht="43.2" x14ac:dyDescent="0.3">
      <c r="A1670">
        <v>1668</v>
      </c>
      <c r="B1670" s="1" t="s">
        <v>1669</v>
      </c>
      <c r="C1670" s="1" t="s">
        <v>5778</v>
      </c>
      <c r="D1670">
        <v>8000</v>
      </c>
      <c r="E1670">
        <f>VLOOKUP(D1670,LU_A!$C$2:$D$13,1,TRUE)</f>
        <v>5000</v>
      </c>
      <c r="F1670" t="str">
        <f>VLOOKUP($D1670,LU_A!$C$2:$D$13,2,TRUE)</f>
        <v>SmC</v>
      </c>
      <c r="G1670">
        <v>8211</v>
      </c>
      <c r="H1670" t="s">
        <v>8219</v>
      </c>
      <c r="I1670" t="s">
        <v>8224</v>
      </c>
      <c r="J1670" t="s">
        <v>8246</v>
      </c>
      <c r="K1670">
        <v>1322454939</v>
      </c>
      <c r="L1670" s="8">
        <f t="shared" si="260"/>
        <v>40875.191423611112</v>
      </c>
      <c r="M1670" s="8">
        <f t="shared" si="263"/>
        <v>40875</v>
      </c>
      <c r="N1670" s="9">
        <f t="shared" si="264"/>
        <v>0.1914236111115315</v>
      </c>
      <c r="O1670">
        <v>1319859339</v>
      </c>
      <c r="P1670" s="8">
        <f t="shared" si="261"/>
        <v>40845.14975694444</v>
      </c>
      <c r="Q1670" s="8">
        <f t="shared" si="265"/>
        <v>40845</v>
      </c>
      <c r="R1670" s="9">
        <f t="shared" si="266"/>
        <v>0.14975694444001419</v>
      </c>
      <c r="S1670" t="b">
        <v>0</v>
      </c>
      <c r="T1670">
        <v>116</v>
      </c>
      <c r="U1670">
        <f t="shared" si="267"/>
        <v>116</v>
      </c>
      <c r="V1670" t="str">
        <f t="shared" si="268"/>
        <v/>
      </c>
      <c r="W1670" t="b">
        <v>1</v>
      </c>
      <c r="X1670" t="s">
        <v>8290</v>
      </c>
      <c r="Y1670" s="3">
        <f t="shared" si="269"/>
        <v>1.026375</v>
      </c>
      <c r="Z1670" s="4">
        <f t="shared" si="262"/>
        <v>70.784482758620683</v>
      </c>
      <c r="AA1670" t="s">
        <v>8321</v>
      </c>
      <c r="AB1670" t="s">
        <v>8342</v>
      </c>
      <c r="AC1670">
        <f>1</f>
        <v>1</v>
      </c>
    </row>
    <row r="1671" spans="1:29" ht="57.6" x14ac:dyDescent="0.3">
      <c r="A1671">
        <v>1669</v>
      </c>
      <c r="B1671" s="1" t="s">
        <v>1670</v>
      </c>
      <c r="C1671" s="1" t="s">
        <v>5779</v>
      </c>
      <c r="D1671">
        <v>2000</v>
      </c>
      <c r="E1671">
        <f>VLOOKUP(D1671,LU_A!$C$2:$D$13,1,TRUE)</f>
        <v>1000</v>
      </c>
      <c r="F1671" t="str">
        <f>VLOOKUP($D1671,LU_A!$C$2:$D$13,2,TRUE)</f>
        <v>SmB</v>
      </c>
      <c r="G1671">
        <v>2795</v>
      </c>
      <c r="H1671" t="s">
        <v>8219</v>
      </c>
      <c r="I1671" t="s">
        <v>8224</v>
      </c>
      <c r="J1671" t="s">
        <v>8246</v>
      </c>
      <c r="K1671">
        <v>1464729276</v>
      </c>
      <c r="L1671" s="8">
        <f t="shared" si="260"/>
        <v>42521.885138888887</v>
      </c>
      <c r="M1671" s="8">
        <f t="shared" si="263"/>
        <v>42521</v>
      </c>
      <c r="N1671" s="9">
        <f t="shared" si="264"/>
        <v>0.88513888888701331</v>
      </c>
      <c r="O1671">
        <v>1459545276</v>
      </c>
      <c r="P1671" s="8">
        <f t="shared" si="261"/>
        <v>42461.885138888887</v>
      </c>
      <c r="Q1671" s="8">
        <f t="shared" si="265"/>
        <v>42461</v>
      </c>
      <c r="R1671" s="9">
        <f t="shared" si="266"/>
        <v>0.88513888888701331</v>
      </c>
      <c r="S1671" t="b">
        <v>0</v>
      </c>
      <c r="T1671">
        <v>52</v>
      </c>
      <c r="U1671">
        <f t="shared" si="267"/>
        <v>52</v>
      </c>
      <c r="V1671" t="str">
        <f t="shared" si="268"/>
        <v/>
      </c>
      <c r="W1671" t="b">
        <v>1</v>
      </c>
      <c r="X1671" t="s">
        <v>8290</v>
      </c>
      <c r="Y1671" s="3">
        <f t="shared" si="269"/>
        <v>1.3975</v>
      </c>
      <c r="Z1671" s="4">
        <f t="shared" si="262"/>
        <v>53.75</v>
      </c>
      <c r="AA1671" t="s">
        <v>8321</v>
      </c>
      <c r="AB1671" t="s">
        <v>8342</v>
      </c>
      <c r="AC1671">
        <f>1</f>
        <v>1</v>
      </c>
    </row>
    <row r="1672" spans="1:29" ht="57.6" x14ac:dyDescent="0.3">
      <c r="A1672">
        <v>1670</v>
      </c>
      <c r="B1672" s="1" t="s">
        <v>1671</v>
      </c>
      <c r="C1672" s="1" t="s">
        <v>5780</v>
      </c>
      <c r="D1672">
        <v>1000</v>
      </c>
      <c r="E1672">
        <f>VLOOKUP(D1672,LU_A!$C$2:$D$13,1,TRUE)</f>
        <v>1000</v>
      </c>
      <c r="F1672" t="str">
        <f>VLOOKUP($D1672,LU_A!$C$2:$D$13,2,TRUE)</f>
        <v>SmB</v>
      </c>
      <c r="G1672">
        <v>1026</v>
      </c>
      <c r="H1672" t="s">
        <v>8219</v>
      </c>
      <c r="I1672" t="s">
        <v>8224</v>
      </c>
      <c r="J1672" t="s">
        <v>8246</v>
      </c>
      <c r="K1672">
        <v>1278302400</v>
      </c>
      <c r="L1672" s="8">
        <f t="shared" si="260"/>
        <v>40364.166666666664</v>
      </c>
      <c r="M1672" s="8">
        <f t="shared" si="263"/>
        <v>40364</v>
      </c>
      <c r="N1672" s="9">
        <f t="shared" si="264"/>
        <v>0.16666666666424135</v>
      </c>
      <c r="O1672">
        <v>1273961999</v>
      </c>
      <c r="P1672" s="8">
        <f t="shared" si="261"/>
        <v>40313.930543981485</v>
      </c>
      <c r="Q1672" s="8">
        <f t="shared" si="265"/>
        <v>40313</v>
      </c>
      <c r="R1672" s="9">
        <f t="shared" si="266"/>
        <v>0.93054398148524342</v>
      </c>
      <c r="S1672" t="b">
        <v>0</v>
      </c>
      <c r="T1672">
        <v>23</v>
      </c>
      <c r="U1672">
        <f t="shared" si="267"/>
        <v>23</v>
      </c>
      <c r="V1672" t="str">
        <f t="shared" si="268"/>
        <v/>
      </c>
      <c r="W1672" t="b">
        <v>1</v>
      </c>
      <c r="X1672" t="s">
        <v>8290</v>
      </c>
      <c r="Y1672" s="3">
        <f t="shared" si="269"/>
        <v>1.026</v>
      </c>
      <c r="Z1672" s="4">
        <f t="shared" si="262"/>
        <v>44.608695652173914</v>
      </c>
      <c r="AA1672" t="s">
        <v>8321</v>
      </c>
      <c r="AB1672" t="s">
        <v>8342</v>
      </c>
      <c r="AC1672">
        <f>1</f>
        <v>1</v>
      </c>
    </row>
    <row r="1673" spans="1:29" ht="28.8" x14ac:dyDescent="0.3">
      <c r="A1673">
        <v>1671</v>
      </c>
      <c r="B1673" s="1" t="s">
        <v>1672</v>
      </c>
      <c r="C1673" s="1" t="s">
        <v>5781</v>
      </c>
      <c r="D1673">
        <v>2000</v>
      </c>
      <c r="E1673">
        <f>VLOOKUP(D1673,LU_A!$C$2:$D$13,1,TRUE)</f>
        <v>1000</v>
      </c>
      <c r="F1673" t="str">
        <f>VLOOKUP($D1673,LU_A!$C$2:$D$13,2,TRUE)</f>
        <v>SmB</v>
      </c>
      <c r="G1673">
        <v>2013.47</v>
      </c>
      <c r="H1673" t="s">
        <v>8219</v>
      </c>
      <c r="I1673" t="s">
        <v>8224</v>
      </c>
      <c r="J1673" t="s">
        <v>8246</v>
      </c>
      <c r="K1673">
        <v>1470056614</v>
      </c>
      <c r="L1673" s="8">
        <f t="shared" si="260"/>
        <v>42583.54414351852</v>
      </c>
      <c r="M1673" s="8">
        <f t="shared" si="263"/>
        <v>42583</v>
      </c>
      <c r="N1673" s="9">
        <f t="shared" si="264"/>
        <v>0.54414351852028631</v>
      </c>
      <c r="O1673">
        <v>1467464614</v>
      </c>
      <c r="P1673" s="8">
        <f t="shared" si="261"/>
        <v>42553.54414351852</v>
      </c>
      <c r="Q1673" s="8">
        <f t="shared" si="265"/>
        <v>42553</v>
      </c>
      <c r="R1673" s="9">
        <f t="shared" si="266"/>
        <v>0.54414351852028631</v>
      </c>
      <c r="S1673" t="b">
        <v>0</v>
      </c>
      <c r="T1673">
        <v>77</v>
      </c>
      <c r="U1673">
        <f t="shared" si="267"/>
        <v>77</v>
      </c>
      <c r="V1673" t="str">
        <f t="shared" si="268"/>
        <v/>
      </c>
      <c r="W1673" t="b">
        <v>1</v>
      </c>
      <c r="X1673" t="s">
        <v>8290</v>
      </c>
      <c r="Y1673" s="3">
        <f t="shared" si="269"/>
        <v>1.0067349999999999</v>
      </c>
      <c r="Z1673" s="4">
        <f t="shared" si="262"/>
        <v>26.148961038961041</v>
      </c>
      <c r="AA1673" t="s">
        <v>8321</v>
      </c>
      <c r="AB1673" t="s">
        <v>8342</v>
      </c>
      <c r="AC1673">
        <f>1</f>
        <v>1</v>
      </c>
    </row>
    <row r="1674" spans="1:29" ht="43.2" x14ac:dyDescent="0.3">
      <c r="A1674">
        <v>1672</v>
      </c>
      <c r="B1674" s="1" t="s">
        <v>1673</v>
      </c>
      <c r="C1674" s="1" t="s">
        <v>5782</v>
      </c>
      <c r="D1674">
        <v>1700</v>
      </c>
      <c r="E1674">
        <f>VLOOKUP(D1674,LU_A!$C$2:$D$13,1,TRUE)</f>
        <v>1000</v>
      </c>
      <c r="F1674" t="str">
        <f>VLOOKUP($D1674,LU_A!$C$2:$D$13,2,TRUE)</f>
        <v>SmB</v>
      </c>
      <c r="G1674">
        <v>1920</v>
      </c>
      <c r="H1674" t="s">
        <v>8219</v>
      </c>
      <c r="I1674" t="s">
        <v>8224</v>
      </c>
      <c r="J1674" t="s">
        <v>8246</v>
      </c>
      <c r="K1674">
        <v>1338824730</v>
      </c>
      <c r="L1674" s="8">
        <f t="shared" si="260"/>
        <v>41064.656597222223</v>
      </c>
      <c r="M1674" s="8">
        <f t="shared" si="263"/>
        <v>41064</v>
      </c>
      <c r="N1674" s="9">
        <f t="shared" si="264"/>
        <v>0.65659722222335404</v>
      </c>
      <c r="O1674">
        <v>1336232730</v>
      </c>
      <c r="P1674" s="8">
        <f t="shared" si="261"/>
        <v>41034.656597222223</v>
      </c>
      <c r="Q1674" s="8">
        <f t="shared" si="265"/>
        <v>41034</v>
      </c>
      <c r="R1674" s="9">
        <f t="shared" si="266"/>
        <v>0.65659722222335404</v>
      </c>
      <c r="S1674" t="b">
        <v>0</v>
      </c>
      <c r="T1674">
        <v>49</v>
      </c>
      <c r="U1674">
        <f t="shared" si="267"/>
        <v>49</v>
      </c>
      <c r="V1674" t="str">
        <f t="shared" si="268"/>
        <v/>
      </c>
      <c r="W1674" t="b">
        <v>1</v>
      </c>
      <c r="X1674" t="s">
        <v>8290</v>
      </c>
      <c r="Y1674" s="3">
        <f t="shared" si="269"/>
        <v>1.1294117647058823</v>
      </c>
      <c r="Z1674" s="4">
        <f t="shared" si="262"/>
        <v>39.183673469387756</v>
      </c>
      <c r="AA1674" t="s">
        <v>8321</v>
      </c>
      <c r="AB1674" t="s">
        <v>8342</v>
      </c>
      <c r="AC1674">
        <f>1</f>
        <v>1</v>
      </c>
    </row>
    <row r="1675" spans="1:29" ht="43.2" x14ac:dyDescent="0.3">
      <c r="A1675">
        <v>1673</v>
      </c>
      <c r="B1675" s="1" t="s">
        <v>1674</v>
      </c>
      <c r="C1675" s="1" t="s">
        <v>5783</v>
      </c>
      <c r="D1675">
        <v>2100</v>
      </c>
      <c r="E1675">
        <f>VLOOKUP(D1675,LU_A!$C$2:$D$13,1,TRUE)</f>
        <v>1000</v>
      </c>
      <c r="F1675" t="str">
        <f>VLOOKUP($D1675,LU_A!$C$2:$D$13,2,TRUE)</f>
        <v>SmB</v>
      </c>
      <c r="G1675">
        <v>2690</v>
      </c>
      <c r="H1675" t="s">
        <v>8219</v>
      </c>
      <c r="I1675" t="s">
        <v>8224</v>
      </c>
      <c r="J1675" t="s">
        <v>8246</v>
      </c>
      <c r="K1675">
        <v>1425675892</v>
      </c>
      <c r="L1675" s="8">
        <f t="shared" si="260"/>
        <v>42069.878379629634</v>
      </c>
      <c r="M1675" s="8">
        <f t="shared" si="263"/>
        <v>42069</v>
      </c>
      <c r="N1675" s="9">
        <f t="shared" si="264"/>
        <v>0.87837962963385507</v>
      </c>
      <c r="O1675">
        <v>1423083892</v>
      </c>
      <c r="P1675" s="8">
        <f t="shared" si="261"/>
        <v>42039.878379629634</v>
      </c>
      <c r="Q1675" s="8">
        <f t="shared" si="265"/>
        <v>42039</v>
      </c>
      <c r="R1675" s="9">
        <f t="shared" si="266"/>
        <v>0.87837962963385507</v>
      </c>
      <c r="S1675" t="b">
        <v>0</v>
      </c>
      <c r="T1675">
        <v>59</v>
      </c>
      <c r="U1675">
        <f t="shared" si="267"/>
        <v>59</v>
      </c>
      <c r="V1675" t="str">
        <f t="shared" si="268"/>
        <v/>
      </c>
      <c r="W1675" t="b">
        <v>1</v>
      </c>
      <c r="X1675" t="s">
        <v>8290</v>
      </c>
      <c r="Y1675" s="3">
        <f t="shared" si="269"/>
        <v>1.2809523809523808</v>
      </c>
      <c r="Z1675" s="4">
        <f t="shared" si="262"/>
        <v>45.593220338983052</v>
      </c>
      <c r="AA1675" t="s">
        <v>8321</v>
      </c>
      <c r="AB1675" t="s">
        <v>8342</v>
      </c>
      <c r="AC1675">
        <f>1</f>
        <v>1</v>
      </c>
    </row>
    <row r="1676" spans="1:29" ht="43.2" x14ac:dyDescent="0.3">
      <c r="A1676">
        <v>1674</v>
      </c>
      <c r="B1676" s="1" t="s">
        <v>1675</v>
      </c>
      <c r="C1676" s="1" t="s">
        <v>5784</v>
      </c>
      <c r="D1676">
        <v>5000</v>
      </c>
      <c r="E1676">
        <f>VLOOKUP(D1676,LU_A!$C$2:$D$13,1,TRUE)</f>
        <v>5000</v>
      </c>
      <c r="F1676" t="str">
        <f>VLOOKUP($D1676,LU_A!$C$2:$D$13,2,TRUE)</f>
        <v>SmC</v>
      </c>
      <c r="G1676">
        <v>10085</v>
      </c>
      <c r="H1676" t="s">
        <v>8219</v>
      </c>
      <c r="I1676" t="s">
        <v>8224</v>
      </c>
      <c r="J1676" t="s">
        <v>8246</v>
      </c>
      <c r="K1676">
        <v>1471503540</v>
      </c>
      <c r="L1676" s="8">
        <f t="shared" si="260"/>
        <v>42600.290972222225</v>
      </c>
      <c r="M1676" s="8">
        <f t="shared" si="263"/>
        <v>42600</v>
      </c>
      <c r="N1676" s="9">
        <f t="shared" si="264"/>
        <v>0.29097222222480923</v>
      </c>
      <c r="O1676">
        <v>1468852306</v>
      </c>
      <c r="P1676" s="8">
        <f t="shared" si="261"/>
        <v>42569.605393518519</v>
      </c>
      <c r="Q1676" s="8">
        <f t="shared" si="265"/>
        <v>42569</v>
      </c>
      <c r="R1676" s="9">
        <f t="shared" si="266"/>
        <v>0.60539351851912215</v>
      </c>
      <c r="S1676" t="b">
        <v>0</v>
      </c>
      <c r="T1676">
        <v>113</v>
      </c>
      <c r="U1676">
        <f t="shared" si="267"/>
        <v>113</v>
      </c>
      <c r="V1676" t="str">
        <f t="shared" si="268"/>
        <v/>
      </c>
      <c r="W1676" t="b">
        <v>1</v>
      </c>
      <c r="X1676" t="s">
        <v>8290</v>
      </c>
      <c r="Y1676" s="3">
        <f t="shared" si="269"/>
        <v>2.0169999999999999</v>
      </c>
      <c r="Z1676" s="4">
        <f t="shared" si="262"/>
        <v>89.247787610619469</v>
      </c>
      <c r="AA1676" t="s">
        <v>8321</v>
      </c>
      <c r="AB1676" t="s">
        <v>8342</v>
      </c>
      <c r="AC1676">
        <f>1</f>
        <v>1</v>
      </c>
    </row>
    <row r="1677" spans="1:29" ht="28.8" x14ac:dyDescent="0.3">
      <c r="A1677">
        <v>1675</v>
      </c>
      <c r="B1677" s="1" t="s">
        <v>1676</v>
      </c>
      <c r="C1677" s="1" t="s">
        <v>5785</v>
      </c>
      <c r="D1677">
        <v>1000</v>
      </c>
      <c r="E1677">
        <f>VLOOKUP(D1677,LU_A!$C$2:$D$13,1,TRUE)</f>
        <v>1000</v>
      </c>
      <c r="F1677" t="str">
        <f>VLOOKUP($D1677,LU_A!$C$2:$D$13,2,TRUE)</f>
        <v>SmB</v>
      </c>
      <c r="G1677">
        <v>1374.16</v>
      </c>
      <c r="H1677" t="s">
        <v>8219</v>
      </c>
      <c r="I1677" t="s">
        <v>8224</v>
      </c>
      <c r="J1677" t="s">
        <v>8246</v>
      </c>
      <c r="K1677">
        <v>1318802580</v>
      </c>
      <c r="L1677" s="8">
        <f t="shared" si="260"/>
        <v>40832.918749999997</v>
      </c>
      <c r="M1677" s="8">
        <f t="shared" si="263"/>
        <v>40832</v>
      </c>
      <c r="N1677" s="9">
        <f t="shared" si="264"/>
        <v>0.91874999999708962</v>
      </c>
      <c r="O1677">
        <v>1316194540</v>
      </c>
      <c r="P1677" s="8">
        <f t="shared" si="261"/>
        <v>40802.733101851853</v>
      </c>
      <c r="Q1677" s="8">
        <f t="shared" si="265"/>
        <v>40802</v>
      </c>
      <c r="R1677" s="9">
        <f t="shared" si="266"/>
        <v>0.7331018518525525</v>
      </c>
      <c r="S1677" t="b">
        <v>0</v>
      </c>
      <c r="T1677">
        <v>34</v>
      </c>
      <c r="U1677">
        <f t="shared" si="267"/>
        <v>34</v>
      </c>
      <c r="V1677" t="str">
        <f t="shared" si="268"/>
        <v/>
      </c>
      <c r="W1677" t="b">
        <v>1</v>
      </c>
      <c r="X1677" t="s">
        <v>8290</v>
      </c>
      <c r="Y1677" s="3">
        <f t="shared" si="269"/>
        <v>1.37416</v>
      </c>
      <c r="Z1677" s="4">
        <f t="shared" si="262"/>
        <v>40.416470588235299</v>
      </c>
      <c r="AA1677" t="s">
        <v>8321</v>
      </c>
      <c r="AB1677" t="s">
        <v>8342</v>
      </c>
      <c r="AC1677">
        <f>1</f>
        <v>1</v>
      </c>
    </row>
    <row r="1678" spans="1:29" ht="28.8" x14ac:dyDescent="0.3">
      <c r="A1678">
        <v>1676</v>
      </c>
      <c r="B1678" s="1" t="s">
        <v>1677</v>
      </c>
      <c r="C1678" s="1" t="s">
        <v>5786</v>
      </c>
      <c r="D1678">
        <v>3000</v>
      </c>
      <c r="E1678">
        <f>VLOOKUP(D1678,LU_A!$C$2:$D$13,1,TRUE)</f>
        <v>1000</v>
      </c>
      <c r="F1678" t="str">
        <f>VLOOKUP($D1678,LU_A!$C$2:$D$13,2,TRUE)</f>
        <v>SmB</v>
      </c>
      <c r="G1678">
        <v>3460</v>
      </c>
      <c r="H1678" t="s">
        <v>8219</v>
      </c>
      <c r="I1678" t="s">
        <v>8224</v>
      </c>
      <c r="J1678" t="s">
        <v>8246</v>
      </c>
      <c r="K1678">
        <v>1334980740</v>
      </c>
      <c r="L1678" s="8">
        <f t="shared" si="260"/>
        <v>41020.165972222225</v>
      </c>
      <c r="M1678" s="8">
        <f t="shared" si="263"/>
        <v>41020</v>
      </c>
      <c r="N1678" s="9">
        <f t="shared" si="264"/>
        <v>0.16597222222480923</v>
      </c>
      <c r="O1678">
        <v>1330968347</v>
      </c>
      <c r="P1678" s="8">
        <f t="shared" si="261"/>
        <v>40973.72623842593</v>
      </c>
      <c r="Q1678" s="8">
        <f t="shared" si="265"/>
        <v>40973</v>
      </c>
      <c r="R1678" s="9">
        <f t="shared" si="266"/>
        <v>0.72623842593020527</v>
      </c>
      <c r="S1678" t="b">
        <v>0</v>
      </c>
      <c r="T1678">
        <v>42</v>
      </c>
      <c r="U1678">
        <f t="shared" si="267"/>
        <v>42</v>
      </c>
      <c r="V1678" t="str">
        <f t="shared" si="268"/>
        <v/>
      </c>
      <c r="W1678" t="b">
        <v>1</v>
      </c>
      <c r="X1678" t="s">
        <v>8290</v>
      </c>
      <c r="Y1678" s="3">
        <f t="shared" si="269"/>
        <v>1.1533333333333333</v>
      </c>
      <c r="Z1678" s="4">
        <f t="shared" si="262"/>
        <v>82.38095238095238</v>
      </c>
      <c r="AA1678" t="s">
        <v>8321</v>
      </c>
      <c r="AB1678" t="s">
        <v>8342</v>
      </c>
      <c r="AC1678">
        <f>1</f>
        <v>1</v>
      </c>
    </row>
    <row r="1679" spans="1:29" ht="43.2" x14ac:dyDescent="0.3">
      <c r="A1679">
        <v>1677</v>
      </c>
      <c r="B1679" s="1" t="s">
        <v>1678</v>
      </c>
      <c r="C1679" s="1" t="s">
        <v>5787</v>
      </c>
      <c r="D1679">
        <v>6000</v>
      </c>
      <c r="E1679">
        <f>VLOOKUP(D1679,LU_A!$C$2:$D$13,1,TRUE)</f>
        <v>5000</v>
      </c>
      <c r="F1679" t="str">
        <f>VLOOKUP($D1679,LU_A!$C$2:$D$13,2,TRUE)</f>
        <v>SmC</v>
      </c>
      <c r="G1679">
        <v>6700</v>
      </c>
      <c r="H1679" t="s">
        <v>8219</v>
      </c>
      <c r="I1679" t="s">
        <v>8227</v>
      </c>
      <c r="J1679" t="s">
        <v>8249</v>
      </c>
      <c r="K1679">
        <v>1460786340</v>
      </c>
      <c r="L1679" s="8">
        <f t="shared" si="260"/>
        <v>42476.249305555553</v>
      </c>
      <c r="M1679" s="8">
        <f t="shared" si="263"/>
        <v>42476</v>
      </c>
      <c r="N1679" s="9">
        <f t="shared" si="264"/>
        <v>0.24930555555329192</v>
      </c>
      <c r="O1679">
        <v>1455615976</v>
      </c>
      <c r="P1679" s="8">
        <f t="shared" si="261"/>
        <v>42416.407129629632</v>
      </c>
      <c r="Q1679" s="8">
        <f t="shared" si="265"/>
        <v>42416</v>
      </c>
      <c r="R1679" s="9">
        <f t="shared" si="266"/>
        <v>0.40712962963152677</v>
      </c>
      <c r="S1679" t="b">
        <v>0</v>
      </c>
      <c r="T1679">
        <v>42</v>
      </c>
      <c r="U1679">
        <f t="shared" si="267"/>
        <v>42</v>
      </c>
      <c r="V1679" t="str">
        <f t="shared" si="268"/>
        <v/>
      </c>
      <c r="W1679" t="b">
        <v>1</v>
      </c>
      <c r="X1679" t="s">
        <v>8290</v>
      </c>
      <c r="Y1679" s="3">
        <f t="shared" si="269"/>
        <v>1.1166666666666667</v>
      </c>
      <c r="Z1679" s="4">
        <f t="shared" si="262"/>
        <v>159.52380952380952</v>
      </c>
      <c r="AA1679" t="s">
        <v>8321</v>
      </c>
      <c r="AB1679" t="s">
        <v>8342</v>
      </c>
      <c r="AC1679">
        <f>1</f>
        <v>1</v>
      </c>
    </row>
    <row r="1680" spans="1:29" ht="43.2" x14ac:dyDescent="0.3">
      <c r="A1680">
        <v>1678</v>
      </c>
      <c r="B1680" s="1" t="s">
        <v>1679</v>
      </c>
      <c r="C1680" s="1" t="s">
        <v>5788</v>
      </c>
      <c r="D1680">
        <v>1500</v>
      </c>
      <c r="E1680">
        <f>VLOOKUP(D1680,LU_A!$C$2:$D$13,1,TRUE)</f>
        <v>1000</v>
      </c>
      <c r="F1680" t="str">
        <f>VLOOKUP($D1680,LU_A!$C$2:$D$13,2,TRUE)</f>
        <v>SmB</v>
      </c>
      <c r="G1680">
        <v>1776</v>
      </c>
      <c r="H1680" t="s">
        <v>8219</v>
      </c>
      <c r="I1680" t="s">
        <v>8224</v>
      </c>
      <c r="J1680" t="s">
        <v>8246</v>
      </c>
      <c r="K1680">
        <v>1391718671</v>
      </c>
      <c r="L1680" s="8">
        <f t="shared" si="260"/>
        <v>41676.854988425926</v>
      </c>
      <c r="M1680" s="8">
        <f t="shared" si="263"/>
        <v>41676</v>
      </c>
      <c r="N1680" s="9">
        <f t="shared" si="264"/>
        <v>0.85498842592642177</v>
      </c>
      <c r="O1680">
        <v>1390509071</v>
      </c>
      <c r="P1680" s="8">
        <f t="shared" si="261"/>
        <v>41662.854988425926</v>
      </c>
      <c r="Q1680" s="8">
        <f t="shared" si="265"/>
        <v>41662</v>
      </c>
      <c r="R1680" s="9">
        <f t="shared" si="266"/>
        <v>0.85498842592642177</v>
      </c>
      <c r="S1680" t="b">
        <v>0</v>
      </c>
      <c r="T1680">
        <v>49</v>
      </c>
      <c r="U1680">
        <f t="shared" si="267"/>
        <v>49</v>
      </c>
      <c r="V1680" t="str">
        <f t="shared" si="268"/>
        <v/>
      </c>
      <c r="W1680" t="b">
        <v>1</v>
      </c>
      <c r="X1680" t="s">
        <v>8290</v>
      </c>
      <c r="Y1680" s="3">
        <f t="shared" si="269"/>
        <v>1.1839999999999999</v>
      </c>
      <c r="Z1680" s="4">
        <f t="shared" si="262"/>
        <v>36.244897959183675</v>
      </c>
      <c r="AA1680" t="s">
        <v>8321</v>
      </c>
      <c r="AB1680" t="s">
        <v>8342</v>
      </c>
      <c r="AC1680">
        <f>1</f>
        <v>1</v>
      </c>
    </row>
    <row r="1681" spans="1:29" ht="57.6" x14ac:dyDescent="0.3">
      <c r="A1681">
        <v>1679</v>
      </c>
      <c r="B1681" s="1" t="s">
        <v>1680</v>
      </c>
      <c r="C1681" s="1" t="s">
        <v>5789</v>
      </c>
      <c r="D1681">
        <v>2000</v>
      </c>
      <c r="E1681">
        <f>VLOOKUP(D1681,LU_A!$C$2:$D$13,1,TRUE)</f>
        <v>1000</v>
      </c>
      <c r="F1681" t="str">
        <f>VLOOKUP($D1681,LU_A!$C$2:$D$13,2,TRUE)</f>
        <v>SmB</v>
      </c>
      <c r="G1681">
        <v>3500</v>
      </c>
      <c r="H1681" t="s">
        <v>8219</v>
      </c>
      <c r="I1681" t="s">
        <v>8224</v>
      </c>
      <c r="J1681" t="s">
        <v>8246</v>
      </c>
      <c r="K1681">
        <v>1311298745</v>
      </c>
      <c r="L1681" s="8">
        <f t="shared" si="260"/>
        <v>40746.068807870368</v>
      </c>
      <c r="M1681" s="8">
        <f t="shared" si="263"/>
        <v>40746</v>
      </c>
      <c r="N1681" s="9">
        <f t="shared" si="264"/>
        <v>6.8807870367891155E-2</v>
      </c>
      <c r="O1681">
        <v>1309311545</v>
      </c>
      <c r="P1681" s="8">
        <f t="shared" si="261"/>
        <v>40723.068807870368</v>
      </c>
      <c r="Q1681" s="8">
        <f t="shared" si="265"/>
        <v>40723</v>
      </c>
      <c r="R1681" s="9">
        <f t="shared" si="266"/>
        <v>6.8807870367891155E-2</v>
      </c>
      <c r="S1681" t="b">
        <v>0</v>
      </c>
      <c r="T1681">
        <v>56</v>
      </c>
      <c r="U1681">
        <f t="shared" si="267"/>
        <v>56</v>
      </c>
      <c r="V1681" t="str">
        <f t="shared" si="268"/>
        <v/>
      </c>
      <c r="W1681" t="b">
        <v>1</v>
      </c>
      <c r="X1681" t="s">
        <v>8290</v>
      </c>
      <c r="Y1681" s="3">
        <f t="shared" si="269"/>
        <v>1.75</v>
      </c>
      <c r="Z1681" s="4">
        <f t="shared" si="262"/>
        <v>62.5</v>
      </c>
      <c r="AA1681" t="s">
        <v>8321</v>
      </c>
      <c r="AB1681" t="s">
        <v>8342</v>
      </c>
      <c r="AC1681">
        <f>1</f>
        <v>1</v>
      </c>
    </row>
    <row r="1682" spans="1:29" ht="28.8" x14ac:dyDescent="0.3">
      <c r="A1682">
        <v>1680</v>
      </c>
      <c r="B1682" s="1" t="s">
        <v>1681</v>
      </c>
      <c r="C1682" s="1" t="s">
        <v>5790</v>
      </c>
      <c r="D1682">
        <v>1000</v>
      </c>
      <c r="E1682">
        <f>VLOOKUP(D1682,LU_A!$C$2:$D$13,1,TRUE)</f>
        <v>1000</v>
      </c>
      <c r="F1682" t="str">
        <f>VLOOKUP($D1682,LU_A!$C$2:$D$13,2,TRUE)</f>
        <v>SmB</v>
      </c>
      <c r="G1682">
        <v>1175</v>
      </c>
      <c r="H1682" t="s">
        <v>8219</v>
      </c>
      <c r="I1682" t="s">
        <v>8224</v>
      </c>
      <c r="J1682" t="s">
        <v>8246</v>
      </c>
      <c r="K1682">
        <v>1405188667</v>
      </c>
      <c r="L1682" s="8">
        <f t="shared" si="260"/>
        <v>41832.757719907408</v>
      </c>
      <c r="M1682" s="8">
        <f t="shared" si="263"/>
        <v>41832</v>
      </c>
      <c r="N1682" s="9">
        <f t="shared" si="264"/>
        <v>0.75771990740759065</v>
      </c>
      <c r="O1682">
        <v>1402596667</v>
      </c>
      <c r="P1682" s="8">
        <f t="shared" si="261"/>
        <v>41802.757719907408</v>
      </c>
      <c r="Q1682" s="8">
        <f t="shared" si="265"/>
        <v>41802</v>
      </c>
      <c r="R1682" s="9">
        <f t="shared" si="266"/>
        <v>0.75771990740759065</v>
      </c>
      <c r="S1682" t="b">
        <v>0</v>
      </c>
      <c r="T1682">
        <v>25</v>
      </c>
      <c r="U1682">
        <f t="shared" si="267"/>
        <v>25</v>
      </c>
      <c r="V1682" t="str">
        <f t="shared" si="268"/>
        <v/>
      </c>
      <c r="W1682" t="b">
        <v>1</v>
      </c>
      <c r="X1682" t="s">
        <v>8290</v>
      </c>
      <c r="Y1682" s="3">
        <f t="shared" si="269"/>
        <v>1.175</v>
      </c>
      <c r="Z1682" s="4">
        <f t="shared" si="262"/>
        <v>47</v>
      </c>
      <c r="AA1682" t="s">
        <v>8321</v>
      </c>
      <c r="AB1682" t="s">
        <v>8342</v>
      </c>
      <c r="AC1682">
        <f>1</f>
        <v>1</v>
      </c>
    </row>
    <row r="1683" spans="1:29" ht="43.2" x14ac:dyDescent="0.3">
      <c r="A1683">
        <v>1681</v>
      </c>
      <c r="B1683" s="1" t="s">
        <v>1682</v>
      </c>
      <c r="C1683" s="1" t="s">
        <v>5791</v>
      </c>
      <c r="D1683">
        <v>65000</v>
      </c>
      <c r="E1683">
        <f>VLOOKUP(D1683,LU_A!$C$2:$D$13,1,TRUE)</f>
        <v>50000</v>
      </c>
      <c r="F1683" t="str">
        <f>VLOOKUP($D1683,LU_A!$C$2:$D$13,2,TRUE)</f>
        <v>LgD</v>
      </c>
      <c r="G1683">
        <v>65924.38</v>
      </c>
      <c r="H1683" t="s">
        <v>8222</v>
      </c>
      <c r="I1683" t="s">
        <v>8224</v>
      </c>
      <c r="J1683" t="s">
        <v>8246</v>
      </c>
      <c r="K1683">
        <v>1490752800</v>
      </c>
      <c r="L1683" s="8">
        <f t="shared" si="260"/>
        <v>42823.083333333328</v>
      </c>
      <c r="M1683" s="8">
        <f t="shared" si="263"/>
        <v>42823</v>
      </c>
      <c r="N1683" s="9">
        <f t="shared" si="264"/>
        <v>8.3333333328482695E-2</v>
      </c>
      <c r="O1683">
        <v>1486522484</v>
      </c>
      <c r="P1683" s="8">
        <f t="shared" si="261"/>
        <v>42774.121342592596</v>
      </c>
      <c r="Q1683" s="8">
        <f t="shared" si="265"/>
        <v>42774</v>
      </c>
      <c r="R1683" s="9">
        <f t="shared" si="266"/>
        <v>0.12134259259619284</v>
      </c>
      <c r="S1683" t="b">
        <v>0</v>
      </c>
      <c r="T1683">
        <v>884</v>
      </c>
      <c r="U1683" t="str">
        <f t="shared" si="267"/>
        <v/>
      </c>
      <c r="V1683" t="str">
        <f t="shared" si="268"/>
        <v/>
      </c>
      <c r="W1683" t="b">
        <v>0</v>
      </c>
      <c r="X1683" t="s">
        <v>8291</v>
      </c>
      <c r="Y1683" s="3">
        <f t="shared" si="269"/>
        <v>1.0142212307692309</v>
      </c>
      <c r="Z1683" s="4">
        <f t="shared" si="262"/>
        <v>74.575090497737563</v>
      </c>
      <c r="AA1683" t="s">
        <v>8321</v>
      </c>
      <c r="AB1683" t="s">
        <v>8343</v>
      </c>
      <c r="AC1683">
        <f>1</f>
        <v>1</v>
      </c>
    </row>
    <row r="1684" spans="1:29" ht="43.2" x14ac:dyDescent="0.3">
      <c r="A1684">
        <v>1682</v>
      </c>
      <c r="B1684" s="1" t="s">
        <v>1683</v>
      </c>
      <c r="C1684" s="1" t="s">
        <v>5792</v>
      </c>
      <c r="D1684">
        <v>6000</v>
      </c>
      <c r="E1684">
        <f>VLOOKUP(D1684,LU_A!$C$2:$D$13,1,TRUE)</f>
        <v>5000</v>
      </c>
      <c r="F1684" t="str">
        <f>VLOOKUP($D1684,LU_A!$C$2:$D$13,2,TRUE)</f>
        <v>SmC</v>
      </c>
      <c r="G1684">
        <v>0</v>
      </c>
      <c r="H1684" t="s">
        <v>8222</v>
      </c>
      <c r="I1684" t="s">
        <v>8224</v>
      </c>
      <c r="J1684" t="s">
        <v>8246</v>
      </c>
      <c r="K1684">
        <v>1492142860</v>
      </c>
      <c r="L1684" s="8">
        <f t="shared" si="260"/>
        <v>42839.171990740739</v>
      </c>
      <c r="M1684" s="8">
        <f t="shared" si="263"/>
        <v>42839</v>
      </c>
      <c r="N1684" s="9">
        <f t="shared" si="264"/>
        <v>0.17199074073869269</v>
      </c>
      <c r="O1684">
        <v>1486962460</v>
      </c>
      <c r="P1684" s="8">
        <f t="shared" si="261"/>
        <v>42779.21365740741</v>
      </c>
      <c r="Q1684" s="8">
        <f t="shared" si="265"/>
        <v>42779</v>
      </c>
      <c r="R1684" s="9">
        <f t="shared" si="266"/>
        <v>0.21365740741021</v>
      </c>
      <c r="S1684" t="b">
        <v>0</v>
      </c>
      <c r="T1684">
        <v>0</v>
      </c>
      <c r="U1684" t="str">
        <f t="shared" si="267"/>
        <v/>
      </c>
      <c r="V1684" t="str">
        <f t="shared" si="268"/>
        <v/>
      </c>
      <c r="W1684" t="b">
        <v>0</v>
      </c>
      <c r="X1684" t="s">
        <v>8291</v>
      </c>
      <c r="Y1684" s="3">
        <f t="shared" si="269"/>
        <v>0</v>
      </c>
      <c r="Z1684" s="4" t="str">
        <f t="shared" si="262"/>
        <v xml:space="preserve"> </v>
      </c>
      <c r="AA1684" t="s">
        <v>8321</v>
      </c>
      <c r="AB1684" t="s">
        <v>8343</v>
      </c>
      <c r="AC1684">
        <f>1</f>
        <v>1</v>
      </c>
    </row>
    <row r="1685" spans="1:29" ht="43.2" x14ac:dyDescent="0.3">
      <c r="A1685">
        <v>1683</v>
      </c>
      <c r="B1685" s="1" t="s">
        <v>1684</v>
      </c>
      <c r="C1685" s="1" t="s">
        <v>5793</v>
      </c>
      <c r="D1685">
        <v>3500</v>
      </c>
      <c r="E1685">
        <f>VLOOKUP(D1685,LU_A!$C$2:$D$13,1,TRUE)</f>
        <v>1000</v>
      </c>
      <c r="F1685" t="str">
        <f>VLOOKUP($D1685,LU_A!$C$2:$D$13,2,TRUE)</f>
        <v>SmB</v>
      </c>
      <c r="G1685">
        <v>760</v>
      </c>
      <c r="H1685" t="s">
        <v>8222</v>
      </c>
      <c r="I1685" t="s">
        <v>8230</v>
      </c>
      <c r="J1685" t="s">
        <v>8249</v>
      </c>
      <c r="K1685">
        <v>1491590738</v>
      </c>
      <c r="L1685" s="8">
        <f t="shared" si="260"/>
        <v>42832.781689814816</v>
      </c>
      <c r="M1685" s="8">
        <f t="shared" si="263"/>
        <v>42832</v>
      </c>
      <c r="N1685" s="9">
        <f t="shared" si="264"/>
        <v>0.78168981481576338</v>
      </c>
      <c r="O1685">
        <v>1489517138</v>
      </c>
      <c r="P1685" s="8">
        <f t="shared" si="261"/>
        <v>42808.781689814816</v>
      </c>
      <c r="Q1685" s="8">
        <f t="shared" si="265"/>
        <v>42808</v>
      </c>
      <c r="R1685" s="9">
        <f t="shared" si="266"/>
        <v>0.78168981481576338</v>
      </c>
      <c r="S1685" t="b">
        <v>0</v>
      </c>
      <c r="T1685">
        <v>10</v>
      </c>
      <c r="U1685" t="str">
        <f t="shared" si="267"/>
        <v/>
      </c>
      <c r="V1685" t="str">
        <f t="shared" si="268"/>
        <v/>
      </c>
      <c r="W1685" t="b">
        <v>0</v>
      </c>
      <c r="X1685" t="s">
        <v>8291</v>
      </c>
      <c r="Y1685" s="3">
        <f t="shared" si="269"/>
        <v>0.21714285714285714</v>
      </c>
      <c r="Z1685" s="4">
        <f t="shared" si="262"/>
        <v>76</v>
      </c>
      <c r="AA1685" t="s">
        <v>8321</v>
      </c>
      <c r="AB1685" t="s">
        <v>8343</v>
      </c>
      <c r="AC1685">
        <f>1</f>
        <v>1</v>
      </c>
    </row>
    <row r="1686" spans="1:29" ht="28.8" x14ac:dyDescent="0.3">
      <c r="A1686">
        <v>1684</v>
      </c>
      <c r="B1686" s="1" t="s">
        <v>1685</v>
      </c>
      <c r="C1686" s="1" t="s">
        <v>5794</v>
      </c>
      <c r="D1686">
        <v>8000</v>
      </c>
      <c r="E1686">
        <f>VLOOKUP(D1686,LU_A!$C$2:$D$13,1,TRUE)</f>
        <v>5000</v>
      </c>
      <c r="F1686" t="str">
        <f>VLOOKUP($D1686,LU_A!$C$2:$D$13,2,TRUE)</f>
        <v>SmC</v>
      </c>
      <c r="G1686">
        <v>8730</v>
      </c>
      <c r="H1686" t="s">
        <v>8222</v>
      </c>
      <c r="I1686" t="s">
        <v>8224</v>
      </c>
      <c r="J1686" t="s">
        <v>8246</v>
      </c>
      <c r="K1686">
        <v>1489775641</v>
      </c>
      <c r="L1686" s="8">
        <f t="shared" si="260"/>
        <v>42811.773622685185</v>
      </c>
      <c r="M1686" s="8">
        <f t="shared" si="263"/>
        <v>42811</v>
      </c>
      <c r="N1686" s="9">
        <f t="shared" si="264"/>
        <v>0.77362268518481869</v>
      </c>
      <c r="O1686">
        <v>1487360041</v>
      </c>
      <c r="P1686" s="8">
        <f t="shared" si="261"/>
        <v>42783.815289351856</v>
      </c>
      <c r="Q1686" s="8">
        <f t="shared" si="265"/>
        <v>42783</v>
      </c>
      <c r="R1686" s="9">
        <f t="shared" si="266"/>
        <v>0.815289351856336</v>
      </c>
      <c r="S1686" t="b">
        <v>0</v>
      </c>
      <c r="T1686">
        <v>101</v>
      </c>
      <c r="U1686" t="str">
        <f t="shared" si="267"/>
        <v/>
      </c>
      <c r="V1686" t="str">
        <f t="shared" si="268"/>
        <v/>
      </c>
      <c r="W1686" t="b">
        <v>0</v>
      </c>
      <c r="X1686" t="s">
        <v>8291</v>
      </c>
      <c r="Y1686" s="3">
        <f t="shared" si="269"/>
        <v>1.0912500000000001</v>
      </c>
      <c r="Z1686" s="4">
        <f t="shared" si="262"/>
        <v>86.43564356435644</v>
      </c>
      <c r="AA1686" t="s">
        <v>8321</v>
      </c>
      <c r="AB1686" t="s">
        <v>8343</v>
      </c>
      <c r="AC1686">
        <f>1</f>
        <v>1</v>
      </c>
    </row>
    <row r="1687" spans="1:29" ht="43.2" x14ac:dyDescent="0.3">
      <c r="A1687">
        <v>1685</v>
      </c>
      <c r="B1687" s="1" t="s">
        <v>1686</v>
      </c>
      <c r="C1687" s="1" t="s">
        <v>5795</v>
      </c>
      <c r="D1687">
        <v>350</v>
      </c>
      <c r="E1687">
        <f>VLOOKUP(D1687,LU_A!$C$2:$D$13,1,TRUE)</f>
        <v>0</v>
      </c>
      <c r="F1687" t="str">
        <f>VLOOKUP($D1687,LU_A!$C$2:$D$13,2,TRUE)</f>
        <v>SmA</v>
      </c>
      <c r="G1687">
        <v>360</v>
      </c>
      <c r="H1687" t="s">
        <v>8222</v>
      </c>
      <c r="I1687" t="s">
        <v>8224</v>
      </c>
      <c r="J1687" t="s">
        <v>8246</v>
      </c>
      <c r="K1687">
        <v>1490331623</v>
      </c>
      <c r="L1687" s="8">
        <f t="shared" si="260"/>
        <v>42818.208599537036</v>
      </c>
      <c r="M1687" s="8">
        <f t="shared" si="263"/>
        <v>42818</v>
      </c>
      <c r="N1687" s="9">
        <f t="shared" si="264"/>
        <v>0.20859953703620704</v>
      </c>
      <c r="O1687">
        <v>1487743223</v>
      </c>
      <c r="P1687" s="8">
        <f t="shared" si="261"/>
        <v>42788.2502662037</v>
      </c>
      <c r="Q1687" s="8">
        <f t="shared" si="265"/>
        <v>42788</v>
      </c>
      <c r="R1687" s="9">
        <f t="shared" si="266"/>
        <v>0.25026620370044839</v>
      </c>
      <c r="S1687" t="b">
        <v>0</v>
      </c>
      <c r="T1687">
        <v>15</v>
      </c>
      <c r="U1687" t="str">
        <f t="shared" si="267"/>
        <v/>
      </c>
      <c r="V1687" t="str">
        <f t="shared" si="268"/>
        <v/>
      </c>
      <c r="W1687" t="b">
        <v>0</v>
      </c>
      <c r="X1687" t="s">
        <v>8291</v>
      </c>
      <c r="Y1687" s="3">
        <f t="shared" si="269"/>
        <v>1.0285714285714285</v>
      </c>
      <c r="Z1687" s="4">
        <f t="shared" si="262"/>
        <v>24</v>
      </c>
      <c r="AA1687" t="s">
        <v>8321</v>
      </c>
      <c r="AB1687" t="s">
        <v>8343</v>
      </c>
      <c r="AC1687">
        <f>1</f>
        <v>1</v>
      </c>
    </row>
    <row r="1688" spans="1:29" ht="43.2" x14ac:dyDescent="0.3">
      <c r="A1688">
        <v>1686</v>
      </c>
      <c r="B1688" s="1" t="s">
        <v>1687</v>
      </c>
      <c r="C1688" s="1" t="s">
        <v>5796</v>
      </c>
      <c r="D1688">
        <v>5000</v>
      </c>
      <c r="E1688">
        <f>VLOOKUP(D1688,LU_A!$C$2:$D$13,1,TRUE)</f>
        <v>5000</v>
      </c>
      <c r="F1688" t="str">
        <f>VLOOKUP($D1688,LU_A!$C$2:$D$13,2,TRUE)</f>
        <v>SmC</v>
      </c>
      <c r="G1688">
        <v>18</v>
      </c>
      <c r="H1688" t="s">
        <v>8222</v>
      </c>
      <c r="I1688" t="s">
        <v>8229</v>
      </c>
      <c r="J1688" t="s">
        <v>8251</v>
      </c>
      <c r="K1688">
        <v>1493320519</v>
      </c>
      <c r="L1688" s="8">
        <f t="shared" si="260"/>
        <v>42852.802303240736</v>
      </c>
      <c r="M1688" s="8">
        <f t="shared" si="263"/>
        <v>42852</v>
      </c>
      <c r="N1688" s="9">
        <f t="shared" si="264"/>
        <v>0.80230324073636439</v>
      </c>
      <c r="O1688">
        <v>1488140119</v>
      </c>
      <c r="P1688" s="8">
        <f t="shared" si="261"/>
        <v>42792.843969907408</v>
      </c>
      <c r="Q1688" s="8">
        <f t="shared" si="265"/>
        <v>42792</v>
      </c>
      <c r="R1688" s="9">
        <f t="shared" si="266"/>
        <v>0.84396990740788169</v>
      </c>
      <c r="S1688" t="b">
        <v>0</v>
      </c>
      <c r="T1688">
        <v>1</v>
      </c>
      <c r="U1688" t="str">
        <f t="shared" si="267"/>
        <v/>
      </c>
      <c r="V1688" t="str">
        <f t="shared" si="268"/>
        <v/>
      </c>
      <c r="W1688" t="b">
        <v>0</v>
      </c>
      <c r="X1688" t="s">
        <v>8291</v>
      </c>
      <c r="Y1688" s="3">
        <f t="shared" si="269"/>
        <v>3.5999999999999999E-3</v>
      </c>
      <c r="Z1688" s="4">
        <f t="shared" si="262"/>
        <v>18</v>
      </c>
      <c r="AA1688" t="s">
        <v>8321</v>
      </c>
      <c r="AB1688" t="s">
        <v>8343</v>
      </c>
      <c r="AC1688">
        <f>1</f>
        <v>1</v>
      </c>
    </row>
    <row r="1689" spans="1:29" ht="43.2" x14ac:dyDescent="0.3">
      <c r="A1689">
        <v>1687</v>
      </c>
      <c r="B1689" s="1" t="s">
        <v>1688</v>
      </c>
      <c r="C1689" s="1" t="s">
        <v>5797</v>
      </c>
      <c r="D1689">
        <v>10000</v>
      </c>
      <c r="E1689">
        <f>VLOOKUP(D1689,LU_A!$C$2:$D$13,1,TRUE)</f>
        <v>10000</v>
      </c>
      <c r="F1689" t="str">
        <f>VLOOKUP($D1689,LU_A!$C$2:$D$13,2,TRUE)</f>
        <v>SmD</v>
      </c>
      <c r="G1689">
        <v>3125</v>
      </c>
      <c r="H1689" t="s">
        <v>8222</v>
      </c>
      <c r="I1689" t="s">
        <v>8224</v>
      </c>
      <c r="J1689" t="s">
        <v>8246</v>
      </c>
      <c r="K1689">
        <v>1491855300</v>
      </c>
      <c r="L1689" s="8">
        <f t="shared" si="260"/>
        <v>42835.84375</v>
      </c>
      <c r="M1689" s="8">
        <f t="shared" si="263"/>
        <v>42835</v>
      </c>
      <c r="N1689" s="9">
        <f t="shared" si="264"/>
        <v>0.84375</v>
      </c>
      <c r="O1689">
        <v>1488935245</v>
      </c>
      <c r="P1689" s="8">
        <f t="shared" si="261"/>
        <v>42802.046817129631</v>
      </c>
      <c r="Q1689" s="8">
        <f t="shared" si="265"/>
        <v>42802</v>
      </c>
      <c r="R1689" s="9">
        <f t="shared" si="266"/>
        <v>4.6817129630653653E-2</v>
      </c>
      <c r="S1689" t="b">
        <v>0</v>
      </c>
      <c r="T1689">
        <v>39</v>
      </c>
      <c r="U1689" t="str">
        <f t="shared" si="267"/>
        <v/>
      </c>
      <c r="V1689" t="str">
        <f t="shared" si="268"/>
        <v/>
      </c>
      <c r="W1689" t="b">
        <v>0</v>
      </c>
      <c r="X1689" t="s">
        <v>8291</v>
      </c>
      <c r="Y1689" s="3">
        <f t="shared" si="269"/>
        <v>0.3125</v>
      </c>
      <c r="Z1689" s="4">
        <f t="shared" si="262"/>
        <v>80.128205128205124</v>
      </c>
      <c r="AA1689" t="s">
        <v>8321</v>
      </c>
      <c r="AB1689" t="s">
        <v>8343</v>
      </c>
      <c r="AC1689">
        <f>1</f>
        <v>1</v>
      </c>
    </row>
    <row r="1690" spans="1:29" ht="57.6" x14ac:dyDescent="0.3">
      <c r="A1690">
        <v>1688</v>
      </c>
      <c r="B1690" s="1" t="s">
        <v>1689</v>
      </c>
      <c r="C1690" s="1" t="s">
        <v>5798</v>
      </c>
      <c r="D1690">
        <v>4000</v>
      </c>
      <c r="E1690">
        <f>VLOOKUP(D1690,LU_A!$C$2:$D$13,1,TRUE)</f>
        <v>1000</v>
      </c>
      <c r="F1690" t="str">
        <f>VLOOKUP($D1690,LU_A!$C$2:$D$13,2,TRUE)</f>
        <v>SmB</v>
      </c>
      <c r="G1690">
        <v>1772</v>
      </c>
      <c r="H1690" t="s">
        <v>8222</v>
      </c>
      <c r="I1690" t="s">
        <v>8224</v>
      </c>
      <c r="J1690" t="s">
        <v>8246</v>
      </c>
      <c r="K1690">
        <v>1491738594</v>
      </c>
      <c r="L1690" s="8">
        <f t="shared" si="260"/>
        <v>42834.492986111116</v>
      </c>
      <c r="M1690" s="8">
        <f t="shared" si="263"/>
        <v>42834</v>
      </c>
      <c r="N1690" s="9">
        <f t="shared" si="264"/>
        <v>0.49298611111589707</v>
      </c>
      <c r="O1690">
        <v>1489150194</v>
      </c>
      <c r="P1690" s="8">
        <f t="shared" si="261"/>
        <v>42804.534652777773</v>
      </c>
      <c r="Q1690" s="8">
        <f t="shared" si="265"/>
        <v>42804</v>
      </c>
      <c r="R1690" s="9">
        <f t="shared" si="266"/>
        <v>0.53465277777286246</v>
      </c>
      <c r="S1690" t="b">
        <v>0</v>
      </c>
      <c r="T1690">
        <v>7</v>
      </c>
      <c r="U1690" t="str">
        <f t="shared" si="267"/>
        <v/>
      </c>
      <c r="V1690" t="str">
        <f t="shared" si="268"/>
        <v/>
      </c>
      <c r="W1690" t="b">
        <v>0</v>
      </c>
      <c r="X1690" t="s">
        <v>8291</v>
      </c>
      <c r="Y1690" s="3">
        <f t="shared" si="269"/>
        <v>0.443</v>
      </c>
      <c r="Z1690" s="4">
        <f t="shared" si="262"/>
        <v>253.14285714285714</v>
      </c>
      <c r="AA1690" t="s">
        <v>8321</v>
      </c>
      <c r="AB1690" t="s">
        <v>8343</v>
      </c>
      <c r="AC1690">
        <f>1</f>
        <v>1</v>
      </c>
    </row>
    <row r="1691" spans="1:29" ht="28.8" x14ac:dyDescent="0.3">
      <c r="A1691">
        <v>1689</v>
      </c>
      <c r="B1691" s="1" t="s">
        <v>1690</v>
      </c>
      <c r="C1691" s="1" t="s">
        <v>5799</v>
      </c>
      <c r="D1691">
        <v>2400</v>
      </c>
      <c r="E1691">
        <f>VLOOKUP(D1691,LU_A!$C$2:$D$13,1,TRUE)</f>
        <v>1000</v>
      </c>
      <c r="F1691" t="str">
        <f>VLOOKUP($D1691,LU_A!$C$2:$D$13,2,TRUE)</f>
        <v>SmB</v>
      </c>
      <c r="G1691">
        <v>2400</v>
      </c>
      <c r="H1691" t="s">
        <v>8222</v>
      </c>
      <c r="I1691" t="s">
        <v>8224</v>
      </c>
      <c r="J1691" t="s">
        <v>8246</v>
      </c>
      <c r="K1691">
        <v>1489700230</v>
      </c>
      <c r="L1691" s="8">
        <f t="shared" si="260"/>
        <v>42810.900810185187</v>
      </c>
      <c r="M1691" s="8">
        <f t="shared" si="263"/>
        <v>42810</v>
      </c>
      <c r="N1691" s="9">
        <f t="shared" si="264"/>
        <v>0.90081018518685596</v>
      </c>
      <c r="O1691">
        <v>1487111830</v>
      </c>
      <c r="P1691" s="8">
        <f t="shared" si="261"/>
        <v>42780.942476851851</v>
      </c>
      <c r="Q1691" s="8">
        <f t="shared" si="265"/>
        <v>42780</v>
      </c>
      <c r="R1691" s="9">
        <f t="shared" si="266"/>
        <v>0.94247685185109731</v>
      </c>
      <c r="S1691" t="b">
        <v>0</v>
      </c>
      <c r="T1691">
        <v>14</v>
      </c>
      <c r="U1691" t="str">
        <f t="shared" si="267"/>
        <v/>
      </c>
      <c r="V1691" t="str">
        <f t="shared" si="268"/>
        <v/>
      </c>
      <c r="W1691" t="b">
        <v>0</v>
      </c>
      <c r="X1691" t="s">
        <v>8291</v>
      </c>
      <c r="Y1691" s="3">
        <f t="shared" si="269"/>
        <v>1</v>
      </c>
      <c r="Z1691" s="4">
        <f t="shared" si="262"/>
        <v>171.42857142857142</v>
      </c>
      <c r="AA1691" t="s">
        <v>8321</v>
      </c>
      <c r="AB1691" t="s">
        <v>8343</v>
      </c>
      <c r="AC1691">
        <f>1</f>
        <v>1</v>
      </c>
    </row>
    <row r="1692" spans="1:29" ht="43.2" x14ac:dyDescent="0.3">
      <c r="A1692">
        <v>1690</v>
      </c>
      <c r="B1692" s="1" t="s">
        <v>1691</v>
      </c>
      <c r="C1692" s="1" t="s">
        <v>5800</v>
      </c>
      <c r="D1692">
        <v>2500</v>
      </c>
      <c r="E1692">
        <f>VLOOKUP(D1692,LU_A!$C$2:$D$13,1,TRUE)</f>
        <v>1000</v>
      </c>
      <c r="F1692" t="str">
        <f>VLOOKUP($D1692,LU_A!$C$2:$D$13,2,TRUE)</f>
        <v>SmB</v>
      </c>
      <c r="G1692">
        <v>635</v>
      </c>
      <c r="H1692" t="s">
        <v>8222</v>
      </c>
      <c r="I1692" t="s">
        <v>8224</v>
      </c>
      <c r="J1692" t="s">
        <v>8246</v>
      </c>
      <c r="K1692">
        <v>1491470442</v>
      </c>
      <c r="L1692" s="8">
        <f t="shared" si="260"/>
        <v>42831.389374999999</v>
      </c>
      <c r="M1692" s="8">
        <f t="shared" si="263"/>
        <v>42831</v>
      </c>
      <c r="N1692" s="9">
        <f t="shared" si="264"/>
        <v>0.38937499999883585</v>
      </c>
      <c r="O1692">
        <v>1488882042</v>
      </c>
      <c r="P1692" s="8">
        <f t="shared" si="261"/>
        <v>42801.43104166667</v>
      </c>
      <c r="Q1692" s="8">
        <f t="shared" si="265"/>
        <v>42801</v>
      </c>
      <c r="R1692" s="9">
        <f t="shared" si="266"/>
        <v>0.43104166667035315</v>
      </c>
      <c r="S1692" t="b">
        <v>0</v>
      </c>
      <c r="T1692">
        <v>11</v>
      </c>
      <c r="U1692" t="str">
        <f t="shared" si="267"/>
        <v/>
      </c>
      <c r="V1692" t="str">
        <f t="shared" si="268"/>
        <v/>
      </c>
      <c r="W1692" t="b">
        <v>0</v>
      </c>
      <c r="X1692" t="s">
        <v>8291</v>
      </c>
      <c r="Y1692" s="3">
        <f t="shared" si="269"/>
        <v>0.254</v>
      </c>
      <c r="Z1692" s="4">
        <f t="shared" si="262"/>
        <v>57.727272727272727</v>
      </c>
      <c r="AA1692" t="s">
        <v>8321</v>
      </c>
      <c r="AB1692" t="s">
        <v>8343</v>
      </c>
      <c r="AC1692">
        <f>1</f>
        <v>1</v>
      </c>
    </row>
    <row r="1693" spans="1:29" ht="43.2" x14ac:dyDescent="0.3">
      <c r="A1693">
        <v>1691</v>
      </c>
      <c r="B1693" s="1" t="s">
        <v>1692</v>
      </c>
      <c r="C1693" s="1" t="s">
        <v>5801</v>
      </c>
      <c r="D1693">
        <v>30000</v>
      </c>
      <c r="E1693">
        <f>VLOOKUP(D1693,LU_A!$C$2:$D$13,1,TRUE)</f>
        <v>30000</v>
      </c>
      <c r="F1693" t="str">
        <f>VLOOKUP($D1693,LU_A!$C$2:$D$13,2,TRUE)</f>
        <v>MedD</v>
      </c>
      <c r="G1693">
        <v>10042</v>
      </c>
      <c r="H1693" t="s">
        <v>8222</v>
      </c>
      <c r="I1693" t="s">
        <v>8224</v>
      </c>
      <c r="J1693" t="s">
        <v>8246</v>
      </c>
      <c r="K1693">
        <v>1491181200</v>
      </c>
      <c r="L1693" s="8">
        <f t="shared" si="260"/>
        <v>42828.041666666672</v>
      </c>
      <c r="M1693" s="8">
        <f t="shared" si="263"/>
        <v>42828</v>
      </c>
      <c r="N1693" s="9">
        <f t="shared" si="264"/>
        <v>4.1666666671517305E-2</v>
      </c>
      <c r="O1693">
        <v>1488387008</v>
      </c>
      <c r="P1693" s="8">
        <f t="shared" si="261"/>
        <v>42795.701481481476</v>
      </c>
      <c r="Q1693" s="8">
        <f t="shared" si="265"/>
        <v>42795</v>
      </c>
      <c r="R1693" s="9">
        <f t="shared" si="266"/>
        <v>0.70148148147563916</v>
      </c>
      <c r="S1693" t="b">
        <v>0</v>
      </c>
      <c r="T1693">
        <v>38</v>
      </c>
      <c r="U1693" t="str">
        <f t="shared" si="267"/>
        <v/>
      </c>
      <c r="V1693" t="str">
        <f t="shared" si="268"/>
        <v/>
      </c>
      <c r="W1693" t="b">
        <v>0</v>
      </c>
      <c r="X1693" t="s">
        <v>8291</v>
      </c>
      <c r="Y1693" s="3">
        <f t="shared" si="269"/>
        <v>0.33473333333333333</v>
      </c>
      <c r="Z1693" s="4">
        <f t="shared" si="262"/>
        <v>264.26315789473682</v>
      </c>
      <c r="AA1693" t="s">
        <v>8321</v>
      </c>
      <c r="AB1693" t="s">
        <v>8343</v>
      </c>
      <c r="AC1693">
        <f>1</f>
        <v>1</v>
      </c>
    </row>
    <row r="1694" spans="1:29" ht="43.2" x14ac:dyDescent="0.3">
      <c r="A1694">
        <v>1692</v>
      </c>
      <c r="B1694" s="1" t="s">
        <v>1693</v>
      </c>
      <c r="C1694" s="1" t="s">
        <v>5802</v>
      </c>
      <c r="D1694">
        <v>5000</v>
      </c>
      <c r="E1694">
        <f>VLOOKUP(D1694,LU_A!$C$2:$D$13,1,TRUE)</f>
        <v>5000</v>
      </c>
      <c r="F1694" t="str">
        <f>VLOOKUP($D1694,LU_A!$C$2:$D$13,2,TRUE)</f>
        <v>SmC</v>
      </c>
      <c r="G1694">
        <v>2390</v>
      </c>
      <c r="H1694" t="s">
        <v>8222</v>
      </c>
      <c r="I1694" t="s">
        <v>8224</v>
      </c>
      <c r="J1694" t="s">
        <v>8246</v>
      </c>
      <c r="K1694">
        <v>1490572740</v>
      </c>
      <c r="L1694" s="8">
        <f t="shared" si="260"/>
        <v>42820.999305555553</v>
      </c>
      <c r="M1694" s="8">
        <f t="shared" si="263"/>
        <v>42820</v>
      </c>
      <c r="N1694" s="9">
        <f t="shared" si="264"/>
        <v>0.99930555555329192</v>
      </c>
      <c r="O1694">
        <v>1487734667</v>
      </c>
      <c r="P1694" s="8">
        <f t="shared" si="261"/>
        <v>42788.151238425926</v>
      </c>
      <c r="Q1694" s="8">
        <f t="shared" si="265"/>
        <v>42788</v>
      </c>
      <c r="R1694" s="9">
        <f t="shared" si="266"/>
        <v>0.15123842592583969</v>
      </c>
      <c r="S1694" t="b">
        <v>0</v>
      </c>
      <c r="T1694">
        <v>15</v>
      </c>
      <c r="U1694" t="str">
        <f t="shared" si="267"/>
        <v/>
      </c>
      <c r="V1694" t="str">
        <f t="shared" si="268"/>
        <v/>
      </c>
      <c r="W1694" t="b">
        <v>0</v>
      </c>
      <c r="X1694" t="s">
        <v>8291</v>
      </c>
      <c r="Y1694" s="3">
        <f t="shared" si="269"/>
        <v>0.47799999999999998</v>
      </c>
      <c r="Z1694" s="4">
        <f t="shared" si="262"/>
        <v>159.33333333333334</v>
      </c>
      <c r="AA1694" t="s">
        <v>8321</v>
      </c>
      <c r="AB1694" t="s">
        <v>8343</v>
      </c>
      <c r="AC1694">
        <f>1</f>
        <v>1</v>
      </c>
    </row>
    <row r="1695" spans="1:29" ht="43.2" x14ac:dyDescent="0.3">
      <c r="A1695">
        <v>1693</v>
      </c>
      <c r="B1695" s="1" t="s">
        <v>1694</v>
      </c>
      <c r="C1695" s="1" t="s">
        <v>5803</v>
      </c>
      <c r="D1695">
        <v>3000</v>
      </c>
      <c r="E1695">
        <f>VLOOKUP(D1695,LU_A!$C$2:$D$13,1,TRUE)</f>
        <v>1000</v>
      </c>
      <c r="F1695" t="str">
        <f>VLOOKUP($D1695,LU_A!$C$2:$D$13,2,TRUE)</f>
        <v>SmB</v>
      </c>
      <c r="G1695">
        <v>280</v>
      </c>
      <c r="H1695" t="s">
        <v>8222</v>
      </c>
      <c r="I1695" t="s">
        <v>8225</v>
      </c>
      <c r="J1695" t="s">
        <v>8247</v>
      </c>
      <c r="K1695">
        <v>1491768000</v>
      </c>
      <c r="L1695" s="8">
        <f t="shared" si="260"/>
        <v>42834.833333333328</v>
      </c>
      <c r="M1695" s="8">
        <f t="shared" si="263"/>
        <v>42834</v>
      </c>
      <c r="N1695" s="9">
        <f t="shared" si="264"/>
        <v>0.83333333332848269</v>
      </c>
      <c r="O1695">
        <v>1489097112</v>
      </c>
      <c r="P1695" s="8">
        <f t="shared" si="261"/>
        <v>42803.920277777783</v>
      </c>
      <c r="Q1695" s="8">
        <f t="shared" si="265"/>
        <v>42803</v>
      </c>
      <c r="R1695" s="9">
        <f t="shared" si="266"/>
        <v>0.92027777778275777</v>
      </c>
      <c r="S1695" t="b">
        <v>0</v>
      </c>
      <c r="T1695">
        <v>8</v>
      </c>
      <c r="U1695" t="str">
        <f t="shared" si="267"/>
        <v/>
      </c>
      <c r="V1695" t="str">
        <f t="shared" si="268"/>
        <v/>
      </c>
      <c r="W1695" t="b">
        <v>0</v>
      </c>
      <c r="X1695" t="s">
        <v>8291</v>
      </c>
      <c r="Y1695" s="3">
        <f t="shared" si="269"/>
        <v>9.3333333333333338E-2</v>
      </c>
      <c r="Z1695" s="4">
        <f t="shared" si="262"/>
        <v>35</v>
      </c>
      <c r="AA1695" t="s">
        <v>8321</v>
      </c>
      <c r="AB1695" t="s">
        <v>8343</v>
      </c>
      <c r="AC1695">
        <f>1</f>
        <v>1</v>
      </c>
    </row>
    <row r="1696" spans="1:29" ht="43.2" x14ac:dyDescent="0.3">
      <c r="A1696">
        <v>1694</v>
      </c>
      <c r="B1696" s="1" t="s">
        <v>1695</v>
      </c>
      <c r="C1696" s="1" t="s">
        <v>5804</v>
      </c>
      <c r="D1696">
        <v>10000</v>
      </c>
      <c r="E1696">
        <f>VLOOKUP(D1696,LU_A!$C$2:$D$13,1,TRUE)</f>
        <v>10000</v>
      </c>
      <c r="F1696" t="str">
        <f>VLOOKUP($D1696,LU_A!$C$2:$D$13,2,TRUE)</f>
        <v>SmD</v>
      </c>
      <c r="G1696">
        <v>5</v>
      </c>
      <c r="H1696" t="s">
        <v>8222</v>
      </c>
      <c r="I1696" t="s">
        <v>8224</v>
      </c>
      <c r="J1696" t="s">
        <v>8246</v>
      </c>
      <c r="K1696">
        <v>1490589360</v>
      </c>
      <c r="L1696" s="8">
        <f t="shared" si="260"/>
        <v>42821.191666666666</v>
      </c>
      <c r="M1696" s="8">
        <f t="shared" si="263"/>
        <v>42821</v>
      </c>
      <c r="N1696" s="9">
        <f t="shared" si="264"/>
        <v>0.19166666666569654</v>
      </c>
      <c r="O1696">
        <v>1488038674</v>
      </c>
      <c r="P1696" s="8">
        <f t="shared" si="261"/>
        <v>42791.669837962967</v>
      </c>
      <c r="Q1696" s="8">
        <f t="shared" si="265"/>
        <v>42791</v>
      </c>
      <c r="R1696" s="9">
        <f t="shared" si="266"/>
        <v>0.66983796296699438</v>
      </c>
      <c r="S1696" t="b">
        <v>0</v>
      </c>
      <c r="T1696">
        <v>1</v>
      </c>
      <c r="U1696" t="str">
        <f t="shared" si="267"/>
        <v/>
      </c>
      <c r="V1696" t="str">
        <f t="shared" si="268"/>
        <v/>
      </c>
      <c r="W1696" t="b">
        <v>0</v>
      </c>
      <c r="X1696" t="s">
        <v>8291</v>
      </c>
      <c r="Y1696" s="3">
        <f t="shared" si="269"/>
        <v>5.0000000000000001E-4</v>
      </c>
      <c r="Z1696" s="4">
        <f t="shared" si="262"/>
        <v>5</v>
      </c>
      <c r="AA1696" t="s">
        <v>8321</v>
      </c>
      <c r="AB1696" t="s">
        <v>8343</v>
      </c>
      <c r="AC1696">
        <f>1</f>
        <v>1</v>
      </c>
    </row>
    <row r="1697" spans="1:29" ht="57.6" x14ac:dyDescent="0.3">
      <c r="A1697">
        <v>1695</v>
      </c>
      <c r="B1697" s="1" t="s">
        <v>1696</v>
      </c>
      <c r="C1697" s="1" t="s">
        <v>5805</v>
      </c>
      <c r="D1697">
        <v>12000</v>
      </c>
      <c r="E1697">
        <f>VLOOKUP(D1697,LU_A!$C$2:$D$13,1,TRUE)</f>
        <v>10000</v>
      </c>
      <c r="F1697" t="str">
        <f>VLOOKUP($D1697,LU_A!$C$2:$D$13,2,TRUE)</f>
        <v>SmD</v>
      </c>
      <c r="G1697">
        <v>1405</v>
      </c>
      <c r="H1697" t="s">
        <v>8222</v>
      </c>
      <c r="I1697" t="s">
        <v>8224</v>
      </c>
      <c r="J1697" t="s">
        <v>8246</v>
      </c>
      <c r="K1697">
        <v>1491786000</v>
      </c>
      <c r="L1697" s="8">
        <f t="shared" si="260"/>
        <v>42835.041666666672</v>
      </c>
      <c r="M1697" s="8">
        <f t="shared" si="263"/>
        <v>42835</v>
      </c>
      <c r="N1697" s="9">
        <f t="shared" si="264"/>
        <v>4.1666666671517305E-2</v>
      </c>
      <c r="O1697">
        <v>1488847514</v>
      </c>
      <c r="P1697" s="8">
        <f t="shared" si="261"/>
        <v>42801.031412037039</v>
      </c>
      <c r="Q1697" s="8">
        <f t="shared" si="265"/>
        <v>42801</v>
      </c>
      <c r="R1697" s="9">
        <f t="shared" si="266"/>
        <v>3.1412037038535345E-2</v>
      </c>
      <c r="S1697" t="b">
        <v>0</v>
      </c>
      <c r="T1697">
        <v>23</v>
      </c>
      <c r="U1697" t="str">
        <f t="shared" si="267"/>
        <v/>
      </c>
      <c r="V1697" t="str">
        <f t="shared" si="268"/>
        <v/>
      </c>
      <c r="W1697" t="b">
        <v>0</v>
      </c>
      <c r="X1697" t="s">
        <v>8291</v>
      </c>
      <c r="Y1697" s="3">
        <f t="shared" si="269"/>
        <v>0.11708333333333333</v>
      </c>
      <c r="Z1697" s="4">
        <f t="shared" si="262"/>
        <v>61.086956521739133</v>
      </c>
      <c r="AA1697" t="s">
        <v>8321</v>
      </c>
      <c r="AB1697" t="s">
        <v>8343</v>
      </c>
      <c r="AC1697">
        <f>1</f>
        <v>1</v>
      </c>
    </row>
    <row r="1698" spans="1:29" ht="43.2" x14ac:dyDescent="0.3">
      <c r="A1698">
        <v>1696</v>
      </c>
      <c r="B1698" s="1" t="s">
        <v>1697</v>
      </c>
      <c r="C1698" s="1" t="s">
        <v>5806</v>
      </c>
      <c r="D1698">
        <v>300000</v>
      </c>
      <c r="E1698">
        <f>VLOOKUP(D1698,LU_A!$C$2:$D$13,1,TRUE)</f>
        <v>50000</v>
      </c>
      <c r="F1698" t="str">
        <f>VLOOKUP($D1698,LU_A!$C$2:$D$13,2,TRUE)</f>
        <v>LgD</v>
      </c>
      <c r="G1698">
        <v>0</v>
      </c>
      <c r="H1698" t="s">
        <v>8222</v>
      </c>
      <c r="I1698" t="s">
        <v>8224</v>
      </c>
      <c r="J1698" t="s">
        <v>8246</v>
      </c>
      <c r="K1698">
        <v>1491007211</v>
      </c>
      <c r="L1698" s="8">
        <f t="shared" si="260"/>
        <v>42826.027905092589</v>
      </c>
      <c r="M1698" s="8">
        <f t="shared" si="263"/>
        <v>42826</v>
      </c>
      <c r="N1698" s="9">
        <f t="shared" si="264"/>
        <v>2.7905092589207925E-2</v>
      </c>
      <c r="O1698">
        <v>1488418811</v>
      </c>
      <c r="P1698" s="8">
        <f t="shared" si="261"/>
        <v>42796.069571759261</v>
      </c>
      <c r="Q1698" s="8">
        <f t="shared" si="265"/>
        <v>42796</v>
      </c>
      <c r="R1698" s="9">
        <f t="shared" si="266"/>
        <v>6.957175926072523E-2</v>
      </c>
      <c r="S1698" t="b">
        <v>0</v>
      </c>
      <c r="T1698">
        <v>0</v>
      </c>
      <c r="U1698" t="str">
        <f t="shared" si="267"/>
        <v/>
      </c>
      <c r="V1698" t="str">
        <f t="shared" si="268"/>
        <v/>
      </c>
      <c r="W1698" t="b">
        <v>0</v>
      </c>
      <c r="X1698" t="s">
        <v>8291</v>
      </c>
      <c r="Y1698" s="3">
        <f t="shared" si="269"/>
        <v>0</v>
      </c>
      <c r="Z1698" s="4" t="str">
        <f t="shared" si="262"/>
        <v xml:space="preserve"> </v>
      </c>
      <c r="AA1698" t="s">
        <v>8321</v>
      </c>
      <c r="AB1698" t="s">
        <v>8343</v>
      </c>
      <c r="AC1698">
        <f>1</f>
        <v>1</v>
      </c>
    </row>
    <row r="1699" spans="1:29" ht="43.2" x14ac:dyDescent="0.3">
      <c r="A1699">
        <v>1697</v>
      </c>
      <c r="B1699" s="1" t="s">
        <v>1698</v>
      </c>
      <c r="C1699" s="1" t="s">
        <v>5807</v>
      </c>
      <c r="D1699">
        <v>12500</v>
      </c>
      <c r="E1699">
        <f>VLOOKUP(D1699,LU_A!$C$2:$D$13,1,TRUE)</f>
        <v>10000</v>
      </c>
      <c r="F1699" t="str">
        <f>VLOOKUP($D1699,LU_A!$C$2:$D$13,2,TRUE)</f>
        <v>SmD</v>
      </c>
      <c r="G1699">
        <v>2526</v>
      </c>
      <c r="H1699" t="s">
        <v>8222</v>
      </c>
      <c r="I1699" t="s">
        <v>8224</v>
      </c>
      <c r="J1699" t="s">
        <v>8246</v>
      </c>
      <c r="K1699">
        <v>1491781648</v>
      </c>
      <c r="L1699" s="8">
        <f t="shared" si="260"/>
        <v>42834.991296296299</v>
      </c>
      <c r="M1699" s="8">
        <f t="shared" si="263"/>
        <v>42834</v>
      </c>
      <c r="N1699" s="9">
        <f t="shared" si="264"/>
        <v>0.99129629629896954</v>
      </c>
      <c r="O1699">
        <v>1489193248</v>
      </c>
      <c r="P1699" s="8">
        <f t="shared" si="261"/>
        <v>42805.032962962956</v>
      </c>
      <c r="Q1699" s="8">
        <f t="shared" si="265"/>
        <v>42805</v>
      </c>
      <c r="R1699" s="9">
        <f t="shared" si="266"/>
        <v>3.2962962955934927E-2</v>
      </c>
      <c r="S1699" t="b">
        <v>0</v>
      </c>
      <c r="T1699">
        <v>22</v>
      </c>
      <c r="U1699" t="str">
        <f t="shared" si="267"/>
        <v/>
      </c>
      <c r="V1699" t="str">
        <f t="shared" si="268"/>
        <v/>
      </c>
      <c r="W1699" t="b">
        <v>0</v>
      </c>
      <c r="X1699" t="s">
        <v>8291</v>
      </c>
      <c r="Y1699" s="3">
        <f t="shared" si="269"/>
        <v>0.20208000000000001</v>
      </c>
      <c r="Z1699" s="4">
        <f t="shared" si="262"/>
        <v>114.81818181818181</v>
      </c>
      <c r="AA1699" t="s">
        <v>8321</v>
      </c>
      <c r="AB1699" t="s">
        <v>8343</v>
      </c>
      <c r="AC1699">
        <f>1</f>
        <v>1</v>
      </c>
    </row>
    <row r="1700" spans="1:29" ht="72" x14ac:dyDescent="0.3">
      <c r="A1700">
        <v>1698</v>
      </c>
      <c r="B1700" s="1" t="s">
        <v>1699</v>
      </c>
      <c r="C1700" s="1" t="s">
        <v>5808</v>
      </c>
      <c r="D1700">
        <v>125000</v>
      </c>
      <c r="E1700">
        <f>VLOOKUP(D1700,LU_A!$C$2:$D$13,1,TRUE)</f>
        <v>50000</v>
      </c>
      <c r="F1700" t="str">
        <f>VLOOKUP($D1700,LU_A!$C$2:$D$13,2,TRUE)</f>
        <v>LgD</v>
      </c>
      <c r="G1700">
        <v>0</v>
      </c>
      <c r="H1700" t="s">
        <v>8222</v>
      </c>
      <c r="I1700" t="s">
        <v>8224</v>
      </c>
      <c r="J1700" t="s">
        <v>8246</v>
      </c>
      <c r="K1700">
        <v>1490499180</v>
      </c>
      <c r="L1700" s="8">
        <f t="shared" si="260"/>
        <v>42820.147916666669</v>
      </c>
      <c r="M1700" s="8">
        <f t="shared" si="263"/>
        <v>42820</v>
      </c>
      <c r="N1700" s="9">
        <f t="shared" si="264"/>
        <v>0.14791666666860692</v>
      </c>
      <c r="O1700">
        <v>1488430760</v>
      </c>
      <c r="P1700" s="8">
        <f t="shared" si="261"/>
        <v>42796.207870370374</v>
      </c>
      <c r="Q1700" s="8">
        <f t="shared" si="265"/>
        <v>42796</v>
      </c>
      <c r="R1700" s="9">
        <f t="shared" si="266"/>
        <v>0.20787037037371192</v>
      </c>
      <c r="S1700" t="b">
        <v>0</v>
      </c>
      <c r="T1700">
        <v>0</v>
      </c>
      <c r="U1700" t="str">
        <f t="shared" si="267"/>
        <v/>
      </c>
      <c r="V1700" t="str">
        <f t="shared" si="268"/>
        <v/>
      </c>
      <c r="W1700" t="b">
        <v>0</v>
      </c>
      <c r="X1700" t="s">
        <v>8291</v>
      </c>
      <c r="Y1700" s="3">
        <f t="shared" si="269"/>
        <v>0</v>
      </c>
      <c r="Z1700" s="4" t="str">
        <f t="shared" si="262"/>
        <v xml:space="preserve"> </v>
      </c>
      <c r="AA1700" t="s">
        <v>8321</v>
      </c>
      <c r="AB1700" t="s">
        <v>8343</v>
      </c>
      <c r="AC1700">
        <f>1</f>
        <v>1</v>
      </c>
    </row>
    <row r="1701" spans="1:29" ht="43.2" x14ac:dyDescent="0.3">
      <c r="A1701">
        <v>1699</v>
      </c>
      <c r="B1701" s="1" t="s">
        <v>1700</v>
      </c>
      <c r="C1701" s="1" t="s">
        <v>5809</v>
      </c>
      <c r="D1701">
        <v>5105</v>
      </c>
      <c r="E1701">
        <f>VLOOKUP(D1701,LU_A!$C$2:$D$13,1,TRUE)</f>
        <v>5000</v>
      </c>
      <c r="F1701" t="str">
        <f>VLOOKUP($D1701,LU_A!$C$2:$D$13,2,TRUE)</f>
        <v>SmC</v>
      </c>
      <c r="G1701">
        <v>216</v>
      </c>
      <c r="H1701" t="s">
        <v>8222</v>
      </c>
      <c r="I1701" t="s">
        <v>8224</v>
      </c>
      <c r="J1701" t="s">
        <v>8246</v>
      </c>
      <c r="K1701">
        <v>1491943445</v>
      </c>
      <c r="L1701" s="8">
        <f t="shared" si="260"/>
        <v>42836.863946759258</v>
      </c>
      <c r="M1701" s="8">
        <f t="shared" si="263"/>
        <v>42836</v>
      </c>
      <c r="N1701" s="9">
        <f t="shared" si="264"/>
        <v>0.86394675925839692</v>
      </c>
      <c r="O1701">
        <v>1489351445</v>
      </c>
      <c r="P1701" s="8">
        <f t="shared" si="261"/>
        <v>42806.863946759258</v>
      </c>
      <c r="Q1701" s="8">
        <f t="shared" si="265"/>
        <v>42806</v>
      </c>
      <c r="R1701" s="9">
        <f t="shared" si="266"/>
        <v>0.86394675925839692</v>
      </c>
      <c r="S1701" t="b">
        <v>0</v>
      </c>
      <c r="T1701">
        <v>4</v>
      </c>
      <c r="U1701" t="str">
        <f t="shared" si="267"/>
        <v/>
      </c>
      <c r="V1701" t="str">
        <f t="shared" si="268"/>
        <v/>
      </c>
      <c r="W1701" t="b">
        <v>0</v>
      </c>
      <c r="X1701" t="s">
        <v>8291</v>
      </c>
      <c r="Y1701" s="3">
        <f t="shared" si="269"/>
        <v>4.2311459353574929E-2</v>
      </c>
      <c r="Z1701" s="4">
        <f t="shared" si="262"/>
        <v>54</v>
      </c>
      <c r="AA1701" t="s">
        <v>8321</v>
      </c>
      <c r="AB1701" t="s">
        <v>8343</v>
      </c>
      <c r="AC1701">
        <f>1</f>
        <v>1</v>
      </c>
    </row>
    <row r="1702" spans="1:29" ht="43.2" x14ac:dyDescent="0.3">
      <c r="A1702">
        <v>1700</v>
      </c>
      <c r="B1702" s="1" t="s">
        <v>1701</v>
      </c>
      <c r="C1702" s="1" t="s">
        <v>5810</v>
      </c>
      <c r="D1702">
        <v>20000</v>
      </c>
      <c r="E1702">
        <f>VLOOKUP(D1702,LU_A!$C$2:$D$13,1,TRUE)</f>
        <v>20000</v>
      </c>
      <c r="F1702" t="str">
        <f>VLOOKUP($D1702,LU_A!$C$2:$D$13,2,TRUE)</f>
        <v>MedB</v>
      </c>
      <c r="G1702">
        <v>5212</v>
      </c>
      <c r="H1702" t="s">
        <v>8222</v>
      </c>
      <c r="I1702" t="s">
        <v>8224</v>
      </c>
      <c r="J1702" t="s">
        <v>8246</v>
      </c>
      <c r="K1702">
        <v>1491019200</v>
      </c>
      <c r="L1702" s="8">
        <f t="shared" si="260"/>
        <v>42826.166666666672</v>
      </c>
      <c r="M1702" s="8">
        <f t="shared" si="263"/>
        <v>42826</v>
      </c>
      <c r="N1702" s="9">
        <f t="shared" si="264"/>
        <v>0.16666666667151731</v>
      </c>
      <c r="O1702">
        <v>1488418990</v>
      </c>
      <c r="P1702" s="8">
        <f t="shared" si="261"/>
        <v>42796.071643518517</v>
      </c>
      <c r="Q1702" s="8">
        <f t="shared" si="265"/>
        <v>42796</v>
      </c>
      <c r="R1702" s="9">
        <f t="shared" si="266"/>
        <v>7.1643518516793847E-2</v>
      </c>
      <c r="S1702" t="b">
        <v>0</v>
      </c>
      <c r="T1702">
        <v>79</v>
      </c>
      <c r="U1702" t="str">
        <f t="shared" si="267"/>
        <v/>
      </c>
      <c r="V1702" t="str">
        <f t="shared" si="268"/>
        <v/>
      </c>
      <c r="W1702" t="b">
        <v>0</v>
      </c>
      <c r="X1702" t="s">
        <v>8291</v>
      </c>
      <c r="Y1702" s="3">
        <f t="shared" si="269"/>
        <v>0.2606</v>
      </c>
      <c r="Z1702" s="4">
        <f t="shared" si="262"/>
        <v>65.974683544303801</v>
      </c>
      <c r="AA1702" t="s">
        <v>8321</v>
      </c>
      <c r="AB1702" t="s">
        <v>8343</v>
      </c>
      <c r="AC1702">
        <f>1</f>
        <v>1</v>
      </c>
    </row>
    <row r="1703" spans="1:29" ht="43.2" x14ac:dyDescent="0.3">
      <c r="A1703">
        <v>1701</v>
      </c>
      <c r="B1703" s="1" t="s">
        <v>1702</v>
      </c>
      <c r="C1703" s="1" t="s">
        <v>5811</v>
      </c>
      <c r="D1703">
        <v>5050</v>
      </c>
      <c r="E1703">
        <f>VLOOKUP(D1703,LU_A!$C$2:$D$13,1,TRUE)</f>
        <v>5000</v>
      </c>
      <c r="F1703" t="str">
        <f>VLOOKUP($D1703,LU_A!$C$2:$D$13,2,TRUE)</f>
        <v>SmC</v>
      </c>
      <c r="G1703">
        <v>10</v>
      </c>
      <c r="H1703" t="s">
        <v>8221</v>
      </c>
      <c r="I1703" t="s">
        <v>8224</v>
      </c>
      <c r="J1703" t="s">
        <v>8246</v>
      </c>
      <c r="K1703">
        <v>1421337405</v>
      </c>
      <c r="L1703" s="8">
        <f t="shared" si="260"/>
        <v>42019.664409722223</v>
      </c>
      <c r="M1703" s="8">
        <f t="shared" si="263"/>
        <v>42019</v>
      </c>
      <c r="N1703" s="9">
        <f t="shared" si="264"/>
        <v>0.66440972222335404</v>
      </c>
      <c r="O1703">
        <v>1418745405</v>
      </c>
      <c r="P1703" s="8">
        <f t="shared" si="261"/>
        <v>41989.664409722223</v>
      </c>
      <c r="Q1703" s="8">
        <f t="shared" si="265"/>
        <v>41989</v>
      </c>
      <c r="R1703" s="9">
        <f t="shared" si="266"/>
        <v>0.66440972222335404</v>
      </c>
      <c r="S1703" t="b">
        <v>0</v>
      </c>
      <c r="T1703">
        <v>2</v>
      </c>
      <c r="U1703" t="str">
        <f t="shared" si="267"/>
        <v/>
      </c>
      <c r="V1703">
        <f t="shared" si="268"/>
        <v>2</v>
      </c>
      <c r="W1703" t="b">
        <v>0</v>
      </c>
      <c r="X1703" t="s">
        <v>8291</v>
      </c>
      <c r="Y1703" s="3">
        <f t="shared" si="269"/>
        <v>1.9801980198019802E-3</v>
      </c>
      <c r="Z1703" s="4">
        <f t="shared" si="262"/>
        <v>5</v>
      </c>
      <c r="AA1703" t="s">
        <v>8321</v>
      </c>
      <c r="AB1703" t="s">
        <v>8343</v>
      </c>
      <c r="AC1703">
        <f>1</f>
        <v>1</v>
      </c>
    </row>
    <row r="1704" spans="1:29" ht="28.8" x14ac:dyDescent="0.3">
      <c r="A1704">
        <v>1702</v>
      </c>
      <c r="B1704" s="1" t="s">
        <v>1703</v>
      </c>
      <c r="C1704" s="1" t="s">
        <v>5812</v>
      </c>
      <c r="D1704">
        <v>16500</v>
      </c>
      <c r="E1704">
        <f>VLOOKUP(D1704,LU_A!$C$2:$D$13,1,TRUE)</f>
        <v>15000</v>
      </c>
      <c r="F1704" t="str">
        <f>VLOOKUP($D1704,LU_A!$C$2:$D$13,2,TRUE)</f>
        <v>MedA</v>
      </c>
      <c r="G1704">
        <v>1</v>
      </c>
      <c r="H1704" t="s">
        <v>8221</v>
      </c>
      <c r="I1704" t="s">
        <v>8224</v>
      </c>
      <c r="J1704" t="s">
        <v>8246</v>
      </c>
      <c r="K1704">
        <v>1427745150</v>
      </c>
      <c r="L1704" s="8">
        <f t="shared" si="260"/>
        <v>42093.828125</v>
      </c>
      <c r="M1704" s="8">
        <f t="shared" si="263"/>
        <v>42093</v>
      </c>
      <c r="N1704" s="9">
        <f t="shared" si="264"/>
        <v>0.828125</v>
      </c>
      <c r="O1704">
        <v>1425156750</v>
      </c>
      <c r="P1704" s="8">
        <f t="shared" si="261"/>
        <v>42063.869791666672</v>
      </c>
      <c r="Q1704" s="8">
        <f t="shared" si="265"/>
        <v>42063</v>
      </c>
      <c r="R1704" s="9">
        <f t="shared" si="266"/>
        <v>0.86979166667151731</v>
      </c>
      <c r="S1704" t="b">
        <v>0</v>
      </c>
      <c r="T1704">
        <v>1</v>
      </c>
      <c r="U1704" t="str">
        <f t="shared" si="267"/>
        <v/>
      </c>
      <c r="V1704">
        <f t="shared" si="268"/>
        <v>1</v>
      </c>
      <c r="W1704" t="b">
        <v>0</v>
      </c>
      <c r="X1704" t="s">
        <v>8291</v>
      </c>
      <c r="Y1704" s="3">
        <f t="shared" si="269"/>
        <v>6.0606060606060605E-5</v>
      </c>
      <c r="Z1704" s="4">
        <f t="shared" si="262"/>
        <v>1</v>
      </c>
      <c r="AA1704" t="s">
        <v>8321</v>
      </c>
      <c r="AB1704" t="s">
        <v>8343</v>
      </c>
      <c r="AC1704">
        <f>1</f>
        <v>1</v>
      </c>
    </row>
    <row r="1705" spans="1:29" ht="43.2" x14ac:dyDescent="0.3">
      <c r="A1705">
        <v>1703</v>
      </c>
      <c r="B1705" s="1" t="s">
        <v>1704</v>
      </c>
      <c r="C1705" s="1" t="s">
        <v>5813</v>
      </c>
      <c r="D1705">
        <v>5000</v>
      </c>
      <c r="E1705">
        <f>VLOOKUP(D1705,LU_A!$C$2:$D$13,1,TRUE)</f>
        <v>5000</v>
      </c>
      <c r="F1705" t="str">
        <f>VLOOKUP($D1705,LU_A!$C$2:$D$13,2,TRUE)</f>
        <v>SmC</v>
      </c>
      <c r="G1705">
        <v>51</v>
      </c>
      <c r="H1705" t="s">
        <v>8221</v>
      </c>
      <c r="I1705" t="s">
        <v>8224</v>
      </c>
      <c r="J1705" t="s">
        <v>8246</v>
      </c>
      <c r="K1705">
        <v>1441003537</v>
      </c>
      <c r="L1705" s="8">
        <f t="shared" si="260"/>
        <v>42247.281678240746</v>
      </c>
      <c r="M1705" s="8">
        <f t="shared" si="263"/>
        <v>42247</v>
      </c>
      <c r="N1705" s="9">
        <f t="shared" si="264"/>
        <v>0.28167824074625969</v>
      </c>
      <c r="O1705">
        <v>1435819537</v>
      </c>
      <c r="P1705" s="8">
        <f t="shared" si="261"/>
        <v>42187.281678240746</v>
      </c>
      <c r="Q1705" s="8">
        <f t="shared" si="265"/>
        <v>42187</v>
      </c>
      <c r="R1705" s="9">
        <f t="shared" si="266"/>
        <v>0.28167824074625969</v>
      </c>
      <c r="S1705" t="b">
        <v>0</v>
      </c>
      <c r="T1705">
        <v>2</v>
      </c>
      <c r="U1705" t="str">
        <f t="shared" si="267"/>
        <v/>
      </c>
      <c r="V1705">
        <f t="shared" si="268"/>
        <v>2</v>
      </c>
      <c r="W1705" t="b">
        <v>0</v>
      </c>
      <c r="X1705" t="s">
        <v>8291</v>
      </c>
      <c r="Y1705" s="3">
        <f t="shared" si="269"/>
        <v>1.0200000000000001E-2</v>
      </c>
      <c r="Z1705" s="4">
        <f t="shared" si="262"/>
        <v>25.5</v>
      </c>
      <c r="AA1705" t="s">
        <v>8321</v>
      </c>
      <c r="AB1705" t="s">
        <v>8343</v>
      </c>
      <c r="AC1705">
        <f>1</f>
        <v>1</v>
      </c>
    </row>
    <row r="1706" spans="1:29" ht="43.2" x14ac:dyDescent="0.3">
      <c r="A1706">
        <v>1704</v>
      </c>
      <c r="B1706" s="1" t="s">
        <v>1705</v>
      </c>
      <c r="C1706" s="1" t="s">
        <v>5814</v>
      </c>
      <c r="D1706">
        <v>2000</v>
      </c>
      <c r="E1706">
        <f>VLOOKUP(D1706,LU_A!$C$2:$D$13,1,TRUE)</f>
        <v>1000</v>
      </c>
      <c r="F1706" t="str">
        <f>VLOOKUP($D1706,LU_A!$C$2:$D$13,2,TRUE)</f>
        <v>SmB</v>
      </c>
      <c r="G1706">
        <v>1302</v>
      </c>
      <c r="H1706" t="s">
        <v>8221</v>
      </c>
      <c r="I1706" t="s">
        <v>8224</v>
      </c>
      <c r="J1706" t="s">
        <v>8246</v>
      </c>
      <c r="K1706">
        <v>1424056873</v>
      </c>
      <c r="L1706" s="8">
        <f t="shared" si="260"/>
        <v>42051.139733796299</v>
      </c>
      <c r="M1706" s="8">
        <f t="shared" si="263"/>
        <v>42051</v>
      </c>
      <c r="N1706" s="9">
        <f t="shared" si="264"/>
        <v>0.13973379629896954</v>
      </c>
      <c r="O1706">
        <v>1421464873</v>
      </c>
      <c r="P1706" s="8">
        <f t="shared" si="261"/>
        <v>42021.139733796299</v>
      </c>
      <c r="Q1706" s="8">
        <f t="shared" si="265"/>
        <v>42021</v>
      </c>
      <c r="R1706" s="9">
        <f t="shared" si="266"/>
        <v>0.13973379629896954</v>
      </c>
      <c r="S1706" t="b">
        <v>0</v>
      </c>
      <c r="T1706">
        <v>11</v>
      </c>
      <c r="U1706" t="str">
        <f t="shared" si="267"/>
        <v/>
      </c>
      <c r="V1706">
        <f t="shared" si="268"/>
        <v>11</v>
      </c>
      <c r="W1706" t="b">
        <v>0</v>
      </c>
      <c r="X1706" t="s">
        <v>8291</v>
      </c>
      <c r="Y1706" s="3">
        <f t="shared" si="269"/>
        <v>0.65100000000000002</v>
      </c>
      <c r="Z1706" s="4">
        <f t="shared" si="262"/>
        <v>118.36363636363636</v>
      </c>
      <c r="AA1706" t="s">
        <v>8321</v>
      </c>
      <c r="AB1706" t="s">
        <v>8343</v>
      </c>
      <c r="AC1706">
        <f>1</f>
        <v>1</v>
      </c>
    </row>
    <row r="1707" spans="1:29" ht="43.2" x14ac:dyDescent="0.3">
      <c r="A1707">
        <v>1705</v>
      </c>
      <c r="B1707" s="1" t="s">
        <v>1706</v>
      </c>
      <c r="C1707" s="1" t="s">
        <v>5815</v>
      </c>
      <c r="D1707">
        <v>2000</v>
      </c>
      <c r="E1707">
        <f>VLOOKUP(D1707,LU_A!$C$2:$D$13,1,TRUE)</f>
        <v>1000</v>
      </c>
      <c r="F1707" t="str">
        <f>VLOOKUP($D1707,LU_A!$C$2:$D$13,2,TRUE)</f>
        <v>SmB</v>
      </c>
      <c r="G1707">
        <v>0</v>
      </c>
      <c r="H1707" t="s">
        <v>8221</v>
      </c>
      <c r="I1707" t="s">
        <v>8224</v>
      </c>
      <c r="J1707" t="s">
        <v>8246</v>
      </c>
      <c r="K1707">
        <v>1441814400</v>
      </c>
      <c r="L1707" s="8">
        <f t="shared" si="260"/>
        <v>42256.666666666672</v>
      </c>
      <c r="M1707" s="8">
        <f t="shared" si="263"/>
        <v>42256</v>
      </c>
      <c r="N1707" s="9">
        <f t="shared" si="264"/>
        <v>0.66666666667151731</v>
      </c>
      <c r="O1707">
        <v>1440807846</v>
      </c>
      <c r="P1707" s="8">
        <f t="shared" si="261"/>
        <v>42245.016736111109</v>
      </c>
      <c r="Q1707" s="8">
        <f t="shared" si="265"/>
        <v>42245</v>
      </c>
      <c r="R1707" s="9">
        <f t="shared" si="266"/>
        <v>1.6736111108912155E-2</v>
      </c>
      <c r="S1707" t="b">
        <v>0</v>
      </c>
      <c r="T1707">
        <v>0</v>
      </c>
      <c r="U1707" t="str">
        <f t="shared" si="267"/>
        <v/>
      </c>
      <c r="V1707">
        <f t="shared" si="268"/>
        <v>0</v>
      </c>
      <c r="W1707" t="b">
        <v>0</v>
      </c>
      <c r="X1707" t="s">
        <v>8291</v>
      </c>
      <c r="Y1707" s="3">
        <f t="shared" si="269"/>
        <v>0</v>
      </c>
      <c r="Z1707" s="4" t="str">
        <f t="shared" si="262"/>
        <v xml:space="preserve"> </v>
      </c>
      <c r="AA1707" t="s">
        <v>8321</v>
      </c>
      <c r="AB1707" t="s">
        <v>8343</v>
      </c>
      <c r="AC1707">
        <f>1</f>
        <v>1</v>
      </c>
    </row>
    <row r="1708" spans="1:29" ht="43.2" x14ac:dyDescent="0.3">
      <c r="A1708">
        <v>1706</v>
      </c>
      <c r="B1708" s="1" t="s">
        <v>1707</v>
      </c>
      <c r="C1708" s="1" t="s">
        <v>5816</v>
      </c>
      <c r="D1708">
        <v>5500</v>
      </c>
      <c r="E1708">
        <f>VLOOKUP(D1708,LU_A!$C$2:$D$13,1,TRUE)</f>
        <v>5000</v>
      </c>
      <c r="F1708" t="str">
        <f>VLOOKUP($D1708,LU_A!$C$2:$D$13,2,TRUE)</f>
        <v>SmC</v>
      </c>
      <c r="G1708">
        <v>0</v>
      </c>
      <c r="H1708" t="s">
        <v>8221</v>
      </c>
      <c r="I1708" t="s">
        <v>8236</v>
      </c>
      <c r="J1708" t="s">
        <v>8249</v>
      </c>
      <c r="K1708">
        <v>1440314472</v>
      </c>
      <c r="L1708" s="8">
        <f t="shared" si="260"/>
        <v>42239.306388888886</v>
      </c>
      <c r="M1708" s="8">
        <f t="shared" si="263"/>
        <v>42239</v>
      </c>
      <c r="N1708" s="9">
        <f t="shared" si="264"/>
        <v>0.30638888888643123</v>
      </c>
      <c r="O1708">
        <v>1435130472</v>
      </c>
      <c r="P1708" s="8">
        <f t="shared" si="261"/>
        <v>42179.306388888886</v>
      </c>
      <c r="Q1708" s="8">
        <f t="shared" si="265"/>
        <v>42179</v>
      </c>
      <c r="R1708" s="9">
        <f t="shared" si="266"/>
        <v>0.30638888888643123</v>
      </c>
      <c r="S1708" t="b">
        <v>0</v>
      </c>
      <c r="T1708">
        <v>0</v>
      </c>
      <c r="U1708" t="str">
        <f t="shared" si="267"/>
        <v/>
      </c>
      <c r="V1708">
        <f t="shared" si="268"/>
        <v>0</v>
      </c>
      <c r="W1708" t="b">
        <v>0</v>
      </c>
      <c r="X1708" t="s">
        <v>8291</v>
      </c>
      <c r="Y1708" s="3">
        <f t="shared" si="269"/>
        <v>0</v>
      </c>
      <c r="Z1708" s="4" t="str">
        <f t="shared" si="262"/>
        <v xml:space="preserve"> </v>
      </c>
      <c r="AA1708" t="s">
        <v>8321</v>
      </c>
      <c r="AB1708" t="s">
        <v>8343</v>
      </c>
      <c r="AC1708">
        <f>1</f>
        <v>1</v>
      </c>
    </row>
    <row r="1709" spans="1:29" ht="43.2" x14ac:dyDescent="0.3">
      <c r="A1709">
        <v>1707</v>
      </c>
      <c r="B1709" s="1" t="s">
        <v>1708</v>
      </c>
      <c r="C1709" s="1" t="s">
        <v>5817</v>
      </c>
      <c r="D1709">
        <v>5000</v>
      </c>
      <c r="E1709">
        <f>VLOOKUP(D1709,LU_A!$C$2:$D$13,1,TRUE)</f>
        <v>5000</v>
      </c>
      <c r="F1709" t="str">
        <f>VLOOKUP($D1709,LU_A!$C$2:$D$13,2,TRUE)</f>
        <v>SmC</v>
      </c>
      <c r="G1709">
        <v>487</v>
      </c>
      <c r="H1709" t="s">
        <v>8221</v>
      </c>
      <c r="I1709" t="s">
        <v>8224</v>
      </c>
      <c r="J1709" t="s">
        <v>8246</v>
      </c>
      <c r="K1709">
        <v>1459181895</v>
      </c>
      <c r="L1709" s="8">
        <f t="shared" si="260"/>
        <v>42457.679340277777</v>
      </c>
      <c r="M1709" s="8">
        <f t="shared" si="263"/>
        <v>42457</v>
      </c>
      <c r="N1709" s="9">
        <f t="shared" si="264"/>
        <v>0.67934027777664596</v>
      </c>
      <c r="O1709">
        <v>1456593495</v>
      </c>
      <c r="P1709" s="8">
        <f t="shared" si="261"/>
        <v>42427.721006944441</v>
      </c>
      <c r="Q1709" s="8">
        <f t="shared" si="265"/>
        <v>42427</v>
      </c>
      <c r="R1709" s="9">
        <f t="shared" si="266"/>
        <v>0.72100694444088731</v>
      </c>
      <c r="S1709" t="b">
        <v>0</v>
      </c>
      <c r="T1709">
        <v>9</v>
      </c>
      <c r="U1709" t="str">
        <f t="shared" si="267"/>
        <v/>
      </c>
      <c r="V1709">
        <f t="shared" si="268"/>
        <v>9</v>
      </c>
      <c r="W1709" t="b">
        <v>0</v>
      </c>
      <c r="X1709" t="s">
        <v>8291</v>
      </c>
      <c r="Y1709" s="3">
        <f t="shared" si="269"/>
        <v>9.74E-2</v>
      </c>
      <c r="Z1709" s="4">
        <f t="shared" si="262"/>
        <v>54.111111111111114</v>
      </c>
      <c r="AA1709" t="s">
        <v>8321</v>
      </c>
      <c r="AB1709" t="s">
        <v>8343</v>
      </c>
      <c r="AC1709">
        <f>1</f>
        <v>1</v>
      </c>
    </row>
    <row r="1710" spans="1:29" ht="57.6" x14ac:dyDescent="0.3">
      <c r="A1710">
        <v>1708</v>
      </c>
      <c r="B1710" s="1" t="s">
        <v>1709</v>
      </c>
      <c r="C1710" s="1" t="s">
        <v>5818</v>
      </c>
      <c r="D1710">
        <v>7000</v>
      </c>
      <c r="E1710">
        <f>VLOOKUP(D1710,LU_A!$C$2:$D$13,1,TRUE)</f>
        <v>5000</v>
      </c>
      <c r="F1710" t="str">
        <f>VLOOKUP($D1710,LU_A!$C$2:$D$13,2,TRUE)</f>
        <v>SmC</v>
      </c>
      <c r="G1710">
        <v>0</v>
      </c>
      <c r="H1710" t="s">
        <v>8221</v>
      </c>
      <c r="I1710" t="s">
        <v>8224</v>
      </c>
      <c r="J1710" t="s">
        <v>8246</v>
      </c>
      <c r="K1710">
        <v>1462135706</v>
      </c>
      <c r="L1710" s="8">
        <f t="shared" si="260"/>
        <v>42491.866967592592</v>
      </c>
      <c r="M1710" s="8">
        <f t="shared" si="263"/>
        <v>42491</v>
      </c>
      <c r="N1710" s="9">
        <f t="shared" si="264"/>
        <v>0.86696759259211831</v>
      </c>
      <c r="O1710">
        <v>1458679706</v>
      </c>
      <c r="P1710" s="8">
        <f t="shared" si="261"/>
        <v>42451.866967592592</v>
      </c>
      <c r="Q1710" s="8">
        <f t="shared" si="265"/>
        <v>42451</v>
      </c>
      <c r="R1710" s="9">
        <f t="shared" si="266"/>
        <v>0.86696759259211831</v>
      </c>
      <c r="S1710" t="b">
        <v>0</v>
      </c>
      <c r="T1710">
        <v>0</v>
      </c>
      <c r="U1710" t="str">
        <f t="shared" si="267"/>
        <v/>
      </c>
      <c r="V1710">
        <f t="shared" si="268"/>
        <v>0</v>
      </c>
      <c r="W1710" t="b">
        <v>0</v>
      </c>
      <c r="X1710" t="s">
        <v>8291</v>
      </c>
      <c r="Y1710" s="3">
        <f t="shared" si="269"/>
        <v>0</v>
      </c>
      <c r="Z1710" s="4" t="str">
        <f t="shared" si="262"/>
        <v xml:space="preserve"> </v>
      </c>
      <c r="AA1710" t="s">
        <v>8321</v>
      </c>
      <c r="AB1710" t="s">
        <v>8343</v>
      </c>
      <c r="AC1710">
        <f>1</f>
        <v>1</v>
      </c>
    </row>
    <row r="1711" spans="1:29" ht="43.2" x14ac:dyDescent="0.3">
      <c r="A1711">
        <v>1709</v>
      </c>
      <c r="B1711" s="1" t="s">
        <v>1710</v>
      </c>
      <c r="C1711" s="1" t="s">
        <v>5819</v>
      </c>
      <c r="D1711">
        <v>1750</v>
      </c>
      <c r="E1711">
        <f>VLOOKUP(D1711,LU_A!$C$2:$D$13,1,TRUE)</f>
        <v>1000</v>
      </c>
      <c r="F1711" t="str">
        <f>VLOOKUP($D1711,LU_A!$C$2:$D$13,2,TRUE)</f>
        <v>SmB</v>
      </c>
      <c r="G1711">
        <v>85</v>
      </c>
      <c r="H1711" t="s">
        <v>8221</v>
      </c>
      <c r="I1711" t="s">
        <v>8224</v>
      </c>
      <c r="J1711" t="s">
        <v>8246</v>
      </c>
      <c r="K1711">
        <v>1409513940</v>
      </c>
      <c r="L1711" s="8">
        <f t="shared" si="260"/>
        <v>41882.818749999999</v>
      </c>
      <c r="M1711" s="8">
        <f t="shared" si="263"/>
        <v>41882</v>
      </c>
      <c r="N1711" s="9">
        <f t="shared" si="264"/>
        <v>0.81874999999854481</v>
      </c>
      <c r="O1711">
        <v>1405949514</v>
      </c>
      <c r="P1711" s="8">
        <f t="shared" si="261"/>
        <v>41841.56381944444</v>
      </c>
      <c r="Q1711" s="8">
        <f t="shared" si="265"/>
        <v>41841</v>
      </c>
      <c r="R1711" s="9">
        <f t="shared" si="266"/>
        <v>0.56381944444001419</v>
      </c>
      <c r="S1711" t="b">
        <v>0</v>
      </c>
      <c r="T1711">
        <v>4</v>
      </c>
      <c r="U1711" t="str">
        <f t="shared" si="267"/>
        <v/>
      </c>
      <c r="V1711">
        <f t="shared" si="268"/>
        <v>4</v>
      </c>
      <c r="W1711" t="b">
        <v>0</v>
      </c>
      <c r="X1711" t="s">
        <v>8291</v>
      </c>
      <c r="Y1711" s="3">
        <f t="shared" si="269"/>
        <v>4.8571428571428571E-2</v>
      </c>
      <c r="Z1711" s="4">
        <f t="shared" si="262"/>
        <v>21.25</v>
      </c>
      <c r="AA1711" t="s">
        <v>8321</v>
      </c>
      <c r="AB1711" t="s">
        <v>8343</v>
      </c>
      <c r="AC1711">
        <f>1</f>
        <v>1</v>
      </c>
    </row>
    <row r="1712" spans="1:29" ht="28.8" x14ac:dyDescent="0.3">
      <c r="A1712">
        <v>1710</v>
      </c>
      <c r="B1712" s="1" t="s">
        <v>1711</v>
      </c>
      <c r="C1712" s="1" t="s">
        <v>5820</v>
      </c>
      <c r="D1712">
        <v>5000</v>
      </c>
      <c r="E1712">
        <f>VLOOKUP(D1712,LU_A!$C$2:$D$13,1,TRUE)</f>
        <v>5000</v>
      </c>
      <c r="F1712" t="str">
        <f>VLOOKUP($D1712,LU_A!$C$2:$D$13,2,TRUE)</f>
        <v>SmC</v>
      </c>
      <c r="G1712">
        <v>34</v>
      </c>
      <c r="H1712" t="s">
        <v>8221</v>
      </c>
      <c r="I1712" t="s">
        <v>8236</v>
      </c>
      <c r="J1712" t="s">
        <v>8249</v>
      </c>
      <c r="K1712">
        <v>1453122000</v>
      </c>
      <c r="L1712" s="8">
        <f t="shared" si="260"/>
        <v>42387.541666666672</v>
      </c>
      <c r="M1712" s="8">
        <f t="shared" si="263"/>
        <v>42387</v>
      </c>
      <c r="N1712" s="9">
        <f t="shared" si="264"/>
        <v>0.54166666667151731</v>
      </c>
      <c r="O1712">
        <v>1449151888</v>
      </c>
      <c r="P1712" s="8">
        <f t="shared" si="261"/>
        <v>42341.59129629629</v>
      </c>
      <c r="Q1712" s="8">
        <f t="shared" si="265"/>
        <v>42341</v>
      </c>
      <c r="R1712" s="9">
        <f t="shared" si="266"/>
        <v>0.59129629629023839</v>
      </c>
      <c r="S1712" t="b">
        <v>0</v>
      </c>
      <c r="T1712">
        <v>1</v>
      </c>
      <c r="U1712" t="str">
        <f t="shared" si="267"/>
        <v/>
      </c>
      <c r="V1712">
        <f t="shared" si="268"/>
        <v>1</v>
      </c>
      <c r="W1712" t="b">
        <v>0</v>
      </c>
      <c r="X1712" t="s">
        <v>8291</v>
      </c>
      <c r="Y1712" s="3">
        <f t="shared" si="269"/>
        <v>6.7999999999999996E-3</v>
      </c>
      <c r="Z1712" s="4">
        <f t="shared" si="262"/>
        <v>34</v>
      </c>
      <c r="AA1712" t="s">
        <v>8321</v>
      </c>
      <c r="AB1712" t="s">
        <v>8343</v>
      </c>
      <c r="AC1712">
        <f>1</f>
        <v>1</v>
      </c>
    </row>
    <row r="1713" spans="1:29" ht="43.2" x14ac:dyDescent="0.3">
      <c r="A1713">
        <v>1711</v>
      </c>
      <c r="B1713" s="1" t="s">
        <v>1712</v>
      </c>
      <c r="C1713" s="1" t="s">
        <v>5821</v>
      </c>
      <c r="D1713">
        <v>10000</v>
      </c>
      <c r="E1713">
        <f>VLOOKUP(D1713,LU_A!$C$2:$D$13,1,TRUE)</f>
        <v>10000</v>
      </c>
      <c r="F1713" t="str">
        <f>VLOOKUP($D1713,LU_A!$C$2:$D$13,2,TRUE)</f>
        <v>SmD</v>
      </c>
      <c r="G1713">
        <v>1050</v>
      </c>
      <c r="H1713" t="s">
        <v>8221</v>
      </c>
      <c r="I1713" t="s">
        <v>8224</v>
      </c>
      <c r="J1713" t="s">
        <v>8246</v>
      </c>
      <c r="K1713">
        <v>1409585434</v>
      </c>
      <c r="L1713" s="8">
        <f t="shared" si="260"/>
        <v>41883.646226851852</v>
      </c>
      <c r="M1713" s="8">
        <f t="shared" si="263"/>
        <v>41883</v>
      </c>
      <c r="N1713" s="9">
        <f t="shared" si="264"/>
        <v>0.64622685185167938</v>
      </c>
      <c r="O1713">
        <v>1406907034</v>
      </c>
      <c r="P1713" s="8">
        <f t="shared" si="261"/>
        <v>41852.646226851852</v>
      </c>
      <c r="Q1713" s="8">
        <f t="shared" si="265"/>
        <v>41852</v>
      </c>
      <c r="R1713" s="9">
        <f t="shared" si="266"/>
        <v>0.64622685185167938</v>
      </c>
      <c r="S1713" t="b">
        <v>0</v>
      </c>
      <c r="T1713">
        <v>2</v>
      </c>
      <c r="U1713" t="str">
        <f t="shared" si="267"/>
        <v/>
      </c>
      <c r="V1713">
        <f t="shared" si="268"/>
        <v>2</v>
      </c>
      <c r="W1713" t="b">
        <v>0</v>
      </c>
      <c r="X1713" t="s">
        <v>8291</v>
      </c>
      <c r="Y1713" s="3">
        <f t="shared" si="269"/>
        <v>0.105</v>
      </c>
      <c r="Z1713" s="4">
        <f t="shared" si="262"/>
        <v>525</v>
      </c>
      <c r="AA1713" t="s">
        <v>8321</v>
      </c>
      <c r="AB1713" t="s">
        <v>8343</v>
      </c>
      <c r="AC1713">
        <f>1</f>
        <v>1</v>
      </c>
    </row>
    <row r="1714" spans="1:29" ht="57.6" x14ac:dyDescent="0.3">
      <c r="A1714">
        <v>1712</v>
      </c>
      <c r="B1714" s="1" t="s">
        <v>1713</v>
      </c>
      <c r="C1714" s="1" t="s">
        <v>5822</v>
      </c>
      <c r="D1714">
        <v>5000</v>
      </c>
      <c r="E1714">
        <f>VLOOKUP(D1714,LU_A!$C$2:$D$13,1,TRUE)</f>
        <v>5000</v>
      </c>
      <c r="F1714" t="str">
        <f>VLOOKUP($D1714,LU_A!$C$2:$D$13,2,TRUE)</f>
        <v>SmC</v>
      </c>
      <c r="G1714">
        <v>0</v>
      </c>
      <c r="H1714" t="s">
        <v>8221</v>
      </c>
      <c r="I1714" t="s">
        <v>8224</v>
      </c>
      <c r="J1714" t="s">
        <v>8246</v>
      </c>
      <c r="K1714">
        <v>1435701353</v>
      </c>
      <c r="L1714" s="8">
        <f t="shared" si="260"/>
        <v>42185.913807870369</v>
      </c>
      <c r="M1714" s="8">
        <f t="shared" si="263"/>
        <v>42185</v>
      </c>
      <c r="N1714" s="9">
        <f t="shared" si="264"/>
        <v>0.91380787036905531</v>
      </c>
      <c r="O1714">
        <v>1430517353</v>
      </c>
      <c r="P1714" s="8">
        <f t="shared" si="261"/>
        <v>42125.913807870369</v>
      </c>
      <c r="Q1714" s="8">
        <f t="shared" si="265"/>
        <v>42125</v>
      </c>
      <c r="R1714" s="9">
        <f t="shared" si="266"/>
        <v>0.91380787036905531</v>
      </c>
      <c r="S1714" t="b">
        <v>0</v>
      </c>
      <c r="T1714">
        <v>0</v>
      </c>
      <c r="U1714" t="str">
        <f t="shared" si="267"/>
        <v/>
      </c>
      <c r="V1714">
        <f t="shared" si="268"/>
        <v>0</v>
      </c>
      <c r="W1714" t="b">
        <v>0</v>
      </c>
      <c r="X1714" t="s">
        <v>8291</v>
      </c>
      <c r="Y1714" s="3">
        <f t="shared" si="269"/>
        <v>0</v>
      </c>
      <c r="Z1714" s="4" t="str">
        <f t="shared" si="262"/>
        <v xml:space="preserve"> </v>
      </c>
      <c r="AA1714" t="s">
        <v>8321</v>
      </c>
      <c r="AB1714" t="s">
        <v>8343</v>
      </c>
      <c r="AC1714">
        <f>1</f>
        <v>1</v>
      </c>
    </row>
    <row r="1715" spans="1:29" ht="57.6" x14ac:dyDescent="0.3">
      <c r="A1715">
        <v>1713</v>
      </c>
      <c r="B1715" s="1" t="s">
        <v>1714</v>
      </c>
      <c r="C1715" s="1" t="s">
        <v>5823</v>
      </c>
      <c r="D1715">
        <v>3000</v>
      </c>
      <c r="E1715">
        <f>VLOOKUP(D1715,LU_A!$C$2:$D$13,1,TRUE)</f>
        <v>1000</v>
      </c>
      <c r="F1715" t="str">
        <f>VLOOKUP($D1715,LU_A!$C$2:$D$13,2,TRUE)</f>
        <v>SmB</v>
      </c>
      <c r="G1715">
        <v>50</v>
      </c>
      <c r="H1715" t="s">
        <v>8221</v>
      </c>
      <c r="I1715" t="s">
        <v>8224</v>
      </c>
      <c r="J1715" t="s">
        <v>8246</v>
      </c>
      <c r="K1715">
        <v>1412536412</v>
      </c>
      <c r="L1715" s="8">
        <f t="shared" si="260"/>
        <v>41917.801064814819</v>
      </c>
      <c r="M1715" s="8">
        <f t="shared" si="263"/>
        <v>41917</v>
      </c>
      <c r="N1715" s="9">
        <f t="shared" si="264"/>
        <v>0.80106481481925584</v>
      </c>
      <c r="O1715">
        <v>1409944412</v>
      </c>
      <c r="P1715" s="8">
        <f t="shared" si="261"/>
        <v>41887.801064814819</v>
      </c>
      <c r="Q1715" s="8">
        <f t="shared" si="265"/>
        <v>41887</v>
      </c>
      <c r="R1715" s="9">
        <f t="shared" si="266"/>
        <v>0.80106481481925584</v>
      </c>
      <c r="S1715" t="b">
        <v>0</v>
      </c>
      <c r="T1715">
        <v>1</v>
      </c>
      <c r="U1715" t="str">
        <f t="shared" si="267"/>
        <v/>
      </c>
      <c r="V1715">
        <f t="shared" si="268"/>
        <v>1</v>
      </c>
      <c r="W1715" t="b">
        <v>0</v>
      </c>
      <c r="X1715" t="s">
        <v>8291</v>
      </c>
      <c r="Y1715" s="3">
        <f t="shared" si="269"/>
        <v>1.6666666666666666E-2</v>
      </c>
      <c r="Z1715" s="4">
        <f t="shared" si="262"/>
        <v>50</v>
      </c>
      <c r="AA1715" t="s">
        <v>8321</v>
      </c>
      <c r="AB1715" t="s">
        <v>8343</v>
      </c>
      <c r="AC1715">
        <f>1</f>
        <v>1</v>
      </c>
    </row>
    <row r="1716" spans="1:29" ht="43.2" x14ac:dyDescent="0.3">
      <c r="A1716">
        <v>1714</v>
      </c>
      <c r="B1716" s="1" t="s">
        <v>1715</v>
      </c>
      <c r="C1716" s="1" t="s">
        <v>5824</v>
      </c>
      <c r="D1716">
        <v>25000</v>
      </c>
      <c r="E1716">
        <f>VLOOKUP(D1716,LU_A!$C$2:$D$13,1,TRUE)</f>
        <v>25000</v>
      </c>
      <c r="F1716" t="str">
        <f>VLOOKUP($D1716,LU_A!$C$2:$D$13,2,TRUE)</f>
        <v>MedC</v>
      </c>
      <c r="G1716">
        <v>1967</v>
      </c>
      <c r="H1716" t="s">
        <v>8221</v>
      </c>
      <c r="I1716" t="s">
        <v>8224</v>
      </c>
      <c r="J1716" t="s">
        <v>8246</v>
      </c>
      <c r="K1716">
        <v>1430517761</v>
      </c>
      <c r="L1716" s="8">
        <f t="shared" si="260"/>
        <v>42125.918530092589</v>
      </c>
      <c r="M1716" s="8">
        <f t="shared" si="263"/>
        <v>42125</v>
      </c>
      <c r="N1716" s="9">
        <f t="shared" si="264"/>
        <v>0.91853009258920792</v>
      </c>
      <c r="O1716">
        <v>1427925761</v>
      </c>
      <c r="P1716" s="8">
        <f t="shared" si="261"/>
        <v>42095.918530092589</v>
      </c>
      <c r="Q1716" s="8">
        <f t="shared" si="265"/>
        <v>42095</v>
      </c>
      <c r="R1716" s="9">
        <f t="shared" si="266"/>
        <v>0.91853009258920792</v>
      </c>
      <c r="S1716" t="b">
        <v>0</v>
      </c>
      <c r="T1716">
        <v>17</v>
      </c>
      <c r="U1716" t="str">
        <f t="shared" si="267"/>
        <v/>
      </c>
      <c r="V1716">
        <f t="shared" si="268"/>
        <v>17</v>
      </c>
      <c r="W1716" t="b">
        <v>0</v>
      </c>
      <c r="X1716" t="s">
        <v>8291</v>
      </c>
      <c r="Y1716" s="3">
        <f t="shared" si="269"/>
        <v>7.868E-2</v>
      </c>
      <c r="Z1716" s="4">
        <f t="shared" si="262"/>
        <v>115.70588235294117</v>
      </c>
      <c r="AA1716" t="s">
        <v>8321</v>
      </c>
      <c r="AB1716" t="s">
        <v>8343</v>
      </c>
      <c r="AC1716">
        <f>1</f>
        <v>1</v>
      </c>
    </row>
    <row r="1717" spans="1:29" ht="43.2" x14ac:dyDescent="0.3">
      <c r="A1717">
        <v>1715</v>
      </c>
      <c r="B1717" s="1" t="s">
        <v>1716</v>
      </c>
      <c r="C1717" s="1" t="s">
        <v>5825</v>
      </c>
      <c r="D1717">
        <v>5000</v>
      </c>
      <c r="E1717">
        <f>VLOOKUP(D1717,LU_A!$C$2:$D$13,1,TRUE)</f>
        <v>5000</v>
      </c>
      <c r="F1717" t="str">
        <f>VLOOKUP($D1717,LU_A!$C$2:$D$13,2,TRUE)</f>
        <v>SmC</v>
      </c>
      <c r="G1717">
        <v>11</v>
      </c>
      <c r="H1717" t="s">
        <v>8221</v>
      </c>
      <c r="I1717" t="s">
        <v>8224</v>
      </c>
      <c r="J1717" t="s">
        <v>8246</v>
      </c>
      <c r="K1717">
        <v>1427772120</v>
      </c>
      <c r="L1717" s="8">
        <f t="shared" si="260"/>
        <v>42094.140277777777</v>
      </c>
      <c r="M1717" s="8">
        <f t="shared" si="263"/>
        <v>42094</v>
      </c>
      <c r="N1717" s="9">
        <f t="shared" si="264"/>
        <v>0.14027777777664596</v>
      </c>
      <c r="O1717">
        <v>1425186785</v>
      </c>
      <c r="P1717" s="8">
        <f t="shared" si="261"/>
        <v>42064.217418981483</v>
      </c>
      <c r="Q1717" s="8">
        <f t="shared" si="265"/>
        <v>42064</v>
      </c>
      <c r="R1717" s="9">
        <f t="shared" si="266"/>
        <v>0.21741898148320615</v>
      </c>
      <c r="S1717" t="b">
        <v>0</v>
      </c>
      <c r="T1717">
        <v>2</v>
      </c>
      <c r="U1717" t="str">
        <f t="shared" si="267"/>
        <v/>
      </c>
      <c r="V1717">
        <f t="shared" si="268"/>
        <v>2</v>
      </c>
      <c r="W1717" t="b">
        <v>0</v>
      </c>
      <c r="X1717" t="s">
        <v>8291</v>
      </c>
      <c r="Y1717" s="3">
        <f t="shared" si="269"/>
        <v>2.2000000000000001E-3</v>
      </c>
      <c r="Z1717" s="4">
        <f t="shared" si="262"/>
        <v>5.5</v>
      </c>
      <c r="AA1717" t="s">
        <v>8321</v>
      </c>
      <c r="AB1717" t="s">
        <v>8343</v>
      </c>
      <c r="AC1717">
        <f>1</f>
        <v>1</v>
      </c>
    </row>
    <row r="1718" spans="1:29" ht="43.2" x14ac:dyDescent="0.3">
      <c r="A1718">
        <v>1716</v>
      </c>
      <c r="B1718" s="1" t="s">
        <v>1717</v>
      </c>
      <c r="C1718" s="1" t="s">
        <v>5826</v>
      </c>
      <c r="D1718">
        <v>2000</v>
      </c>
      <c r="E1718">
        <f>VLOOKUP(D1718,LU_A!$C$2:$D$13,1,TRUE)</f>
        <v>1000</v>
      </c>
      <c r="F1718" t="str">
        <f>VLOOKUP($D1718,LU_A!$C$2:$D$13,2,TRUE)</f>
        <v>SmB</v>
      </c>
      <c r="G1718">
        <v>150</v>
      </c>
      <c r="H1718" t="s">
        <v>8221</v>
      </c>
      <c r="I1718" t="s">
        <v>8224</v>
      </c>
      <c r="J1718" t="s">
        <v>8246</v>
      </c>
      <c r="K1718">
        <v>1481295099</v>
      </c>
      <c r="L1718" s="8">
        <f t="shared" si="260"/>
        <v>42713.619201388887</v>
      </c>
      <c r="M1718" s="8">
        <f t="shared" si="263"/>
        <v>42713</v>
      </c>
      <c r="N1718" s="9">
        <f t="shared" si="264"/>
        <v>0.61920138888672227</v>
      </c>
      <c r="O1718">
        <v>1477835499</v>
      </c>
      <c r="P1718" s="8">
        <f t="shared" si="261"/>
        <v>42673.577534722222</v>
      </c>
      <c r="Q1718" s="8">
        <f t="shared" si="265"/>
        <v>42673</v>
      </c>
      <c r="R1718" s="9">
        <f t="shared" si="266"/>
        <v>0.57753472222248092</v>
      </c>
      <c r="S1718" t="b">
        <v>0</v>
      </c>
      <c r="T1718">
        <v>3</v>
      </c>
      <c r="U1718" t="str">
        <f t="shared" si="267"/>
        <v/>
      </c>
      <c r="V1718">
        <f t="shared" si="268"/>
        <v>3</v>
      </c>
      <c r="W1718" t="b">
        <v>0</v>
      </c>
      <c r="X1718" t="s">
        <v>8291</v>
      </c>
      <c r="Y1718" s="3">
        <f t="shared" si="269"/>
        <v>7.4999999999999997E-2</v>
      </c>
      <c r="Z1718" s="4">
        <f t="shared" si="262"/>
        <v>50</v>
      </c>
      <c r="AA1718" t="s">
        <v>8321</v>
      </c>
      <c r="AB1718" t="s">
        <v>8343</v>
      </c>
      <c r="AC1718">
        <f>1</f>
        <v>1</v>
      </c>
    </row>
    <row r="1719" spans="1:29" ht="43.2" x14ac:dyDescent="0.3">
      <c r="A1719">
        <v>1717</v>
      </c>
      <c r="B1719" s="1" t="s">
        <v>1718</v>
      </c>
      <c r="C1719" s="1" t="s">
        <v>5827</v>
      </c>
      <c r="D1719">
        <v>3265</v>
      </c>
      <c r="E1719">
        <f>VLOOKUP(D1719,LU_A!$C$2:$D$13,1,TRUE)</f>
        <v>1000</v>
      </c>
      <c r="F1719" t="str">
        <f>VLOOKUP($D1719,LU_A!$C$2:$D$13,2,TRUE)</f>
        <v>SmB</v>
      </c>
      <c r="G1719">
        <v>1395</v>
      </c>
      <c r="H1719" t="s">
        <v>8221</v>
      </c>
      <c r="I1719" t="s">
        <v>8224</v>
      </c>
      <c r="J1719" t="s">
        <v>8246</v>
      </c>
      <c r="K1719">
        <v>1461211200</v>
      </c>
      <c r="L1719" s="8">
        <f t="shared" si="260"/>
        <v>42481.166666666672</v>
      </c>
      <c r="M1719" s="8">
        <f t="shared" si="263"/>
        <v>42481</v>
      </c>
      <c r="N1719" s="9">
        <f t="shared" si="264"/>
        <v>0.16666666667151731</v>
      </c>
      <c r="O1719">
        <v>1459467238</v>
      </c>
      <c r="P1719" s="8">
        <f t="shared" si="261"/>
        <v>42460.98192129629</v>
      </c>
      <c r="Q1719" s="8">
        <f t="shared" si="265"/>
        <v>42460</v>
      </c>
      <c r="R1719" s="9">
        <f t="shared" si="266"/>
        <v>0.98192129629023839</v>
      </c>
      <c r="S1719" t="b">
        <v>0</v>
      </c>
      <c r="T1719">
        <v>41</v>
      </c>
      <c r="U1719" t="str">
        <f t="shared" si="267"/>
        <v/>
      </c>
      <c r="V1719">
        <f t="shared" si="268"/>
        <v>41</v>
      </c>
      <c r="W1719" t="b">
        <v>0</v>
      </c>
      <c r="X1719" t="s">
        <v>8291</v>
      </c>
      <c r="Y1719" s="3">
        <f t="shared" si="269"/>
        <v>0.42725880551301687</v>
      </c>
      <c r="Z1719" s="4">
        <f t="shared" si="262"/>
        <v>34.024390243902438</v>
      </c>
      <c r="AA1719" t="s">
        <v>8321</v>
      </c>
      <c r="AB1719" t="s">
        <v>8343</v>
      </c>
      <c r="AC1719">
        <f>1</f>
        <v>1</v>
      </c>
    </row>
    <row r="1720" spans="1:29" x14ac:dyDescent="0.3">
      <c r="A1720">
        <v>1718</v>
      </c>
      <c r="B1720" s="1" t="s">
        <v>1719</v>
      </c>
      <c r="C1720" s="1" t="s">
        <v>5828</v>
      </c>
      <c r="D1720">
        <v>35000</v>
      </c>
      <c r="E1720">
        <f>VLOOKUP(D1720,LU_A!$C$2:$D$13,1,TRUE)</f>
        <v>35000</v>
      </c>
      <c r="F1720" t="str">
        <f>VLOOKUP($D1720,LU_A!$C$2:$D$13,2,TRUE)</f>
        <v>LgA</v>
      </c>
      <c r="G1720">
        <v>75</v>
      </c>
      <c r="H1720" t="s">
        <v>8221</v>
      </c>
      <c r="I1720" t="s">
        <v>8224</v>
      </c>
      <c r="J1720" t="s">
        <v>8246</v>
      </c>
      <c r="K1720">
        <v>1463201940</v>
      </c>
      <c r="L1720" s="8">
        <f t="shared" si="260"/>
        <v>42504.207638888889</v>
      </c>
      <c r="M1720" s="8">
        <f t="shared" si="263"/>
        <v>42504</v>
      </c>
      <c r="N1720" s="9">
        <f t="shared" si="264"/>
        <v>0.20763888888905058</v>
      </c>
      <c r="O1720">
        <v>1459435149</v>
      </c>
      <c r="P1720" s="8">
        <f t="shared" si="261"/>
        <v>42460.610520833332</v>
      </c>
      <c r="Q1720" s="8">
        <f t="shared" si="265"/>
        <v>42460</v>
      </c>
      <c r="R1720" s="9">
        <f t="shared" si="266"/>
        <v>0.61052083333197515</v>
      </c>
      <c r="S1720" t="b">
        <v>0</v>
      </c>
      <c r="T1720">
        <v>2</v>
      </c>
      <c r="U1720" t="str">
        <f t="shared" si="267"/>
        <v/>
      </c>
      <c r="V1720">
        <f t="shared" si="268"/>
        <v>2</v>
      </c>
      <c r="W1720" t="b">
        <v>0</v>
      </c>
      <c r="X1720" t="s">
        <v>8291</v>
      </c>
      <c r="Y1720" s="3">
        <f t="shared" si="269"/>
        <v>2.142857142857143E-3</v>
      </c>
      <c r="Z1720" s="4">
        <f t="shared" si="262"/>
        <v>37.5</v>
      </c>
      <c r="AA1720" t="s">
        <v>8321</v>
      </c>
      <c r="AB1720" t="s">
        <v>8343</v>
      </c>
      <c r="AC1720">
        <f>1</f>
        <v>1</v>
      </c>
    </row>
    <row r="1721" spans="1:29" ht="43.2" x14ac:dyDescent="0.3">
      <c r="A1721">
        <v>1719</v>
      </c>
      <c r="B1721" s="1" t="s">
        <v>1720</v>
      </c>
      <c r="C1721" s="1" t="s">
        <v>5829</v>
      </c>
      <c r="D1721">
        <v>4000</v>
      </c>
      <c r="E1721">
        <f>VLOOKUP(D1721,LU_A!$C$2:$D$13,1,TRUE)</f>
        <v>1000</v>
      </c>
      <c r="F1721" t="str">
        <f>VLOOKUP($D1721,LU_A!$C$2:$D$13,2,TRUE)</f>
        <v>SmB</v>
      </c>
      <c r="G1721">
        <v>35</v>
      </c>
      <c r="H1721" t="s">
        <v>8221</v>
      </c>
      <c r="I1721" t="s">
        <v>8224</v>
      </c>
      <c r="J1721" t="s">
        <v>8246</v>
      </c>
      <c r="K1721">
        <v>1410958191</v>
      </c>
      <c r="L1721" s="8">
        <f t="shared" si="260"/>
        <v>41899.534618055557</v>
      </c>
      <c r="M1721" s="8">
        <f t="shared" si="263"/>
        <v>41899</v>
      </c>
      <c r="N1721" s="9">
        <f t="shared" si="264"/>
        <v>0.53461805555707542</v>
      </c>
      <c r="O1721">
        <v>1408366191</v>
      </c>
      <c r="P1721" s="8">
        <f t="shared" si="261"/>
        <v>41869.534618055557</v>
      </c>
      <c r="Q1721" s="8">
        <f t="shared" si="265"/>
        <v>41869</v>
      </c>
      <c r="R1721" s="9">
        <f t="shared" si="266"/>
        <v>0.53461805555707542</v>
      </c>
      <c r="S1721" t="b">
        <v>0</v>
      </c>
      <c r="T1721">
        <v>3</v>
      </c>
      <c r="U1721" t="str">
        <f t="shared" si="267"/>
        <v/>
      </c>
      <c r="V1721">
        <f t="shared" si="268"/>
        <v>3</v>
      </c>
      <c r="W1721" t="b">
        <v>0</v>
      </c>
      <c r="X1721" t="s">
        <v>8291</v>
      </c>
      <c r="Y1721" s="3">
        <f t="shared" si="269"/>
        <v>8.7500000000000008E-3</v>
      </c>
      <c r="Z1721" s="4">
        <f t="shared" si="262"/>
        <v>11.666666666666666</v>
      </c>
      <c r="AA1721" t="s">
        <v>8321</v>
      </c>
      <c r="AB1721" t="s">
        <v>8343</v>
      </c>
      <c r="AC1721">
        <f>1</f>
        <v>1</v>
      </c>
    </row>
    <row r="1722" spans="1:29" ht="43.2" x14ac:dyDescent="0.3">
      <c r="A1722">
        <v>1720</v>
      </c>
      <c r="B1722" s="1" t="s">
        <v>1721</v>
      </c>
      <c r="C1722" s="1" t="s">
        <v>5830</v>
      </c>
      <c r="D1722">
        <v>4000</v>
      </c>
      <c r="E1722">
        <f>VLOOKUP(D1722,LU_A!$C$2:$D$13,1,TRUE)</f>
        <v>1000</v>
      </c>
      <c r="F1722" t="str">
        <f>VLOOKUP($D1722,LU_A!$C$2:$D$13,2,TRUE)</f>
        <v>SmB</v>
      </c>
      <c r="G1722">
        <v>225</v>
      </c>
      <c r="H1722" t="s">
        <v>8221</v>
      </c>
      <c r="I1722" t="s">
        <v>8224</v>
      </c>
      <c r="J1722" t="s">
        <v>8246</v>
      </c>
      <c r="K1722">
        <v>1415562471</v>
      </c>
      <c r="L1722" s="8">
        <f t="shared" si="260"/>
        <v>41952.824895833335</v>
      </c>
      <c r="M1722" s="8">
        <f t="shared" si="263"/>
        <v>41952</v>
      </c>
      <c r="N1722" s="9">
        <f t="shared" si="264"/>
        <v>0.82489583333517658</v>
      </c>
      <c r="O1722">
        <v>1412966871</v>
      </c>
      <c r="P1722" s="8">
        <f t="shared" si="261"/>
        <v>41922.783229166671</v>
      </c>
      <c r="Q1722" s="8">
        <f t="shared" si="265"/>
        <v>41922</v>
      </c>
      <c r="R1722" s="9">
        <f t="shared" si="266"/>
        <v>0.78322916667093523</v>
      </c>
      <c r="S1722" t="b">
        <v>0</v>
      </c>
      <c r="T1722">
        <v>8</v>
      </c>
      <c r="U1722" t="str">
        <f t="shared" si="267"/>
        <v/>
      </c>
      <c r="V1722">
        <f t="shared" si="268"/>
        <v>8</v>
      </c>
      <c r="W1722" t="b">
        <v>0</v>
      </c>
      <c r="X1722" t="s">
        <v>8291</v>
      </c>
      <c r="Y1722" s="3">
        <f t="shared" si="269"/>
        <v>5.6250000000000001E-2</v>
      </c>
      <c r="Z1722" s="4">
        <f t="shared" si="262"/>
        <v>28.125</v>
      </c>
      <c r="AA1722" t="s">
        <v>8321</v>
      </c>
      <c r="AB1722" t="s">
        <v>8343</v>
      </c>
      <c r="AC1722">
        <f>1</f>
        <v>1</v>
      </c>
    </row>
    <row r="1723" spans="1:29" ht="43.2" x14ac:dyDescent="0.3">
      <c r="A1723">
        <v>1721</v>
      </c>
      <c r="B1723" s="1" t="s">
        <v>1722</v>
      </c>
      <c r="C1723" s="1" t="s">
        <v>5831</v>
      </c>
      <c r="D1723">
        <v>5000</v>
      </c>
      <c r="E1723">
        <f>VLOOKUP(D1723,LU_A!$C$2:$D$13,1,TRUE)</f>
        <v>5000</v>
      </c>
      <c r="F1723" t="str">
        <f>VLOOKUP($D1723,LU_A!$C$2:$D$13,2,TRUE)</f>
        <v>SmC</v>
      </c>
      <c r="G1723">
        <v>0</v>
      </c>
      <c r="H1723" t="s">
        <v>8221</v>
      </c>
      <c r="I1723" t="s">
        <v>8224</v>
      </c>
      <c r="J1723" t="s">
        <v>8246</v>
      </c>
      <c r="K1723">
        <v>1449831863</v>
      </c>
      <c r="L1723" s="8">
        <f t="shared" si="260"/>
        <v>42349.461377314816</v>
      </c>
      <c r="M1723" s="8">
        <f t="shared" si="263"/>
        <v>42349</v>
      </c>
      <c r="N1723" s="9">
        <f t="shared" si="264"/>
        <v>0.46137731481576338</v>
      </c>
      <c r="O1723">
        <v>1447239863</v>
      </c>
      <c r="P1723" s="8">
        <f t="shared" si="261"/>
        <v>42319.461377314816</v>
      </c>
      <c r="Q1723" s="8">
        <f t="shared" si="265"/>
        <v>42319</v>
      </c>
      <c r="R1723" s="9">
        <f t="shared" si="266"/>
        <v>0.46137731481576338</v>
      </c>
      <c r="S1723" t="b">
        <v>0</v>
      </c>
      <c r="T1723">
        <v>0</v>
      </c>
      <c r="U1723" t="str">
        <f t="shared" si="267"/>
        <v/>
      </c>
      <c r="V1723">
        <f t="shared" si="268"/>
        <v>0</v>
      </c>
      <c r="W1723" t="b">
        <v>0</v>
      </c>
      <c r="X1723" t="s">
        <v>8291</v>
      </c>
      <c r="Y1723" s="3">
        <f t="shared" si="269"/>
        <v>0</v>
      </c>
      <c r="Z1723" s="4" t="str">
        <f t="shared" si="262"/>
        <v xml:space="preserve"> </v>
      </c>
      <c r="AA1723" t="s">
        <v>8321</v>
      </c>
      <c r="AB1723" t="s">
        <v>8343</v>
      </c>
      <c r="AC1723">
        <f>1</f>
        <v>1</v>
      </c>
    </row>
    <row r="1724" spans="1:29" ht="43.2" x14ac:dyDescent="0.3">
      <c r="A1724">
        <v>1722</v>
      </c>
      <c r="B1724" s="1" t="s">
        <v>1723</v>
      </c>
      <c r="C1724" s="1" t="s">
        <v>5832</v>
      </c>
      <c r="D1724">
        <v>2880</v>
      </c>
      <c r="E1724">
        <f>VLOOKUP(D1724,LU_A!$C$2:$D$13,1,TRUE)</f>
        <v>1000</v>
      </c>
      <c r="F1724" t="str">
        <f>VLOOKUP($D1724,LU_A!$C$2:$D$13,2,TRUE)</f>
        <v>SmB</v>
      </c>
      <c r="G1724">
        <v>1</v>
      </c>
      <c r="H1724" t="s">
        <v>8221</v>
      </c>
      <c r="I1724" t="s">
        <v>8224</v>
      </c>
      <c r="J1724" t="s">
        <v>8246</v>
      </c>
      <c r="K1724">
        <v>1459642200</v>
      </c>
      <c r="L1724" s="8">
        <f t="shared" si="260"/>
        <v>42463.006944444445</v>
      </c>
      <c r="M1724" s="8">
        <f t="shared" si="263"/>
        <v>42463</v>
      </c>
      <c r="N1724" s="9">
        <f t="shared" si="264"/>
        <v>6.9444444452528842E-3</v>
      </c>
      <c r="O1724">
        <v>1456441429</v>
      </c>
      <c r="P1724" s="8">
        <f t="shared" si="261"/>
        <v>42425.960983796293</v>
      </c>
      <c r="Q1724" s="8">
        <f t="shared" si="265"/>
        <v>42425</v>
      </c>
      <c r="R1724" s="9">
        <f t="shared" si="266"/>
        <v>0.96098379629256669</v>
      </c>
      <c r="S1724" t="b">
        <v>0</v>
      </c>
      <c r="T1724">
        <v>1</v>
      </c>
      <c r="U1724" t="str">
        <f t="shared" si="267"/>
        <v/>
      </c>
      <c r="V1724">
        <f t="shared" si="268"/>
        <v>1</v>
      </c>
      <c r="W1724" t="b">
        <v>0</v>
      </c>
      <c r="X1724" t="s">
        <v>8291</v>
      </c>
      <c r="Y1724" s="3">
        <f t="shared" si="269"/>
        <v>3.4722222222222224E-4</v>
      </c>
      <c r="Z1724" s="4">
        <f t="shared" si="262"/>
        <v>1</v>
      </c>
      <c r="AA1724" t="s">
        <v>8321</v>
      </c>
      <c r="AB1724" t="s">
        <v>8343</v>
      </c>
      <c r="AC1724">
        <f>1</f>
        <v>1</v>
      </c>
    </row>
    <row r="1725" spans="1:29" ht="57.6" x14ac:dyDescent="0.3">
      <c r="A1725">
        <v>1723</v>
      </c>
      <c r="B1725" s="1" t="s">
        <v>1724</v>
      </c>
      <c r="C1725" s="1" t="s">
        <v>5833</v>
      </c>
      <c r="D1725">
        <v>10000</v>
      </c>
      <c r="E1725">
        <f>VLOOKUP(D1725,LU_A!$C$2:$D$13,1,TRUE)</f>
        <v>10000</v>
      </c>
      <c r="F1725" t="str">
        <f>VLOOKUP($D1725,LU_A!$C$2:$D$13,2,TRUE)</f>
        <v>SmD</v>
      </c>
      <c r="G1725">
        <v>650</v>
      </c>
      <c r="H1725" t="s">
        <v>8221</v>
      </c>
      <c r="I1725" t="s">
        <v>8224</v>
      </c>
      <c r="J1725" t="s">
        <v>8246</v>
      </c>
      <c r="K1725">
        <v>1435730400</v>
      </c>
      <c r="L1725" s="8">
        <f t="shared" si="260"/>
        <v>42186.25</v>
      </c>
      <c r="M1725" s="8">
        <f t="shared" si="263"/>
        <v>42186</v>
      </c>
      <c r="N1725" s="9">
        <f t="shared" si="264"/>
        <v>0.25</v>
      </c>
      <c r="O1725">
        <v>1430855315</v>
      </c>
      <c r="P1725" s="8">
        <f t="shared" si="261"/>
        <v>42129.82540509259</v>
      </c>
      <c r="Q1725" s="8">
        <f t="shared" si="265"/>
        <v>42129</v>
      </c>
      <c r="R1725" s="9">
        <f t="shared" si="266"/>
        <v>0.82540509258979</v>
      </c>
      <c r="S1725" t="b">
        <v>0</v>
      </c>
      <c r="T1725">
        <v>3</v>
      </c>
      <c r="U1725" t="str">
        <f t="shared" si="267"/>
        <v/>
      </c>
      <c r="V1725">
        <f t="shared" si="268"/>
        <v>3</v>
      </c>
      <c r="W1725" t="b">
        <v>0</v>
      </c>
      <c r="X1725" t="s">
        <v>8291</v>
      </c>
      <c r="Y1725" s="3">
        <f t="shared" si="269"/>
        <v>6.5000000000000002E-2</v>
      </c>
      <c r="Z1725" s="4">
        <f t="shared" si="262"/>
        <v>216.66666666666666</v>
      </c>
      <c r="AA1725" t="s">
        <v>8321</v>
      </c>
      <c r="AB1725" t="s">
        <v>8343</v>
      </c>
      <c r="AC1725">
        <f>1</f>
        <v>1</v>
      </c>
    </row>
    <row r="1726" spans="1:29" ht="43.2" x14ac:dyDescent="0.3">
      <c r="A1726">
        <v>1724</v>
      </c>
      <c r="B1726" s="1" t="s">
        <v>1725</v>
      </c>
      <c r="C1726" s="1" t="s">
        <v>5834</v>
      </c>
      <c r="D1726">
        <v>6000</v>
      </c>
      <c r="E1726">
        <f>VLOOKUP(D1726,LU_A!$C$2:$D$13,1,TRUE)</f>
        <v>5000</v>
      </c>
      <c r="F1726" t="str">
        <f>VLOOKUP($D1726,LU_A!$C$2:$D$13,2,TRUE)</f>
        <v>SmC</v>
      </c>
      <c r="G1726">
        <v>35</v>
      </c>
      <c r="H1726" t="s">
        <v>8221</v>
      </c>
      <c r="I1726" t="s">
        <v>8224</v>
      </c>
      <c r="J1726" t="s">
        <v>8246</v>
      </c>
      <c r="K1726">
        <v>1414707762</v>
      </c>
      <c r="L1726" s="8">
        <f t="shared" si="260"/>
        <v>41942.932430555556</v>
      </c>
      <c r="M1726" s="8">
        <f t="shared" si="263"/>
        <v>41942</v>
      </c>
      <c r="N1726" s="9">
        <f t="shared" si="264"/>
        <v>0.93243055555649335</v>
      </c>
      <c r="O1726">
        <v>1412115762</v>
      </c>
      <c r="P1726" s="8">
        <f t="shared" si="261"/>
        <v>41912.932430555556</v>
      </c>
      <c r="Q1726" s="8">
        <f t="shared" si="265"/>
        <v>41912</v>
      </c>
      <c r="R1726" s="9">
        <f t="shared" si="266"/>
        <v>0.93243055555649335</v>
      </c>
      <c r="S1726" t="b">
        <v>0</v>
      </c>
      <c r="T1726">
        <v>4</v>
      </c>
      <c r="U1726" t="str">
        <f t="shared" si="267"/>
        <v/>
      </c>
      <c r="V1726">
        <f t="shared" si="268"/>
        <v>4</v>
      </c>
      <c r="W1726" t="b">
        <v>0</v>
      </c>
      <c r="X1726" t="s">
        <v>8291</v>
      </c>
      <c r="Y1726" s="3">
        <f t="shared" si="269"/>
        <v>5.8333333333333336E-3</v>
      </c>
      <c r="Z1726" s="4">
        <f t="shared" si="262"/>
        <v>8.75</v>
      </c>
      <c r="AA1726" t="s">
        <v>8321</v>
      </c>
      <c r="AB1726" t="s">
        <v>8343</v>
      </c>
      <c r="AC1726">
        <f>1</f>
        <v>1</v>
      </c>
    </row>
    <row r="1727" spans="1:29" ht="43.2" x14ac:dyDescent="0.3">
      <c r="A1727">
        <v>1725</v>
      </c>
      <c r="B1727" s="1" t="s">
        <v>1726</v>
      </c>
      <c r="C1727" s="1" t="s">
        <v>5835</v>
      </c>
      <c r="D1727">
        <v>5500</v>
      </c>
      <c r="E1727">
        <f>VLOOKUP(D1727,LU_A!$C$2:$D$13,1,TRUE)</f>
        <v>5000</v>
      </c>
      <c r="F1727" t="str">
        <f>VLOOKUP($D1727,LU_A!$C$2:$D$13,2,TRUE)</f>
        <v>SmC</v>
      </c>
      <c r="G1727">
        <v>560</v>
      </c>
      <c r="H1727" t="s">
        <v>8221</v>
      </c>
      <c r="I1727" t="s">
        <v>8224</v>
      </c>
      <c r="J1727" t="s">
        <v>8246</v>
      </c>
      <c r="K1727">
        <v>1408922049</v>
      </c>
      <c r="L1727" s="8">
        <f t="shared" si="260"/>
        <v>41875.968159722222</v>
      </c>
      <c r="M1727" s="8">
        <f t="shared" si="263"/>
        <v>41875</v>
      </c>
      <c r="N1727" s="9">
        <f t="shared" si="264"/>
        <v>0.96815972222248092</v>
      </c>
      <c r="O1727">
        <v>1406330049</v>
      </c>
      <c r="P1727" s="8">
        <f t="shared" si="261"/>
        <v>41845.968159722222</v>
      </c>
      <c r="Q1727" s="8">
        <f t="shared" si="265"/>
        <v>41845</v>
      </c>
      <c r="R1727" s="9">
        <f t="shared" si="266"/>
        <v>0.96815972222248092</v>
      </c>
      <c r="S1727" t="b">
        <v>0</v>
      </c>
      <c r="T1727">
        <v>9</v>
      </c>
      <c r="U1727" t="str">
        <f t="shared" si="267"/>
        <v/>
      </c>
      <c r="V1727">
        <f t="shared" si="268"/>
        <v>9</v>
      </c>
      <c r="W1727" t="b">
        <v>0</v>
      </c>
      <c r="X1727" t="s">
        <v>8291</v>
      </c>
      <c r="Y1727" s="3">
        <f t="shared" si="269"/>
        <v>0.10181818181818182</v>
      </c>
      <c r="Z1727" s="4">
        <f t="shared" si="262"/>
        <v>62.222222222222221</v>
      </c>
      <c r="AA1727" t="s">
        <v>8321</v>
      </c>
      <c r="AB1727" t="s">
        <v>8343</v>
      </c>
      <c r="AC1727">
        <f>1</f>
        <v>1</v>
      </c>
    </row>
    <row r="1728" spans="1:29" ht="28.8" x14ac:dyDescent="0.3">
      <c r="A1728">
        <v>1726</v>
      </c>
      <c r="B1728" s="1" t="s">
        <v>1727</v>
      </c>
      <c r="C1728" s="1" t="s">
        <v>5836</v>
      </c>
      <c r="D1728">
        <v>6500</v>
      </c>
      <c r="E1728">
        <f>VLOOKUP(D1728,LU_A!$C$2:$D$13,1,TRUE)</f>
        <v>5000</v>
      </c>
      <c r="F1728" t="str">
        <f>VLOOKUP($D1728,LU_A!$C$2:$D$13,2,TRUE)</f>
        <v>SmC</v>
      </c>
      <c r="G1728">
        <v>2196</v>
      </c>
      <c r="H1728" t="s">
        <v>8221</v>
      </c>
      <c r="I1728" t="s">
        <v>8224</v>
      </c>
      <c r="J1728" t="s">
        <v>8246</v>
      </c>
      <c r="K1728">
        <v>1403906664</v>
      </c>
      <c r="L1728" s="8">
        <f t="shared" si="260"/>
        <v>41817.919722222221</v>
      </c>
      <c r="M1728" s="8">
        <f t="shared" si="263"/>
        <v>41817</v>
      </c>
      <c r="N1728" s="9">
        <f t="shared" si="264"/>
        <v>0.91972222222102573</v>
      </c>
      <c r="O1728">
        <v>1401401064</v>
      </c>
      <c r="P1728" s="8">
        <f t="shared" si="261"/>
        <v>41788.919722222221</v>
      </c>
      <c r="Q1728" s="8">
        <f t="shared" si="265"/>
        <v>41788</v>
      </c>
      <c r="R1728" s="9">
        <f t="shared" si="266"/>
        <v>0.91972222222102573</v>
      </c>
      <c r="S1728" t="b">
        <v>0</v>
      </c>
      <c r="T1728">
        <v>16</v>
      </c>
      <c r="U1728" t="str">
        <f t="shared" si="267"/>
        <v/>
      </c>
      <c r="V1728">
        <f t="shared" si="268"/>
        <v>16</v>
      </c>
      <c r="W1728" t="b">
        <v>0</v>
      </c>
      <c r="X1728" t="s">
        <v>8291</v>
      </c>
      <c r="Y1728" s="3">
        <f t="shared" si="269"/>
        <v>0.33784615384615385</v>
      </c>
      <c r="Z1728" s="4">
        <f t="shared" si="262"/>
        <v>137.25</v>
      </c>
      <c r="AA1728" t="s">
        <v>8321</v>
      </c>
      <c r="AB1728" t="s">
        <v>8343</v>
      </c>
      <c r="AC1728">
        <f>1</f>
        <v>1</v>
      </c>
    </row>
    <row r="1729" spans="1:29" ht="43.2" x14ac:dyDescent="0.3">
      <c r="A1729">
        <v>1727</v>
      </c>
      <c r="B1729" s="1" t="s">
        <v>1728</v>
      </c>
      <c r="C1729" s="1" t="s">
        <v>5837</v>
      </c>
      <c r="D1729">
        <v>3000</v>
      </c>
      <c r="E1729">
        <f>VLOOKUP(D1729,LU_A!$C$2:$D$13,1,TRUE)</f>
        <v>1000</v>
      </c>
      <c r="F1729" t="str">
        <f>VLOOKUP($D1729,LU_A!$C$2:$D$13,2,TRUE)</f>
        <v>SmB</v>
      </c>
      <c r="G1729">
        <v>1</v>
      </c>
      <c r="H1729" t="s">
        <v>8221</v>
      </c>
      <c r="I1729" t="s">
        <v>8225</v>
      </c>
      <c r="J1729" t="s">
        <v>8247</v>
      </c>
      <c r="K1729">
        <v>1428231600</v>
      </c>
      <c r="L1729" s="8">
        <f t="shared" si="260"/>
        <v>42099.458333333328</v>
      </c>
      <c r="M1729" s="8">
        <f t="shared" si="263"/>
        <v>42099</v>
      </c>
      <c r="N1729" s="9">
        <f t="shared" si="264"/>
        <v>0.45833333332848269</v>
      </c>
      <c r="O1729">
        <v>1423520177</v>
      </c>
      <c r="P1729" s="8">
        <f t="shared" si="261"/>
        <v>42044.927974537044</v>
      </c>
      <c r="Q1729" s="8">
        <f t="shared" si="265"/>
        <v>42044</v>
      </c>
      <c r="R1729" s="9">
        <f t="shared" si="266"/>
        <v>0.92797453704406507</v>
      </c>
      <c r="S1729" t="b">
        <v>0</v>
      </c>
      <c r="T1729">
        <v>1</v>
      </c>
      <c r="U1729" t="str">
        <f t="shared" si="267"/>
        <v/>
      </c>
      <c r="V1729">
        <f t="shared" si="268"/>
        <v>1</v>
      </c>
      <c r="W1729" t="b">
        <v>0</v>
      </c>
      <c r="X1729" t="s">
        <v>8291</v>
      </c>
      <c r="Y1729" s="3">
        <f t="shared" si="269"/>
        <v>3.3333333333333332E-4</v>
      </c>
      <c r="Z1729" s="4">
        <f t="shared" si="262"/>
        <v>1</v>
      </c>
      <c r="AA1729" t="s">
        <v>8321</v>
      </c>
      <c r="AB1729" t="s">
        <v>8343</v>
      </c>
      <c r="AC1729">
        <f>1</f>
        <v>1</v>
      </c>
    </row>
    <row r="1730" spans="1:29" ht="43.2" x14ac:dyDescent="0.3">
      <c r="A1730">
        <v>1728</v>
      </c>
      <c r="B1730" s="1" t="s">
        <v>1729</v>
      </c>
      <c r="C1730" s="1" t="s">
        <v>5838</v>
      </c>
      <c r="D1730">
        <v>1250</v>
      </c>
      <c r="E1730">
        <f>VLOOKUP(D1730,LU_A!$C$2:$D$13,1,TRUE)</f>
        <v>1000</v>
      </c>
      <c r="F1730" t="str">
        <f>VLOOKUP($D1730,LU_A!$C$2:$D$13,2,TRUE)</f>
        <v>SmB</v>
      </c>
      <c r="G1730">
        <v>855</v>
      </c>
      <c r="H1730" t="s">
        <v>8221</v>
      </c>
      <c r="I1730" t="s">
        <v>8224</v>
      </c>
      <c r="J1730" t="s">
        <v>8246</v>
      </c>
      <c r="K1730">
        <v>1445439674</v>
      </c>
      <c r="L1730" s="8">
        <f t="shared" ref="L1730:L1793" si="270">(((K1730/60)/60)/24)+DATE(1970,1,1)</f>
        <v>42298.625856481478</v>
      </c>
      <c r="M1730" s="8">
        <f t="shared" si="263"/>
        <v>42298</v>
      </c>
      <c r="N1730" s="9">
        <f t="shared" si="264"/>
        <v>0.62585648147796746</v>
      </c>
      <c r="O1730">
        <v>1442847674</v>
      </c>
      <c r="P1730" s="8">
        <f t="shared" ref="P1730:P1793" si="271">(((O1730/60)/60)/24)+DATE(1970,1,1)</f>
        <v>42268.625856481478</v>
      </c>
      <c r="Q1730" s="8">
        <f t="shared" si="265"/>
        <v>42268</v>
      </c>
      <c r="R1730" s="9">
        <f t="shared" si="266"/>
        <v>0.62585648147796746</v>
      </c>
      <c r="S1730" t="b">
        <v>0</v>
      </c>
      <c r="T1730">
        <v>7</v>
      </c>
      <c r="U1730" t="str">
        <f t="shared" si="267"/>
        <v/>
      </c>
      <c r="V1730">
        <f t="shared" si="268"/>
        <v>7</v>
      </c>
      <c r="W1730" t="b">
        <v>0</v>
      </c>
      <c r="X1730" t="s">
        <v>8291</v>
      </c>
      <c r="Y1730" s="3">
        <f t="shared" si="269"/>
        <v>0.68400000000000005</v>
      </c>
      <c r="Z1730" s="4">
        <f t="shared" ref="Z1730:Z1793" si="272">IFERROR(G1730/T1730," ")</f>
        <v>122.14285714285714</v>
      </c>
      <c r="AA1730" t="s">
        <v>8321</v>
      </c>
      <c r="AB1730" t="s">
        <v>8343</v>
      </c>
      <c r="AC1730">
        <f>1</f>
        <v>1</v>
      </c>
    </row>
    <row r="1731" spans="1:29" ht="43.2" x14ac:dyDescent="0.3">
      <c r="A1731">
        <v>1729</v>
      </c>
      <c r="B1731" s="1" t="s">
        <v>1730</v>
      </c>
      <c r="C1731" s="1" t="s">
        <v>5839</v>
      </c>
      <c r="D1731">
        <v>10000</v>
      </c>
      <c r="E1731">
        <f>VLOOKUP(D1731,LU_A!$C$2:$D$13,1,TRUE)</f>
        <v>10000</v>
      </c>
      <c r="F1731" t="str">
        <f>VLOOKUP($D1731,LU_A!$C$2:$D$13,2,TRUE)</f>
        <v>SmD</v>
      </c>
      <c r="G1731">
        <v>0</v>
      </c>
      <c r="H1731" t="s">
        <v>8221</v>
      </c>
      <c r="I1731" t="s">
        <v>8224</v>
      </c>
      <c r="J1731" t="s">
        <v>8246</v>
      </c>
      <c r="K1731">
        <v>1465521306</v>
      </c>
      <c r="L1731" s="8">
        <f t="shared" si="270"/>
        <v>42531.052152777775</v>
      </c>
      <c r="M1731" s="8">
        <f t="shared" ref="M1731:M1794" si="273">INT(L1731)</f>
        <v>42531</v>
      </c>
      <c r="N1731" s="9">
        <f t="shared" ref="N1731:N1794" si="274">L1731-M1731</f>
        <v>5.2152777774608694E-2</v>
      </c>
      <c r="O1731">
        <v>1460337306</v>
      </c>
      <c r="P1731" s="8">
        <f t="shared" si="271"/>
        <v>42471.052152777775</v>
      </c>
      <c r="Q1731" s="8">
        <f t="shared" ref="Q1731:Q1794" si="275">INT(P1731)</f>
        <v>42471</v>
      </c>
      <c r="R1731" s="9">
        <f t="shared" ref="R1731:R1794" si="276">P1731-Q1731</f>
        <v>5.2152777774608694E-2</v>
      </c>
      <c r="S1731" t="b">
        <v>0</v>
      </c>
      <c r="T1731">
        <v>0</v>
      </c>
      <c r="U1731" t="str">
        <f t="shared" ref="U1731:U1794" si="277">IF(H1731="successful",T1731,"")</f>
        <v/>
      </c>
      <c r="V1731">
        <f t="shared" ref="V1731:V1794" si="278">IF(H1731="failed",T1731,"")</f>
        <v>0</v>
      </c>
      <c r="W1731" t="b">
        <v>0</v>
      </c>
      <c r="X1731" t="s">
        <v>8291</v>
      </c>
      <c r="Y1731" s="3">
        <f t="shared" ref="Y1731:Y1794" si="279">G1731/D1731</f>
        <v>0</v>
      </c>
      <c r="Z1731" s="4" t="str">
        <f t="shared" si="272"/>
        <v xml:space="preserve"> </v>
      </c>
      <c r="AA1731" t="s">
        <v>8321</v>
      </c>
      <c r="AB1731" t="s">
        <v>8343</v>
      </c>
      <c r="AC1731">
        <f>1</f>
        <v>1</v>
      </c>
    </row>
    <row r="1732" spans="1:29" ht="43.2" x14ac:dyDescent="0.3">
      <c r="A1732">
        <v>1730</v>
      </c>
      <c r="B1732" s="1" t="s">
        <v>1731</v>
      </c>
      <c r="C1732" s="1" t="s">
        <v>5840</v>
      </c>
      <c r="D1732">
        <v>3000</v>
      </c>
      <c r="E1732">
        <f>VLOOKUP(D1732,LU_A!$C$2:$D$13,1,TRUE)</f>
        <v>1000</v>
      </c>
      <c r="F1732" t="str">
        <f>VLOOKUP($D1732,LU_A!$C$2:$D$13,2,TRUE)</f>
        <v>SmB</v>
      </c>
      <c r="G1732">
        <v>0</v>
      </c>
      <c r="H1732" t="s">
        <v>8221</v>
      </c>
      <c r="I1732" t="s">
        <v>8224</v>
      </c>
      <c r="J1732" t="s">
        <v>8246</v>
      </c>
      <c r="K1732">
        <v>1445738783</v>
      </c>
      <c r="L1732" s="8">
        <f t="shared" si="270"/>
        <v>42302.087766203709</v>
      </c>
      <c r="M1732" s="8">
        <f t="shared" si="273"/>
        <v>42302</v>
      </c>
      <c r="N1732" s="9">
        <f t="shared" si="274"/>
        <v>8.7766203709179536E-2</v>
      </c>
      <c r="O1732">
        <v>1443146783</v>
      </c>
      <c r="P1732" s="8">
        <f t="shared" si="271"/>
        <v>42272.087766203709</v>
      </c>
      <c r="Q1732" s="8">
        <f t="shared" si="275"/>
        <v>42272</v>
      </c>
      <c r="R1732" s="9">
        <f t="shared" si="276"/>
        <v>8.7766203709179536E-2</v>
      </c>
      <c r="S1732" t="b">
        <v>0</v>
      </c>
      <c r="T1732">
        <v>0</v>
      </c>
      <c r="U1732" t="str">
        <f t="shared" si="277"/>
        <v/>
      </c>
      <c r="V1732">
        <f t="shared" si="278"/>
        <v>0</v>
      </c>
      <c r="W1732" t="b">
        <v>0</v>
      </c>
      <c r="X1732" t="s">
        <v>8291</v>
      </c>
      <c r="Y1732" s="3">
        <f t="shared" si="279"/>
        <v>0</v>
      </c>
      <c r="Z1732" s="4" t="str">
        <f t="shared" si="272"/>
        <v xml:space="preserve"> </v>
      </c>
      <c r="AA1732" t="s">
        <v>8321</v>
      </c>
      <c r="AB1732" t="s">
        <v>8343</v>
      </c>
      <c r="AC1732">
        <f>1</f>
        <v>1</v>
      </c>
    </row>
    <row r="1733" spans="1:29" ht="28.8" x14ac:dyDescent="0.3">
      <c r="A1733">
        <v>1731</v>
      </c>
      <c r="B1733" s="1" t="s">
        <v>1732</v>
      </c>
      <c r="C1733" s="1" t="s">
        <v>5841</v>
      </c>
      <c r="D1733">
        <v>1000</v>
      </c>
      <c r="E1733">
        <f>VLOOKUP(D1733,LU_A!$C$2:$D$13,1,TRUE)</f>
        <v>1000</v>
      </c>
      <c r="F1733" t="str">
        <f>VLOOKUP($D1733,LU_A!$C$2:$D$13,2,TRUE)</f>
        <v>SmB</v>
      </c>
      <c r="G1733">
        <v>0</v>
      </c>
      <c r="H1733" t="s">
        <v>8221</v>
      </c>
      <c r="I1733" t="s">
        <v>8224</v>
      </c>
      <c r="J1733" t="s">
        <v>8246</v>
      </c>
      <c r="K1733">
        <v>1434034800</v>
      </c>
      <c r="L1733" s="8">
        <f t="shared" si="270"/>
        <v>42166.625</v>
      </c>
      <c r="M1733" s="8">
        <f t="shared" si="273"/>
        <v>42166</v>
      </c>
      <c r="N1733" s="9">
        <f t="shared" si="274"/>
        <v>0.625</v>
      </c>
      <c r="O1733">
        <v>1432849552</v>
      </c>
      <c r="P1733" s="8">
        <f t="shared" si="271"/>
        <v>42152.906851851847</v>
      </c>
      <c r="Q1733" s="8">
        <f t="shared" si="275"/>
        <v>42152</v>
      </c>
      <c r="R1733" s="9">
        <f t="shared" si="276"/>
        <v>0.90685185184702277</v>
      </c>
      <c r="S1733" t="b">
        <v>0</v>
      </c>
      <c r="T1733">
        <v>0</v>
      </c>
      <c r="U1733" t="str">
        <f t="shared" si="277"/>
        <v/>
      </c>
      <c r="V1733">
        <f t="shared" si="278"/>
        <v>0</v>
      </c>
      <c r="W1733" t="b">
        <v>0</v>
      </c>
      <c r="X1733" t="s">
        <v>8291</v>
      </c>
      <c r="Y1733" s="3">
        <f t="shared" si="279"/>
        <v>0</v>
      </c>
      <c r="Z1733" s="4" t="str">
        <f t="shared" si="272"/>
        <v xml:space="preserve"> </v>
      </c>
      <c r="AA1733" t="s">
        <v>8321</v>
      </c>
      <c r="AB1733" t="s">
        <v>8343</v>
      </c>
      <c r="AC1733">
        <f>1</f>
        <v>1</v>
      </c>
    </row>
    <row r="1734" spans="1:29" ht="43.2" x14ac:dyDescent="0.3">
      <c r="A1734">
        <v>1732</v>
      </c>
      <c r="B1734" s="1" t="s">
        <v>1733</v>
      </c>
      <c r="C1734" s="1" t="s">
        <v>5842</v>
      </c>
      <c r="D1734">
        <v>4000</v>
      </c>
      <c r="E1734">
        <f>VLOOKUP(D1734,LU_A!$C$2:$D$13,1,TRUE)</f>
        <v>1000</v>
      </c>
      <c r="F1734" t="str">
        <f>VLOOKUP($D1734,LU_A!$C$2:$D$13,2,TRUE)</f>
        <v>SmB</v>
      </c>
      <c r="G1734">
        <v>0</v>
      </c>
      <c r="H1734" t="s">
        <v>8221</v>
      </c>
      <c r="I1734" t="s">
        <v>8224</v>
      </c>
      <c r="J1734" t="s">
        <v>8246</v>
      </c>
      <c r="K1734">
        <v>1452920400</v>
      </c>
      <c r="L1734" s="8">
        <f t="shared" si="270"/>
        <v>42385.208333333328</v>
      </c>
      <c r="M1734" s="8">
        <f t="shared" si="273"/>
        <v>42385</v>
      </c>
      <c r="N1734" s="9">
        <f t="shared" si="274"/>
        <v>0.20833333332848269</v>
      </c>
      <c r="O1734">
        <v>1447777481</v>
      </c>
      <c r="P1734" s="8">
        <f t="shared" si="271"/>
        <v>42325.683807870373</v>
      </c>
      <c r="Q1734" s="8">
        <f t="shared" si="275"/>
        <v>42325</v>
      </c>
      <c r="R1734" s="9">
        <f t="shared" si="276"/>
        <v>0.68380787037312984</v>
      </c>
      <c r="S1734" t="b">
        <v>0</v>
      </c>
      <c r="T1734">
        <v>0</v>
      </c>
      <c r="U1734" t="str">
        <f t="shared" si="277"/>
        <v/>
      </c>
      <c r="V1734">
        <f t="shared" si="278"/>
        <v>0</v>
      </c>
      <c r="W1734" t="b">
        <v>0</v>
      </c>
      <c r="X1734" t="s">
        <v>8291</v>
      </c>
      <c r="Y1734" s="3">
        <f t="shared" si="279"/>
        <v>0</v>
      </c>
      <c r="Z1734" s="4" t="str">
        <f t="shared" si="272"/>
        <v xml:space="preserve"> </v>
      </c>
      <c r="AA1734" t="s">
        <v>8321</v>
      </c>
      <c r="AB1734" t="s">
        <v>8343</v>
      </c>
      <c r="AC1734">
        <f>1</f>
        <v>1</v>
      </c>
    </row>
    <row r="1735" spans="1:29" ht="43.2" x14ac:dyDescent="0.3">
      <c r="A1735">
        <v>1733</v>
      </c>
      <c r="B1735" s="1" t="s">
        <v>1734</v>
      </c>
      <c r="C1735" s="1" t="s">
        <v>5843</v>
      </c>
      <c r="D1735">
        <v>10000</v>
      </c>
      <c r="E1735">
        <f>VLOOKUP(D1735,LU_A!$C$2:$D$13,1,TRUE)</f>
        <v>10000</v>
      </c>
      <c r="F1735" t="str">
        <f>VLOOKUP($D1735,LU_A!$C$2:$D$13,2,TRUE)</f>
        <v>SmD</v>
      </c>
      <c r="G1735">
        <v>0</v>
      </c>
      <c r="H1735" t="s">
        <v>8221</v>
      </c>
      <c r="I1735" t="s">
        <v>8224</v>
      </c>
      <c r="J1735" t="s">
        <v>8246</v>
      </c>
      <c r="K1735">
        <v>1473802200</v>
      </c>
      <c r="L1735" s="8">
        <f t="shared" si="270"/>
        <v>42626.895833333328</v>
      </c>
      <c r="M1735" s="8">
        <f t="shared" si="273"/>
        <v>42626</v>
      </c>
      <c r="N1735" s="9">
        <f t="shared" si="274"/>
        <v>0.89583333332848269</v>
      </c>
      <c r="O1735">
        <v>1472746374</v>
      </c>
      <c r="P1735" s="8">
        <f t="shared" si="271"/>
        <v>42614.675625000003</v>
      </c>
      <c r="Q1735" s="8">
        <f t="shared" si="275"/>
        <v>42614</v>
      </c>
      <c r="R1735" s="9">
        <f t="shared" si="276"/>
        <v>0.67562500000349246</v>
      </c>
      <c r="S1735" t="b">
        <v>0</v>
      </c>
      <c r="T1735">
        <v>0</v>
      </c>
      <c r="U1735" t="str">
        <f t="shared" si="277"/>
        <v/>
      </c>
      <c r="V1735">
        <f t="shared" si="278"/>
        <v>0</v>
      </c>
      <c r="W1735" t="b">
        <v>0</v>
      </c>
      <c r="X1735" t="s">
        <v>8291</v>
      </c>
      <c r="Y1735" s="3">
        <f t="shared" si="279"/>
        <v>0</v>
      </c>
      <c r="Z1735" s="4" t="str">
        <f t="shared" si="272"/>
        <v xml:space="preserve"> </v>
      </c>
      <c r="AA1735" t="s">
        <v>8321</v>
      </c>
      <c r="AB1735" t="s">
        <v>8343</v>
      </c>
      <c r="AC1735">
        <f>1</f>
        <v>1</v>
      </c>
    </row>
    <row r="1736" spans="1:29" ht="43.2" x14ac:dyDescent="0.3">
      <c r="A1736">
        <v>1734</v>
      </c>
      <c r="B1736" s="1" t="s">
        <v>1735</v>
      </c>
      <c r="C1736" s="1" t="s">
        <v>5844</v>
      </c>
      <c r="D1736">
        <v>4500</v>
      </c>
      <c r="E1736">
        <f>VLOOKUP(D1736,LU_A!$C$2:$D$13,1,TRUE)</f>
        <v>1000</v>
      </c>
      <c r="F1736" t="str">
        <f>VLOOKUP($D1736,LU_A!$C$2:$D$13,2,TRUE)</f>
        <v>SmB</v>
      </c>
      <c r="G1736">
        <v>1</v>
      </c>
      <c r="H1736" t="s">
        <v>8221</v>
      </c>
      <c r="I1736" t="s">
        <v>8224</v>
      </c>
      <c r="J1736" t="s">
        <v>8246</v>
      </c>
      <c r="K1736">
        <v>1431046356</v>
      </c>
      <c r="L1736" s="8">
        <f t="shared" si="270"/>
        <v>42132.036527777775</v>
      </c>
      <c r="M1736" s="8">
        <f t="shared" si="273"/>
        <v>42132</v>
      </c>
      <c r="N1736" s="9">
        <f t="shared" si="274"/>
        <v>3.6527777774608694E-2</v>
      </c>
      <c r="O1736">
        <v>1428454356</v>
      </c>
      <c r="P1736" s="8">
        <f t="shared" si="271"/>
        <v>42102.036527777775</v>
      </c>
      <c r="Q1736" s="8">
        <f t="shared" si="275"/>
        <v>42102</v>
      </c>
      <c r="R1736" s="9">
        <f t="shared" si="276"/>
        <v>3.6527777774608694E-2</v>
      </c>
      <c r="S1736" t="b">
        <v>0</v>
      </c>
      <c r="T1736">
        <v>1</v>
      </c>
      <c r="U1736" t="str">
        <f t="shared" si="277"/>
        <v/>
      </c>
      <c r="V1736">
        <f t="shared" si="278"/>
        <v>1</v>
      </c>
      <c r="W1736" t="b">
        <v>0</v>
      </c>
      <c r="X1736" t="s">
        <v>8291</v>
      </c>
      <c r="Y1736" s="3">
        <f t="shared" si="279"/>
        <v>2.2222222222222223E-4</v>
      </c>
      <c r="Z1736" s="4">
        <f t="shared" si="272"/>
        <v>1</v>
      </c>
      <c r="AA1736" t="s">
        <v>8321</v>
      </c>
      <c r="AB1736" t="s">
        <v>8343</v>
      </c>
      <c r="AC1736">
        <f>1</f>
        <v>1</v>
      </c>
    </row>
    <row r="1737" spans="1:29" ht="43.2" x14ac:dyDescent="0.3">
      <c r="A1737">
        <v>1735</v>
      </c>
      <c r="B1737" s="1" t="s">
        <v>1736</v>
      </c>
      <c r="C1737" s="1" t="s">
        <v>5845</v>
      </c>
      <c r="D1737">
        <v>1000</v>
      </c>
      <c r="E1737">
        <f>VLOOKUP(D1737,LU_A!$C$2:$D$13,1,TRUE)</f>
        <v>1000</v>
      </c>
      <c r="F1737" t="str">
        <f>VLOOKUP($D1737,LU_A!$C$2:$D$13,2,TRUE)</f>
        <v>SmB</v>
      </c>
      <c r="G1737">
        <v>110</v>
      </c>
      <c r="H1737" t="s">
        <v>8221</v>
      </c>
      <c r="I1737" t="s">
        <v>8224</v>
      </c>
      <c r="J1737" t="s">
        <v>8246</v>
      </c>
      <c r="K1737">
        <v>1470598345</v>
      </c>
      <c r="L1737" s="8">
        <f t="shared" si="270"/>
        <v>42589.814178240747</v>
      </c>
      <c r="M1737" s="8">
        <f t="shared" si="273"/>
        <v>42589</v>
      </c>
      <c r="N1737" s="9">
        <f t="shared" si="274"/>
        <v>0.81417824074742384</v>
      </c>
      <c r="O1737">
        <v>1468006345</v>
      </c>
      <c r="P1737" s="8">
        <f t="shared" si="271"/>
        <v>42559.814178240747</v>
      </c>
      <c r="Q1737" s="8">
        <f t="shared" si="275"/>
        <v>42559</v>
      </c>
      <c r="R1737" s="9">
        <f t="shared" si="276"/>
        <v>0.81417824074742384</v>
      </c>
      <c r="S1737" t="b">
        <v>0</v>
      </c>
      <c r="T1737">
        <v>2</v>
      </c>
      <c r="U1737" t="str">
        <f t="shared" si="277"/>
        <v/>
      </c>
      <c r="V1737">
        <f t="shared" si="278"/>
        <v>2</v>
      </c>
      <c r="W1737" t="b">
        <v>0</v>
      </c>
      <c r="X1737" t="s">
        <v>8291</v>
      </c>
      <c r="Y1737" s="3">
        <f t="shared" si="279"/>
        <v>0.11</v>
      </c>
      <c r="Z1737" s="4">
        <f t="shared" si="272"/>
        <v>55</v>
      </c>
      <c r="AA1737" t="s">
        <v>8321</v>
      </c>
      <c r="AB1737" t="s">
        <v>8343</v>
      </c>
      <c r="AC1737">
        <f>1</f>
        <v>1</v>
      </c>
    </row>
    <row r="1738" spans="1:29" ht="28.8" x14ac:dyDescent="0.3">
      <c r="A1738">
        <v>1736</v>
      </c>
      <c r="B1738" s="1" t="s">
        <v>1737</v>
      </c>
      <c r="C1738" s="1" t="s">
        <v>5846</v>
      </c>
      <c r="D1738">
        <v>3000</v>
      </c>
      <c r="E1738">
        <f>VLOOKUP(D1738,LU_A!$C$2:$D$13,1,TRUE)</f>
        <v>1000</v>
      </c>
      <c r="F1738" t="str">
        <f>VLOOKUP($D1738,LU_A!$C$2:$D$13,2,TRUE)</f>
        <v>SmB</v>
      </c>
      <c r="G1738">
        <v>22</v>
      </c>
      <c r="H1738" t="s">
        <v>8221</v>
      </c>
      <c r="I1738" t="s">
        <v>8224</v>
      </c>
      <c r="J1738" t="s">
        <v>8246</v>
      </c>
      <c r="K1738">
        <v>1447018833</v>
      </c>
      <c r="L1738" s="8">
        <f t="shared" si="270"/>
        <v>42316.90315972222</v>
      </c>
      <c r="M1738" s="8">
        <f t="shared" si="273"/>
        <v>42316</v>
      </c>
      <c r="N1738" s="9">
        <f t="shared" si="274"/>
        <v>0.90315972222015262</v>
      </c>
      <c r="O1738">
        <v>1444423233</v>
      </c>
      <c r="P1738" s="8">
        <f t="shared" si="271"/>
        <v>42286.861493055556</v>
      </c>
      <c r="Q1738" s="8">
        <f t="shared" si="275"/>
        <v>42286</v>
      </c>
      <c r="R1738" s="9">
        <f t="shared" si="276"/>
        <v>0.86149305555591127</v>
      </c>
      <c r="S1738" t="b">
        <v>0</v>
      </c>
      <c r="T1738">
        <v>1</v>
      </c>
      <c r="U1738" t="str">
        <f t="shared" si="277"/>
        <v/>
      </c>
      <c r="V1738">
        <f t="shared" si="278"/>
        <v>1</v>
      </c>
      <c r="W1738" t="b">
        <v>0</v>
      </c>
      <c r="X1738" t="s">
        <v>8291</v>
      </c>
      <c r="Y1738" s="3">
        <f t="shared" si="279"/>
        <v>7.3333333333333332E-3</v>
      </c>
      <c r="Z1738" s="4">
        <f t="shared" si="272"/>
        <v>22</v>
      </c>
      <c r="AA1738" t="s">
        <v>8321</v>
      </c>
      <c r="AB1738" t="s">
        <v>8343</v>
      </c>
      <c r="AC1738">
        <f>1</f>
        <v>1</v>
      </c>
    </row>
    <row r="1739" spans="1:29" ht="43.2" x14ac:dyDescent="0.3">
      <c r="A1739">
        <v>1737</v>
      </c>
      <c r="B1739" s="1" t="s">
        <v>1738</v>
      </c>
      <c r="C1739" s="1" t="s">
        <v>5847</v>
      </c>
      <c r="D1739">
        <v>4000</v>
      </c>
      <c r="E1739">
        <f>VLOOKUP(D1739,LU_A!$C$2:$D$13,1,TRUE)</f>
        <v>1000</v>
      </c>
      <c r="F1739" t="str">
        <f>VLOOKUP($D1739,LU_A!$C$2:$D$13,2,TRUE)</f>
        <v>SmB</v>
      </c>
      <c r="G1739">
        <v>850</v>
      </c>
      <c r="H1739" t="s">
        <v>8221</v>
      </c>
      <c r="I1739" t="s">
        <v>8224</v>
      </c>
      <c r="J1739" t="s">
        <v>8246</v>
      </c>
      <c r="K1739">
        <v>1437432392</v>
      </c>
      <c r="L1739" s="8">
        <f t="shared" si="270"/>
        <v>42205.948981481488</v>
      </c>
      <c r="M1739" s="8">
        <f t="shared" si="273"/>
        <v>42205</v>
      </c>
      <c r="N1739" s="9">
        <f t="shared" si="274"/>
        <v>0.94898148148786277</v>
      </c>
      <c r="O1739">
        <v>1434840392</v>
      </c>
      <c r="P1739" s="8">
        <f t="shared" si="271"/>
        <v>42175.948981481488</v>
      </c>
      <c r="Q1739" s="8">
        <f t="shared" si="275"/>
        <v>42175</v>
      </c>
      <c r="R1739" s="9">
        <f t="shared" si="276"/>
        <v>0.94898148148786277</v>
      </c>
      <c r="S1739" t="b">
        <v>0</v>
      </c>
      <c r="T1739">
        <v>15</v>
      </c>
      <c r="U1739" t="str">
        <f t="shared" si="277"/>
        <v/>
      </c>
      <c r="V1739">
        <f t="shared" si="278"/>
        <v>15</v>
      </c>
      <c r="W1739" t="b">
        <v>0</v>
      </c>
      <c r="X1739" t="s">
        <v>8291</v>
      </c>
      <c r="Y1739" s="3">
        <f t="shared" si="279"/>
        <v>0.21249999999999999</v>
      </c>
      <c r="Z1739" s="4">
        <f t="shared" si="272"/>
        <v>56.666666666666664</v>
      </c>
      <c r="AA1739" t="s">
        <v>8321</v>
      </c>
      <c r="AB1739" t="s">
        <v>8343</v>
      </c>
      <c r="AC1739">
        <f>1</f>
        <v>1</v>
      </c>
    </row>
    <row r="1740" spans="1:29" ht="28.8" x14ac:dyDescent="0.3">
      <c r="A1740">
        <v>1738</v>
      </c>
      <c r="B1740" s="1" t="s">
        <v>1739</v>
      </c>
      <c r="C1740" s="1" t="s">
        <v>5848</v>
      </c>
      <c r="D1740">
        <v>5000</v>
      </c>
      <c r="E1740">
        <f>VLOOKUP(D1740,LU_A!$C$2:$D$13,1,TRUE)</f>
        <v>5000</v>
      </c>
      <c r="F1740" t="str">
        <f>VLOOKUP($D1740,LU_A!$C$2:$D$13,2,TRUE)</f>
        <v>SmC</v>
      </c>
      <c r="G1740">
        <v>20</v>
      </c>
      <c r="H1740" t="s">
        <v>8221</v>
      </c>
      <c r="I1740" t="s">
        <v>8224</v>
      </c>
      <c r="J1740" t="s">
        <v>8246</v>
      </c>
      <c r="K1740">
        <v>1412283542</v>
      </c>
      <c r="L1740" s="8">
        <f t="shared" si="270"/>
        <v>41914.874328703707</v>
      </c>
      <c r="M1740" s="8">
        <f t="shared" si="273"/>
        <v>41914</v>
      </c>
      <c r="N1740" s="9">
        <f t="shared" si="274"/>
        <v>0.87432870370685123</v>
      </c>
      <c r="O1740">
        <v>1409691542</v>
      </c>
      <c r="P1740" s="8">
        <f t="shared" si="271"/>
        <v>41884.874328703707</v>
      </c>
      <c r="Q1740" s="8">
        <f t="shared" si="275"/>
        <v>41884</v>
      </c>
      <c r="R1740" s="9">
        <f t="shared" si="276"/>
        <v>0.87432870370685123</v>
      </c>
      <c r="S1740" t="b">
        <v>0</v>
      </c>
      <c r="T1740">
        <v>1</v>
      </c>
      <c r="U1740" t="str">
        <f t="shared" si="277"/>
        <v/>
      </c>
      <c r="V1740">
        <f t="shared" si="278"/>
        <v>1</v>
      </c>
      <c r="W1740" t="b">
        <v>0</v>
      </c>
      <c r="X1740" t="s">
        <v>8291</v>
      </c>
      <c r="Y1740" s="3">
        <f t="shared" si="279"/>
        <v>4.0000000000000001E-3</v>
      </c>
      <c r="Z1740" s="4">
        <f t="shared" si="272"/>
        <v>20</v>
      </c>
      <c r="AA1740" t="s">
        <v>8321</v>
      </c>
      <c r="AB1740" t="s">
        <v>8343</v>
      </c>
      <c r="AC1740">
        <f>1</f>
        <v>1</v>
      </c>
    </row>
    <row r="1741" spans="1:29" ht="43.2" x14ac:dyDescent="0.3">
      <c r="A1741">
        <v>1739</v>
      </c>
      <c r="B1741" s="1" t="s">
        <v>1740</v>
      </c>
      <c r="C1741" s="1" t="s">
        <v>5849</v>
      </c>
      <c r="D1741">
        <v>1000</v>
      </c>
      <c r="E1741">
        <f>VLOOKUP(D1741,LU_A!$C$2:$D$13,1,TRUE)</f>
        <v>1000</v>
      </c>
      <c r="F1741" t="str">
        <f>VLOOKUP($D1741,LU_A!$C$2:$D$13,2,TRUE)</f>
        <v>SmB</v>
      </c>
      <c r="G1741">
        <v>1</v>
      </c>
      <c r="H1741" t="s">
        <v>8221</v>
      </c>
      <c r="I1741" t="s">
        <v>8224</v>
      </c>
      <c r="J1741" t="s">
        <v>8246</v>
      </c>
      <c r="K1741">
        <v>1462391932</v>
      </c>
      <c r="L1741" s="8">
        <f t="shared" si="270"/>
        <v>42494.832546296297</v>
      </c>
      <c r="M1741" s="8">
        <f t="shared" si="273"/>
        <v>42494</v>
      </c>
      <c r="N1741" s="9">
        <f t="shared" si="274"/>
        <v>0.83254629629664123</v>
      </c>
      <c r="O1741">
        <v>1457297932</v>
      </c>
      <c r="P1741" s="8">
        <f t="shared" si="271"/>
        <v>42435.874212962968</v>
      </c>
      <c r="Q1741" s="8">
        <f t="shared" si="275"/>
        <v>42435</v>
      </c>
      <c r="R1741" s="9">
        <f t="shared" si="276"/>
        <v>0.87421296296815854</v>
      </c>
      <c r="S1741" t="b">
        <v>0</v>
      </c>
      <c r="T1741">
        <v>1</v>
      </c>
      <c r="U1741" t="str">
        <f t="shared" si="277"/>
        <v/>
      </c>
      <c r="V1741">
        <f t="shared" si="278"/>
        <v>1</v>
      </c>
      <c r="W1741" t="b">
        <v>0</v>
      </c>
      <c r="X1741" t="s">
        <v>8291</v>
      </c>
      <c r="Y1741" s="3">
        <f t="shared" si="279"/>
        <v>1E-3</v>
      </c>
      <c r="Z1741" s="4">
        <f t="shared" si="272"/>
        <v>1</v>
      </c>
      <c r="AA1741" t="s">
        <v>8321</v>
      </c>
      <c r="AB1741" t="s">
        <v>8343</v>
      </c>
      <c r="AC1741">
        <f>1</f>
        <v>1</v>
      </c>
    </row>
    <row r="1742" spans="1:29" ht="43.2" x14ac:dyDescent="0.3">
      <c r="A1742">
        <v>1740</v>
      </c>
      <c r="B1742" s="1" t="s">
        <v>1741</v>
      </c>
      <c r="C1742" s="1" t="s">
        <v>5850</v>
      </c>
      <c r="D1742">
        <v>3000</v>
      </c>
      <c r="E1742">
        <f>VLOOKUP(D1742,LU_A!$C$2:$D$13,1,TRUE)</f>
        <v>1000</v>
      </c>
      <c r="F1742" t="str">
        <f>VLOOKUP($D1742,LU_A!$C$2:$D$13,2,TRUE)</f>
        <v>SmB</v>
      </c>
      <c r="G1742">
        <v>0</v>
      </c>
      <c r="H1742" t="s">
        <v>8221</v>
      </c>
      <c r="I1742" t="s">
        <v>8224</v>
      </c>
      <c r="J1742" t="s">
        <v>8246</v>
      </c>
      <c r="K1742">
        <v>1437075422</v>
      </c>
      <c r="L1742" s="8">
        <f t="shared" si="270"/>
        <v>42201.817384259266</v>
      </c>
      <c r="M1742" s="8">
        <f t="shared" si="273"/>
        <v>42201</v>
      </c>
      <c r="N1742" s="9">
        <f t="shared" si="274"/>
        <v>0.81738425926596392</v>
      </c>
      <c r="O1742">
        <v>1434483422</v>
      </c>
      <c r="P1742" s="8">
        <f t="shared" si="271"/>
        <v>42171.817384259266</v>
      </c>
      <c r="Q1742" s="8">
        <f t="shared" si="275"/>
        <v>42171</v>
      </c>
      <c r="R1742" s="9">
        <f t="shared" si="276"/>
        <v>0.81738425926596392</v>
      </c>
      <c r="S1742" t="b">
        <v>0</v>
      </c>
      <c r="T1742">
        <v>0</v>
      </c>
      <c r="U1742" t="str">
        <f t="shared" si="277"/>
        <v/>
      </c>
      <c r="V1742">
        <f t="shared" si="278"/>
        <v>0</v>
      </c>
      <c r="W1742" t="b">
        <v>0</v>
      </c>
      <c r="X1742" t="s">
        <v>8291</v>
      </c>
      <c r="Y1742" s="3">
        <f t="shared" si="279"/>
        <v>0</v>
      </c>
      <c r="Z1742" s="4" t="str">
        <f t="shared" si="272"/>
        <v xml:space="preserve"> </v>
      </c>
      <c r="AA1742" t="s">
        <v>8321</v>
      </c>
      <c r="AB1742" t="s">
        <v>8343</v>
      </c>
      <c r="AC1742">
        <f>1</f>
        <v>1</v>
      </c>
    </row>
    <row r="1743" spans="1:29" ht="28.8" x14ac:dyDescent="0.3">
      <c r="A1743">
        <v>1741</v>
      </c>
      <c r="B1743" s="1" t="s">
        <v>1742</v>
      </c>
      <c r="C1743" s="1" t="s">
        <v>5851</v>
      </c>
      <c r="D1743">
        <v>1200</v>
      </c>
      <c r="E1743">
        <f>VLOOKUP(D1743,LU_A!$C$2:$D$13,1,TRUE)</f>
        <v>1000</v>
      </c>
      <c r="F1743" t="str">
        <f>VLOOKUP($D1743,LU_A!$C$2:$D$13,2,TRUE)</f>
        <v>SmB</v>
      </c>
      <c r="G1743">
        <v>1330</v>
      </c>
      <c r="H1743" t="s">
        <v>8219</v>
      </c>
      <c r="I1743" t="s">
        <v>8225</v>
      </c>
      <c r="J1743" t="s">
        <v>8247</v>
      </c>
      <c r="K1743">
        <v>1433948671</v>
      </c>
      <c r="L1743" s="8">
        <f t="shared" si="270"/>
        <v>42165.628136574072</v>
      </c>
      <c r="M1743" s="8">
        <f t="shared" si="273"/>
        <v>42165</v>
      </c>
      <c r="N1743" s="9">
        <f t="shared" si="274"/>
        <v>0.62813657407241408</v>
      </c>
      <c r="O1743">
        <v>1430060671</v>
      </c>
      <c r="P1743" s="8">
        <f t="shared" si="271"/>
        <v>42120.628136574072</v>
      </c>
      <c r="Q1743" s="8">
        <f t="shared" si="275"/>
        <v>42120</v>
      </c>
      <c r="R1743" s="9">
        <f t="shared" si="276"/>
        <v>0.62813657407241408</v>
      </c>
      <c r="S1743" t="b">
        <v>0</v>
      </c>
      <c r="T1743">
        <v>52</v>
      </c>
      <c r="U1743">
        <f t="shared" si="277"/>
        <v>52</v>
      </c>
      <c r="V1743" t="str">
        <f t="shared" si="278"/>
        <v/>
      </c>
      <c r="W1743" t="b">
        <v>1</v>
      </c>
      <c r="X1743" t="s">
        <v>8283</v>
      </c>
      <c r="Y1743" s="3">
        <f t="shared" si="279"/>
        <v>1.1083333333333334</v>
      </c>
      <c r="Z1743" s="4">
        <f t="shared" si="272"/>
        <v>25.576923076923077</v>
      </c>
      <c r="AA1743" t="s">
        <v>8334</v>
      </c>
      <c r="AB1743" t="s">
        <v>8335</v>
      </c>
      <c r="AC1743">
        <f>1</f>
        <v>1</v>
      </c>
    </row>
    <row r="1744" spans="1:29" ht="43.2" x14ac:dyDescent="0.3">
      <c r="A1744">
        <v>1742</v>
      </c>
      <c r="B1744" s="1" t="s">
        <v>1743</v>
      </c>
      <c r="C1744" s="1" t="s">
        <v>5852</v>
      </c>
      <c r="D1744">
        <v>2000</v>
      </c>
      <c r="E1744">
        <f>VLOOKUP(D1744,LU_A!$C$2:$D$13,1,TRUE)</f>
        <v>1000</v>
      </c>
      <c r="F1744" t="str">
        <f>VLOOKUP($D1744,LU_A!$C$2:$D$13,2,TRUE)</f>
        <v>SmB</v>
      </c>
      <c r="G1744">
        <v>2175</v>
      </c>
      <c r="H1744" t="s">
        <v>8219</v>
      </c>
      <c r="I1744" t="s">
        <v>8224</v>
      </c>
      <c r="J1744" t="s">
        <v>8246</v>
      </c>
      <c r="K1744">
        <v>1483822800</v>
      </c>
      <c r="L1744" s="8">
        <f t="shared" si="270"/>
        <v>42742.875</v>
      </c>
      <c r="M1744" s="8">
        <f t="shared" si="273"/>
        <v>42742</v>
      </c>
      <c r="N1744" s="9">
        <f t="shared" si="274"/>
        <v>0.875</v>
      </c>
      <c r="O1744">
        <v>1481058170</v>
      </c>
      <c r="P1744" s="8">
        <f t="shared" si="271"/>
        <v>42710.876967592587</v>
      </c>
      <c r="Q1744" s="8">
        <f t="shared" si="275"/>
        <v>42710</v>
      </c>
      <c r="R1744" s="9">
        <f t="shared" si="276"/>
        <v>0.87696759258687962</v>
      </c>
      <c r="S1744" t="b">
        <v>0</v>
      </c>
      <c r="T1744">
        <v>34</v>
      </c>
      <c r="U1744">
        <f t="shared" si="277"/>
        <v>34</v>
      </c>
      <c r="V1744" t="str">
        <f t="shared" si="278"/>
        <v/>
      </c>
      <c r="W1744" t="b">
        <v>1</v>
      </c>
      <c r="X1744" t="s">
        <v>8283</v>
      </c>
      <c r="Y1744" s="3">
        <f t="shared" si="279"/>
        <v>1.0874999999999999</v>
      </c>
      <c r="Z1744" s="4">
        <f t="shared" si="272"/>
        <v>63.970588235294116</v>
      </c>
      <c r="AA1744" t="s">
        <v>8334</v>
      </c>
      <c r="AB1744" t="s">
        <v>8335</v>
      </c>
      <c r="AC1744">
        <f>1</f>
        <v>1</v>
      </c>
    </row>
    <row r="1745" spans="1:29" ht="43.2" x14ac:dyDescent="0.3">
      <c r="A1745">
        <v>1743</v>
      </c>
      <c r="B1745" s="1" t="s">
        <v>1744</v>
      </c>
      <c r="C1745" s="1" t="s">
        <v>5853</v>
      </c>
      <c r="D1745">
        <v>6000</v>
      </c>
      <c r="E1745">
        <f>VLOOKUP(D1745,LU_A!$C$2:$D$13,1,TRUE)</f>
        <v>5000</v>
      </c>
      <c r="F1745" t="str">
        <f>VLOOKUP($D1745,LU_A!$C$2:$D$13,2,TRUE)</f>
        <v>SmC</v>
      </c>
      <c r="G1745">
        <v>6025</v>
      </c>
      <c r="H1745" t="s">
        <v>8219</v>
      </c>
      <c r="I1745" t="s">
        <v>8224</v>
      </c>
      <c r="J1745" t="s">
        <v>8246</v>
      </c>
      <c r="K1745">
        <v>1472270340</v>
      </c>
      <c r="L1745" s="8">
        <f t="shared" si="270"/>
        <v>42609.165972222225</v>
      </c>
      <c r="M1745" s="8">
        <f t="shared" si="273"/>
        <v>42609</v>
      </c>
      <c r="N1745" s="9">
        <f t="shared" si="274"/>
        <v>0.16597222222480923</v>
      </c>
      <c r="O1745">
        <v>1470348775</v>
      </c>
      <c r="P1745" s="8">
        <f t="shared" si="271"/>
        <v>42586.925636574073</v>
      </c>
      <c r="Q1745" s="8">
        <f t="shared" si="275"/>
        <v>42586</v>
      </c>
      <c r="R1745" s="9">
        <f t="shared" si="276"/>
        <v>0.92563657407299615</v>
      </c>
      <c r="S1745" t="b">
        <v>0</v>
      </c>
      <c r="T1745">
        <v>67</v>
      </c>
      <c r="U1745">
        <f t="shared" si="277"/>
        <v>67</v>
      </c>
      <c r="V1745" t="str">
        <f t="shared" si="278"/>
        <v/>
      </c>
      <c r="W1745" t="b">
        <v>1</v>
      </c>
      <c r="X1745" t="s">
        <v>8283</v>
      </c>
      <c r="Y1745" s="3">
        <f t="shared" si="279"/>
        <v>1.0041666666666667</v>
      </c>
      <c r="Z1745" s="4">
        <f t="shared" si="272"/>
        <v>89.925373134328353</v>
      </c>
      <c r="AA1745" t="s">
        <v>8334</v>
      </c>
      <c r="AB1745" t="s">
        <v>8335</v>
      </c>
      <c r="AC1745">
        <f>1</f>
        <v>1</v>
      </c>
    </row>
    <row r="1746" spans="1:29" ht="43.2" x14ac:dyDescent="0.3">
      <c r="A1746">
        <v>1744</v>
      </c>
      <c r="B1746" s="1" t="s">
        <v>1745</v>
      </c>
      <c r="C1746" s="1" t="s">
        <v>5854</v>
      </c>
      <c r="D1746">
        <v>5500</v>
      </c>
      <c r="E1746">
        <f>VLOOKUP(D1746,LU_A!$C$2:$D$13,1,TRUE)</f>
        <v>5000</v>
      </c>
      <c r="F1746" t="str">
        <f>VLOOKUP($D1746,LU_A!$C$2:$D$13,2,TRUE)</f>
        <v>SmC</v>
      </c>
      <c r="G1746">
        <v>6515</v>
      </c>
      <c r="H1746" t="s">
        <v>8219</v>
      </c>
      <c r="I1746" t="s">
        <v>8225</v>
      </c>
      <c r="J1746" t="s">
        <v>8247</v>
      </c>
      <c r="K1746">
        <v>1425821477</v>
      </c>
      <c r="L1746" s="8">
        <f t="shared" si="270"/>
        <v>42071.563391203701</v>
      </c>
      <c r="M1746" s="8">
        <f t="shared" si="273"/>
        <v>42071</v>
      </c>
      <c r="N1746" s="9">
        <f t="shared" si="274"/>
        <v>0.56339120370103046</v>
      </c>
      <c r="O1746">
        <v>1421937077</v>
      </c>
      <c r="P1746" s="8">
        <f t="shared" si="271"/>
        <v>42026.605057870373</v>
      </c>
      <c r="Q1746" s="8">
        <f t="shared" si="275"/>
        <v>42026</v>
      </c>
      <c r="R1746" s="9">
        <f t="shared" si="276"/>
        <v>0.60505787037254777</v>
      </c>
      <c r="S1746" t="b">
        <v>0</v>
      </c>
      <c r="T1746">
        <v>70</v>
      </c>
      <c r="U1746">
        <f t="shared" si="277"/>
        <v>70</v>
      </c>
      <c r="V1746" t="str">
        <f t="shared" si="278"/>
        <v/>
      </c>
      <c r="W1746" t="b">
        <v>1</v>
      </c>
      <c r="X1746" t="s">
        <v>8283</v>
      </c>
      <c r="Y1746" s="3">
        <f t="shared" si="279"/>
        <v>1.1845454545454546</v>
      </c>
      <c r="Z1746" s="4">
        <f t="shared" si="272"/>
        <v>93.071428571428569</v>
      </c>
      <c r="AA1746" t="s">
        <v>8334</v>
      </c>
      <c r="AB1746" t="s">
        <v>8335</v>
      </c>
      <c r="AC1746">
        <f>1</f>
        <v>1</v>
      </c>
    </row>
    <row r="1747" spans="1:29" ht="43.2" x14ac:dyDescent="0.3">
      <c r="A1747">
        <v>1745</v>
      </c>
      <c r="B1747" s="1" t="s">
        <v>1746</v>
      </c>
      <c r="C1747" s="1" t="s">
        <v>5855</v>
      </c>
      <c r="D1747">
        <v>7000</v>
      </c>
      <c r="E1747">
        <f>VLOOKUP(D1747,LU_A!$C$2:$D$13,1,TRUE)</f>
        <v>5000</v>
      </c>
      <c r="F1747" t="str">
        <f>VLOOKUP($D1747,LU_A!$C$2:$D$13,2,TRUE)</f>
        <v>SmC</v>
      </c>
      <c r="G1747">
        <v>7981</v>
      </c>
      <c r="H1747" t="s">
        <v>8219</v>
      </c>
      <c r="I1747" t="s">
        <v>8224</v>
      </c>
      <c r="J1747" t="s">
        <v>8246</v>
      </c>
      <c r="K1747">
        <v>1482372000</v>
      </c>
      <c r="L1747" s="8">
        <f t="shared" si="270"/>
        <v>42726.083333333328</v>
      </c>
      <c r="M1747" s="8">
        <f t="shared" si="273"/>
        <v>42726</v>
      </c>
      <c r="N1747" s="9">
        <f t="shared" si="274"/>
        <v>8.3333333328482695E-2</v>
      </c>
      <c r="O1747">
        <v>1479276838</v>
      </c>
      <c r="P1747" s="8">
        <f t="shared" si="271"/>
        <v>42690.259699074071</v>
      </c>
      <c r="Q1747" s="8">
        <f t="shared" si="275"/>
        <v>42690</v>
      </c>
      <c r="R1747" s="9">
        <f t="shared" si="276"/>
        <v>0.25969907407124992</v>
      </c>
      <c r="S1747" t="b">
        <v>0</v>
      </c>
      <c r="T1747">
        <v>89</v>
      </c>
      <c r="U1747">
        <f t="shared" si="277"/>
        <v>89</v>
      </c>
      <c r="V1747" t="str">
        <f t="shared" si="278"/>
        <v/>
      </c>
      <c r="W1747" t="b">
        <v>1</v>
      </c>
      <c r="X1747" t="s">
        <v>8283</v>
      </c>
      <c r="Y1747" s="3">
        <f t="shared" si="279"/>
        <v>1.1401428571428571</v>
      </c>
      <c r="Z1747" s="4">
        <f t="shared" si="272"/>
        <v>89.674157303370791</v>
      </c>
      <c r="AA1747" t="s">
        <v>8334</v>
      </c>
      <c r="AB1747" t="s">
        <v>8335</v>
      </c>
      <c r="AC1747">
        <f>1</f>
        <v>1</v>
      </c>
    </row>
    <row r="1748" spans="1:29" ht="57.6" x14ac:dyDescent="0.3">
      <c r="A1748">
        <v>1746</v>
      </c>
      <c r="B1748" s="1" t="s">
        <v>1747</v>
      </c>
      <c r="C1748" s="1" t="s">
        <v>5856</v>
      </c>
      <c r="D1748">
        <v>15000</v>
      </c>
      <c r="E1748">
        <f>VLOOKUP(D1748,LU_A!$C$2:$D$13,1,TRUE)</f>
        <v>15000</v>
      </c>
      <c r="F1748" t="str">
        <f>VLOOKUP($D1748,LU_A!$C$2:$D$13,2,TRUE)</f>
        <v>MedA</v>
      </c>
      <c r="G1748">
        <v>22215</v>
      </c>
      <c r="H1748" t="s">
        <v>8219</v>
      </c>
      <c r="I1748" t="s">
        <v>8224</v>
      </c>
      <c r="J1748" t="s">
        <v>8246</v>
      </c>
      <c r="K1748">
        <v>1479952800</v>
      </c>
      <c r="L1748" s="8">
        <f t="shared" si="270"/>
        <v>42698.083333333328</v>
      </c>
      <c r="M1748" s="8">
        <f t="shared" si="273"/>
        <v>42698</v>
      </c>
      <c r="N1748" s="9">
        <f t="shared" si="274"/>
        <v>8.3333333328482695E-2</v>
      </c>
      <c r="O1748">
        <v>1477368867</v>
      </c>
      <c r="P1748" s="8">
        <f t="shared" si="271"/>
        <v>42668.176701388889</v>
      </c>
      <c r="Q1748" s="8">
        <f t="shared" si="275"/>
        <v>42668</v>
      </c>
      <c r="R1748" s="9">
        <f t="shared" si="276"/>
        <v>0.17670138888934162</v>
      </c>
      <c r="S1748" t="b">
        <v>0</v>
      </c>
      <c r="T1748">
        <v>107</v>
      </c>
      <c r="U1748">
        <f t="shared" si="277"/>
        <v>107</v>
      </c>
      <c r="V1748" t="str">
        <f t="shared" si="278"/>
        <v/>
      </c>
      <c r="W1748" t="b">
        <v>1</v>
      </c>
      <c r="X1748" t="s">
        <v>8283</v>
      </c>
      <c r="Y1748" s="3">
        <f t="shared" si="279"/>
        <v>1.4810000000000001</v>
      </c>
      <c r="Z1748" s="4">
        <f t="shared" si="272"/>
        <v>207.61682242990653</v>
      </c>
      <c r="AA1748" t="s">
        <v>8334</v>
      </c>
      <c r="AB1748" t="s">
        <v>8335</v>
      </c>
      <c r="AC1748">
        <f>1</f>
        <v>1</v>
      </c>
    </row>
    <row r="1749" spans="1:29" ht="43.2" x14ac:dyDescent="0.3">
      <c r="A1749">
        <v>1747</v>
      </c>
      <c r="B1749" s="1" t="s">
        <v>1748</v>
      </c>
      <c r="C1749" s="1" t="s">
        <v>5857</v>
      </c>
      <c r="D1749">
        <v>9000</v>
      </c>
      <c r="E1749">
        <f>VLOOKUP(D1749,LU_A!$C$2:$D$13,1,TRUE)</f>
        <v>5000</v>
      </c>
      <c r="F1749" t="str">
        <f>VLOOKUP($D1749,LU_A!$C$2:$D$13,2,TRUE)</f>
        <v>SmC</v>
      </c>
      <c r="G1749">
        <v>9446</v>
      </c>
      <c r="H1749" t="s">
        <v>8219</v>
      </c>
      <c r="I1749" t="s">
        <v>8225</v>
      </c>
      <c r="J1749" t="s">
        <v>8247</v>
      </c>
      <c r="K1749">
        <v>1447426800</v>
      </c>
      <c r="L1749" s="8">
        <f t="shared" si="270"/>
        <v>42321.625</v>
      </c>
      <c r="M1749" s="8">
        <f t="shared" si="273"/>
        <v>42321</v>
      </c>
      <c r="N1749" s="9">
        <f t="shared" si="274"/>
        <v>0.625</v>
      </c>
      <c r="O1749">
        <v>1444904830</v>
      </c>
      <c r="P1749" s="8">
        <f t="shared" si="271"/>
        <v>42292.435532407413</v>
      </c>
      <c r="Q1749" s="8">
        <f t="shared" si="275"/>
        <v>42292</v>
      </c>
      <c r="R1749" s="9">
        <f t="shared" si="276"/>
        <v>0.43553240741312038</v>
      </c>
      <c r="S1749" t="b">
        <v>0</v>
      </c>
      <c r="T1749">
        <v>159</v>
      </c>
      <c r="U1749">
        <f t="shared" si="277"/>
        <v>159</v>
      </c>
      <c r="V1749" t="str">
        <f t="shared" si="278"/>
        <v/>
      </c>
      <c r="W1749" t="b">
        <v>1</v>
      </c>
      <c r="X1749" t="s">
        <v>8283</v>
      </c>
      <c r="Y1749" s="3">
        <f t="shared" si="279"/>
        <v>1.0495555555555556</v>
      </c>
      <c r="Z1749" s="4">
        <f t="shared" si="272"/>
        <v>59.408805031446541</v>
      </c>
      <c r="AA1749" t="s">
        <v>8334</v>
      </c>
      <c r="AB1749" t="s">
        <v>8335</v>
      </c>
      <c r="AC1749">
        <f>1</f>
        <v>1</v>
      </c>
    </row>
    <row r="1750" spans="1:29" ht="28.8" x14ac:dyDescent="0.3">
      <c r="A1750">
        <v>1748</v>
      </c>
      <c r="B1750" s="1" t="s">
        <v>1749</v>
      </c>
      <c r="C1750" s="1" t="s">
        <v>5858</v>
      </c>
      <c r="D1750">
        <v>50000</v>
      </c>
      <c r="E1750">
        <f>VLOOKUP(D1750,LU_A!$C$2:$D$13,1,TRUE)</f>
        <v>50000</v>
      </c>
      <c r="F1750" t="str">
        <f>VLOOKUP($D1750,LU_A!$C$2:$D$13,2,TRUE)</f>
        <v>LgD</v>
      </c>
      <c r="G1750">
        <v>64974</v>
      </c>
      <c r="H1750" t="s">
        <v>8219</v>
      </c>
      <c r="I1750" t="s">
        <v>8229</v>
      </c>
      <c r="J1750" t="s">
        <v>8251</v>
      </c>
      <c r="K1750">
        <v>1441234143</v>
      </c>
      <c r="L1750" s="8">
        <f t="shared" si="270"/>
        <v>42249.950729166667</v>
      </c>
      <c r="M1750" s="8">
        <f t="shared" si="273"/>
        <v>42249</v>
      </c>
      <c r="N1750" s="9">
        <f t="shared" si="274"/>
        <v>0.95072916666686069</v>
      </c>
      <c r="O1750">
        <v>1438642143</v>
      </c>
      <c r="P1750" s="8">
        <f t="shared" si="271"/>
        <v>42219.950729166667</v>
      </c>
      <c r="Q1750" s="8">
        <f t="shared" si="275"/>
        <v>42219</v>
      </c>
      <c r="R1750" s="9">
        <f t="shared" si="276"/>
        <v>0.95072916666686069</v>
      </c>
      <c r="S1750" t="b">
        <v>0</v>
      </c>
      <c r="T1750">
        <v>181</v>
      </c>
      <c r="U1750">
        <f t="shared" si="277"/>
        <v>181</v>
      </c>
      <c r="V1750" t="str">
        <f t="shared" si="278"/>
        <v/>
      </c>
      <c r="W1750" t="b">
        <v>1</v>
      </c>
      <c r="X1750" t="s">
        <v>8283</v>
      </c>
      <c r="Y1750" s="3">
        <f t="shared" si="279"/>
        <v>1.29948</v>
      </c>
      <c r="Z1750" s="4">
        <f t="shared" si="272"/>
        <v>358.97237569060775</v>
      </c>
      <c r="AA1750" t="s">
        <v>8334</v>
      </c>
      <c r="AB1750" t="s">
        <v>8335</v>
      </c>
      <c r="AC1750">
        <f>1</f>
        <v>1</v>
      </c>
    </row>
    <row r="1751" spans="1:29" ht="28.8" x14ac:dyDescent="0.3">
      <c r="A1751">
        <v>1749</v>
      </c>
      <c r="B1751" s="1" t="s">
        <v>1750</v>
      </c>
      <c r="C1751" s="1" t="s">
        <v>5859</v>
      </c>
      <c r="D1751">
        <v>10050</v>
      </c>
      <c r="E1751">
        <f>VLOOKUP(D1751,LU_A!$C$2:$D$13,1,TRUE)</f>
        <v>10000</v>
      </c>
      <c r="F1751" t="str">
        <f>VLOOKUP($D1751,LU_A!$C$2:$D$13,2,TRUE)</f>
        <v>SmD</v>
      </c>
      <c r="G1751">
        <v>12410.5</v>
      </c>
      <c r="H1751" t="s">
        <v>8219</v>
      </c>
      <c r="I1751" t="s">
        <v>8243</v>
      </c>
      <c r="J1751" t="s">
        <v>8249</v>
      </c>
      <c r="K1751">
        <v>1488394800</v>
      </c>
      <c r="L1751" s="8">
        <f t="shared" si="270"/>
        <v>42795.791666666672</v>
      </c>
      <c r="M1751" s="8">
        <f t="shared" si="273"/>
        <v>42795</v>
      </c>
      <c r="N1751" s="9">
        <f t="shared" si="274"/>
        <v>0.79166666667151731</v>
      </c>
      <c r="O1751">
        <v>1485213921</v>
      </c>
      <c r="P1751" s="8">
        <f t="shared" si="271"/>
        <v>42758.975937499999</v>
      </c>
      <c r="Q1751" s="8">
        <f t="shared" si="275"/>
        <v>42758</v>
      </c>
      <c r="R1751" s="9">
        <f t="shared" si="276"/>
        <v>0.97593749999941792</v>
      </c>
      <c r="S1751" t="b">
        <v>0</v>
      </c>
      <c r="T1751">
        <v>131</v>
      </c>
      <c r="U1751">
        <f t="shared" si="277"/>
        <v>131</v>
      </c>
      <c r="V1751" t="str">
        <f t="shared" si="278"/>
        <v/>
      </c>
      <c r="W1751" t="b">
        <v>1</v>
      </c>
      <c r="X1751" t="s">
        <v>8283</v>
      </c>
      <c r="Y1751" s="3">
        <f t="shared" si="279"/>
        <v>1.2348756218905472</v>
      </c>
      <c r="Z1751" s="4">
        <f t="shared" si="272"/>
        <v>94.736641221374043</v>
      </c>
      <c r="AA1751" t="s">
        <v>8334</v>
      </c>
      <c r="AB1751" t="s">
        <v>8335</v>
      </c>
      <c r="AC1751">
        <f>1</f>
        <v>1</v>
      </c>
    </row>
    <row r="1752" spans="1:29" ht="43.2" x14ac:dyDescent="0.3">
      <c r="A1752">
        <v>1750</v>
      </c>
      <c r="B1752" s="1" t="s">
        <v>1751</v>
      </c>
      <c r="C1752" s="1" t="s">
        <v>5860</v>
      </c>
      <c r="D1752">
        <v>5000</v>
      </c>
      <c r="E1752">
        <f>VLOOKUP(D1752,LU_A!$C$2:$D$13,1,TRUE)</f>
        <v>5000</v>
      </c>
      <c r="F1752" t="str">
        <f>VLOOKUP($D1752,LU_A!$C$2:$D$13,2,TRUE)</f>
        <v>SmC</v>
      </c>
      <c r="G1752">
        <v>10081</v>
      </c>
      <c r="H1752" t="s">
        <v>8219</v>
      </c>
      <c r="I1752" t="s">
        <v>8224</v>
      </c>
      <c r="J1752" t="s">
        <v>8246</v>
      </c>
      <c r="K1752">
        <v>1461096304</v>
      </c>
      <c r="L1752" s="8">
        <f t="shared" si="270"/>
        <v>42479.836851851855</v>
      </c>
      <c r="M1752" s="8">
        <f t="shared" si="273"/>
        <v>42479</v>
      </c>
      <c r="N1752" s="9">
        <f t="shared" si="274"/>
        <v>0.83685185185458977</v>
      </c>
      <c r="O1752">
        <v>1458936304</v>
      </c>
      <c r="P1752" s="8">
        <f t="shared" si="271"/>
        <v>42454.836851851855</v>
      </c>
      <c r="Q1752" s="8">
        <f t="shared" si="275"/>
        <v>42454</v>
      </c>
      <c r="R1752" s="9">
        <f t="shared" si="276"/>
        <v>0.83685185185458977</v>
      </c>
      <c r="S1752" t="b">
        <v>0</v>
      </c>
      <c r="T1752">
        <v>125</v>
      </c>
      <c r="U1752">
        <f t="shared" si="277"/>
        <v>125</v>
      </c>
      <c r="V1752" t="str">
        <f t="shared" si="278"/>
        <v/>
      </c>
      <c r="W1752" t="b">
        <v>1</v>
      </c>
      <c r="X1752" t="s">
        <v>8283</v>
      </c>
      <c r="Y1752" s="3">
        <f t="shared" si="279"/>
        <v>2.0162</v>
      </c>
      <c r="Z1752" s="4">
        <f t="shared" si="272"/>
        <v>80.647999999999996</v>
      </c>
      <c r="AA1752" t="s">
        <v>8334</v>
      </c>
      <c r="AB1752" t="s">
        <v>8335</v>
      </c>
      <c r="AC1752">
        <f>1</f>
        <v>1</v>
      </c>
    </row>
    <row r="1753" spans="1:29" ht="28.8" x14ac:dyDescent="0.3">
      <c r="A1753">
        <v>1751</v>
      </c>
      <c r="B1753" s="1" t="s">
        <v>1752</v>
      </c>
      <c r="C1753" s="1" t="s">
        <v>5861</v>
      </c>
      <c r="D1753">
        <v>10000</v>
      </c>
      <c r="E1753">
        <f>VLOOKUP(D1753,LU_A!$C$2:$D$13,1,TRUE)</f>
        <v>10000</v>
      </c>
      <c r="F1753" t="str">
        <f>VLOOKUP($D1753,LU_A!$C$2:$D$13,2,TRUE)</f>
        <v>SmD</v>
      </c>
      <c r="G1753">
        <v>10290</v>
      </c>
      <c r="H1753" t="s">
        <v>8219</v>
      </c>
      <c r="I1753" t="s">
        <v>8224</v>
      </c>
      <c r="J1753" t="s">
        <v>8246</v>
      </c>
      <c r="K1753">
        <v>1426787123</v>
      </c>
      <c r="L1753" s="8">
        <f t="shared" si="270"/>
        <v>42082.739849537036</v>
      </c>
      <c r="M1753" s="8">
        <f t="shared" si="273"/>
        <v>42082</v>
      </c>
      <c r="N1753" s="9">
        <f t="shared" si="274"/>
        <v>0.73984953703620704</v>
      </c>
      <c r="O1753">
        <v>1424198723</v>
      </c>
      <c r="P1753" s="8">
        <f t="shared" si="271"/>
        <v>42052.7815162037</v>
      </c>
      <c r="Q1753" s="8">
        <f t="shared" si="275"/>
        <v>42052</v>
      </c>
      <c r="R1753" s="9">
        <f t="shared" si="276"/>
        <v>0.78151620370044839</v>
      </c>
      <c r="S1753" t="b">
        <v>0</v>
      </c>
      <c r="T1753">
        <v>61</v>
      </c>
      <c r="U1753">
        <f t="shared" si="277"/>
        <v>61</v>
      </c>
      <c r="V1753" t="str">
        <f t="shared" si="278"/>
        <v/>
      </c>
      <c r="W1753" t="b">
        <v>1</v>
      </c>
      <c r="X1753" t="s">
        <v>8283</v>
      </c>
      <c r="Y1753" s="3">
        <f t="shared" si="279"/>
        <v>1.0289999999999999</v>
      </c>
      <c r="Z1753" s="4">
        <f t="shared" si="272"/>
        <v>168.68852459016392</v>
      </c>
      <c r="AA1753" t="s">
        <v>8334</v>
      </c>
      <c r="AB1753" t="s">
        <v>8335</v>
      </c>
      <c r="AC1753">
        <f>1</f>
        <v>1</v>
      </c>
    </row>
    <row r="1754" spans="1:29" ht="28.8" x14ac:dyDescent="0.3">
      <c r="A1754">
        <v>1752</v>
      </c>
      <c r="B1754" s="1" t="s">
        <v>1753</v>
      </c>
      <c r="C1754" s="1" t="s">
        <v>5862</v>
      </c>
      <c r="D1754">
        <v>1200</v>
      </c>
      <c r="E1754">
        <f>VLOOKUP(D1754,LU_A!$C$2:$D$13,1,TRUE)</f>
        <v>1000</v>
      </c>
      <c r="F1754" t="str">
        <f>VLOOKUP($D1754,LU_A!$C$2:$D$13,2,TRUE)</f>
        <v>SmB</v>
      </c>
      <c r="G1754">
        <v>3122</v>
      </c>
      <c r="H1754" t="s">
        <v>8219</v>
      </c>
      <c r="I1754" t="s">
        <v>8225</v>
      </c>
      <c r="J1754" t="s">
        <v>8247</v>
      </c>
      <c r="K1754">
        <v>1476425082</v>
      </c>
      <c r="L1754" s="8">
        <f t="shared" si="270"/>
        <v>42657.253263888888</v>
      </c>
      <c r="M1754" s="8">
        <f t="shared" si="273"/>
        <v>42657</v>
      </c>
      <c r="N1754" s="9">
        <f t="shared" si="274"/>
        <v>0.25326388888788642</v>
      </c>
      <c r="O1754">
        <v>1473833082</v>
      </c>
      <c r="P1754" s="8">
        <f t="shared" si="271"/>
        <v>42627.253263888888</v>
      </c>
      <c r="Q1754" s="8">
        <f t="shared" si="275"/>
        <v>42627</v>
      </c>
      <c r="R1754" s="9">
        <f t="shared" si="276"/>
        <v>0.25326388888788642</v>
      </c>
      <c r="S1754" t="b">
        <v>0</v>
      </c>
      <c r="T1754">
        <v>90</v>
      </c>
      <c r="U1754">
        <f t="shared" si="277"/>
        <v>90</v>
      </c>
      <c r="V1754" t="str">
        <f t="shared" si="278"/>
        <v/>
      </c>
      <c r="W1754" t="b">
        <v>1</v>
      </c>
      <c r="X1754" t="s">
        <v>8283</v>
      </c>
      <c r="Y1754" s="3">
        <f t="shared" si="279"/>
        <v>2.6016666666666666</v>
      </c>
      <c r="Z1754" s="4">
        <f t="shared" si="272"/>
        <v>34.68888888888889</v>
      </c>
      <c r="AA1754" t="s">
        <v>8334</v>
      </c>
      <c r="AB1754" t="s">
        <v>8335</v>
      </c>
      <c r="AC1754">
        <f>1</f>
        <v>1</v>
      </c>
    </row>
    <row r="1755" spans="1:29" ht="43.2" x14ac:dyDescent="0.3">
      <c r="A1755">
        <v>1753</v>
      </c>
      <c r="B1755" s="1" t="s">
        <v>1754</v>
      </c>
      <c r="C1755" s="1" t="s">
        <v>5863</v>
      </c>
      <c r="D1755">
        <v>15000</v>
      </c>
      <c r="E1755">
        <f>VLOOKUP(D1755,LU_A!$C$2:$D$13,1,TRUE)</f>
        <v>15000</v>
      </c>
      <c r="F1755" t="str">
        <f>VLOOKUP($D1755,LU_A!$C$2:$D$13,2,TRUE)</f>
        <v>MedA</v>
      </c>
      <c r="G1755">
        <v>16200</v>
      </c>
      <c r="H1755" t="s">
        <v>8219</v>
      </c>
      <c r="I1755" t="s">
        <v>8232</v>
      </c>
      <c r="J1755" t="s">
        <v>8253</v>
      </c>
      <c r="K1755">
        <v>1458579568</v>
      </c>
      <c r="L1755" s="8">
        <f t="shared" si="270"/>
        <v>42450.707962962959</v>
      </c>
      <c r="M1755" s="8">
        <f t="shared" si="273"/>
        <v>42450</v>
      </c>
      <c r="N1755" s="9">
        <f t="shared" si="274"/>
        <v>0.70796296295884531</v>
      </c>
      <c r="O1755">
        <v>1455991168</v>
      </c>
      <c r="P1755" s="8">
        <f t="shared" si="271"/>
        <v>42420.74962962963</v>
      </c>
      <c r="Q1755" s="8">
        <f t="shared" si="275"/>
        <v>42420</v>
      </c>
      <c r="R1755" s="9">
        <f t="shared" si="276"/>
        <v>0.74962962963036261</v>
      </c>
      <c r="S1755" t="b">
        <v>0</v>
      </c>
      <c r="T1755">
        <v>35</v>
      </c>
      <c r="U1755">
        <f t="shared" si="277"/>
        <v>35</v>
      </c>
      <c r="V1755" t="str">
        <f t="shared" si="278"/>
        <v/>
      </c>
      <c r="W1755" t="b">
        <v>1</v>
      </c>
      <c r="X1755" t="s">
        <v>8283</v>
      </c>
      <c r="Y1755" s="3">
        <f t="shared" si="279"/>
        <v>1.08</v>
      </c>
      <c r="Z1755" s="4">
        <f t="shared" si="272"/>
        <v>462.85714285714283</v>
      </c>
      <c r="AA1755" t="s">
        <v>8334</v>
      </c>
      <c r="AB1755" t="s">
        <v>8335</v>
      </c>
      <c r="AC1755">
        <f>1</f>
        <v>1</v>
      </c>
    </row>
    <row r="1756" spans="1:29" ht="43.2" x14ac:dyDescent="0.3">
      <c r="A1756">
        <v>1754</v>
      </c>
      <c r="B1756" s="1" t="s">
        <v>1755</v>
      </c>
      <c r="C1756" s="1" t="s">
        <v>5864</v>
      </c>
      <c r="D1756">
        <v>8500</v>
      </c>
      <c r="E1756">
        <f>VLOOKUP(D1756,LU_A!$C$2:$D$13,1,TRUE)</f>
        <v>5000</v>
      </c>
      <c r="F1756" t="str">
        <f>VLOOKUP($D1756,LU_A!$C$2:$D$13,2,TRUE)</f>
        <v>SmC</v>
      </c>
      <c r="G1756">
        <v>9395</v>
      </c>
      <c r="H1756" t="s">
        <v>8219</v>
      </c>
      <c r="I1756" t="s">
        <v>8229</v>
      </c>
      <c r="J1756" t="s">
        <v>8251</v>
      </c>
      <c r="K1756">
        <v>1428091353</v>
      </c>
      <c r="L1756" s="8">
        <f t="shared" si="270"/>
        <v>42097.835104166668</v>
      </c>
      <c r="M1756" s="8">
        <f t="shared" si="273"/>
        <v>42097</v>
      </c>
      <c r="N1756" s="9">
        <f t="shared" si="274"/>
        <v>0.83510416666831588</v>
      </c>
      <c r="O1756">
        <v>1425502953</v>
      </c>
      <c r="P1756" s="8">
        <f t="shared" si="271"/>
        <v>42067.876770833333</v>
      </c>
      <c r="Q1756" s="8">
        <f t="shared" si="275"/>
        <v>42067</v>
      </c>
      <c r="R1756" s="9">
        <f t="shared" si="276"/>
        <v>0.87677083333255723</v>
      </c>
      <c r="S1756" t="b">
        <v>0</v>
      </c>
      <c r="T1756">
        <v>90</v>
      </c>
      <c r="U1756">
        <f t="shared" si="277"/>
        <v>90</v>
      </c>
      <c r="V1756" t="str">
        <f t="shared" si="278"/>
        <v/>
      </c>
      <c r="W1756" t="b">
        <v>1</v>
      </c>
      <c r="X1756" t="s">
        <v>8283</v>
      </c>
      <c r="Y1756" s="3">
        <f t="shared" si="279"/>
        <v>1.1052941176470588</v>
      </c>
      <c r="Z1756" s="4">
        <f t="shared" si="272"/>
        <v>104.38888888888889</v>
      </c>
      <c r="AA1756" t="s">
        <v>8334</v>
      </c>
      <c r="AB1756" t="s">
        <v>8335</v>
      </c>
      <c r="AC1756">
        <f>1</f>
        <v>1</v>
      </c>
    </row>
    <row r="1757" spans="1:29" ht="43.2" x14ac:dyDescent="0.3">
      <c r="A1757">
        <v>1755</v>
      </c>
      <c r="B1757" s="1" t="s">
        <v>1756</v>
      </c>
      <c r="C1757" s="1" t="s">
        <v>5865</v>
      </c>
      <c r="D1757">
        <v>25</v>
      </c>
      <c r="E1757">
        <f>VLOOKUP(D1757,LU_A!$C$2:$D$13,1,TRUE)</f>
        <v>0</v>
      </c>
      <c r="F1757" t="str">
        <f>VLOOKUP($D1757,LU_A!$C$2:$D$13,2,TRUE)</f>
        <v>SmA</v>
      </c>
      <c r="G1757">
        <v>30</v>
      </c>
      <c r="H1757" t="s">
        <v>8219</v>
      </c>
      <c r="I1757" t="s">
        <v>8224</v>
      </c>
      <c r="J1757" t="s">
        <v>8246</v>
      </c>
      <c r="K1757">
        <v>1444071361</v>
      </c>
      <c r="L1757" s="8">
        <f t="shared" si="270"/>
        <v>42282.788900462961</v>
      </c>
      <c r="M1757" s="8">
        <f t="shared" si="273"/>
        <v>42282</v>
      </c>
      <c r="N1757" s="9">
        <f t="shared" si="274"/>
        <v>0.78890046296146465</v>
      </c>
      <c r="O1757">
        <v>1441479361</v>
      </c>
      <c r="P1757" s="8">
        <f t="shared" si="271"/>
        <v>42252.788900462961</v>
      </c>
      <c r="Q1757" s="8">
        <f t="shared" si="275"/>
        <v>42252</v>
      </c>
      <c r="R1757" s="9">
        <f t="shared" si="276"/>
        <v>0.78890046296146465</v>
      </c>
      <c r="S1757" t="b">
        <v>0</v>
      </c>
      <c r="T1757">
        <v>4</v>
      </c>
      <c r="U1757">
        <f t="shared" si="277"/>
        <v>4</v>
      </c>
      <c r="V1757" t="str">
        <f t="shared" si="278"/>
        <v/>
      </c>
      <c r="W1757" t="b">
        <v>1</v>
      </c>
      <c r="X1757" t="s">
        <v>8283</v>
      </c>
      <c r="Y1757" s="3">
        <f t="shared" si="279"/>
        <v>1.2</v>
      </c>
      <c r="Z1757" s="4">
        <f t="shared" si="272"/>
        <v>7.5</v>
      </c>
      <c r="AA1757" t="s">
        <v>8334</v>
      </c>
      <c r="AB1757" t="s">
        <v>8335</v>
      </c>
      <c r="AC1757">
        <f>1</f>
        <v>1</v>
      </c>
    </row>
    <row r="1758" spans="1:29" ht="43.2" x14ac:dyDescent="0.3">
      <c r="A1758">
        <v>1756</v>
      </c>
      <c r="B1758" s="1" t="s">
        <v>1757</v>
      </c>
      <c r="C1758" s="1" t="s">
        <v>5866</v>
      </c>
      <c r="D1758">
        <v>5500</v>
      </c>
      <c r="E1758">
        <f>VLOOKUP(D1758,LU_A!$C$2:$D$13,1,TRUE)</f>
        <v>5000</v>
      </c>
      <c r="F1758" t="str">
        <f>VLOOKUP($D1758,LU_A!$C$2:$D$13,2,TRUE)</f>
        <v>SmC</v>
      </c>
      <c r="G1758">
        <v>5655.6</v>
      </c>
      <c r="H1758" t="s">
        <v>8219</v>
      </c>
      <c r="I1758" t="s">
        <v>8224</v>
      </c>
      <c r="J1758" t="s">
        <v>8246</v>
      </c>
      <c r="K1758">
        <v>1472443269</v>
      </c>
      <c r="L1758" s="8">
        <f t="shared" si="270"/>
        <v>42611.167465277773</v>
      </c>
      <c r="M1758" s="8">
        <f t="shared" si="273"/>
        <v>42611</v>
      </c>
      <c r="N1758" s="9">
        <f t="shared" si="274"/>
        <v>0.16746527777286246</v>
      </c>
      <c r="O1758">
        <v>1468987269</v>
      </c>
      <c r="P1758" s="8">
        <f t="shared" si="271"/>
        <v>42571.167465277773</v>
      </c>
      <c r="Q1758" s="8">
        <f t="shared" si="275"/>
        <v>42571</v>
      </c>
      <c r="R1758" s="9">
        <f t="shared" si="276"/>
        <v>0.16746527777286246</v>
      </c>
      <c r="S1758" t="b">
        <v>0</v>
      </c>
      <c r="T1758">
        <v>120</v>
      </c>
      <c r="U1758">
        <f t="shared" si="277"/>
        <v>120</v>
      </c>
      <c r="V1758" t="str">
        <f t="shared" si="278"/>
        <v/>
      </c>
      <c r="W1758" t="b">
        <v>1</v>
      </c>
      <c r="X1758" t="s">
        <v>8283</v>
      </c>
      <c r="Y1758" s="3">
        <f t="shared" si="279"/>
        <v>1.0282909090909091</v>
      </c>
      <c r="Z1758" s="4">
        <f t="shared" si="272"/>
        <v>47.13</v>
      </c>
      <c r="AA1758" t="s">
        <v>8334</v>
      </c>
      <c r="AB1758" t="s">
        <v>8335</v>
      </c>
      <c r="AC1758">
        <f>1</f>
        <v>1</v>
      </c>
    </row>
    <row r="1759" spans="1:29" ht="28.8" x14ac:dyDescent="0.3">
      <c r="A1759">
        <v>1757</v>
      </c>
      <c r="B1759" s="1" t="s">
        <v>1758</v>
      </c>
      <c r="C1759" s="1" t="s">
        <v>5867</v>
      </c>
      <c r="D1759">
        <v>5000</v>
      </c>
      <c r="E1759">
        <f>VLOOKUP(D1759,LU_A!$C$2:$D$13,1,TRUE)</f>
        <v>5000</v>
      </c>
      <c r="F1759" t="str">
        <f>VLOOKUP($D1759,LU_A!$C$2:$D$13,2,TRUE)</f>
        <v>SmC</v>
      </c>
      <c r="G1759">
        <v>5800</v>
      </c>
      <c r="H1759" t="s">
        <v>8219</v>
      </c>
      <c r="I1759" t="s">
        <v>8224</v>
      </c>
      <c r="J1759" t="s">
        <v>8246</v>
      </c>
      <c r="K1759">
        <v>1485631740</v>
      </c>
      <c r="L1759" s="8">
        <f t="shared" si="270"/>
        <v>42763.811805555553</v>
      </c>
      <c r="M1759" s="8">
        <f t="shared" si="273"/>
        <v>42763</v>
      </c>
      <c r="N1759" s="9">
        <f t="shared" si="274"/>
        <v>0.81180555555329192</v>
      </c>
      <c r="O1759">
        <v>1483041083</v>
      </c>
      <c r="P1759" s="8">
        <f t="shared" si="271"/>
        <v>42733.827349537038</v>
      </c>
      <c r="Q1759" s="8">
        <f t="shared" si="275"/>
        <v>42733</v>
      </c>
      <c r="R1759" s="9">
        <f t="shared" si="276"/>
        <v>0.82734953703766223</v>
      </c>
      <c r="S1759" t="b">
        <v>0</v>
      </c>
      <c r="T1759">
        <v>14</v>
      </c>
      <c r="U1759">
        <f t="shared" si="277"/>
        <v>14</v>
      </c>
      <c r="V1759" t="str">
        <f t="shared" si="278"/>
        <v/>
      </c>
      <c r="W1759" t="b">
        <v>1</v>
      </c>
      <c r="X1759" t="s">
        <v>8283</v>
      </c>
      <c r="Y1759" s="3">
        <f t="shared" si="279"/>
        <v>1.1599999999999999</v>
      </c>
      <c r="Z1759" s="4">
        <f t="shared" si="272"/>
        <v>414.28571428571428</v>
      </c>
      <c r="AA1759" t="s">
        <v>8334</v>
      </c>
      <c r="AB1759" t="s">
        <v>8335</v>
      </c>
      <c r="AC1759">
        <f>1</f>
        <v>1</v>
      </c>
    </row>
    <row r="1760" spans="1:29" ht="57.6" x14ac:dyDescent="0.3">
      <c r="A1760">
        <v>1758</v>
      </c>
      <c r="B1760" s="1" t="s">
        <v>1759</v>
      </c>
      <c r="C1760" s="1" t="s">
        <v>5868</v>
      </c>
      <c r="D1760">
        <v>1000</v>
      </c>
      <c r="E1760">
        <f>VLOOKUP(D1760,LU_A!$C$2:$D$13,1,TRUE)</f>
        <v>1000</v>
      </c>
      <c r="F1760" t="str">
        <f>VLOOKUP($D1760,LU_A!$C$2:$D$13,2,TRUE)</f>
        <v>SmB</v>
      </c>
      <c r="G1760">
        <v>1147</v>
      </c>
      <c r="H1760" t="s">
        <v>8219</v>
      </c>
      <c r="I1760" t="s">
        <v>8224</v>
      </c>
      <c r="J1760" t="s">
        <v>8246</v>
      </c>
      <c r="K1760">
        <v>1468536992</v>
      </c>
      <c r="L1760" s="8">
        <f t="shared" si="270"/>
        <v>42565.955925925926</v>
      </c>
      <c r="M1760" s="8">
        <f t="shared" si="273"/>
        <v>42565</v>
      </c>
      <c r="N1760" s="9">
        <f t="shared" si="274"/>
        <v>0.95592592592583969</v>
      </c>
      <c r="O1760">
        <v>1463352992</v>
      </c>
      <c r="P1760" s="8">
        <f t="shared" si="271"/>
        <v>42505.955925925926</v>
      </c>
      <c r="Q1760" s="8">
        <f t="shared" si="275"/>
        <v>42505</v>
      </c>
      <c r="R1760" s="9">
        <f t="shared" si="276"/>
        <v>0.95592592592583969</v>
      </c>
      <c r="S1760" t="b">
        <v>0</v>
      </c>
      <c r="T1760">
        <v>27</v>
      </c>
      <c r="U1760">
        <f t="shared" si="277"/>
        <v>27</v>
      </c>
      <c r="V1760" t="str">
        <f t="shared" si="278"/>
        <v/>
      </c>
      <c r="W1760" t="b">
        <v>1</v>
      </c>
      <c r="X1760" t="s">
        <v>8283</v>
      </c>
      <c r="Y1760" s="3">
        <f t="shared" si="279"/>
        <v>1.147</v>
      </c>
      <c r="Z1760" s="4">
        <f t="shared" si="272"/>
        <v>42.481481481481481</v>
      </c>
      <c r="AA1760" t="s">
        <v>8334</v>
      </c>
      <c r="AB1760" t="s">
        <v>8335</v>
      </c>
      <c r="AC1760">
        <f>1</f>
        <v>1</v>
      </c>
    </row>
    <row r="1761" spans="1:29" ht="28.8" x14ac:dyDescent="0.3">
      <c r="A1761">
        <v>1759</v>
      </c>
      <c r="B1761" s="1" t="s">
        <v>1760</v>
      </c>
      <c r="C1761" s="1" t="s">
        <v>5869</v>
      </c>
      <c r="D1761">
        <v>5000</v>
      </c>
      <c r="E1761">
        <f>VLOOKUP(D1761,LU_A!$C$2:$D$13,1,TRUE)</f>
        <v>5000</v>
      </c>
      <c r="F1761" t="str">
        <f>VLOOKUP($D1761,LU_A!$C$2:$D$13,2,TRUE)</f>
        <v>SmC</v>
      </c>
      <c r="G1761">
        <v>5330</v>
      </c>
      <c r="H1761" t="s">
        <v>8219</v>
      </c>
      <c r="I1761" t="s">
        <v>8224</v>
      </c>
      <c r="J1761" t="s">
        <v>8246</v>
      </c>
      <c r="K1761">
        <v>1427309629</v>
      </c>
      <c r="L1761" s="8">
        <f t="shared" si="270"/>
        <v>42088.787372685183</v>
      </c>
      <c r="M1761" s="8">
        <f t="shared" si="273"/>
        <v>42088</v>
      </c>
      <c r="N1761" s="9">
        <f t="shared" si="274"/>
        <v>0.78737268518307246</v>
      </c>
      <c r="O1761">
        <v>1425585229</v>
      </c>
      <c r="P1761" s="8">
        <f t="shared" si="271"/>
        <v>42068.829039351855</v>
      </c>
      <c r="Q1761" s="8">
        <f t="shared" si="275"/>
        <v>42068</v>
      </c>
      <c r="R1761" s="9">
        <f t="shared" si="276"/>
        <v>0.82903935185458977</v>
      </c>
      <c r="S1761" t="b">
        <v>0</v>
      </c>
      <c r="T1761">
        <v>49</v>
      </c>
      <c r="U1761">
        <f t="shared" si="277"/>
        <v>49</v>
      </c>
      <c r="V1761" t="str">
        <f t="shared" si="278"/>
        <v/>
      </c>
      <c r="W1761" t="b">
        <v>1</v>
      </c>
      <c r="X1761" t="s">
        <v>8283</v>
      </c>
      <c r="Y1761" s="3">
        <f t="shared" si="279"/>
        <v>1.0660000000000001</v>
      </c>
      <c r="Z1761" s="4">
        <f t="shared" si="272"/>
        <v>108.77551020408163</v>
      </c>
      <c r="AA1761" t="s">
        <v>8334</v>
      </c>
      <c r="AB1761" t="s">
        <v>8335</v>
      </c>
      <c r="AC1761">
        <f>1</f>
        <v>1</v>
      </c>
    </row>
    <row r="1762" spans="1:29" ht="43.2" x14ac:dyDescent="0.3">
      <c r="A1762">
        <v>1760</v>
      </c>
      <c r="B1762" s="1" t="s">
        <v>1761</v>
      </c>
      <c r="C1762" s="1" t="s">
        <v>5870</v>
      </c>
      <c r="D1762">
        <v>5000</v>
      </c>
      <c r="E1762">
        <f>VLOOKUP(D1762,LU_A!$C$2:$D$13,1,TRUE)</f>
        <v>5000</v>
      </c>
      <c r="F1762" t="str">
        <f>VLOOKUP($D1762,LU_A!$C$2:$D$13,2,TRUE)</f>
        <v>SmC</v>
      </c>
      <c r="G1762">
        <v>8272</v>
      </c>
      <c r="H1762" t="s">
        <v>8219</v>
      </c>
      <c r="I1762" t="s">
        <v>8224</v>
      </c>
      <c r="J1762" t="s">
        <v>8246</v>
      </c>
      <c r="K1762">
        <v>1456416513</v>
      </c>
      <c r="L1762" s="8">
        <f t="shared" si="270"/>
        <v>42425.67260416667</v>
      </c>
      <c r="M1762" s="8">
        <f t="shared" si="273"/>
        <v>42425</v>
      </c>
      <c r="N1762" s="9">
        <f t="shared" si="274"/>
        <v>0.67260416666977108</v>
      </c>
      <c r="O1762">
        <v>1454688513</v>
      </c>
      <c r="P1762" s="8">
        <f t="shared" si="271"/>
        <v>42405.67260416667</v>
      </c>
      <c r="Q1762" s="8">
        <f t="shared" si="275"/>
        <v>42405</v>
      </c>
      <c r="R1762" s="9">
        <f t="shared" si="276"/>
        <v>0.67260416666977108</v>
      </c>
      <c r="S1762" t="b">
        <v>0</v>
      </c>
      <c r="T1762">
        <v>102</v>
      </c>
      <c r="U1762">
        <f t="shared" si="277"/>
        <v>102</v>
      </c>
      <c r="V1762" t="str">
        <f t="shared" si="278"/>
        <v/>
      </c>
      <c r="W1762" t="b">
        <v>1</v>
      </c>
      <c r="X1762" t="s">
        <v>8283</v>
      </c>
      <c r="Y1762" s="3">
        <f t="shared" si="279"/>
        <v>1.6544000000000001</v>
      </c>
      <c r="Z1762" s="4">
        <f t="shared" si="272"/>
        <v>81.098039215686271</v>
      </c>
      <c r="AA1762" t="s">
        <v>8334</v>
      </c>
      <c r="AB1762" t="s">
        <v>8335</v>
      </c>
      <c r="AC1762">
        <f>1</f>
        <v>1</v>
      </c>
    </row>
    <row r="1763" spans="1:29" ht="28.8" x14ac:dyDescent="0.3">
      <c r="A1763">
        <v>1761</v>
      </c>
      <c r="B1763" s="1" t="s">
        <v>1762</v>
      </c>
      <c r="C1763" s="1" t="s">
        <v>5871</v>
      </c>
      <c r="D1763">
        <v>100</v>
      </c>
      <c r="E1763">
        <f>VLOOKUP(D1763,LU_A!$C$2:$D$13,1,TRUE)</f>
        <v>0</v>
      </c>
      <c r="F1763" t="str">
        <f>VLOOKUP($D1763,LU_A!$C$2:$D$13,2,TRUE)</f>
        <v>SmA</v>
      </c>
      <c r="G1763">
        <v>155</v>
      </c>
      <c r="H1763" t="s">
        <v>8219</v>
      </c>
      <c r="I1763" t="s">
        <v>8225</v>
      </c>
      <c r="J1763" t="s">
        <v>8247</v>
      </c>
      <c r="K1763">
        <v>1442065060</v>
      </c>
      <c r="L1763" s="8">
        <f t="shared" si="270"/>
        <v>42259.567824074074</v>
      </c>
      <c r="M1763" s="8">
        <f t="shared" si="273"/>
        <v>42259</v>
      </c>
      <c r="N1763" s="9">
        <f t="shared" si="274"/>
        <v>0.56782407407445135</v>
      </c>
      <c r="O1763">
        <v>1437745060</v>
      </c>
      <c r="P1763" s="8">
        <f t="shared" si="271"/>
        <v>42209.567824074074</v>
      </c>
      <c r="Q1763" s="8">
        <f t="shared" si="275"/>
        <v>42209</v>
      </c>
      <c r="R1763" s="9">
        <f t="shared" si="276"/>
        <v>0.56782407407445135</v>
      </c>
      <c r="S1763" t="b">
        <v>0</v>
      </c>
      <c r="T1763">
        <v>3</v>
      </c>
      <c r="U1763">
        <f t="shared" si="277"/>
        <v>3</v>
      </c>
      <c r="V1763" t="str">
        <f t="shared" si="278"/>
        <v/>
      </c>
      <c r="W1763" t="b">
        <v>1</v>
      </c>
      <c r="X1763" t="s">
        <v>8283</v>
      </c>
      <c r="Y1763" s="3">
        <f t="shared" si="279"/>
        <v>1.55</v>
      </c>
      <c r="Z1763" s="4">
        <f t="shared" si="272"/>
        <v>51.666666666666664</v>
      </c>
      <c r="AA1763" t="s">
        <v>8334</v>
      </c>
      <c r="AB1763" t="s">
        <v>8335</v>
      </c>
      <c r="AC1763">
        <f>1</f>
        <v>1</v>
      </c>
    </row>
    <row r="1764" spans="1:29" ht="28.8" x14ac:dyDescent="0.3">
      <c r="A1764">
        <v>1762</v>
      </c>
      <c r="B1764" s="1" t="s">
        <v>1763</v>
      </c>
      <c r="C1764" s="1" t="s">
        <v>5872</v>
      </c>
      <c r="D1764">
        <v>100</v>
      </c>
      <c r="E1764">
        <f>VLOOKUP(D1764,LU_A!$C$2:$D$13,1,TRUE)</f>
        <v>0</v>
      </c>
      <c r="F1764" t="str">
        <f>VLOOKUP($D1764,LU_A!$C$2:$D$13,2,TRUE)</f>
        <v>SmA</v>
      </c>
      <c r="G1764">
        <v>885</v>
      </c>
      <c r="H1764" t="s">
        <v>8219</v>
      </c>
      <c r="I1764" t="s">
        <v>8224</v>
      </c>
      <c r="J1764" t="s">
        <v>8246</v>
      </c>
      <c r="K1764">
        <v>1457739245</v>
      </c>
      <c r="L1764" s="8">
        <f t="shared" si="270"/>
        <v>42440.982002314813</v>
      </c>
      <c r="M1764" s="8">
        <f t="shared" si="273"/>
        <v>42440</v>
      </c>
      <c r="N1764" s="9">
        <f t="shared" si="274"/>
        <v>0.98200231481314404</v>
      </c>
      <c r="O1764">
        <v>1455147245</v>
      </c>
      <c r="P1764" s="8">
        <f t="shared" si="271"/>
        <v>42410.982002314813</v>
      </c>
      <c r="Q1764" s="8">
        <f t="shared" si="275"/>
        <v>42410</v>
      </c>
      <c r="R1764" s="9">
        <f t="shared" si="276"/>
        <v>0.98200231481314404</v>
      </c>
      <c r="S1764" t="b">
        <v>0</v>
      </c>
      <c r="T1764">
        <v>25</v>
      </c>
      <c r="U1764">
        <f t="shared" si="277"/>
        <v>25</v>
      </c>
      <c r="V1764" t="str">
        <f t="shared" si="278"/>
        <v/>
      </c>
      <c r="W1764" t="b">
        <v>1</v>
      </c>
      <c r="X1764" t="s">
        <v>8283</v>
      </c>
      <c r="Y1764" s="3">
        <f t="shared" si="279"/>
        <v>8.85</v>
      </c>
      <c r="Z1764" s="4">
        <f t="shared" si="272"/>
        <v>35.4</v>
      </c>
      <c r="AA1764" t="s">
        <v>8334</v>
      </c>
      <c r="AB1764" t="s">
        <v>8335</v>
      </c>
      <c r="AC1764">
        <f>1</f>
        <v>1</v>
      </c>
    </row>
    <row r="1765" spans="1:29" ht="57.6" x14ac:dyDescent="0.3">
      <c r="A1765">
        <v>1763</v>
      </c>
      <c r="B1765" s="1" t="s">
        <v>1764</v>
      </c>
      <c r="C1765" s="1" t="s">
        <v>5873</v>
      </c>
      <c r="D1765">
        <v>12000</v>
      </c>
      <c r="E1765">
        <f>VLOOKUP(D1765,LU_A!$C$2:$D$13,1,TRUE)</f>
        <v>10000</v>
      </c>
      <c r="F1765" t="str">
        <f>VLOOKUP($D1765,LU_A!$C$2:$D$13,2,TRUE)</f>
        <v>SmD</v>
      </c>
      <c r="G1765">
        <v>12229</v>
      </c>
      <c r="H1765" t="s">
        <v>8219</v>
      </c>
      <c r="I1765" t="s">
        <v>8224</v>
      </c>
      <c r="J1765" t="s">
        <v>8246</v>
      </c>
      <c r="K1765">
        <v>1477255840</v>
      </c>
      <c r="L1765" s="8">
        <f t="shared" si="270"/>
        <v>42666.868518518517</v>
      </c>
      <c r="M1765" s="8">
        <f t="shared" si="273"/>
        <v>42666</v>
      </c>
      <c r="N1765" s="9">
        <f t="shared" si="274"/>
        <v>0.86851851851679385</v>
      </c>
      <c r="O1765">
        <v>1474663840</v>
      </c>
      <c r="P1765" s="8">
        <f t="shared" si="271"/>
        <v>42636.868518518517</v>
      </c>
      <c r="Q1765" s="8">
        <f t="shared" si="275"/>
        <v>42636</v>
      </c>
      <c r="R1765" s="9">
        <f t="shared" si="276"/>
        <v>0.86851851851679385</v>
      </c>
      <c r="S1765" t="b">
        <v>0</v>
      </c>
      <c r="T1765">
        <v>118</v>
      </c>
      <c r="U1765">
        <f t="shared" si="277"/>
        <v>118</v>
      </c>
      <c r="V1765" t="str">
        <f t="shared" si="278"/>
        <v/>
      </c>
      <c r="W1765" t="b">
        <v>1</v>
      </c>
      <c r="X1765" t="s">
        <v>8283</v>
      </c>
      <c r="Y1765" s="3">
        <f t="shared" si="279"/>
        <v>1.0190833333333333</v>
      </c>
      <c r="Z1765" s="4">
        <f t="shared" si="272"/>
        <v>103.63559322033899</v>
      </c>
      <c r="AA1765" t="s">
        <v>8334</v>
      </c>
      <c r="AB1765" t="s">
        <v>8335</v>
      </c>
      <c r="AC1765">
        <f>1</f>
        <v>1</v>
      </c>
    </row>
    <row r="1766" spans="1:29" ht="43.2" x14ac:dyDescent="0.3">
      <c r="A1766">
        <v>1764</v>
      </c>
      <c r="B1766" s="1" t="s">
        <v>1765</v>
      </c>
      <c r="C1766" s="1" t="s">
        <v>5874</v>
      </c>
      <c r="D1766">
        <v>11000</v>
      </c>
      <c r="E1766">
        <f>VLOOKUP(D1766,LU_A!$C$2:$D$13,1,TRUE)</f>
        <v>10000</v>
      </c>
      <c r="F1766" t="str">
        <f>VLOOKUP($D1766,LU_A!$C$2:$D$13,2,TRUE)</f>
        <v>SmD</v>
      </c>
      <c r="G1766">
        <v>2156</v>
      </c>
      <c r="H1766" t="s">
        <v>8221</v>
      </c>
      <c r="I1766" t="s">
        <v>8225</v>
      </c>
      <c r="J1766" t="s">
        <v>8247</v>
      </c>
      <c r="K1766">
        <v>1407065979</v>
      </c>
      <c r="L1766" s="8">
        <f t="shared" si="270"/>
        <v>41854.485868055555</v>
      </c>
      <c r="M1766" s="8">
        <f t="shared" si="273"/>
        <v>41854</v>
      </c>
      <c r="N1766" s="9">
        <f t="shared" si="274"/>
        <v>0.48586805555532919</v>
      </c>
      <c r="O1766">
        <v>1404560379</v>
      </c>
      <c r="P1766" s="8">
        <f t="shared" si="271"/>
        <v>41825.485868055555</v>
      </c>
      <c r="Q1766" s="8">
        <f t="shared" si="275"/>
        <v>41825</v>
      </c>
      <c r="R1766" s="9">
        <f t="shared" si="276"/>
        <v>0.48586805555532919</v>
      </c>
      <c r="S1766" t="b">
        <v>1</v>
      </c>
      <c r="T1766">
        <v>39</v>
      </c>
      <c r="U1766" t="str">
        <f t="shared" si="277"/>
        <v/>
      </c>
      <c r="V1766">
        <f t="shared" si="278"/>
        <v>39</v>
      </c>
      <c r="W1766" t="b">
        <v>0</v>
      </c>
      <c r="X1766" t="s">
        <v>8283</v>
      </c>
      <c r="Y1766" s="3">
        <f t="shared" si="279"/>
        <v>0.19600000000000001</v>
      </c>
      <c r="Z1766" s="4">
        <f t="shared" si="272"/>
        <v>55.282051282051285</v>
      </c>
      <c r="AA1766" t="s">
        <v>8334</v>
      </c>
      <c r="AB1766" t="s">
        <v>8335</v>
      </c>
      <c r="AC1766">
        <f>1</f>
        <v>1</v>
      </c>
    </row>
    <row r="1767" spans="1:29" ht="43.2" x14ac:dyDescent="0.3">
      <c r="A1767">
        <v>1765</v>
      </c>
      <c r="B1767" s="1" t="s">
        <v>1766</v>
      </c>
      <c r="C1767" s="1" t="s">
        <v>5875</v>
      </c>
      <c r="D1767">
        <v>12500</v>
      </c>
      <c r="E1767">
        <f>VLOOKUP(D1767,LU_A!$C$2:$D$13,1,TRUE)</f>
        <v>10000</v>
      </c>
      <c r="F1767" t="str">
        <f>VLOOKUP($D1767,LU_A!$C$2:$D$13,2,TRUE)</f>
        <v>SmD</v>
      </c>
      <c r="G1767">
        <v>7433.48</v>
      </c>
      <c r="H1767" t="s">
        <v>8221</v>
      </c>
      <c r="I1767" t="s">
        <v>8224</v>
      </c>
      <c r="J1767" t="s">
        <v>8246</v>
      </c>
      <c r="K1767">
        <v>1407972712</v>
      </c>
      <c r="L1767" s="8">
        <f t="shared" si="270"/>
        <v>41864.980462962965</v>
      </c>
      <c r="M1767" s="8">
        <f t="shared" si="273"/>
        <v>41864</v>
      </c>
      <c r="N1767" s="9">
        <f t="shared" si="274"/>
        <v>0.98046296296524815</v>
      </c>
      <c r="O1767">
        <v>1405380712</v>
      </c>
      <c r="P1767" s="8">
        <f t="shared" si="271"/>
        <v>41834.980462962965</v>
      </c>
      <c r="Q1767" s="8">
        <f t="shared" si="275"/>
        <v>41834</v>
      </c>
      <c r="R1767" s="9">
        <f t="shared" si="276"/>
        <v>0.98046296296524815</v>
      </c>
      <c r="S1767" t="b">
        <v>1</v>
      </c>
      <c r="T1767">
        <v>103</v>
      </c>
      <c r="U1767" t="str">
        <f t="shared" si="277"/>
        <v/>
      </c>
      <c r="V1767">
        <f t="shared" si="278"/>
        <v>103</v>
      </c>
      <c r="W1767" t="b">
        <v>0</v>
      </c>
      <c r="X1767" t="s">
        <v>8283</v>
      </c>
      <c r="Y1767" s="3">
        <f t="shared" si="279"/>
        <v>0.59467839999999994</v>
      </c>
      <c r="Z1767" s="4">
        <f t="shared" si="272"/>
        <v>72.16970873786407</v>
      </c>
      <c r="AA1767" t="s">
        <v>8334</v>
      </c>
      <c r="AB1767" t="s">
        <v>8335</v>
      </c>
      <c r="AC1767">
        <f>1</f>
        <v>1</v>
      </c>
    </row>
    <row r="1768" spans="1:29" ht="28.8" x14ac:dyDescent="0.3">
      <c r="A1768">
        <v>1766</v>
      </c>
      <c r="B1768" s="1" t="s">
        <v>1767</v>
      </c>
      <c r="C1768" s="1" t="s">
        <v>5876</v>
      </c>
      <c r="D1768">
        <v>1500</v>
      </c>
      <c r="E1768">
        <f>VLOOKUP(D1768,LU_A!$C$2:$D$13,1,TRUE)</f>
        <v>1000</v>
      </c>
      <c r="F1768" t="str">
        <f>VLOOKUP($D1768,LU_A!$C$2:$D$13,2,TRUE)</f>
        <v>SmB</v>
      </c>
      <c r="G1768">
        <v>0</v>
      </c>
      <c r="H1768" t="s">
        <v>8221</v>
      </c>
      <c r="I1768" t="s">
        <v>8226</v>
      </c>
      <c r="J1768" t="s">
        <v>8248</v>
      </c>
      <c r="K1768">
        <v>1408999088</v>
      </c>
      <c r="L1768" s="8">
        <f t="shared" si="270"/>
        <v>41876.859814814816</v>
      </c>
      <c r="M1768" s="8">
        <f t="shared" si="273"/>
        <v>41876</v>
      </c>
      <c r="N1768" s="9">
        <f t="shared" si="274"/>
        <v>0.85981481481576338</v>
      </c>
      <c r="O1768">
        <v>1407184688</v>
      </c>
      <c r="P1768" s="8">
        <f t="shared" si="271"/>
        <v>41855.859814814816</v>
      </c>
      <c r="Q1768" s="8">
        <f t="shared" si="275"/>
        <v>41855</v>
      </c>
      <c r="R1768" s="9">
        <f t="shared" si="276"/>
        <v>0.85981481481576338</v>
      </c>
      <c r="S1768" t="b">
        <v>1</v>
      </c>
      <c r="T1768">
        <v>0</v>
      </c>
      <c r="U1768" t="str">
        <f t="shared" si="277"/>
        <v/>
      </c>
      <c r="V1768">
        <f t="shared" si="278"/>
        <v>0</v>
      </c>
      <c r="W1768" t="b">
        <v>0</v>
      </c>
      <c r="X1768" t="s">
        <v>8283</v>
      </c>
      <c r="Y1768" s="3">
        <f t="shared" si="279"/>
        <v>0</v>
      </c>
      <c r="Z1768" s="4" t="str">
        <f t="shared" si="272"/>
        <v xml:space="preserve"> </v>
      </c>
      <c r="AA1768" t="s">
        <v>8334</v>
      </c>
      <c r="AB1768" t="s">
        <v>8335</v>
      </c>
      <c r="AC1768">
        <f>1</f>
        <v>1</v>
      </c>
    </row>
    <row r="1769" spans="1:29" ht="28.8" x14ac:dyDescent="0.3">
      <c r="A1769">
        <v>1767</v>
      </c>
      <c r="B1769" s="1" t="s">
        <v>1768</v>
      </c>
      <c r="C1769" s="1" t="s">
        <v>5877</v>
      </c>
      <c r="D1769">
        <v>5000</v>
      </c>
      <c r="E1769">
        <f>VLOOKUP(D1769,LU_A!$C$2:$D$13,1,TRUE)</f>
        <v>5000</v>
      </c>
      <c r="F1769" t="str">
        <f>VLOOKUP($D1769,LU_A!$C$2:$D$13,2,TRUE)</f>
        <v>SmC</v>
      </c>
      <c r="G1769">
        <v>2286</v>
      </c>
      <c r="H1769" t="s">
        <v>8221</v>
      </c>
      <c r="I1769" t="s">
        <v>8224</v>
      </c>
      <c r="J1769" t="s">
        <v>8246</v>
      </c>
      <c r="K1769">
        <v>1407080884</v>
      </c>
      <c r="L1769" s="8">
        <f t="shared" si="270"/>
        <v>41854.658379629633</v>
      </c>
      <c r="M1769" s="8">
        <f t="shared" si="273"/>
        <v>41854</v>
      </c>
      <c r="N1769" s="9">
        <f t="shared" si="274"/>
        <v>0.65837962963269092</v>
      </c>
      <c r="O1769">
        <v>1404488884</v>
      </c>
      <c r="P1769" s="8">
        <f t="shared" si="271"/>
        <v>41824.658379629633</v>
      </c>
      <c r="Q1769" s="8">
        <f t="shared" si="275"/>
        <v>41824</v>
      </c>
      <c r="R1769" s="9">
        <f t="shared" si="276"/>
        <v>0.65837962963269092</v>
      </c>
      <c r="S1769" t="b">
        <v>1</v>
      </c>
      <c r="T1769">
        <v>39</v>
      </c>
      <c r="U1769" t="str">
        <f t="shared" si="277"/>
        <v/>
      </c>
      <c r="V1769">
        <f t="shared" si="278"/>
        <v>39</v>
      </c>
      <c r="W1769" t="b">
        <v>0</v>
      </c>
      <c r="X1769" t="s">
        <v>8283</v>
      </c>
      <c r="Y1769" s="3">
        <f t="shared" si="279"/>
        <v>0.4572</v>
      </c>
      <c r="Z1769" s="4">
        <f t="shared" si="272"/>
        <v>58.615384615384613</v>
      </c>
      <c r="AA1769" t="s">
        <v>8334</v>
      </c>
      <c r="AB1769" t="s">
        <v>8335</v>
      </c>
      <c r="AC1769">
        <f>1</f>
        <v>1</v>
      </c>
    </row>
    <row r="1770" spans="1:29" ht="43.2" x14ac:dyDescent="0.3">
      <c r="A1770">
        <v>1768</v>
      </c>
      <c r="B1770" s="1" t="s">
        <v>1769</v>
      </c>
      <c r="C1770" s="1" t="s">
        <v>5878</v>
      </c>
      <c r="D1770">
        <v>5000</v>
      </c>
      <c r="E1770">
        <f>VLOOKUP(D1770,LU_A!$C$2:$D$13,1,TRUE)</f>
        <v>5000</v>
      </c>
      <c r="F1770" t="str">
        <f>VLOOKUP($D1770,LU_A!$C$2:$D$13,2,TRUE)</f>
        <v>SmC</v>
      </c>
      <c r="G1770">
        <v>187</v>
      </c>
      <c r="H1770" t="s">
        <v>8221</v>
      </c>
      <c r="I1770" t="s">
        <v>8224</v>
      </c>
      <c r="J1770" t="s">
        <v>8246</v>
      </c>
      <c r="K1770">
        <v>1411824444</v>
      </c>
      <c r="L1770" s="8">
        <f t="shared" si="270"/>
        <v>41909.560694444444</v>
      </c>
      <c r="M1770" s="8">
        <f t="shared" si="273"/>
        <v>41909</v>
      </c>
      <c r="N1770" s="9">
        <f t="shared" si="274"/>
        <v>0.56069444444437977</v>
      </c>
      <c r="O1770">
        <v>1406640444</v>
      </c>
      <c r="P1770" s="8">
        <f t="shared" si="271"/>
        <v>41849.560694444444</v>
      </c>
      <c r="Q1770" s="8">
        <f t="shared" si="275"/>
        <v>41849</v>
      </c>
      <c r="R1770" s="9">
        <f t="shared" si="276"/>
        <v>0.56069444444437977</v>
      </c>
      <c r="S1770" t="b">
        <v>1</v>
      </c>
      <c r="T1770">
        <v>15</v>
      </c>
      <c r="U1770" t="str">
        <f t="shared" si="277"/>
        <v/>
      </c>
      <c r="V1770">
        <f t="shared" si="278"/>
        <v>15</v>
      </c>
      <c r="W1770" t="b">
        <v>0</v>
      </c>
      <c r="X1770" t="s">
        <v>8283</v>
      </c>
      <c r="Y1770" s="3">
        <f t="shared" si="279"/>
        <v>3.7400000000000003E-2</v>
      </c>
      <c r="Z1770" s="4">
        <f t="shared" si="272"/>
        <v>12.466666666666667</v>
      </c>
      <c r="AA1770" t="s">
        <v>8334</v>
      </c>
      <c r="AB1770" t="s">
        <v>8335</v>
      </c>
      <c r="AC1770">
        <f>1</f>
        <v>1</v>
      </c>
    </row>
    <row r="1771" spans="1:29" ht="43.2" x14ac:dyDescent="0.3">
      <c r="A1771">
        <v>1769</v>
      </c>
      <c r="B1771" s="1" t="s">
        <v>1770</v>
      </c>
      <c r="C1771" s="1" t="s">
        <v>5879</v>
      </c>
      <c r="D1771">
        <v>40000</v>
      </c>
      <c r="E1771">
        <f>VLOOKUP(D1771,LU_A!$C$2:$D$13,1,TRUE)</f>
        <v>40000</v>
      </c>
      <c r="F1771" t="str">
        <f>VLOOKUP($D1771,LU_A!$C$2:$D$13,2,TRUE)</f>
        <v>LgB</v>
      </c>
      <c r="G1771">
        <v>1081</v>
      </c>
      <c r="H1771" t="s">
        <v>8221</v>
      </c>
      <c r="I1771" t="s">
        <v>8224</v>
      </c>
      <c r="J1771" t="s">
        <v>8246</v>
      </c>
      <c r="K1771">
        <v>1421177959</v>
      </c>
      <c r="L1771" s="8">
        <f t="shared" si="270"/>
        <v>42017.818969907406</v>
      </c>
      <c r="M1771" s="8">
        <f t="shared" si="273"/>
        <v>42017</v>
      </c>
      <c r="N1771" s="9">
        <f t="shared" si="274"/>
        <v>0.8189699074064265</v>
      </c>
      <c r="O1771">
        <v>1418585959</v>
      </c>
      <c r="P1771" s="8">
        <f t="shared" si="271"/>
        <v>41987.818969907406</v>
      </c>
      <c r="Q1771" s="8">
        <f t="shared" si="275"/>
        <v>41987</v>
      </c>
      <c r="R1771" s="9">
        <f t="shared" si="276"/>
        <v>0.8189699074064265</v>
      </c>
      <c r="S1771" t="b">
        <v>1</v>
      </c>
      <c r="T1771">
        <v>22</v>
      </c>
      <c r="U1771" t="str">
        <f t="shared" si="277"/>
        <v/>
      </c>
      <c r="V1771">
        <f t="shared" si="278"/>
        <v>22</v>
      </c>
      <c r="W1771" t="b">
        <v>0</v>
      </c>
      <c r="X1771" t="s">
        <v>8283</v>
      </c>
      <c r="Y1771" s="3">
        <f t="shared" si="279"/>
        <v>2.7025E-2</v>
      </c>
      <c r="Z1771" s="4">
        <f t="shared" si="272"/>
        <v>49.136363636363633</v>
      </c>
      <c r="AA1771" t="s">
        <v>8334</v>
      </c>
      <c r="AB1771" t="s">
        <v>8335</v>
      </c>
      <c r="AC1771">
        <f>1</f>
        <v>1</v>
      </c>
    </row>
    <row r="1772" spans="1:29" ht="43.2" x14ac:dyDescent="0.3">
      <c r="A1772">
        <v>1770</v>
      </c>
      <c r="B1772" s="1" t="s">
        <v>1771</v>
      </c>
      <c r="C1772" s="1" t="s">
        <v>5880</v>
      </c>
      <c r="D1772">
        <v>24500</v>
      </c>
      <c r="E1772">
        <f>VLOOKUP(D1772,LU_A!$C$2:$D$13,1,TRUE)</f>
        <v>20000</v>
      </c>
      <c r="F1772" t="str">
        <f>VLOOKUP($D1772,LU_A!$C$2:$D$13,2,TRUE)</f>
        <v>MedB</v>
      </c>
      <c r="G1772">
        <v>13846</v>
      </c>
      <c r="H1772" t="s">
        <v>8221</v>
      </c>
      <c r="I1772" t="s">
        <v>8224</v>
      </c>
      <c r="J1772" t="s">
        <v>8246</v>
      </c>
      <c r="K1772">
        <v>1413312194</v>
      </c>
      <c r="L1772" s="8">
        <f t="shared" si="270"/>
        <v>41926.780023148152</v>
      </c>
      <c r="M1772" s="8">
        <f t="shared" si="273"/>
        <v>41926</v>
      </c>
      <c r="N1772" s="9">
        <f t="shared" si="274"/>
        <v>0.78002314815239515</v>
      </c>
      <c r="O1772">
        <v>1410288194</v>
      </c>
      <c r="P1772" s="8">
        <f t="shared" si="271"/>
        <v>41891.780023148152</v>
      </c>
      <c r="Q1772" s="8">
        <f t="shared" si="275"/>
        <v>41891</v>
      </c>
      <c r="R1772" s="9">
        <f t="shared" si="276"/>
        <v>0.78002314815239515</v>
      </c>
      <c r="S1772" t="b">
        <v>1</v>
      </c>
      <c r="T1772">
        <v>92</v>
      </c>
      <c r="U1772" t="str">
        <f t="shared" si="277"/>
        <v/>
      </c>
      <c r="V1772">
        <f t="shared" si="278"/>
        <v>92</v>
      </c>
      <c r="W1772" t="b">
        <v>0</v>
      </c>
      <c r="X1772" t="s">
        <v>8283</v>
      </c>
      <c r="Y1772" s="3">
        <f t="shared" si="279"/>
        <v>0.56514285714285717</v>
      </c>
      <c r="Z1772" s="4">
        <f t="shared" si="272"/>
        <v>150.5</v>
      </c>
      <c r="AA1772" t="s">
        <v>8334</v>
      </c>
      <c r="AB1772" t="s">
        <v>8335</v>
      </c>
      <c r="AC1772">
        <f>1</f>
        <v>1</v>
      </c>
    </row>
    <row r="1773" spans="1:29" ht="43.2" x14ac:dyDescent="0.3">
      <c r="A1773">
        <v>1771</v>
      </c>
      <c r="B1773" s="1" t="s">
        <v>1772</v>
      </c>
      <c r="C1773" s="1" t="s">
        <v>5881</v>
      </c>
      <c r="D1773">
        <v>4200</v>
      </c>
      <c r="E1773">
        <f>VLOOKUP(D1773,LU_A!$C$2:$D$13,1,TRUE)</f>
        <v>1000</v>
      </c>
      <c r="F1773" t="str">
        <f>VLOOKUP($D1773,LU_A!$C$2:$D$13,2,TRUE)</f>
        <v>SmB</v>
      </c>
      <c r="G1773">
        <v>895</v>
      </c>
      <c r="H1773" t="s">
        <v>8221</v>
      </c>
      <c r="I1773" t="s">
        <v>8225</v>
      </c>
      <c r="J1773" t="s">
        <v>8247</v>
      </c>
      <c r="K1773">
        <v>1414107040</v>
      </c>
      <c r="L1773" s="8">
        <f t="shared" si="270"/>
        <v>41935.979629629634</v>
      </c>
      <c r="M1773" s="8">
        <f t="shared" si="273"/>
        <v>41935</v>
      </c>
      <c r="N1773" s="9">
        <f t="shared" si="274"/>
        <v>0.97962962963356404</v>
      </c>
      <c r="O1773">
        <v>1411515040</v>
      </c>
      <c r="P1773" s="8">
        <f t="shared" si="271"/>
        <v>41905.979629629634</v>
      </c>
      <c r="Q1773" s="8">
        <f t="shared" si="275"/>
        <v>41905</v>
      </c>
      <c r="R1773" s="9">
        <f t="shared" si="276"/>
        <v>0.97962962963356404</v>
      </c>
      <c r="S1773" t="b">
        <v>1</v>
      </c>
      <c r="T1773">
        <v>25</v>
      </c>
      <c r="U1773" t="str">
        <f t="shared" si="277"/>
        <v/>
      </c>
      <c r="V1773">
        <f t="shared" si="278"/>
        <v>25</v>
      </c>
      <c r="W1773" t="b">
        <v>0</v>
      </c>
      <c r="X1773" t="s">
        <v>8283</v>
      </c>
      <c r="Y1773" s="3">
        <f t="shared" si="279"/>
        <v>0.21309523809523809</v>
      </c>
      <c r="Z1773" s="4">
        <f t="shared" si="272"/>
        <v>35.799999999999997</v>
      </c>
      <c r="AA1773" t="s">
        <v>8334</v>
      </c>
      <c r="AB1773" t="s">
        <v>8335</v>
      </c>
      <c r="AC1773">
        <f>1</f>
        <v>1</v>
      </c>
    </row>
    <row r="1774" spans="1:29" ht="43.2" x14ac:dyDescent="0.3">
      <c r="A1774">
        <v>1772</v>
      </c>
      <c r="B1774" s="1" t="s">
        <v>1773</v>
      </c>
      <c r="C1774" s="1" t="s">
        <v>5882</v>
      </c>
      <c r="D1774">
        <v>5500</v>
      </c>
      <c r="E1774">
        <f>VLOOKUP(D1774,LU_A!$C$2:$D$13,1,TRUE)</f>
        <v>5000</v>
      </c>
      <c r="F1774" t="str">
        <f>VLOOKUP($D1774,LU_A!$C$2:$D$13,2,TRUE)</f>
        <v>SmC</v>
      </c>
      <c r="G1774">
        <v>858</v>
      </c>
      <c r="H1774" t="s">
        <v>8221</v>
      </c>
      <c r="I1774" t="s">
        <v>8225</v>
      </c>
      <c r="J1774" t="s">
        <v>8247</v>
      </c>
      <c r="K1774">
        <v>1404666836</v>
      </c>
      <c r="L1774" s="8">
        <f t="shared" si="270"/>
        <v>41826.718009259261</v>
      </c>
      <c r="M1774" s="8">
        <f t="shared" si="273"/>
        <v>41826</v>
      </c>
      <c r="N1774" s="9">
        <f t="shared" si="274"/>
        <v>0.71800925926072523</v>
      </c>
      <c r="O1774">
        <v>1399482836</v>
      </c>
      <c r="P1774" s="8">
        <f t="shared" si="271"/>
        <v>41766.718009259261</v>
      </c>
      <c r="Q1774" s="8">
        <f t="shared" si="275"/>
        <v>41766</v>
      </c>
      <c r="R1774" s="9">
        <f t="shared" si="276"/>
        <v>0.71800925926072523</v>
      </c>
      <c r="S1774" t="b">
        <v>1</v>
      </c>
      <c r="T1774">
        <v>19</v>
      </c>
      <c r="U1774" t="str">
        <f t="shared" si="277"/>
        <v/>
      </c>
      <c r="V1774">
        <f t="shared" si="278"/>
        <v>19</v>
      </c>
      <c r="W1774" t="b">
        <v>0</v>
      </c>
      <c r="X1774" t="s">
        <v>8283</v>
      </c>
      <c r="Y1774" s="3">
        <f t="shared" si="279"/>
        <v>0.156</v>
      </c>
      <c r="Z1774" s="4">
        <f t="shared" si="272"/>
        <v>45.157894736842103</v>
      </c>
      <c r="AA1774" t="s">
        <v>8334</v>
      </c>
      <c r="AB1774" t="s">
        <v>8335</v>
      </c>
      <c r="AC1774">
        <f>1</f>
        <v>1</v>
      </c>
    </row>
    <row r="1775" spans="1:29" ht="43.2" x14ac:dyDescent="0.3">
      <c r="A1775">
        <v>1773</v>
      </c>
      <c r="B1775" s="1" t="s">
        <v>1774</v>
      </c>
      <c r="C1775" s="1" t="s">
        <v>5883</v>
      </c>
      <c r="D1775">
        <v>30000</v>
      </c>
      <c r="E1775">
        <f>VLOOKUP(D1775,LU_A!$C$2:$D$13,1,TRUE)</f>
        <v>30000</v>
      </c>
      <c r="F1775" t="str">
        <f>VLOOKUP($D1775,LU_A!$C$2:$D$13,2,TRUE)</f>
        <v>MedD</v>
      </c>
      <c r="G1775">
        <v>1877</v>
      </c>
      <c r="H1775" t="s">
        <v>8221</v>
      </c>
      <c r="I1775" t="s">
        <v>8224</v>
      </c>
      <c r="J1775" t="s">
        <v>8246</v>
      </c>
      <c r="K1775">
        <v>1421691298</v>
      </c>
      <c r="L1775" s="8">
        <f t="shared" si="270"/>
        <v>42023.760393518518</v>
      </c>
      <c r="M1775" s="8">
        <f t="shared" si="273"/>
        <v>42023</v>
      </c>
      <c r="N1775" s="9">
        <f t="shared" si="274"/>
        <v>0.760393518517958</v>
      </c>
      <c r="O1775">
        <v>1417803298</v>
      </c>
      <c r="P1775" s="8">
        <f t="shared" si="271"/>
        <v>41978.760393518518</v>
      </c>
      <c r="Q1775" s="8">
        <f t="shared" si="275"/>
        <v>41978</v>
      </c>
      <c r="R1775" s="9">
        <f t="shared" si="276"/>
        <v>0.760393518517958</v>
      </c>
      <c r="S1775" t="b">
        <v>1</v>
      </c>
      <c r="T1775">
        <v>19</v>
      </c>
      <c r="U1775" t="str">
        <f t="shared" si="277"/>
        <v/>
      </c>
      <c r="V1775">
        <f t="shared" si="278"/>
        <v>19</v>
      </c>
      <c r="W1775" t="b">
        <v>0</v>
      </c>
      <c r="X1775" t="s">
        <v>8283</v>
      </c>
      <c r="Y1775" s="3">
        <f t="shared" si="279"/>
        <v>6.2566666666666673E-2</v>
      </c>
      <c r="Z1775" s="4">
        <f t="shared" si="272"/>
        <v>98.78947368421052</v>
      </c>
      <c r="AA1775" t="s">
        <v>8334</v>
      </c>
      <c r="AB1775" t="s">
        <v>8335</v>
      </c>
      <c r="AC1775">
        <f>1</f>
        <v>1</v>
      </c>
    </row>
    <row r="1776" spans="1:29" ht="43.2" x14ac:dyDescent="0.3">
      <c r="A1776">
        <v>1774</v>
      </c>
      <c r="B1776" s="1" t="s">
        <v>1775</v>
      </c>
      <c r="C1776" s="1" t="s">
        <v>5884</v>
      </c>
      <c r="D1776">
        <v>2500</v>
      </c>
      <c r="E1776">
        <f>VLOOKUP(D1776,LU_A!$C$2:$D$13,1,TRUE)</f>
        <v>1000</v>
      </c>
      <c r="F1776" t="str">
        <f>VLOOKUP($D1776,LU_A!$C$2:$D$13,2,TRUE)</f>
        <v>SmB</v>
      </c>
      <c r="G1776">
        <v>1148</v>
      </c>
      <c r="H1776" t="s">
        <v>8221</v>
      </c>
      <c r="I1776" t="s">
        <v>8224</v>
      </c>
      <c r="J1776" t="s">
        <v>8246</v>
      </c>
      <c r="K1776">
        <v>1417273140</v>
      </c>
      <c r="L1776" s="8">
        <f t="shared" si="270"/>
        <v>41972.624305555553</v>
      </c>
      <c r="M1776" s="8">
        <f t="shared" si="273"/>
        <v>41972</v>
      </c>
      <c r="N1776" s="9">
        <f t="shared" si="274"/>
        <v>0.62430555555329192</v>
      </c>
      <c r="O1776">
        <v>1413609292</v>
      </c>
      <c r="P1776" s="8">
        <f t="shared" si="271"/>
        <v>41930.218657407408</v>
      </c>
      <c r="Q1776" s="8">
        <f t="shared" si="275"/>
        <v>41930</v>
      </c>
      <c r="R1776" s="9">
        <f t="shared" si="276"/>
        <v>0.21865740740759065</v>
      </c>
      <c r="S1776" t="b">
        <v>1</v>
      </c>
      <c r="T1776">
        <v>13</v>
      </c>
      <c r="U1776" t="str">
        <f t="shared" si="277"/>
        <v/>
      </c>
      <c r="V1776">
        <f t="shared" si="278"/>
        <v>13</v>
      </c>
      <c r="W1776" t="b">
        <v>0</v>
      </c>
      <c r="X1776" t="s">
        <v>8283</v>
      </c>
      <c r="Y1776" s="3">
        <f t="shared" si="279"/>
        <v>0.4592</v>
      </c>
      <c r="Z1776" s="4">
        <f t="shared" si="272"/>
        <v>88.307692307692307</v>
      </c>
      <c r="AA1776" t="s">
        <v>8334</v>
      </c>
      <c r="AB1776" t="s">
        <v>8335</v>
      </c>
      <c r="AC1776">
        <f>1</f>
        <v>1</v>
      </c>
    </row>
    <row r="1777" spans="1:29" ht="43.2" x14ac:dyDescent="0.3">
      <c r="A1777">
        <v>1775</v>
      </c>
      <c r="B1777" s="1" t="s">
        <v>1776</v>
      </c>
      <c r="C1777" s="1" t="s">
        <v>5885</v>
      </c>
      <c r="D1777">
        <v>32500</v>
      </c>
      <c r="E1777">
        <f>VLOOKUP(D1777,LU_A!$C$2:$D$13,1,TRUE)</f>
        <v>30000</v>
      </c>
      <c r="F1777" t="str">
        <f>VLOOKUP($D1777,LU_A!$C$2:$D$13,2,TRUE)</f>
        <v>MedD</v>
      </c>
      <c r="G1777">
        <v>21158</v>
      </c>
      <c r="H1777" t="s">
        <v>8221</v>
      </c>
      <c r="I1777" t="s">
        <v>8224</v>
      </c>
      <c r="J1777" t="s">
        <v>8246</v>
      </c>
      <c r="K1777">
        <v>1414193160</v>
      </c>
      <c r="L1777" s="8">
        <f t="shared" si="270"/>
        <v>41936.976388888892</v>
      </c>
      <c r="M1777" s="8">
        <f t="shared" si="273"/>
        <v>41936</v>
      </c>
      <c r="N1777" s="9">
        <f t="shared" si="274"/>
        <v>0.97638888889196096</v>
      </c>
      <c r="O1777">
        <v>1410305160</v>
      </c>
      <c r="P1777" s="8">
        <f t="shared" si="271"/>
        <v>41891.976388888892</v>
      </c>
      <c r="Q1777" s="8">
        <f t="shared" si="275"/>
        <v>41891</v>
      </c>
      <c r="R1777" s="9">
        <f t="shared" si="276"/>
        <v>0.97638888889196096</v>
      </c>
      <c r="S1777" t="b">
        <v>1</v>
      </c>
      <c r="T1777">
        <v>124</v>
      </c>
      <c r="U1777" t="str">
        <f t="shared" si="277"/>
        <v/>
      </c>
      <c r="V1777">
        <f t="shared" si="278"/>
        <v>124</v>
      </c>
      <c r="W1777" t="b">
        <v>0</v>
      </c>
      <c r="X1777" t="s">
        <v>8283</v>
      </c>
      <c r="Y1777" s="3">
        <f t="shared" si="279"/>
        <v>0.65101538461538466</v>
      </c>
      <c r="Z1777" s="4">
        <f t="shared" si="272"/>
        <v>170.62903225806451</v>
      </c>
      <c r="AA1777" t="s">
        <v>8334</v>
      </c>
      <c r="AB1777" t="s">
        <v>8335</v>
      </c>
      <c r="AC1777">
        <f>1</f>
        <v>1</v>
      </c>
    </row>
    <row r="1778" spans="1:29" ht="43.2" x14ac:dyDescent="0.3">
      <c r="A1778">
        <v>1776</v>
      </c>
      <c r="B1778" s="1" t="s">
        <v>1777</v>
      </c>
      <c r="C1778" s="1" t="s">
        <v>5886</v>
      </c>
      <c r="D1778">
        <v>5000</v>
      </c>
      <c r="E1778">
        <f>VLOOKUP(D1778,LU_A!$C$2:$D$13,1,TRUE)</f>
        <v>5000</v>
      </c>
      <c r="F1778" t="str">
        <f>VLOOKUP($D1778,LU_A!$C$2:$D$13,2,TRUE)</f>
        <v>SmC</v>
      </c>
      <c r="G1778">
        <v>335</v>
      </c>
      <c r="H1778" t="s">
        <v>8221</v>
      </c>
      <c r="I1778" t="s">
        <v>8225</v>
      </c>
      <c r="J1778" t="s">
        <v>8247</v>
      </c>
      <c r="K1778">
        <v>1414623471</v>
      </c>
      <c r="L1778" s="8">
        <f t="shared" si="270"/>
        <v>41941.95684027778</v>
      </c>
      <c r="M1778" s="8">
        <f t="shared" si="273"/>
        <v>41941</v>
      </c>
      <c r="N1778" s="9">
        <f t="shared" si="274"/>
        <v>0.95684027778042946</v>
      </c>
      <c r="O1778">
        <v>1411513071</v>
      </c>
      <c r="P1778" s="8">
        <f t="shared" si="271"/>
        <v>41905.95684027778</v>
      </c>
      <c r="Q1778" s="8">
        <f t="shared" si="275"/>
        <v>41905</v>
      </c>
      <c r="R1778" s="9">
        <f t="shared" si="276"/>
        <v>0.95684027778042946</v>
      </c>
      <c r="S1778" t="b">
        <v>1</v>
      </c>
      <c r="T1778">
        <v>4</v>
      </c>
      <c r="U1778" t="str">
        <f t="shared" si="277"/>
        <v/>
      </c>
      <c r="V1778">
        <f t="shared" si="278"/>
        <v>4</v>
      </c>
      <c r="W1778" t="b">
        <v>0</v>
      </c>
      <c r="X1778" t="s">
        <v>8283</v>
      </c>
      <c r="Y1778" s="3">
        <f t="shared" si="279"/>
        <v>6.7000000000000004E-2</v>
      </c>
      <c r="Z1778" s="4">
        <f t="shared" si="272"/>
        <v>83.75</v>
      </c>
      <c r="AA1778" t="s">
        <v>8334</v>
      </c>
      <c r="AB1778" t="s">
        <v>8335</v>
      </c>
      <c r="AC1778">
        <f>1</f>
        <v>1</v>
      </c>
    </row>
    <row r="1779" spans="1:29" ht="43.2" x14ac:dyDescent="0.3">
      <c r="A1779">
        <v>1777</v>
      </c>
      <c r="B1779" s="1" t="s">
        <v>1778</v>
      </c>
      <c r="C1779" s="1" t="s">
        <v>5887</v>
      </c>
      <c r="D1779">
        <v>4800</v>
      </c>
      <c r="E1779">
        <f>VLOOKUP(D1779,LU_A!$C$2:$D$13,1,TRUE)</f>
        <v>1000</v>
      </c>
      <c r="F1779" t="str">
        <f>VLOOKUP($D1779,LU_A!$C$2:$D$13,2,TRUE)</f>
        <v>SmB</v>
      </c>
      <c r="G1779">
        <v>651</v>
      </c>
      <c r="H1779" t="s">
        <v>8221</v>
      </c>
      <c r="I1779" t="s">
        <v>8233</v>
      </c>
      <c r="J1779" t="s">
        <v>8249</v>
      </c>
      <c r="K1779">
        <v>1424421253</v>
      </c>
      <c r="L1779" s="8">
        <f t="shared" si="270"/>
        <v>42055.357094907406</v>
      </c>
      <c r="M1779" s="8">
        <f t="shared" si="273"/>
        <v>42055</v>
      </c>
      <c r="N1779" s="9">
        <f t="shared" si="274"/>
        <v>0.35709490740555339</v>
      </c>
      <c r="O1779">
        <v>1421829253</v>
      </c>
      <c r="P1779" s="8">
        <f t="shared" si="271"/>
        <v>42025.357094907406</v>
      </c>
      <c r="Q1779" s="8">
        <f t="shared" si="275"/>
        <v>42025</v>
      </c>
      <c r="R1779" s="9">
        <f t="shared" si="276"/>
        <v>0.35709490740555339</v>
      </c>
      <c r="S1779" t="b">
        <v>1</v>
      </c>
      <c r="T1779">
        <v>10</v>
      </c>
      <c r="U1779" t="str">
        <f t="shared" si="277"/>
        <v/>
      </c>
      <c r="V1779">
        <f t="shared" si="278"/>
        <v>10</v>
      </c>
      <c r="W1779" t="b">
        <v>0</v>
      </c>
      <c r="X1779" t="s">
        <v>8283</v>
      </c>
      <c r="Y1779" s="3">
        <f t="shared" si="279"/>
        <v>0.135625</v>
      </c>
      <c r="Z1779" s="4">
        <f t="shared" si="272"/>
        <v>65.099999999999994</v>
      </c>
      <c r="AA1779" t="s">
        <v>8334</v>
      </c>
      <c r="AB1779" t="s">
        <v>8335</v>
      </c>
      <c r="AC1779">
        <f>1</f>
        <v>1</v>
      </c>
    </row>
    <row r="1780" spans="1:29" ht="43.2" x14ac:dyDescent="0.3">
      <c r="A1780">
        <v>1778</v>
      </c>
      <c r="B1780" s="1" t="s">
        <v>1779</v>
      </c>
      <c r="C1780" s="1" t="s">
        <v>5888</v>
      </c>
      <c r="D1780">
        <v>50000</v>
      </c>
      <c r="E1780">
        <f>VLOOKUP(D1780,LU_A!$C$2:$D$13,1,TRUE)</f>
        <v>50000</v>
      </c>
      <c r="F1780" t="str">
        <f>VLOOKUP($D1780,LU_A!$C$2:$D$13,2,TRUE)</f>
        <v>LgD</v>
      </c>
      <c r="G1780">
        <v>995</v>
      </c>
      <c r="H1780" t="s">
        <v>8221</v>
      </c>
      <c r="I1780" t="s">
        <v>8224</v>
      </c>
      <c r="J1780" t="s">
        <v>8246</v>
      </c>
      <c r="K1780">
        <v>1427485395</v>
      </c>
      <c r="L1780" s="8">
        <f t="shared" si="270"/>
        <v>42090.821701388893</v>
      </c>
      <c r="M1780" s="8">
        <f t="shared" si="273"/>
        <v>42090</v>
      </c>
      <c r="N1780" s="9">
        <f t="shared" si="274"/>
        <v>0.82170138889341615</v>
      </c>
      <c r="O1780">
        <v>1423600995</v>
      </c>
      <c r="P1780" s="8">
        <f t="shared" si="271"/>
        <v>42045.86336805555</v>
      </c>
      <c r="Q1780" s="8">
        <f t="shared" si="275"/>
        <v>42045</v>
      </c>
      <c r="R1780" s="9">
        <f t="shared" si="276"/>
        <v>0.86336805555038154</v>
      </c>
      <c r="S1780" t="b">
        <v>1</v>
      </c>
      <c r="T1780">
        <v>15</v>
      </c>
      <c r="U1780" t="str">
        <f t="shared" si="277"/>
        <v/>
      </c>
      <c r="V1780">
        <f t="shared" si="278"/>
        <v>15</v>
      </c>
      <c r="W1780" t="b">
        <v>0</v>
      </c>
      <c r="X1780" t="s">
        <v>8283</v>
      </c>
      <c r="Y1780" s="3">
        <f t="shared" si="279"/>
        <v>1.9900000000000001E-2</v>
      </c>
      <c r="Z1780" s="4">
        <f t="shared" si="272"/>
        <v>66.333333333333329</v>
      </c>
      <c r="AA1780" t="s">
        <v>8334</v>
      </c>
      <c r="AB1780" t="s">
        <v>8335</v>
      </c>
      <c r="AC1780">
        <f>1</f>
        <v>1</v>
      </c>
    </row>
    <row r="1781" spans="1:29" ht="43.2" x14ac:dyDescent="0.3">
      <c r="A1781">
        <v>1779</v>
      </c>
      <c r="B1781" s="1" t="s">
        <v>1780</v>
      </c>
      <c r="C1781" s="1" t="s">
        <v>5889</v>
      </c>
      <c r="D1781">
        <v>11000</v>
      </c>
      <c r="E1781">
        <f>VLOOKUP(D1781,LU_A!$C$2:$D$13,1,TRUE)</f>
        <v>10000</v>
      </c>
      <c r="F1781" t="str">
        <f>VLOOKUP($D1781,LU_A!$C$2:$D$13,2,TRUE)</f>
        <v>SmD</v>
      </c>
      <c r="G1781">
        <v>3986</v>
      </c>
      <c r="H1781" t="s">
        <v>8221</v>
      </c>
      <c r="I1781" t="s">
        <v>8224</v>
      </c>
      <c r="J1781" t="s">
        <v>8246</v>
      </c>
      <c r="K1781">
        <v>1472834180</v>
      </c>
      <c r="L1781" s="8">
        <f t="shared" si="270"/>
        <v>42615.691898148143</v>
      </c>
      <c r="M1781" s="8">
        <f t="shared" si="273"/>
        <v>42615</v>
      </c>
      <c r="N1781" s="9">
        <f t="shared" si="274"/>
        <v>0.69189814814308193</v>
      </c>
      <c r="O1781">
        <v>1470242180</v>
      </c>
      <c r="P1781" s="8">
        <f t="shared" si="271"/>
        <v>42585.691898148143</v>
      </c>
      <c r="Q1781" s="8">
        <f t="shared" si="275"/>
        <v>42585</v>
      </c>
      <c r="R1781" s="9">
        <f t="shared" si="276"/>
        <v>0.69189814814308193</v>
      </c>
      <c r="S1781" t="b">
        <v>1</v>
      </c>
      <c r="T1781">
        <v>38</v>
      </c>
      <c r="U1781" t="str">
        <f t="shared" si="277"/>
        <v/>
      </c>
      <c r="V1781">
        <f t="shared" si="278"/>
        <v>38</v>
      </c>
      <c r="W1781" t="b">
        <v>0</v>
      </c>
      <c r="X1781" t="s">
        <v>8283</v>
      </c>
      <c r="Y1781" s="3">
        <f t="shared" si="279"/>
        <v>0.36236363636363639</v>
      </c>
      <c r="Z1781" s="4">
        <f t="shared" si="272"/>
        <v>104.89473684210526</v>
      </c>
      <c r="AA1781" t="s">
        <v>8334</v>
      </c>
      <c r="AB1781" t="s">
        <v>8335</v>
      </c>
      <c r="AC1781">
        <f>1</f>
        <v>1</v>
      </c>
    </row>
    <row r="1782" spans="1:29" ht="43.2" x14ac:dyDescent="0.3">
      <c r="A1782">
        <v>1780</v>
      </c>
      <c r="B1782" s="1" t="s">
        <v>1781</v>
      </c>
      <c r="C1782" s="1" t="s">
        <v>5890</v>
      </c>
      <c r="D1782">
        <v>30000</v>
      </c>
      <c r="E1782">
        <f>VLOOKUP(D1782,LU_A!$C$2:$D$13,1,TRUE)</f>
        <v>30000</v>
      </c>
      <c r="F1782" t="str">
        <f>VLOOKUP($D1782,LU_A!$C$2:$D$13,2,TRUE)</f>
        <v>MedD</v>
      </c>
      <c r="G1782">
        <v>11923</v>
      </c>
      <c r="H1782" t="s">
        <v>8221</v>
      </c>
      <c r="I1782" t="s">
        <v>8224</v>
      </c>
      <c r="J1782" t="s">
        <v>8246</v>
      </c>
      <c r="K1782">
        <v>1467469510</v>
      </c>
      <c r="L1782" s="8">
        <f t="shared" si="270"/>
        <v>42553.600810185191</v>
      </c>
      <c r="M1782" s="8">
        <f t="shared" si="273"/>
        <v>42553</v>
      </c>
      <c r="N1782" s="9">
        <f t="shared" si="274"/>
        <v>0.60081018519122154</v>
      </c>
      <c r="O1782">
        <v>1462285510</v>
      </c>
      <c r="P1782" s="8">
        <f t="shared" si="271"/>
        <v>42493.600810185191</v>
      </c>
      <c r="Q1782" s="8">
        <f t="shared" si="275"/>
        <v>42493</v>
      </c>
      <c r="R1782" s="9">
        <f t="shared" si="276"/>
        <v>0.60081018519122154</v>
      </c>
      <c r="S1782" t="b">
        <v>1</v>
      </c>
      <c r="T1782">
        <v>152</v>
      </c>
      <c r="U1782" t="str">
        <f t="shared" si="277"/>
        <v/>
      </c>
      <c r="V1782">
        <f t="shared" si="278"/>
        <v>152</v>
      </c>
      <c r="W1782" t="b">
        <v>0</v>
      </c>
      <c r="X1782" t="s">
        <v>8283</v>
      </c>
      <c r="Y1782" s="3">
        <f t="shared" si="279"/>
        <v>0.39743333333333336</v>
      </c>
      <c r="Z1782" s="4">
        <f t="shared" si="272"/>
        <v>78.440789473684205</v>
      </c>
      <c r="AA1782" t="s">
        <v>8334</v>
      </c>
      <c r="AB1782" t="s">
        <v>8335</v>
      </c>
      <c r="AC1782">
        <f>1</f>
        <v>1</v>
      </c>
    </row>
    <row r="1783" spans="1:29" ht="43.2" x14ac:dyDescent="0.3">
      <c r="A1783">
        <v>1781</v>
      </c>
      <c r="B1783" s="1" t="s">
        <v>1782</v>
      </c>
      <c r="C1783" s="1" t="s">
        <v>5891</v>
      </c>
      <c r="D1783">
        <v>5500</v>
      </c>
      <c r="E1783">
        <f>VLOOKUP(D1783,LU_A!$C$2:$D$13,1,TRUE)</f>
        <v>5000</v>
      </c>
      <c r="F1783" t="str">
        <f>VLOOKUP($D1783,LU_A!$C$2:$D$13,2,TRUE)</f>
        <v>SmC</v>
      </c>
      <c r="G1783">
        <v>1417</v>
      </c>
      <c r="H1783" t="s">
        <v>8221</v>
      </c>
      <c r="I1783" t="s">
        <v>8224</v>
      </c>
      <c r="J1783" t="s">
        <v>8246</v>
      </c>
      <c r="K1783">
        <v>1473950945</v>
      </c>
      <c r="L1783" s="8">
        <f t="shared" si="270"/>
        <v>42628.617418981477</v>
      </c>
      <c r="M1783" s="8">
        <f t="shared" si="273"/>
        <v>42628</v>
      </c>
      <c r="N1783" s="9">
        <f t="shared" si="274"/>
        <v>0.61741898147738539</v>
      </c>
      <c r="O1783">
        <v>1471272545</v>
      </c>
      <c r="P1783" s="8">
        <f t="shared" si="271"/>
        <v>42597.617418981477</v>
      </c>
      <c r="Q1783" s="8">
        <f t="shared" si="275"/>
        <v>42597</v>
      </c>
      <c r="R1783" s="9">
        <f t="shared" si="276"/>
        <v>0.61741898147738539</v>
      </c>
      <c r="S1783" t="b">
        <v>1</v>
      </c>
      <c r="T1783">
        <v>24</v>
      </c>
      <c r="U1783" t="str">
        <f t="shared" si="277"/>
        <v/>
      </c>
      <c r="V1783">
        <f t="shared" si="278"/>
        <v>24</v>
      </c>
      <c r="W1783" t="b">
        <v>0</v>
      </c>
      <c r="X1783" t="s">
        <v>8283</v>
      </c>
      <c r="Y1783" s="3">
        <f t="shared" si="279"/>
        <v>0.25763636363636366</v>
      </c>
      <c r="Z1783" s="4">
        <f t="shared" si="272"/>
        <v>59.041666666666664</v>
      </c>
      <c r="AA1783" t="s">
        <v>8334</v>
      </c>
      <c r="AB1783" t="s">
        <v>8335</v>
      </c>
      <c r="AC1783">
        <f>1</f>
        <v>1</v>
      </c>
    </row>
    <row r="1784" spans="1:29" ht="57.6" x14ac:dyDescent="0.3">
      <c r="A1784">
        <v>1782</v>
      </c>
      <c r="B1784" s="1" t="s">
        <v>1783</v>
      </c>
      <c r="C1784" s="1" t="s">
        <v>5892</v>
      </c>
      <c r="D1784">
        <v>35000</v>
      </c>
      <c r="E1784">
        <f>VLOOKUP(D1784,LU_A!$C$2:$D$13,1,TRUE)</f>
        <v>35000</v>
      </c>
      <c r="F1784" t="str">
        <f>VLOOKUP($D1784,LU_A!$C$2:$D$13,2,TRUE)</f>
        <v>LgA</v>
      </c>
      <c r="G1784">
        <v>5422</v>
      </c>
      <c r="H1784" t="s">
        <v>8221</v>
      </c>
      <c r="I1784" t="s">
        <v>8224</v>
      </c>
      <c r="J1784" t="s">
        <v>8246</v>
      </c>
      <c r="K1784">
        <v>1456062489</v>
      </c>
      <c r="L1784" s="8">
        <f t="shared" si="270"/>
        <v>42421.575104166666</v>
      </c>
      <c r="M1784" s="8">
        <f t="shared" si="273"/>
        <v>42421</v>
      </c>
      <c r="N1784" s="9">
        <f t="shared" si="274"/>
        <v>0.57510416666627862</v>
      </c>
      <c r="O1784">
        <v>1453211289</v>
      </c>
      <c r="P1784" s="8">
        <f t="shared" si="271"/>
        <v>42388.575104166666</v>
      </c>
      <c r="Q1784" s="8">
        <f t="shared" si="275"/>
        <v>42388</v>
      </c>
      <c r="R1784" s="9">
        <f t="shared" si="276"/>
        <v>0.57510416666627862</v>
      </c>
      <c r="S1784" t="b">
        <v>1</v>
      </c>
      <c r="T1784">
        <v>76</v>
      </c>
      <c r="U1784" t="str">
        <f t="shared" si="277"/>
        <v/>
      </c>
      <c r="V1784">
        <f t="shared" si="278"/>
        <v>76</v>
      </c>
      <c r="W1784" t="b">
        <v>0</v>
      </c>
      <c r="X1784" t="s">
        <v>8283</v>
      </c>
      <c r="Y1784" s="3">
        <f t="shared" si="279"/>
        <v>0.15491428571428573</v>
      </c>
      <c r="Z1784" s="4">
        <f t="shared" si="272"/>
        <v>71.34210526315789</v>
      </c>
      <c r="AA1784" t="s">
        <v>8334</v>
      </c>
      <c r="AB1784" t="s">
        <v>8335</v>
      </c>
      <c r="AC1784">
        <f>1</f>
        <v>1</v>
      </c>
    </row>
    <row r="1785" spans="1:29" ht="43.2" x14ac:dyDescent="0.3">
      <c r="A1785">
        <v>1783</v>
      </c>
      <c r="B1785" s="1" t="s">
        <v>1784</v>
      </c>
      <c r="C1785" s="1" t="s">
        <v>5893</v>
      </c>
      <c r="D1785">
        <v>40000</v>
      </c>
      <c r="E1785">
        <f>VLOOKUP(D1785,LU_A!$C$2:$D$13,1,TRUE)</f>
        <v>40000</v>
      </c>
      <c r="F1785" t="str">
        <f>VLOOKUP($D1785,LU_A!$C$2:$D$13,2,TRUE)</f>
        <v>LgB</v>
      </c>
      <c r="G1785">
        <v>9477</v>
      </c>
      <c r="H1785" t="s">
        <v>8221</v>
      </c>
      <c r="I1785" t="s">
        <v>8224</v>
      </c>
      <c r="J1785" t="s">
        <v>8246</v>
      </c>
      <c r="K1785">
        <v>1432248478</v>
      </c>
      <c r="L1785" s="8">
        <f t="shared" si="270"/>
        <v>42145.949976851851</v>
      </c>
      <c r="M1785" s="8">
        <f t="shared" si="273"/>
        <v>42145</v>
      </c>
      <c r="N1785" s="9">
        <f t="shared" si="274"/>
        <v>0.94997685185080627</v>
      </c>
      <c r="O1785">
        <v>1429656478</v>
      </c>
      <c r="P1785" s="8">
        <f t="shared" si="271"/>
        <v>42115.949976851851</v>
      </c>
      <c r="Q1785" s="8">
        <f t="shared" si="275"/>
        <v>42115</v>
      </c>
      <c r="R1785" s="9">
        <f t="shared" si="276"/>
        <v>0.94997685185080627</v>
      </c>
      <c r="S1785" t="b">
        <v>1</v>
      </c>
      <c r="T1785">
        <v>185</v>
      </c>
      <c r="U1785" t="str">
        <f t="shared" si="277"/>
        <v/>
      </c>
      <c r="V1785">
        <f t="shared" si="278"/>
        <v>185</v>
      </c>
      <c r="W1785" t="b">
        <v>0</v>
      </c>
      <c r="X1785" t="s">
        <v>8283</v>
      </c>
      <c r="Y1785" s="3">
        <f t="shared" si="279"/>
        <v>0.236925</v>
      </c>
      <c r="Z1785" s="4">
        <f t="shared" si="272"/>
        <v>51.227027027027027</v>
      </c>
      <c r="AA1785" t="s">
        <v>8334</v>
      </c>
      <c r="AB1785" t="s">
        <v>8335</v>
      </c>
      <c r="AC1785">
        <f>1</f>
        <v>1</v>
      </c>
    </row>
    <row r="1786" spans="1:29" ht="43.2" x14ac:dyDescent="0.3">
      <c r="A1786">
        <v>1784</v>
      </c>
      <c r="B1786" s="1" t="s">
        <v>1785</v>
      </c>
      <c r="C1786" s="1" t="s">
        <v>5894</v>
      </c>
      <c r="D1786">
        <v>5000</v>
      </c>
      <c r="E1786">
        <f>VLOOKUP(D1786,LU_A!$C$2:$D$13,1,TRUE)</f>
        <v>5000</v>
      </c>
      <c r="F1786" t="str">
        <f>VLOOKUP($D1786,LU_A!$C$2:$D$13,2,TRUE)</f>
        <v>SmC</v>
      </c>
      <c r="G1786">
        <v>1988</v>
      </c>
      <c r="H1786" t="s">
        <v>8221</v>
      </c>
      <c r="I1786" t="s">
        <v>8224</v>
      </c>
      <c r="J1786" t="s">
        <v>8246</v>
      </c>
      <c r="K1786">
        <v>1422674700</v>
      </c>
      <c r="L1786" s="8">
        <f t="shared" si="270"/>
        <v>42035.142361111109</v>
      </c>
      <c r="M1786" s="8">
        <f t="shared" si="273"/>
        <v>42035</v>
      </c>
      <c r="N1786" s="9">
        <f t="shared" si="274"/>
        <v>0.14236111110949423</v>
      </c>
      <c r="O1786">
        <v>1419954240</v>
      </c>
      <c r="P1786" s="8">
        <f t="shared" si="271"/>
        <v>42003.655555555553</v>
      </c>
      <c r="Q1786" s="8">
        <f t="shared" si="275"/>
        <v>42003</v>
      </c>
      <c r="R1786" s="9">
        <f t="shared" si="276"/>
        <v>0.65555555555329192</v>
      </c>
      <c r="S1786" t="b">
        <v>1</v>
      </c>
      <c r="T1786">
        <v>33</v>
      </c>
      <c r="U1786" t="str">
        <f t="shared" si="277"/>
        <v/>
      </c>
      <c r="V1786">
        <f t="shared" si="278"/>
        <v>33</v>
      </c>
      <c r="W1786" t="b">
        <v>0</v>
      </c>
      <c r="X1786" t="s">
        <v>8283</v>
      </c>
      <c r="Y1786" s="3">
        <f t="shared" si="279"/>
        <v>0.39760000000000001</v>
      </c>
      <c r="Z1786" s="4">
        <f t="shared" si="272"/>
        <v>60.242424242424242</v>
      </c>
      <c r="AA1786" t="s">
        <v>8334</v>
      </c>
      <c r="AB1786" t="s">
        <v>8335</v>
      </c>
      <c r="AC1786">
        <f>1</f>
        <v>1</v>
      </c>
    </row>
    <row r="1787" spans="1:29" ht="43.2" x14ac:dyDescent="0.3">
      <c r="A1787">
        <v>1785</v>
      </c>
      <c r="B1787" s="1" t="s">
        <v>1786</v>
      </c>
      <c r="C1787" s="1" t="s">
        <v>5895</v>
      </c>
      <c r="D1787">
        <v>24000</v>
      </c>
      <c r="E1787">
        <f>VLOOKUP(D1787,LU_A!$C$2:$D$13,1,TRUE)</f>
        <v>20000</v>
      </c>
      <c r="F1787" t="str">
        <f>VLOOKUP($D1787,LU_A!$C$2:$D$13,2,TRUE)</f>
        <v>MedB</v>
      </c>
      <c r="G1787">
        <v>4853</v>
      </c>
      <c r="H1787" t="s">
        <v>8221</v>
      </c>
      <c r="I1787" t="s">
        <v>8224</v>
      </c>
      <c r="J1787" t="s">
        <v>8246</v>
      </c>
      <c r="K1787">
        <v>1413417600</v>
      </c>
      <c r="L1787" s="8">
        <f t="shared" si="270"/>
        <v>41928</v>
      </c>
      <c r="M1787" s="8">
        <f t="shared" si="273"/>
        <v>41928</v>
      </c>
      <c r="N1787" s="9">
        <f t="shared" si="274"/>
        <v>0</v>
      </c>
      <c r="O1787">
        <v>1410750855</v>
      </c>
      <c r="P1787" s="8">
        <f t="shared" si="271"/>
        <v>41897.134895833333</v>
      </c>
      <c r="Q1787" s="8">
        <f t="shared" si="275"/>
        <v>41897</v>
      </c>
      <c r="R1787" s="9">
        <f t="shared" si="276"/>
        <v>0.13489583333284827</v>
      </c>
      <c r="S1787" t="b">
        <v>1</v>
      </c>
      <c r="T1787">
        <v>108</v>
      </c>
      <c r="U1787" t="str">
        <f t="shared" si="277"/>
        <v/>
      </c>
      <c r="V1787">
        <f t="shared" si="278"/>
        <v>108</v>
      </c>
      <c r="W1787" t="b">
        <v>0</v>
      </c>
      <c r="X1787" t="s">
        <v>8283</v>
      </c>
      <c r="Y1787" s="3">
        <f t="shared" si="279"/>
        <v>0.20220833333333332</v>
      </c>
      <c r="Z1787" s="4">
        <f t="shared" si="272"/>
        <v>44.935185185185183</v>
      </c>
      <c r="AA1787" t="s">
        <v>8334</v>
      </c>
      <c r="AB1787" t="s">
        <v>8335</v>
      </c>
      <c r="AC1787">
        <f>1</f>
        <v>1</v>
      </c>
    </row>
    <row r="1788" spans="1:29" ht="43.2" x14ac:dyDescent="0.3">
      <c r="A1788">
        <v>1786</v>
      </c>
      <c r="B1788" s="1" t="s">
        <v>1787</v>
      </c>
      <c r="C1788" s="1" t="s">
        <v>5896</v>
      </c>
      <c r="D1788">
        <v>1900</v>
      </c>
      <c r="E1788">
        <f>VLOOKUP(D1788,LU_A!$C$2:$D$13,1,TRUE)</f>
        <v>1000</v>
      </c>
      <c r="F1788" t="str">
        <f>VLOOKUP($D1788,LU_A!$C$2:$D$13,2,TRUE)</f>
        <v>SmB</v>
      </c>
      <c r="G1788">
        <v>905</v>
      </c>
      <c r="H1788" t="s">
        <v>8221</v>
      </c>
      <c r="I1788" t="s">
        <v>8233</v>
      </c>
      <c r="J1788" t="s">
        <v>8249</v>
      </c>
      <c r="K1788">
        <v>1418649177</v>
      </c>
      <c r="L1788" s="8">
        <f t="shared" si="270"/>
        <v>41988.550659722227</v>
      </c>
      <c r="M1788" s="8">
        <f t="shared" si="273"/>
        <v>41988</v>
      </c>
      <c r="N1788" s="9">
        <f t="shared" si="274"/>
        <v>0.55065972222655546</v>
      </c>
      <c r="O1788">
        <v>1416057177</v>
      </c>
      <c r="P1788" s="8">
        <f t="shared" si="271"/>
        <v>41958.550659722227</v>
      </c>
      <c r="Q1788" s="8">
        <f t="shared" si="275"/>
        <v>41958</v>
      </c>
      <c r="R1788" s="9">
        <f t="shared" si="276"/>
        <v>0.55065972222655546</v>
      </c>
      <c r="S1788" t="b">
        <v>1</v>
      </c>
      <c r="T1788">
        <v>29</v>
      </c>
      <c r="U1788" t="str">
        <f t="shared" si="277"/>
        <v/>
      </c>
      <c r="V1788">
        <f t="shared" si="278"/>
        <v>29</v>
      </c>
      <c r="W1788" t="b">
        <v>0</v>
      </c>
      <c r="X1788" t="s">
        <v>8283</v>
      </c>
      <c r="Y1788" s="3">
        <f t="shared" si="279"/>
        <v>0.47631578947368419</v>
      </c>
      <c r="Z1788" s="4">
        <f t="shared" si="272"/>
        <v>31.206896551724139</v>
      </c>
      <c r="AA1788" t="s">
        <v>8334</v>
      </c>
      <c r="AB1788" t="s">
        <v>8335</v>
      </c>
      <c r="AC1788">
        <f>1</f>
        <v>1</v>
      </c>
    </row>
    <row r="1789" spans="1:29" ht="43.2" x14ac:dyDescent="0.3">
      <c r="A1789">
        <v>1787</v>
      </c>
      <c r="B1789" s="1" t="s">
        <v>1788</v>
      </c>
      <c r="C1789" s="1" t="s">
        <v>5897</v>
      </c>
      <c r="D1789">
        <v>10000</v>
      </c>
      <c r="E1789">
        <f>VLOOKUP(D1789,LU_A!$C$2:$D$13,1,TRUE)</f>
        <v>10000</v>
      </c>
      <c r="F1789" t="str">
        <f>VLOOKUP($D1789,LU_A!$C$2:$D$13,2,TRUE)</f>
        <v>SmD</v>
      </c>
      <c r="G1789">
        <v>1533</v>
      </c>
      <c r="H1789" t="s">
        <v>8221</v>
      </c>
      <c r="I1789" t="s">
        <v>8224</v>
      </c>
      <c r="J1789" t="s">
        <v>8246</v>
      </c>
      <c r="K1789">
        <v>1428158637</v>
      </c>
      <c r="L1789" s="8">
        <f t="shared" si="270"/>
        <v>42098.613854166666</v>
      </c>
      <c r="M1789" s="8">
        <f t="shared" si="273"/>
        <v>42098</v>
      </c>
      <c r="N1789" s="9">
        <f t="shared" si="274"/>
        <v>0.61385416666598758</v>
      </c>
      <c r="O1789">
        <v>1425570237</v>
      </c>
      <c r="P1789" s="8">
        <f t="shared" si="271"/>
        <v>42068.65552083333</v>
      </c>
      <c r="Q1789" s="8">
        <f t="shared" si="275"/>
        <v>42068</v>
      </c>
      <c r="R1789" s="9">
        <f t="shared" si="276"/>
        <v>0.65552083333022892</v>
      </c>
      <c r="S1789" t="b">
        <v>1</v>
      </c>
      <c r="T1789">
        <v>24</v>
      </c>
      <c r="U1789" t="str">
        <f t="shared" si="277"/>
        <v/>
      </c>
      <c r="V1789">
        <f t="shared" si="278"/>
        <v>24</v>
      </c>
      <c r="W1789" t="b">
        <v>0</v>
      </c>
      <c r="X1789" t="s">
        <v>8283</v>
      </c>
      <c r="Y1789" s="3">
        <f t="shared" si="279"/>
        <v>0.15329999999999999</v>
      </c>
      <c r="Z1789" s="4">
        <f t="shared" si="272"/>
        <v>63.875</v>
      </c>
      <c r="AA1789" t="s">
        <v>8334</v>
      </c>
      <c r="AB1789" t="s">
        <v>8335</v>
      </c>
      <c r="AC1789">
        <f>1</f>
        <v>1</v>
      </c>
    </row>
    <row r="1790" spans="1:29" ht="43.2" x14ac:dyDescent="0.3">
      <c r="A1790">
        <v>1788</v>
      </c>
      <c r="B1790" s="1" t="s">
        <v>1789</v>
      </c>
      <c r="C1790" s="1" t="s">
        <v>5898</v>
      </c>
      <c r="D1790">
        <v>5500</v>
      </c>
      <c r="E1790">
        <f>VLOOKUP(D1790,LU_A!$C$2:$D$13,1,TRUE)</f>
        <v>5000</v>
      </c>
      <c r="F1790" t="str">
        <f>VLOOKUP($D1790,LU_A!$C$2:$D$13,2,TRUE)</f>
        <v>SmC</v>
      </c>
      <c r="G1790">
        <v>76</v>
      </c>
      <c r="H1790" t="s">
        <v>8221</v>
      </c>
      <c r="I1790" t="s">
        <v>8225</v>
      </c>
      <c r="J1790" t="s">
        <v>8247</v>
      </c>
      <c r="K1790">
        <v>1414795542</v>
      </c>
      <c r="L1790" s="8">
        <f t="shared" si="270"/>
        <v>41943.94840277778</v>
      </c>
      <c r="M1790" s="8">
        <f t="shared" si="273"/>
        <v>41943</v>
      </c>
      <c r="N1790" s="9">
        <f t="shared" si="274"/>
        <v>0.94840277777984738</v>
      </c>
      <c r="O1790">
        <v>1412203542</v>
      </c>
      <c r="P1790" s="8">
        <f t="shared" si="271"/>
        <v>41913.94840277778</v>
      </c>
      <c r="Q1790" s="8">
        <f t="shared" si="275"/>
        <v>41913</v>
      </c>
      <c r="R1790" s="9">
        <f t="shared" si="276"/>
        <v>0.94840277777984738</v>
      </c>
      <c r="S1790" t="b">
        <v>1</v>
      </c>
      <c r="T1790">
        <v>4</v>
      </c>
      <c r="U1790" t="str">
        <f t="shared" si="277"/>
        <v/>
      </c>
      <c r="V1790">
        <f t="shared" si="278"/>
        <v>4</v>
      </c>
      <c r="W1790" t="b">
        <v>0</v>
      </c>
      <c r="X1790" t="s">
        <v>8283</v>
      </c>
      <c r="Y1790" s="3">
        <f t="shared" si="279"/>
        <v>1.3818181818181818E-2</v>
      </c>
      <c r="Z1790" s="4">
        <f t="shared" si="272"/>
        <v>19</v>
      </c>
      <c r="AA1790" t="s">
        <v>8334</v>
      </c>
      <c r="AB1790" t="s">
        <v>8335</v>
      </c>
      <c r="AC1790">
        <f>1</f>
        <v>1</v>
      </c>
    </row>
    <row r="1791" spans="1:29" ht="43.2" x14ac:dyDescent="0.3">
      <c r="A1791">
        <v>1789</v>
      </c>
      <c r="B1791" s="1" t="s">
        <v>1790</v>
      </c>
      <c r="C1791" s="1" t="s">
        <v>5899</v>
      </c>
      <c r="D1791">
        <v>8000</v>
      </c>
      <c r="E1791">
        <f>VLOOKUP(D1791,LU_A!$C$2:$D$13,1,TRUE)</f>
        <v>5000</v>
      </c>
      <c r="F1791" t="str">
        <f>VLOOKUP($D1791,LU_A!$C$2:$D$13,2,TRUE)</f>
        <v>SmC</v>
      </c>
      <c r="G1791">
        <v>40</v>
      </c>
      <c r="H1791" t="s">
        <v>8221</v>
      </c>
      <c r="I1791" t="s">
        <v>8224</v>
      </c>
      <c r="J1791" t="s">
        <v>8246</v>
      </c>
      <c r="K1791">
        <v>1421042403</v>
      </c>
      <c r="L1791" s="8">
        <f t="shared" si="270"/>
        <v>42016.250034722223</v>
      </c>
      <c r="M1791" s="8">
        <f t="shared" si="273"/>
        <v>42016</v>
      </c>
      <c r="N1791" s="9">
        <f t="shared" si="274"/>
        <v>0.250034722223063</v>
      </c>
      <c r="O1791">
        <v>1415858403</v>
      </c>
      <c r="P1791" s="8">
        <f t="shared" si="271"/>
        <v>41956.250034722223</v>
      </c>
      <c r="Q1791" s="8">
        <f t="shared" si="275"/>
        <v>41956</v>
      </c>
      <c r="R1791" s="9">
        <f t="shared" si="276"/>
        <v>0.250034722223063</v>
      </c>
      <c r="S1791" t="b">
        <v>1</v>
      </c>
      <c r="T1791">
        <v>4</v>
      </c>
      <c r="U1791" t="str">
        <f t="shared" si="277"/>
        <v/>
      </c>
      <c r="V1791">
        <f t="shared" si="278"/>
        <v>4</v>
      </c>
      <c r="W1791" t="b">
        <v>0</v>
      </c>
      <c r="X1791" t="s">
        <v>8283</v>
      </c>
      <c r="Y1791" s="3">
        <f t="shared" si="279"/>
        <v>5.0000000000000001E-3</v>
      </c>
      <c r="Z1791" s="4">
        <f t="shared" si="272"/>
        <v>10</v>
      </c>
      <c r="AA1791" t="s">
        <v>8334</v>
      </c>
      <c r="AB1791" t="s">
        <v>8335</v>
      </c>
      <c r="AC1791">
        <f>1</f>
        <v>1</v>
      </c>
    </row>
    <row r="1792" spans="1:29" ht="43.2" x14ac:dyDescent="0.3">
      <c r="A1792">
        <v>1790</v>
      </c>
      <c r="B1792" s="1" t="s">
        <v>1791</v>
      </c>
      <c r="C1792" s="1" t="s">
        <v>5900</v>
      </c>
      <c r="D1792">
        <v>33000</v>
      </c>
      <c r="E1792">
        <f>VLOOKUP(D1792,LU_A!$C$2:$D$13,1,TRUE)</f>
        <v>30000</v>
      </c>
      <c r="F1792" t="str">
        <f>VLOOKUP($D1792,LU_A!$C$2:$D$13,2,TRUE)</f>
        <v>MedD</v>
      </c>
      <c r="G1792">
        <v>1636</v>
      </c>
      <c r="H1792" t="s">
        <v>8221</v>
      </c>
      <c r="I1792" t="s">
        <v>8224</v>
      </c>
      <c r="J1792" t="s">
        <v>8246</v>
      </c>
      <c r="K1792">
        <v>1423152678</v>
      </c>
      <c r="L1792" s="8">
        <f t="shared" si="270"/>
        <v>42040.674513888895</v>
      </c>
      <c r="M1792" s="8">
        <f t="shared" si="273"/>
        <v>42040</v>
      </c>
      <c r="N1792" s="9">
        <f t="shared" si="274"/>
        <v>0.6745138888945803</v>
      </c>
      <c r="O1792">
        <v>1420560678</v>
      </c>
      <c r="P1792" s="8">
        <f t="shared" si="271"/>
        <v>42010.674513888895</v>
      </c>
      <c r="Q1792" s="8">
        <f t="shared" si="275"/>
        <v>42010</v>
      </c>
      <c r="R1792" s="9">
        <f t="shared" si="276"/>
        <v>0.6745138888945803</v>
      </c>
      <c r="S1792" t="b">
        <v>1</v>
      </c>
      <c r="T1792">
        <v>15</v>
      </c>
      <c r="U1792" t="str">
        <f t="shared" si="277"/>
        <v/>
      </c>
      <c r="V1792">
        <f t="shared" si="278"/>
        <v>15</v>
      </c>
      <c r="W1792" t="b">
        <v>0</v>
      </c>
      <c r="X1792" t="s">
        <v>8283</v>
      </c>
      <c r="Y1792" s="3">
        <f t="shared" si="279"/>
        <v>4.9575757575757579E-2</v>
      </c>
      <c r="Z1792" s="4">
        <f t="shared" si="272"/>
        <v>109.06666666666666</v>
      </c>
      <c r="AA1792" t="s">
        <v>8334</v>
      </c>
      <c r="AB1792" t="s">
        <v>8335</v>
      </c>
      <c r="AC1792">
        <f>1</f>
        <v>1</v>
      </c>
    </row>
    <row r="1793" spans="1:29" ht="28.8" x14ac:dyDescent="0.3">
      <c r="A1793">
        <v>1791</v>
      </c>
      <c r="B1793" s="1" t="s">
        <v>1792</v>
      </c>
      <c r="C1793" s="1" t="s">
        <v>5901</v>
      </c>
      <c r="D1793">
        <v>3000</v>
      </c>
      <c r="E1793">
        <f>VLOOKUP(D1793,LU_A!$C$2:$D$13,1,TRUE)</f>
        <v>1000</v>
      </c>
      <c r="F1793" t="str">
        <f>VLOOKUP($D1793,LU_A!$C$2:$D$13,2,TRUE)</f>
        <v>SmB</v>
      </c>
      <c r="G1793">
        <v>107</v>
      </c>
      <c r="H1793" t="s">
        <v>8221</v>
      </c>
      <c r="I1793" t="s">
        <v>8225</v>
      </c>
      <c r="J1793" t="s">
        <v>8247</v>
      </c>
      <c r="K1793">
        <v>1422553565</v>
      </c>
      <c r="L1793" s="8">
        <f t="shared" si="270"/>
        <v>42033.740335648152</v>
      </c>
      <c r="M1793" s="8">
        <f t="shared" si="273"/>
        <v>42033</v>
      </c>
      <c r="N1793" s="9">
        <f t="shared" si="274"/>
        <v>0.74033564815181307</v>
      </c>
      <c r="O1793">
        <v>1417369565</v>
      </c>
      <c r="P1793" s="8">
        <f t="shared" si="271"/>
        <v>41973.740335648152</v>
      </c>
      <c r="Q1793" s="8">
        <f t="shared" si="275"/>
        <v>41973</v>
      </c>
      <c r="R1793" s="9">
        <f t="shared" si="276"/>
        <v>0.74033564815181307</v>
      </c>
      <c r="S1793" t="b">
        <v>1</v>
      </c>
      <c r="T1793">
        <v>4</v>
      </c>
      <c r="U1793" t="str">
        <f t="shared" si="277"/>
        <v/>
      </c>
      <c r="V1793">
        <f t="shared" si="278"/>
        <v>4</v>
      </c>
      <c r="W1793" t="b">
        <v>0</v>
      </c>
      <c r="X1793" t="s">
        <v>8283</v>
      </c>
      <c r="Y1793" s="3">
        <f t="shared" si="279"/>
        <v>3.5666666666666666E-2</v>
      </c>
      <c r="Z1793" s="4">
        <f t="shared" si="272"/>
        <v>26.75</v>
      </c>
      <c r="AA1793" t="s">
        <v>8334</v>
      </c>
      <c r="AB1793" t="s">
        <v>8335</v>
      </c>
      <c r="AC1793">
        <f>1</f>
        <v>1</v>
      </c>
    </row>
    <row r="1794" spans="1:29" ht="28.8" x14ac:dyDescent="0.3">
      <c r="A1794">
        <v>1792</v>
      </c>
      <c r="B1794" s="1" t="s">
        <v>1793</v>
      </c>
      <c r="C1794" s="1" t="s">
        <v>5902</v>
      </c>
      <c r="D1794">
        <v>25000</v>
      </c>
      <c r="E1794">
        <f>VLOOKUP(D1794,LU_A!$C$2:$D$13,1,TRUE)</f>
        <v>25000</v>
      </c>
      <c r="F1794" t="str">
        <f>VLOOKUP($D1794,LU_A!$C$2:$D$13,2,TRUE)</f>
        <v>MedC</v>
      </c>
      <c r="G1794">
        <v>15281</v>
      </c>
      <c r="H1794" t="s">
        <v>8221</v>
      </c>
      <c r="I1794" t="s">
        <v>8224</v>
      </c>
      <c r="J1794" t="s">
        <v>8246</v>
      </c>
      <c r="K1794">
        <v>1439189940</v>
      </c>
      <c r="L1794" s="8">
        <f t="shared" ref="L1794:L1857" si="280">(((K1794/60)/60)/24)+DATE(1970,1,1)</f>
        <v>42226.290972222225</v>
      </c>
      <c r="M1794" s="8">
        <f t="shared" si="273"/>
        <v>42226</v>
      </c>
      <c r="N1794" s="9">
        <f t="shared" si="274"/>
        <v>0.29097222222480923</v>
      </c>
      <c r="O1794">
        <v>1435970682</v>
      </c>
      <c r="P1794" s="8">
        <f t="shared" ref="P1794:P1857" si="281">(((O1794/60)/60)/24)+DATE(1970,1,1)</f>
        <v>42189.031041666662</v>
      </c>
      <c r="Q1794" s="8">
        <f t="shared" si="275"/>
        <v>42189</v>
      </c>
      <c r="R1794" s="9">
        <f t="shared" si="276"/>
        <v>3.1041666661622003E-2</v>
      </c>
      <c r="S1794" t="b">
        <v>1</v>
      </c>
      <c r="T1794">
        <v>139</v>
      </c>
      <c r="U1794" t="str">
        <f t="shared" si="277"/>
        <v/>
      </c>
      <c r="V1794">
        <f t="shared" si="278"/>
        <v>139</v>
      </c>
      <c r="W1794" t="b">
        <v>0</v>
      </c>
      <c r="X1794" t="s">
        <v>8283</v>
      </c>
      <c r="Y1794" s="3">
        <f t="shared" si="279"/>
        <v>0.61124000000000001</v>
      </c>
      <c r="Z1794" s="4">
        <f t="shared" ref="Z1794:Z1857" si="282">IFERROR(G1794/T1794," ")</f>
        <v>109.93525179856115</v>
      </c>
      <c r="AA1794" t="s">
        <v>8334</v>
      </c>
      <c r="AB1794" t="s">
        <v>8335</v>
      </c>
      <c r="AC1794">
        <f>1</f>
        <v>1</v>
      </c>
    </row>
    <row r="1795" spans="1:29" ht="43.2" x14ac:dyDescent="0.3">
      <c r="A1795">
        <v>1793</v>
      </c>
      <c r="B1795" s="1" t="s">
        <v>1794</v>
      </c>
      <c r="C1795" s="1" t="s">
        <v>5903</v>
      </c>
      <c r="D1795">
        <v>3000</v>
      </c>
      <c r="E1795">
        <f>VLOOKUP(D1795,LU_A!$C$2:$D$13,1,TRUE)</f>
        <v>1000</v>
      </c>
      <c r="F1795" t="str">
        <f>VLOOKUP($D1795,LU_A!$C$2:$D$13,2,TRUE)</f>
        <v>SmB</v>
      </c>
      <c r="G1795">
        <v>40</v>
      </c>
      <c r="H1795" t="s">
        <v>8221</v>
      </c>
      <c r="I1795" t="s">
        <v>8226</v>
      </c>
      <c r="J1795" t="s">
        <v>8248</v>
      </c>
      <c r="K1795">
        <v>1417127040</v>
      </c>
      <c r="L1795" s="8">
        <f t="shared" si="280"/>
        <v>41970.933333333334</v>
      </c>
      <c r="M1795" s="8">
        <f t="shared" ref="M1795:M1858" si="283">INT(L1795)</f>
        <v>41970</v>
      </c>
      <c r="N1795" s="9">
        <f t="shared" ref="N1795:N1858" si="284">L1795-M1795</f>
        <v>0.93333333333430346</v>
      </c>
      <c r="O1795">
        <v>1414531440</v>
      </c>
      <c r="P1795" s="8">
        <f t="shared" si="281"/>
        <v>41940.89166666667</v>
      </c>
      <c r="Q1795" s="8">
        <f t="shared" ref="Q1795:Q1858" si="285">INT(P1795)</f>
        <v>41940</v>
      </c>
      <c r="R1795" s="9">
        <f t="shared" ref="R1795:R1858" si="286">P1795-Q1795</f>
        <v>0.89166666667006211</v>
      </c>
      <c r="S1795" t="b">
        <v>1</v>
      </c>
      <c r="T1795">
        <v>2</v>
      </c>
      <c r="U1795" t="str">
        <f t="shared" ref="U1795:U1858" si="287">IF(H1795="successful",T1795,"")</f>
        <v/>
      </c>
      <c r="V1795">
        <f t="shared" ref="V1795:V1858" si="288">IF(H1795="failed",T1795,"")</f>
        <v>2</v>
      </c>
      <c r="W1795" t="b">
        <v>0</v>
      </c>
      <c r="X1795" t="s">
        <v>8283</v>
      </c>
      <c r="Y1795" s="3">
        <f t="shared" ref="Y1795:Y1858" si="289">G1795/D1795</f>
        <v>1.3333333333333334E-2</v>
      </c>
      <c r="Z1795" s="4">
        <f t="shared" si="282"/>
        <v>20</v>
      </c>
      <c r="AA1795" t="s">
        <v>8334</v>
      </c>
      <c r="AB1795" t="s">
        <v>8335</v>
      </c>
      <c r="AC1795">
        <f>1</f>
        <v>1</v>
      </c>
    </row>
    <row r="1796" spans="1:29" ht="43.2" x14ac:dyDescent="0.3">
      <c r="A1796">
        <v>1794</v>
      </c>
      <c r="B1796" s="1" t="s">
        <v>1795</v>
      </c>
      <c r="C1796" s="1" t="s">
        <v>5904</v>
      </c>
      <c r="D1796">
        <v>9000</v>
      </c>
      <c r="E1796">
        <f>VLOOKUP(D1796,LU_A!$C$2:$D$13,1,TRUE)</f>
        <v>5000</v>
      </c>
      <c r="F1796" t="str">
        <f>VLOOKUP($D1796,LU_A!$C$2:$D$13,2,TRUE)</f>
        <v>SmC</v>
      </c>
      <c r="G1796">
        <v>997</v>
      </c>
      <c r="H1796" t="s">
        <v>8221</v>
      </c>
      <c r="I1796" t="s">
        <v>8224</v>
      </c>
      <c r="J1796" t="s">
        <v>8246</v>
      </c>
      <c r="K1796">
        <v>1423660422</v>
      </c>
      <c r="L1796" s="8">
        <f t="shared" si="280"/>
        <v>42046.551180555558</v>
      </c>
      <c r="M1796" s="8">
        <f t="shared" si="283"/>
        <v>42046</v>
      </c>
      <c r="N1796" s="9">
        <f t="shared" si="284"/>
        <v>0.55118055555794854</v>
      </c>
      <c r="O1796">
        <v>1420636422</v>
      </c>
      <c r="P1796" s="8">
        <f t="shared" si="281"/>
        <v>42011.551180555558</v>
      </c>
      <c r="Q1796" s="8">
        <f t="shared" si="285"/>
        <v>42011</v>
      </c>
      <c r="R1796" s="9">
        <f t="shared" si="286"/>
        <v>0.55118055555794854</v>
      </c>
      <c r="S1796" t="b">
        <v>1</v>
      </c>
      <c r="T1796">
        <v>18</v>
      </c>
      <c r="U1796" t="str">
        <f t="shared" si="287"/>
        <v/>
      </c>
      <c r="V1796">
        <f t="shared" si="288"/>
        <v>18</v>
      </c>
      <c r="W1796" t="b">
        <v>0</v>
      </c>
      <c r="X1796" t="s">
        <v>8283</v>
      </c>
      <c r="Y1796" s="3">
        <f t="shared" si="289"/>
        <v>0.11077777777777778</v>
      </c>
      <c r="Z1796" s="4">
        <f t="shared" si="282"/>
        <v>55.388888888888886</v>
      </c>
      <c r="AA1796" t="s">
        <v>8334</v>
      </c>
      <c r="AB1796" t="s">
        <v>8335</v>
      </c>
      <c r="AC1796">
        <f>1</f>
        <v>1</v>
      </c>
    </row>
    <row r="1797" spans="1:29" ht="43.2" x14ac:dyDescent="0.3">
      <c r="A1797">
        <v>1795</v>
      </c>
      <c r="B1797" s="1" t="s">
        <v>1796</v>
      </c>
      <c r="C1797" s="1" t="s">
        <v>5905</v>
      </c>
      <c r="D1797">
        <v>28000</v>
      </c>
      <c r="E1797">
        <f>VLOOKUP(D1797,LU_A!$C$2:$D$13,1,TRUE)</f>
        <v>25000</v>
      </c>
      <c r="F1797" t="str">
        <f>VLOOKUP($D1797,LU_A!$C$2:$D$13,2,TRUE)</f>
        <v>MedC</v>
      </c>
      <c r="G1797">
        <v>10846</v>
      </c>
      <c r="H1797" t="s">
        <v>8221</v>
      </c>
      <c r="I1797" t="s">
        <v>8236</v>
      </c>
      <c r="J1797" t="s">
        <v>8249</v>
      </c>
      <c r="K1797">
        <v>1476460800</v>
      </c>
      <c r="L1797" s="8">
        <f t="shared" si="280"/>
        <v>42657.666666666672</v>
      </c>
      <c r="M1797" s="8">
        <f t="shared" si="283"/>
        <v>42657</v>
      </c>
      <c r="N1797" s="9">
        <f t="shared" si="284"/>
        <v>0.66666666667151731</v>
      </c>
      <c r="O1797">
        <v>1473922541</v>
      </c>
      <c r="P1797" s="8">
        <f t="shared" si="281"/>
        <v>42628.288668981477</v>
      </c>
      <c r="Q1797" s="8">
        <f t="shared" si="285"/>
        <v>42628</v>
      </c>
      <c r="R1797" s="9">
        <f t="shared" si="286"/>
        <v>0.28866898147680331</v>
      </c>
      <c r="S1797" t="b">
        <v>1</v>
      </c>
      <c r="T1797">
        <v>81</v>
      </c>
      <c r="U1797" t="str">
        <f t="shared" si="287"/>
        <v/>
      </c>
      <c r="V1797">
        <f t="shared" si="288"/>
        <v>81</v>
      </c>
      <c r="W1797" t="b">
        <v>0</v>
      </c>
      <c r="X1797" t="s">
        <v>8283</v>
      </c>
      <c r="Y1797" s="3">
        <f t="shared" si="289"/>
        <v>0.38735714285714284</v>
      </c>
      <c r="Z1797" s="4">
        <f t="shared" si="282"/>
        <v>133.90123456790124</v>
      </c>
      <c r="AA1797" t="s">
        <v>8334</v>
      </c>
      <c r="AB1797" t="s">
        <v>8335</v>
      </c>
      <c r="AC1797">
        <f>1</f>
        <v>1</v>
      </c>
    </row>
    <row r="1798" spans="1:29" ht="57.6" x14ac:dyDescent="0.3">
      <c r="A1798">
        <v>1796</v>
      </c>
      <c r="B1798" s="1" t="s">
        <v>1797</v>
      </c>
      <c r="C1798" s="1" t="s">
        <v>5906</v>
      </c>
      <c r="D1798">
        <v>19000</v>
      </c>
      <c r="E1798">
        <f>VLOOKUP(D1798,LU_A!$C$2:$D$13,1,TRUE)</f>
        <v>15000</v>
      </c>
      <c r="F1798" t="str">
        <f>VLOOKUP($D1798,LU_A!$C$2:$D$13,2,TRUE)</f>
        <v>MedA</v>
      </c>
      <c r="G1798">
        <v>4190</v>
      </c>
      <c r="H1798" t="s">
        <v>8221</v>
      </c>
      <c r="I1798" t="s">
        <v>8225</v>
      </c>
      <c r="J1798" t="s">
        <v>8247</v>
      </c>
      <c r="K1798">
        <v>1469356366</v>
      </c>
      <c r="L1798" s="8">
        <f t="shared" si="280"/>
        <v>42575.439421296294</v>
      </c>
      <c r="M1798" s="8">
        <f t="shared" si="283"/>
        <v>42575</v>
      </c>
      <c r="N1798" s="9">
        <f t="shared" si="284"/>
        <v>0.43942129629431292</v>
      </c>
      <c r="O1798">
        <v>1464172366</v>
      </c>
      <c r="P1798" s="8">
        <f t="shared" si="281"/>
        <v>42515.439421296294</v>
      </c>
      <c r="Q1798" s="8">
        <f t="shared" si="285"/>
        <v>42515</v>
      </c>
      <c r="R1798" s="9">
        <f t="shared" si="286"/>
        <v>0.43942129629431292</v>
      </c>
      <c r="S1798" t="b">
        <v>1</v>
      </c>
      <c r="T1798">
        <v>86</v>
      </c>
      <c r="U1798" t="str">
        <f t="shared" si="287"/>
        <v/>
      </c>
      <c r="V1798">
        <f t="shared" si="288"/>
        <v>86</v>
      </c>
      <c r="W1798" t="b">
        <v>0</v>
      </c>
      <c r="X1798" t="s">
        <v>8283</v>
      </c>
      <c r="Y1798" s="3">
        <f t="shared" si="289"/>
        <v>0.22052631578947368</v>
      </c>
      <c r="Z1798" s="4">
        <f t="shared" si="282"/>
        <v>48.720930232558139</v>
      </c>
      <c r="AA1798" t="s">
        <v>8334</v>
      </c>
      <c r="AB1798" t="s">
        <v>8335</v>
      </c>
      <c r="AC1798">
        <f>1</f>
        <v>1</v>
      </c>
    </row>
    <row r="1799" spans="1:29" ht="43.2" x14ac:dyDescent="0.3">
      <c r="A1799">
        <v>1797</v>
      </c>
      <c r="B1799" s="1" t="s">
        <v>1798</v>
      </c>
      <c r="C1799" s="1" t="s">
        <v>5907</v>
      </c>
      <c r="D1799">
        <v>10000</v>
      </c>
      <c r="E1799">
        <f>VLOOKUP(D1799,LU_A!$C$2:$D$13,1,TRUE)</f>
        <v>10000</v>
      </c>
      <c r="F1799" t="str">
        <f>VLOOKUP($D1799,LU_A!$C$2:$D$13,2,TRUE)</f>
        <v>SmD</v>
      </c>
      <c r="G1799">
        <v>6755</v>
      </c>
      <c r="H1799" t="s">
        <v>8221</v>
      </c>
      <c r="I1799" t="s">
        <v>8224</v>
      </c>
      <c r="J1799" t="s">
        <v>8246</v>
      </c>
      <c r="K1799">
        <v>1481809189</v>
      </c>
      <c r="L1799" s="8">
        <f t="shared" si="280"/>
        <v>42719.56931712963</v>
      </c>
      <c r="M1799" s="8">
        <f t="shared" si="283"/>
        <v>42719</v>
      </c>
      <c r="N1799" s="9">
        <f t="shared" si="284"/>
        <v>0.56931712962978054</v>
      </c>
      <c r="O1799">
        <v>1479217189</v>
      </c>
      <c r="P1799" s="8">
        <f t="shared" si="281"/>
        <v>42689.56931712963</v>
      </c>
      <c r="Q1799" s="8">
        <f t="shared" si="285"/>
        <v>42689</v>
      </c>
      <c r="R1799" s="9">
        <f t="shared" si="286"/>
        <v>0.56931712962978054</v>
      </c>
      <c r="S1799" t="b">
        <v>1</v>
      </c>
      <c r="T1799">
        <v>140</v>
      </c>
      <c r="U1799" t="str">
        <f t="shared" si="287"/>
        <v/>
      </c>
      <c r="V1799">
        <f t="shared" si="288"/>
        <v>140</v>
      </c>
      <c r="W1799" t="b">
        <v>0</v>
      </c>
      <c r="X1799" t="s">
        <v>8283</v>
      </c>
      <c r="Y1799" s="3">
        <f t="shared" si="289"/>
        <v>0.67549999999999999</v>
      </c>
      <c r="Z1799" s="4">
        <f t="shared" si="282"/>
        <v>48.25</v>
      </c>
      <c r="AA1799" t="s">
        <v>8334</v>
      </c>
      <c r="AB1799" t="s">
        <v>8335</v>
      </c>
      <c r="AC1799">
        <f>1</f>
        <v>1</v>
      </c>
    </row>
    <row r="1800" spans="1:29" ht="43.2" x14ac:dyDescent="0.3">
      <c r="A1800">
        <v>1798</v>
      </c>
      <c r="B1800" s="1" t="s">
        <v>1799</v>
      </c>
      <c r="C1800" s="1" t="s">
        <v>5908</v>
      </c>
      <c r="D1800">
        <v>16000</v>
      </c>
      <c r="E1800">
        <f>VLOOKUP(D1800,LU_A!$C$2:$D$13,1,TRUE)</f>
        <v>15000</v>
      </c>
      <c r="F1800" t="str">
        <f>VLOOKUP($D1800,LU_A!$C$2:$D$13,2,TRUE)</f>
        <v>MedA</v>
      </c>
      <c r="G1800">
        <v>2182</v>
      </c>
      <c r="H1800" t="s">
        <v>8221</v>
      </c>
      <c r="I1800" t="s">
        <v>8224</v>
      </c>
      <c r="J1800" t="s">
        <v>8246</v>
      </c>
      <c r="K1800">
        <v>1454572233</v>
      </c>
      <c r="L1800" s="8">
        <f t="shared" si="280"/>
        <v>42404.32677083333</v>
      </c>
      <c r="M1800" s="8">
        <f t="shared" si="283"/>
        <v>42404</v>
      </c>
      <c r="N1800" s="9">
        <f t="shared" si="284"/>
        <v>0.32677083332964685</v>
      </c>
      <c r="O1800">
        <v>1449388233</v>
      </c>
      <c r="P1800" s="8">
        <f t="shared" si="281"/>
        <v>42344.32677083333</v>
      </c>
      <c r="Q1800" s="8">
        <f t="shared" si="285"/>
        <v>42344</v>
      </c>
      <c r="R1800" s="9">
        <f t="shared" si="286"/>
        <v>0.32677083332964685</v>
      </c>
      <c r="S1800" t="b">
        <v>1</v>
      </c>
      <c r="T1800">
        <v>37</v>
      </c>
      <c r="U1800" t="str">
        <f t="shared" si="287"/>
        <v/>
      </c>
      <c r="V1800">
        <f t="shared" si="288"/>
        <v>37</v>
      </c>
      <c r="W1800" t="b">
        <v>0</v>
      </c>
      <c r="X1800" t="s">
        <v>8283</v>
      </c>
      <c r="Y1800" s="3">
        <f t="shared" si="289"/>
        <v>0.136375</v>
      </c>
      <c r="Z1800" s="4">
        <f t="shared" si="282"/>
        <v>58.972972972972975</v>
      </c>
      <c r="AA1800" t="s">
        <v>8334</v>
      </c>
      <c r="AB1800" t="s">
        <v>8335</v>
      </c>
      <c r="AC1800">
        <f>1</f>
        <v>1</v>
      </c>
    </row>
    <row r="1801" spans="1:29" ht="28.8" x14ac:dyDescent="0.3">
      <c r="A1801">
        <v>1799</v>
      </c>
      <c r="B1801" s="1" t="s">
        <v>1800</v>
      </c>
      <c r="C1801" s="1" t="s">
        <v>5909</v>
      </c>
      <c r="D1801">
        <v>4000</v>
      </c>
      <c r="E1801">
        <f>VLOOKUP(D1801,LU_A!$C$2:$D$13,1,TRUE)</f>
        <v>1000</v>
      </c>
      <c r="F1801" t="str">
        <f>VLOOKUP($D1801,LU_A!$C$2:$D$13,2,TRUE)</f>
        <v>SmB</v>
      </c>
      <c r="G1801">
        <v>69.83</v>
      </c>
      <c r="H1801" t="s">
        <v>8221</v>
      </c>
      <c r="I1801" t="s">
        <v>8225</v>
      </c>
      <c r="J1801" t="s">
        <v>8247</v>
      </c>
      <c r="K1801">
        <v>1415740408</v>
      </c>
      <c r="L1801" s="8">
        <f t="shared" si="280"/>
        <v>41954.884351851855</v>
      </c>
      <c r="M1801" s="8">
        <f t="shared" si="283"/>
        <v>41954</v>
      </c>
      <c r="N1801" s="9">
        <f t="shared" si="284"/>
        <v>0.88435185185517184</v>
      </c>
      <c r="O1801">
        <v>1414008808</v>
      </c>
      <c r="P1801" s="8">
        <f t="shared" si="281"/>
        <v>41934.842685185184</v>
      </c>
      <c r="Q1801" s="8">
        <f t="shared" si="285"/>
        <v>41934</v>
      </c>
      <c r="R1801" s="9">
        <f t="shared" si="286"/>
        <v>0.84268518518365454</v>
      </c>
      <c r="S1801" t="b">
        <v>1</v>
      </c>
      <c r="T1801">
        <v>6</v>
      </c>
      <c r="U1801" t="str">
        <f t="shared" si="287"/>
        <v/>
      </c>
      <c r="V1801">
        <f t="shared" si="288"/>
        <v>6</v>
      </c>
      <c r="W1801" t="b">
        <v>0</v>
      </c>
      <c r="X1801" t="s">
        <v>8283</v>
      </c>
      <c r="Y1801" s="3">
        <f t="shared" si="289"/>
        <v>1.7457500000000001E-2</v>
      </c>
      <c r="Z1801" s="4">
        <f t="shared" si="282"/>
        <v>11.638333333333334</v>
      </c>
      <c r="AA1801" t="s">
        <v>8334</v>
      </c>
      <c r="AB1801" t="s">
        <v>8335</v>
      </c>
      <c r="AC1801">
        <f>1</f>
        <v>1</v>
      </c>
    </row>
    <row r="1802" spans="1:29" ht="43.2" x14ac:dyDescent="0.3">
      <c r="A1802">
        <v>1800</v>
      </c>
      <c r="B1802" s="1" t="s">
        <v>1801</v>
      </c>
      <c r="C1802" s="1" t="s">
        <v>5910</v>
      </c>
      <c r="D1802">
        <v>46260</v>
      </c>
      <c r="E1802">
        <f>VLOOKUP(D1802,LU_A!$C$2:$D$13,1,TRUE)</f>
        <v>45000</v>
      </c>
      <c r="F1802" t="str">
        <f>VLOOKUP($D1802,LU_A!$C$2:$D$13,2,TRUE)</f>
        <v>LgC</v>
      </c>
      <c r="G1802">
        <v>9460</v>
      </c>
      <c r="H1802" t="s">
        <v>8221</v>
      </c>
      <c r="I1802" t="s">
        <v>8225</v>
      </c>
      <c r="J1802" t="s">
        <v>8247</v>
      </c>
      <c r="K1802">
        <v>1476109970</v>
      </c>
      <c r="L1802" s="8">
        <f t="shared" si="280"/>
        <v>42653.606134259258</v>
      </c>
      <c r="M1802" s="8">
        <f t="shared" si="283"/>
        <v>42653</v>
      </c>
      <c r="N1802" s="9">
        <f t="shared" si="284"/>
        <v>0.60613425925839692</v>
      </c>
      <c r="O1802">
        <v>1473517970</v>
      </c>
      <c r="P1802" s="8">
        <f t="shared" si="281"/>
        <v>42623.606134259258</v>
      </c>
      <c r="Q1802" s="8">
        <f t="shared" si="285"/>
        <v>42623</v>
      </c>
      <c r="R1802" s="9">
        <f t="shared" si="286"/>
        <v>0.60613425925839692</v>
      </c>
      <c r="S1802" t="b">
        <v>1</v>
      </c>
      <c r="T1802">
        <v>113</v>
      </c>
      <c r="U1802" t="str">
        <f t="shared" si="287"/>
        <v/>
      </c>
      <c r="V1802">
        <f t="shared" si="288"/>
        <v>113</v>
      </c>
      <c r="W1802" t="b">
        <v>0</v>
      </c>
      <c r="X1802" t="s">
        <v>8283</v>
      </c>
      <c r="Y1802" s="3">
        <f t="shared" si="289"/>
        <v>0.20449632511889321</v>
      </c>
      <c r="Z1802" s="4">
        <f t="shared" si="282"/>
        <v>83.716814159292042</v>
      </c>
      <c r="AA1802" t="s">
        <v>8334</v>
      </c>
      <c r="AB1802" t="s">
        <v>8335</v>
      </c>
      <c r="AC1802">
        <f>1</f>
        <v>1</v>
      </c>
    </row>
    <row r="1803" spans="1:29" ht="43.2" x14ac:dyDescent="0.3">
      <c r="A1803">
        <v>1801</v>
      </c>
      <c r="B1803" s="1" t="s">
        <v>1802</v>
      </c>
      <c r="C1803" s="1" t="s">
        <v>5911</v>
      </c>
      <c r="D1803">
        <v>17000</v>
      </c>
      <c r="E1803">
        <f>VLOOKUP(D1803,LU_A!$C$2:$D$13,1,TRUE)</f>
        <v>15000</v>
      </c>
      <c r="F1803" t="str">
        <f>VLOOKUP($D1803,LU_A!$C$2:$D$13,2,TRUE)</f>
        <v>MedA</v>
      </c>
      <c r="G1803">
        <v>2355</v>
      </c>
      <c r="H1803" t="s">
        <v>8221</v>
      </c>
      <c r="I1803" t="s">
        <v>8225</v>
      </c>
      <c r="J1803" t="s">
        <v>8247</v>
      </c>
      <c r="K1803">
        <v>1450181400</v>
      </c>
      <c r="L1803" s="8">
        <f t="shared" si="280"/>
        <v>42353.506944444445</v>
      </c>
      <c r="M1803" s="8">
        <f t="shared" si="283"/>
        <v>42353</v>
      </c>
      <c r="N1803" s="9">
        <f t="shared" si="284"/>
        <v>0.50694444444525288</v>
      </c>
      <c r="O1803">
        <v>1447429868</v>
      </c>
      <c r="P1803" s="8">
        <f t="shared" si="281"/>
        <v>42321.660509259258</v>
      </c>
      <c r="Q1803" s="8">
        <f t="shared" si="285"/>
        <v>42321</v>
      </c>
      <c r="R1803" s="9">
        <f t="shared" si="286"/>
        <v>0.66050925925810589</v>
      </c>
      <c r="S1803" t="b">
        <v>1</v>
      </c>
      <c r="T1803">
        <v>37</v>
      </c>
      <c r="U1803" t="str">
        <f t="shared" si="287"/>
        <v/>
      </c>
      <c r="V1803">
        <f t="shared" si="288"/>
        <v>37</v>
      </c>
      <c r="W1803" t="b">
        <v>0</v>
      </c>
      <c r="X1803" t="s">
        <v>8283</v>
      </c>
      <c r="Y1803" s="3">
        <f t="shared" si="289"/>
        <v>0.13852941176470587</v>
      </c>
      <c r="Z1803" s="4">
        <f t="shared" si="282"/>
        <v>63.648648648648646</v>
      </c>
      <c r="AA1803" t="s">
        <v>8334</v>
      </c>
      <c r="AB1803" t="s">
        <v>8335</v>
      </c>
      <c r="AC1803">
        <f>1</f>
        <v>1</v>
      </c>
    </row>
    <row r="1804" spans="1:29" ht="43.2" x14ac:dyDescent="0.3">
      <c r="A1804">
        <v>1802</v>
      </c>
      <c r="B1804" s="1" t="s">
        <v>1803</v>
      </c>
      <c r="C1804" s="1" t="s">
        <v>5912</v>
      </c>
      <c r="D1804">
        <v>3500</v>
      </c>
      <c r="E1804">
        <f>VLOOKUP(D1804,LU_A!$C$2:$D$13,1,TRUE)</f>
        <v>1000</v>
      </c>
      <c r="F1804" t="str">
        <f>VLOOKUP($D1804,LU_A!$C$2:$D$13,2,TRUE)</f>
        <v>SmB</v>
      </c>
      <c r="G1804">
        <v>1697</v>
      </c>
      <c r="H1804" t="s">
        <v>8221</v>
      </c>
      <c r="I1804" t="s">
        <v>8236</v>
      </c>
      <c r="J1804" t="s">
        <v>8249</v>
      </c>
      <c r="K1804">
        <v>1435442340</v>
      </c>
      <c r="L1804" s="8">
        <f t="shared" si="280"/>
        <v>42182.915972222225</v>
      </c>
      <c r="M1804" s="8">
        <f t="shared" si="283"/>
        <v>42182</v>
      </c>
      <c r="N1804" s="9">
        <f t="shared" si="284"/>
        <v>0.91597222222480923</v>
      </c>
      <c r="O1804">
        <v>1433416830</v>
      </c>
      <c r="P1804" s="8">
        <f t="shared" si="281"/>
        <v>42159.47256944445</v>
      </c>
      <c r="Q1804" s="8">
        <f t="shared" si="285"/>
        <v>42159</v>
      </c>
      <c r="R1804" s="9">
        <f t="shared" si="286"/>
        <v>0.47256944444961846</v>
      </c>
      <c r="S1804" t="b">
        <v>1</v>
      </c>
      <c r="T1804">
        <v>18</v>
      </c>
      <c r="U1804" t="str">
        <f t="shared" si="287"/>
        <v/>
      </c>
      <c r="V1804">
        <f t="shared" si="288"/>
        <v>18</v>
      </c>
      <c r="W1804" t="b">
        <v>0</v>
      </c>
      <c r="X1804" t="s">
        <v>8283</v>
      </c>
      <c r="Y1804" s="3">
        <f t="shared" si="289"/>
        <v>0.48485714285714288</v>
      </c>
      <c r="Z1804" s="4">
        <f t="shared" si="282"/>
        <v>94.277777777777771</v>
      </c>
      <c r="AA1804" t="s">
        <v>8334</v>
      </c>
      <c r="AB1804" t="s">
        <v>8335</v>
      </c>
      <c r="AC1804">
        <f>1</f>
        <v>1</v>
      </c>
    </row>
    <row r="1805" spans="1:29" ht="43.2" x14ac:dyDescent="0.3">
      <c r="A1805">
        <v>1803</v>
      </c>
      <c r="B1805" s="1" t="s">
        <v>1804</v>
      </c>
      <c r="C1805" s="1" t="s">
        <v>5913</v>
      </c>
      <c r="D1805">
        <v>17500</v>
      </c>
      <c r="E1805">
        <f>VLOOKUP(D1805,LU_A!$C$2:$D$13,1,TRUE)</f>
        <v>15000</v>
      </c>
      <c r="F1805" t="str">
        <f>VLOOKUP($D1805,LU_A!$C$2:$D$13,2,TRUE)</f>
        <v>MedA</v>
      </c>
      <c r="G1805">
        <v>5390</v>
      </c>
      <c r="H1805" t="s">
        <v>8221</v>
      </c>
      <c r="I1805" t="s">
        <v>8224</v>
      </c>
      <c r="J1805" t="s">
        <v>8246</v>
      </c>
      <c r="K1805">
        <v>1423878182</v>
      </c>
      <c r="L1805" s="8">
        <f t="shared" si="280"/>
        <v>42049.071550925932</v>
      </c>
      <c r="M1805" s="8">
        <f t="shared" si="283"/>
        <v>42049</v>
      </c>
      <c r="N1805" s="9">
        <f t="shared" si="284"/>
        <v>7.1550925931660458E-2</v>
      </c>
      <c r="O1805">
        <v>1421199782</v>
      </c>
      <c r="P1805" s="8">
        <f t="shared" si="281"/>
        <v>42018.071550925932</v>
      </c>
      <c r="Q1805" s="8">
        <f t="shared" si="285"/>
        <v>42018</v>
      </c>
      <c r="R1805" s="9">
        <f t="shared" si="286"/>
        <v>7.1550925931660458E-2</v>
      </c>
      <c r="S1805" t="b">
        <v>1</v>
      </c>
      <c r="T1805">
        <v>75</v>
      </c>
      <c r="U1805" t="str">
        <f t="shared" si="287"/>
        <v/>
      </c>
      <c r="V1805">
        <f t="shared" si="288"/>
        <v>75</v>
      </c>
      <c r="W1805" t="b">
        <v>0</v>
      </c>
      <c r="X1805" t="s">
        <v>8283</v>
      </c>
      <c r="Y1805" s="3">
        <f t="shared" si="289"/>
        <v>0.308</v>
      </c>
      <c r="Z1805" s="4">
        <f t="shared" si="282"/>
        <v>71.86666666666666</v>
      </c>
      <c r="AA1805" t="s">
        <v>8334</v>
      </c>
      <c r="AB1805" t="s">
        <v>8335</v>
      </c>
      <c r="AC1805">
        <f>1</f>
        <v>1</v>
      </c>
    </row>
    <row r="1806" spans="1:29" ht="43.2" x14ac:dyDescent="0.3">
      <c r="A1806">
        <v>1804</v>
      </c>
      <c r="B1806" s="1" t="s">
        <v>1805</v>
      </c>
      <c r="C1806" s="1" t="s">
        <v>5914</v>
      </c>
      <c r="D1806">
        <v>15500</v>
      </c>
      <c r="E1806">
        <f>VLOOKUP(D1806,LU_A!$C$2:$D$13,1,TRUE)</f>
        <v>15000</v>
      </c>
      <c r="F1806" t="str">
        <f>VLOOKUP($D1806,LU_A!$C$2:$D$13,2,TRUE)</f>
        <v>MedA</v>
      </c>
      <c r="G1806">
        <v>5452</v>
      </c>
      <c r="H1806" t="s">
        <v>8221</v>
      </c>
      <c r="I1806" t="s">
        <v>8224</v>
      </c>
      <c r="J1806" t="s">
        <v>8246</v>
      </c>
      <c r="K1806">
        <v>1447521404</v>
      </c>
      <c r="L1806" s="8">
        <f t="shared" si="280"/>
        <v>42322.719953703709</v>
      </c>
      <c r="M1806" s="8">
        <f t="shared" si="283"/>
        <v>42322</v>
      </c>
      <c r="N1806" s="9">
        <f t="shared" si="284"/>
        <v>0.71995370370859746</v>
      </c>
      <c r="O1806">
        <v>1444061804</v>
      </c>
      <c r="P1806" s="8">
        <f t="shared" si="281"/>
        <v>42282.678287037037</v>
      </c>
      <c r="Q1806" s="8">
        <f t="shared" si="285"/>
        <v>42282</v>
      </c>
      <c r="R1806" s="9">
        <f t="shared" si="286"/>
        <v>0.67828703703708015</v>
      </c>
      <c r="S1806" t="b">
        <v>1</v>
      </c>
      <c r="T1806">
        <v>52</v>
      </c>
      <c r="U1806" t="str">
        <f t="shared" si="287"/>
        <v/>
      </c>
      <c r="V1806">
        <f t="shared" si="288"/>
        <v>52</v>
      </c>
      <c r="W1806" t="b">
        <v>0</v>
      </c>
      <c r="X1806" t="s">
        <v>8283</v>
      </c>
      <c r="Y1806" s="3">
        <f t="shared" si="289"/>
        <v>0.35174193548387095</v>
      </c>
      <c r="Z1806" s="4">
        <f t="shared" si="282"/>
        <v>104.84615384615384</v>
      </c>
      <c r="AA1806" t="s">
        <v>8334</v>
      </c>
      <c r="AB1806" t="s">
        <v>8335</v>
      </c>
      <c r="AC1806">
        <f>1</f>
        <v>1</v>
      </c>
    </row>
    <row r="1807" spans="1:29" ht="43.2" x14ac:dyDescent="0.3">
      <c r="A1807">
        <v>1805</v>
      </c>
      <c r="B1807" s="1" t="s">
        <v>1806</v>
      </c>
      <c r="C1807" s="1" t="s">
        <v>5915</v>
      </c>
      <c r="D1807">
        <v>22500</v>
      </c>
      <c r="E1807">
        <f>VLOOKUP(D1807,LU_A!$C$2:$D$13,1,TRUE)</f>
        <v>20000</v>
      </c>
      <c r="F1807" t="str">
        <f>VLOOKUP($D1807,LU_A!$C$2:$D$13,2,TRUE)</f>
        <v>MedB</v>
      </c>
      <c r="G1807">
        <v>8191</v>
      </c>
      <c r="H1807" t="s">
        <v>8221</v>
      </c>
      <c r="I1807" t="s">
        <v>8236</v>
      </c>
      <c r="J1807" t="s">
        <v>8249</v>
      </c>
      <c r="K1807">
        <v>1443808800</v>
      </c>
      <c r="L1807" s="8">
        <f t="shared" si="280"/>
        <v>42279.75</v>
      </c>
      <c r="M1807" s="8">
        <f t="shared" si="283"/>
        <v>42279</v>
      </c>
      <c r="N1807" s="9">
        <f t="shared" si="284"/>
        <v>0.75</v>
      </c>
      <c r="O1807">
        <v>1441048658</v>
      </c>
      <c r="P1807" s="8">
        <f t="shared" si="281"/>
        <v>42247.803912037038</v>
      </c>
      <c r="Q1807" s="8">
        <f t="shared" si="285"/>
        <v>42247</v>
      </c>
      <c r="R1807" s="9">
        <f t="shared" si="286"/>
        <v>0.80391203703766223</v>
      </c>
      <c r="S1807" t="b">
        <v>1</v>
      </c>
      <c r="T1807">
        <v>122</v>
      </c>
      <c r="U1807" t="str">
        <f t="shared" si="287"/>
        <v/>
      </c>
      <c r="V1807">
        <f t="shared" si="288"/>
        <v>122</v>
      </c>
      <c r="W1807" t="b">
        <v>0</v>
      </c>
      <c r="X1807" t="s">
        <v>8283</v>
      </c>
      <c r="Y1807" s="3">
        <f t="shared" si="289"/>
        <v>0.36404444444444445</v>
      </c>
      <c r="Z1807" s="4">
        <f t="shared" si="282"/>
        <v>67.139344262295083</v>
      </c>
      <c r="AA1807" t="s">
        <v>8334</v>
      </c>
      <c r="AB1807" t="s">
        <v>8335</v>
      </c>
      <c r="AC1807">
        <f>1</f>
        <v>1</v>
      </c>
    </row>
    <row r="1808" spans="1:29" ht="43.2" x14ac:dyDescent="0.3">
      <c r="A1808">
        <v>1806</v>
      </c>
      <c r="B1808" s="1" t="s">
        <v>1807</v>
      </c>
      <c r="C1808" s="1" t="s">
        <v>5916</v>
      </c>
      <c r="D1808">
        <v>20000</v>
      </c>
      <c r="E1808">
        <f>VLOOKUP(D1808,LU_A!$C$2:$D$13,1,TRUE)</f>
        <v>20000</v>
      </c>
      <c r="F1808" t="str">
        <f>VLOOKUP($D1808,LU_A!$C$2:$D$13,2,TRUE)</f>
        <v>MedB</v>
      </c>
      <c r="G1808">
        <v>591</v>
      </c>
      <c r="H1808" t="s">
        <v>8221</v>
      </c>
      <c r="I1808" t="s">
        <v>8225</v>
      </c>
      <c r="J1808" t="s">
        <v>8247</v>
      </c>
      <c r="K1808">
        <v>1412090349</v>
      </c>
      <c r="L1808" s="8">
        <f t="shared" si="280"/>
        <v>41912.638298611113</v>
      </c>
      <c r="M1808" s="8">
        <f t="shared" si="283"/>
        <v>41912</v>
      </c>
      <c r="N1808" s="9">
        <f t="shared" si="284"/>
        <v>0.63829861111298669</v>
      </c>
      <c r="O1808">
        <v>1409066349</v>
      </c>
      <c r="P1808" s="8">
        <f t="shared" si="281"/>
        <v>41877.638298611113</v>
      </c>
      <c r="Q1808" s="8">
        <f t="shared" si="285"/>
        <v>41877</v>
      </c>
      <c r="R1808" s="9">
        <f t="shared" si="286"/>
        <v>0.63829861111298669</v>
      </c>
      <c r="S1808" t="b">
        <v>1</v>
      </c>
      <c r="T1808">
        <v>8</v>
      </c>
      <c r="U1808" t="str">
        <f t="shared" si="287"/>
        <v/>
      </c>
      <c r="V1808">
        <f t="shared" si="288"/>
        <v>8</v>
      </c>
      <c r="W1808" t="b">
        <v>0</v>
      </c>
      <c r="X1808" t="s">
        <v>8283</v>
      </c>
      <c r="Y1808" s="3">
        <f t="shared" si="289"/>
        <v>2.955E-2</v>
      </c>
      <c r="Z1808" s="4">
        <f t="shared" si="282"/>
        <v>73.875</v>
      </c>
      <c r="AA1808" t="s">
        <v>8334</v>
      </c>
      <c r="AB1808" t="s">
        <v>8335</v>
      </c>
      <c r="AC1808">
        <f>1</f>
        <v>1</v>
      </c>
    </row>
    <row r="1809" spans="1:29" ht="28.8" x14ac:dyDescent="0.3">
      <c r="A1809">
        <v>1807</v>
      </c>
      <c r="B1809" s="1" t="s">
        <v>1808</v>
      </c>
      <c r="C1809" s="1" t="s">
        <v>5917</v>
      </c>
      <c r="D1809">
        <v>5000</v>
      </c>
      <c r="E1809">
        <f>VLOOKUP(D1809,LU_A!$C$2:$D$13,1,TRUE)</f>
        <v>5000</v>
      </c>
      <c r="F1809" t="str">
        <f>VLOOKUP($D1809,LU_A!$C$2:$D$13,2,TRUE)</f>
        <v>SmC</v>
      </c>
      <c r="G1809">
        <v>553</v>
      </c>
      <c r="H1809" t="s">
        <v>8221</v>
      </c>
      <c r="I1809" t="s">
        <v>8224</v>
      </c>
      <c r="J1809" t="s">
        <v>8246</v>
      </c>
      <c r="K1809">
        <v>1411868313</v>
      </c>
      <c r="L1809" s="8">
        <f t="shared" si="280"/>
        <v>41910.068437499998</v>
      </c>
      <c r="M1809" s="8">
        <f t="shared" si="283"/>
        <v>41910</v>
      </c>
      <c r="N1809" s="9">
        <f t="shared" si="284"/>
        <v>6.843749999825377E-2</v>
      </c>
      <c r="O1809">
        <v>1409276313</v>
      </c>
      <c r="P1809" s="8">
        <f t="shared" si="281"/>
        <v>41880.068437499998</v>
      </c>
      <c r="Q1809" s="8">
        <f t="shared" si="285"/>
        <v>41880</v>
      </c>
      <c r="R1809" s="9">
        <f t="shared" si="286"/>
        <v>6.843749999825377E-2</v>
      </c>
      <c r="S1809" t="b">
        <v>1</v>
      </c>
      <c r="T1809">
        <v>8</v>
      </c>
      <c r="U1809" t="str">
        <f t="shared" si="287"/>
        <v/>
      </c>
      <c r="V1809">
        <f t="shared" si="288"/>
        <v>8</v>
      </c>
      <c r="W1809" t="b">
        <v>0</v>
      </c>
      <c r="X1809" t="s">
        <v>8283</v>
      </c>
      <c r="Y1809" s="3">
        <f t="shared" si="289"/>
        <v>0.1106</v>
      </c>
      <c r="Z1809" s="4">
        <f t="shared" si="282"/>
        <v>69.125</v>
      </c>
      <c r="AA1809" t="s">
        <v>8334</v>
      </c>
      <c r="AB1809" t="s">
        <v>8335</v>
      </c>
      <c r="AC1809">
        <f>1</f>
        <v>1</v>
      </c>
    </row>
    <row r="1810" spans="1:29" ht="43.2" x14ac:dyDescent="0.3">
      <c r="A1810">
        <v>1808</v>
      </c>
      <c r="B1810" s="1" t="s">
        <v>1809</v>
      </c>
      <c r="C1810" s="1" t="s">
        <v>5918</v>
      </c>
      <c r="D1810">
        <v>28000</v>
      </c>
      <c r="E1810">
        <f>VLOOKUP(D1810,LU_A!$C$2:$D$13,1,TRUE)</f>
        <v>25000</v>
      </c>
      <c r="F1810" t="str">
        <f>VLOOKUP($D1810,LU_A!$C$2:$D$13,2,TRUE)</f>
        <v>MedC</v>
      </c>
      <c r="G1810">
        <v>11594</v>
      </c>
      <c r="H1810" t="s">
        <v>8221</v>
      </c>
      <c r="I1810" t="s">
        <v>8224</v>
      </c>
      <c r="J1810" t="s">
        <v>8246</v>
      </c>
      <c r="K1810">
        <v>1486830030</v>
      </c>
      <c r="L1810" s="8">
        <f t="shared" si="280"/>
        <v>42777.680902777778</v>
      </c>
      <c r="M1810" s="8">
        <f t="shared" si="283"/>
        <v>42777</v>
      </c>
      <c r="N1810" s="9">
        <f t="shared" si="284"/>
        <v>0.68090277777810115</v>
      </c>
      <c r="O1810">
        <v>1483806030</v>
      </c>
      <c r="P1810" s="8">
        <f t="shared" si="281"/>
        <v>42742.680902777778</v>
      </c>
      <c r="Q1810" s="8">
        <f t="shared" si="285"/>
        <v>42742</v>
      </c>
      <c r="R1810" s="9">
        <f t="shared" si="286"/>
        <v>0.68090277777810115</v>
      </c>
      <c r="S1810" t="b">
        <v>1</v>
      </c>
      <c r="T1810">
        <v>96</v>
      </c>
      <c r="U1810" t="str">
        <f t="shared" si="287"/>
        <v/>
      </c>
      <c r="V1810">
        <f t="shared" si="288"/>
        <v>96</v>
      </c>
      <c r="W1810" t="b">
        <v>0</v>
      </c>
      <c r="X1810" t="s">
        <v>8283</v>
      </c>
      <c r="Y1810" s="3">
        <f t="shared" si="289"/>
        <v>0.41407142857142859</v>
      </c>
      <c r="Z1810" s="4">
        <f t="shared" si="282"/>
        <v>120.77083333333333</v>
      </c>
      <c r="AA1810" t="s">
        <v>8334</v>
      </c>
      <c r="AB1810" t="s">
        <v>8335</v>
      </c>
      <c r="AC1810">
        <f>1</f>
        <v>1</v>
      </c>
    </row>
    <row r="1811" spans="1:29" ht="43.2" x14ac:dyDescent="0.3">
      <c r="A1811">
        <v>1809</v>
      </c>
      <c r="B1811" s="1" t="s">
        <v>1810</v>
      </c>
      <c r="C1811" s="1" t="s">
        <v>5919</v>
      </c>
      <c r="D1811">
        <v>3500</v>
      </c>
      <c r="E1811">
        <f>VLOOKUP(D1811,LU_A!$C$2:$D$13,1,TRUE)</f>
        <v>1000</v>
      </c>
      <c r="F1811" t="str">
        <f>VLOOKUP($D1811,LU_A!$C$2:$D$13,2,TRUE)</f>
        <v>SmB</v>
      </c>
      <c r="G1811">
        <v>380</v>
      </c>
      <c r="H1811" t="s">
        <v>8221</v>
      </c>
      <c r="I1811" t="s">
        <v>8229</v>
      </c>
      <c r="J1811" t="s">
        <v>8251</v>
      </c>
      <c r="K1811">
        <v>1425246439</v>
      </c>
      <c r="L1811" s="8">
        <f t="shared" si="280"/>
        <v>42064.907858796301</v>
      </c>
      <c r="M1811" s="8">
        <f t="shared" si="283"/>
        <v>42064</v>
      </c>
      <c r="N1811" s="9">
        <f t="shared" si="284"/>
        <v>0.90785879630129784</v>
      </c>
      <c r="O1811">
        <v>1422222439</v>
      </c>
      <c r="P1811" s="8">
        <f t="shared" si="281"/>
        <v>42029.907858796301</v>
      </c>
      <c r="Q1811" s="8">
        <f t="shared" si="285"/>
        <v>42029</v>
      </c>
      <c r="R1811" s="9">
        <f t="shared" si="286"/>
        <v>0.90785879630129784</v>
      </c>
      <c r="S1811" t="b">
        <v>1</v>
      </c>
      <c r="T1811">
        <v>9</v>
      </c>
      <c r="U1811" t="str">
        <f t="shared" si="287"/>
        <v/>
      </c>
      <c r="V1811">
        <f t="shared" si="288"/>
        <v>9</v>
      </c>
      <c r="W1811" t="b">
        <v>0</v>
      </c>
      <c r="X1811" t="s">
        <v>8283</v>
      </c>
      <c r="Y1811" s="3">
        <f t="shared" si="289"/>
        <v>0.10857142857142857</v>
      </c>
      <c r="Z1811" s="4">
        <f t="shared" si="282"/>
        <v>42.222222222222221</v>
      </c>
      <c r="AA1811" t="s">
        <v>8334</v>
      </c>
      <c r="AB1811" t="s">
        <v>8335</v>
      </c>
      <c r="AC1811">
        <f>1</f>
        <v>1</v>
      </c>
    </row>
    <row r="1812" spans="1:29" ht="43.2" x14ac:dyDescent="0.3">
      <c r="A1812">
        <v>1810</v>
      </c>
      <c r="B1812" s="1" t="s">
        <v>1811</v>
      </c>
      <c r="C1812" s="1" t="s">
        <v>5920</v>
      </c>
      <c r="D1812">
        <v>450</v>
      </c>
      <c r="E1812">
        <f>VLOOKUP(D1812,LU_A!$C$2:$D$13,1,TRUE)</f>
        <v>0</v>
      </c>
      <c r="F1812" t="str">
        <f>VLOOKUP($D1812,LU_A!$C$2:$D$13,2,TRUE)</f>
        <v>SmA</v>
      </c>
      <c r="G1812">
        <v>15</v>
      </c>
      <c r="H1812" t="s">
        <v>8221</v>
      </c>
      <c r="I1812" t="s">
        <v>8224</v>
      </c>
      <c r="J1812" t="s">
        <v>8246</v>
      </c>
      <c r="K1812">
        <v>1408657826</v>
      </c>
      <c r="L1812" s="8">
        <f t="shared" si="280"/>
        <v>41872.91002314815</v>
      </c>
      <c r="M1812" s="8">
        <f t="shared" si="283"/>
        <v>41872</v>
      </c>
      <c r="N1812" s="9">
        <f t="shared" si="284"/>
        <v>0.91002314814977581</v>
      </c>
      <c r="O1812">
        <v>1407621026</v>
      </c>
      <c r="P1812" s="8">
        <f t="shared" si="281"/>
        <v>41860.91002314815</v>
      </c>
      <c r="Q1812" s="8">
        <f t="shared" si="285"/>
        <v>41860</v>
      </c>
      <c r="R1812" s="9">
        <f t="shared" si="286"/>
        <v>0.91002314814977581</v>
      </c>
      <c r="S1812" t="b">
        <v>0</v>
      </c>
      <c r="T1812">
        <v>2</v>
      </c>
      <c r="U1812" t="str">
        <f t="shared" si="287"/>
        <v/>
      </c>
      <c r="V1812">
        <f t="shared" si="288"/>
        <v>2</v>
      </c>
      <c r="W1812" t="b">
        <v>0</v>
      </c>
      <c r="X1812" t="s">
        <v>8283</v>
      </c>
      <c r="Y1812" s="3">
        <f t="shared" si="289"/>
        <v>3.3333333333333333E-2</v>
      </c>
      <c r="Z1812" s="4">
        <f t="shared" si="282"/>
        <v>7.5</v>
      </c>
      <c r="AA1812" t="s">
        <v>8334</v>
      </c>
      <c r="AB1812" t="s">
        <v>8335</v>
      </c>
      <c r="AC1812">
        <f>1</f>
        <v>1</v>
      </c>
    </row>
    <row r="1813" spans="1:29" ht="43.2" x14ac:dyDescent="0.3">
      <c r="A1813">
        <v>1811</v>
      </c>
      <c r="B1813" s="1" t="s">
        <v>1812</v>
      </c>
      <c r="C1813" s="1" t="s">
        <v>5921</v>
      </c>
      <c r="D1813">
        <v>54000</v>
      </c>
      <c r="E1813">
        <f>VLOOKUP(D1813,LU_A!$C$2:$D$13,1,TRUE)</f>
        <v>50000</v>
      </c>
      <c r="F1813" t="str">
        <f>VLOOKUP($D1813,LU_A!$C$2:$D$13,2,TRUE)</f>
        <v>LgD</v>
      </c>
      <c r="G1813">
        <v>40</v>
      </c>
      <c r="H1813" t="s">
        <v>8221</v>
      </c>
      <c r="I1813" t="s">
        <v>8224</v>
      </c>
      <c r="J1813" t="s">
        <v>8246</v>
      </c>
      <c r="K1813">
        <v>1414123200</v>
      </c>
      <c r="L1813" s="8">
        <f t="shared" si="280"/>
        <v>41936.166666666664</v>
      </c>
      <c r="M1813" s="8">
        <f t="shared" si="283"/>
        <v>41936</v>
      </c>
      <c r="N1813" s="9">
        <f t="shared" si="284"/>
        <v>0.16666666666424135</v>
      </c>
      <c r="O1813">
        <v>1408962270</v>
      </c>
      <c r="P1813" s="8">
        <f t="shared" si="281"/>
        <v>41876.433680555558</v>
      </c>
      <c r="Q1813" s="8">
        <f t="shared" si="285"/>
        <v>41876</v>
      </c>
      <c r="R1813" s="9">
        <f t="shared" si="286"/>
        <v>0.4336805555576575</v>
      </c>
      <c r="S1813" t="b">
        <v>0</v>
      </c>
      <c r="T1813">
        <v>26</v>
      </c>
      <c r="U1813" t="str">
        <f t="shared" si="287"/>
        <v/>
      </c>
      <c r="V1813">
        <f t="shared" si="288"/>
        <v>26</v>
      </c>
      <c r="W1813" t="b">
        <v>0</v>
      </c>
      <c r="X1813" t="s">
        <v>8283</v>
      </c>
      <c r="Y1813" s="3">
        <f t="shared" si="289"/>
        <v>7.407407407407407E-4</v>
      </c>
      <c r="Z1813" s="4">
        <f t="shared" si="282"/>
        <v>1.5384615384615385</v>
      </c>
      <c r="AA1813" t="s">
        <v>8334</v>
      </c>
      <c r="AB1813" t="s">
        <v>8335</v>
      </c>
      <c r="AC1813">
        <f>1</f>
        <v>1</v>
      </c>
    </row>
    <row r="1814" spans="1:29" ht="43.2" x14ac:dyDescent="0.3">
      <c r="A1814">
        <v>1812</v>
      </c>
      <c r="B1814" s="1" t="s">
        <v>1813</v>
      </c>
      <c r="C1814" s="1" t="s">
        <v>5922</v>
      </c>
      <c r="D1814">
        <v>6500</v>
      </c>
      <c r="E1814">
        <f>VLOOKUP(D1814,LU_A!$C$2:$D$13,1,TRUE)</f>
        <v>5000</v>
      </c>
      <c r="F1814" t="str">
        <f>VLOOKUP($D1814,LU_A!$C$2:$D$13,2,TRUE)</f>
        <v>SmC</v>
      </c>
      <c r="G1814">
        <v>865</v>
      </c>
      <c r="H1814" t="s">
        <v>8221</v>
      </c>
      <c r="I1814" t="s">
        <v>8225</v>
      </c>
      <c r="J1814" t="s">
        <v>8247</v>
      </c>
      <c r="K1814">
        <v>1467531536</v>
      </c>
      <c r="L1814" s="8">
        <f t="shared" si="280"/>
        <v>42554.318703703699</v>
      </c>
      <c r="M1814" s="8">
        <f t="shared" si="283"/>
        <v>42554</v>
      </c>
      <c r="N1814" s="9">
        <f t="shared" si="284"/>
        <v>0.31870370369870216</v>
      </c>
      <c r="O1814">
        <v>1464939536</v>
      </c>
      <c r="P1814" s="8">
        <f t="shared" si="281"/>
        <v>42524.318703703699</v>
      </c>
      <c r="Q1814" s="8">
        <f t="shared" si="285"/>
        <v>42524</v>
      </c>
      <c r="R1814" s="9">
        <f t="shared" si="286"/>
        <v>0.31870370369870216</v>
      </c>
      <c r="S1814" t="b">
        <v>0</v>
      </c>
      <c r="T1814">
        <v>23</v>
      </c>
      <c r="U1814" t="str">
        <f t="shared" si="287"/>
        <v/>
      </c>
      <c r="V1814">
        <f t="shared" si="288"/>
        <v>23</v>
      </c>
      <c r="W1814" t="b">
        <v>0</v>
      </c>
      <c r="X1814" t="s">
        <v>8283</v>
      </c>
      <c r="Y1814" s="3">
        <f t="shared" si="289"/>
        <v>0.13307692307692306</v>
      </c>
      <c r="Z1814" s="4">
        <f t="shared" si="282"/>
        <v>37.608695652173914</v>
      </c>
      <c r="AA1814" t="s">
        <v>8334</v>
      </c>
      <c r="AB1814" t="s">
        <v>8335</v>
      </c>
      <c r="AC1814">
        <f>1</f>
        <v>1</v>
      </c>
    </row>
    <row r="1815" spans="1:29" ht="43.2" x14ac:dyDescent="0.3">
      <c r="A1815">
        <v>1813</v>
      </c>
      <c r="B1815" s="1" t="s">
        <v>1814</v>
      </c>
      <c r="C1815" s="1" t="s">
        <v>5923</v>
      </c>
      <c r="D1815">
        <v>8750</v>
      </c>
      <c r="E1815">
        <f>VLOOKUP(D1815,LU_A!$C$2:$D$13,1,TRUE)</f>
        <v>5000</v>
      </c>
      <c r="F1815" t="str">
        <f>VLOOKUP($D1815,LU_A!$C$2:$D$13,2,TRUE)</f>
        <v>SmC</v>
      </c>
      <c r="G1815">
        <v>0</v>
      </c>
      <c r="H1815" t="s">
        <v>8221</v>
      </c>
      <c r="I1815" t="s">
        <v>8225</v>
      </c>
      <c r="J1815" t="s">
        <v>8247</v>
      </c>
      <c r="K1815">
        <v>1407532812</v>
      </c>
      <c r="L1815" s="8">
        <f t="shared" si="280"/>
        <v>41859.889027777775</v>
      </c>
      <c r="M1815" s="8">
        <f t="shared" si="283"/>
        <v>41859</v>
      </c>
      <c r="N1815" s="9">
        <f t="shared" si="284"/>
        <v>0.88902777777548181</v>
      </c>
      <c r="O1815">
        <v>1404940812</v>
      </c>
      <c r="P1815" s="8">
        <f t="shared" si="281"/>
        <v>41829.889027777775</v>
      </c>
      <c r="Q1815" s="8">
        <f t="shared" si="285"/>
        <v>41829</v>
      </c>
      <c r="R1815" s="9">
        <f t="shared" si="286"/>
        <v>0.88902777777548181</v>
      </c>
      <c r="S1815" t="b">
        <v>0</v>
      </c>
      <c r="T1815">
        <v>0</v>
      </c>
      <c r="U1815" t="str">
        <f t="shared" si="287"/>
        <v/>
      </c>
      <c r="V1815">
        <f t="shared" si="288"/>
        <v>0</v>
      </c>
      <c r="W1815" t="b">
        <v>0</v>
      </c>
      <c r="X1815" t="s">
        <v>8283</v>
      </c>
      <c r="Y1815" s="3">
        <f t="shared" si="289"/>
        <v>0</v>
      </c>
      <c r="Z1815" s="4" t="str">
        <f t="shared" si="282"/>
        <v xml:space="preserve"> </v>
      </c>
      <c r="AA1815" t="s">
        <v>8334</v>
      </c>
      <c r="AB1815" t="s">
        <v>8335</v>
      </c>
      <c r="AC1815">
        <f>1</f>
        <v>1</v>
      </c>
    </row>
    <row r="1816" spans="1:29" ht="43.2" x14ac:dyDescent="0.3">
      <c r="A1816">
        <v>1814</v>
      </c>
      <c r="B1816" s="1" t="s">
        <v>1815</v>
      </c>
      <c r="C1816" s="1" t="s">
        <v>5924</v>
      </c>
      <c r="D1816">
        <v>12000</v>
      </c>
      <c r="E1816">
        <f>VLOOKUP(D1816,LU_A!$C$2:$D$13,1,TRUE)</f>
        <v>10000</v>
      </c>
      <c r="F1816" t="str">
        <f>VLOOKUP($D1816,LU_A!$C$2:$D$13,2,TRUE)</f>
        <v>SmD</v>
      </c>
      <c r="G1816">
        <v>5902</v>
      </c>
      <c r="H1816" t="s">
        <v>8221</v>
      </c>
      <c r="I1816" t="s">
        <v>8225</v>
      </c>
      <c r="J1816" t="s">
        <v>8247</v>
      </c>
      <c r="K1816">
        <v>1425108736</v>
      </c>
      <c r="L1816" s="8">
        <f t="shared" si="280"/>
        <v>42063.314074074078</v>
      </c>
      <c r="M1816" s="8">
        <f t="shared" si="283"/>
        <v>42063</v>
      </c>
      <c r="N1816" s="9">
        <f t="shared" si="284"/>
        <v>0.31407407407823484</v>
      </c>
      <c r="O1816">
        <v>1422516736</v>
      </c>
      <c r="P1816" s="8">
        <f t="shared" si="281"/>
        <v>42033.314074074078</v>
      </c>
      <c r="Q1816" s="8">
        <f t="shared" si="285"/>
        <v>42033</v>
      </c>
      <c r="R1816" s="9">
        <f t="shared" si="286"/>
        <v>0.31407407407823484</v>
      </c>
      <c r="S1816" t="b">
        <v>0</v>
      </c>
      <c r="T1816">
        <v>140</v>
      </c>
      <c r="U1816" t="str">
        <f t="shared" si="287"/>
        <v/>
      </c>
      <c r="V1816">
        <f t="shared" si="288"/>
        <v>140</v>
      </c>
      <c r="W1816" t="b">
        <v>0</v>
      </c>
      <c r="X1816" t="s">
        <v>8283</v>
      </c>
      <c r="Y1816" s="3">
        <f t="shared" si="289"/>
        <v>0.49183333333333334</v>
      </c>
      <c r="Z1816" s="4">
        <f t="shared" si="282"/>
        <v>42.157142857142858</v>
      </c>
      <c r="AA1816" t="s">
        <v>8334</v>
      </c>
      <c r="AB1816" t="s">
        <v>8335</v>
      </c>
      <c r="AC1816">
        <f>1</f>
        <v>1</v>
      </c>
    </row>
    <row r="1817" spans="1:29" ht="57.6" x14ac:dyDescent="0.3">
      <c r="A1817">
        <v>1815</v>
      </c>
      <c r="B1817" s="1" t="s">
        <v>1816</v>
      </c>
      <c r="C1817" s="1" t="s">
        <v>5925</v>
      </c>
      <c r="D1817">
        <v>3000</v>
      </c>
      <c r="E1817">
        <f>VLOOKUP(D1817,LU_A!$C$2:$D$13,1,TRUE)</f>
        <v>1000</v>
      </c>
      <c r="F1817" t="str">
        <f>VLOOKUP($D1817,LU_A!$C$2:$D$13,2,TRUE)</f>
        <v>SmB</v>
      </c>
      <c r="G1817">
        <v>0</v>
      </c>
      <c r="H1817" t="s">
        <v>8221</v>
      </c>
      <c r="I1817" t="s">
        <v>8224</v>
      </c>
      <c r="J1817" t="s">
        <v>8246</v>
      </c>
      <c r="K1817">
        <v>1435787137</v>
      </c>
      <c r="L1817" s="8">
        <f t="shared" si="280"/>
        <v>42186.906678240746</v>
      </c>
      <c r="M1817" s="8">
        <f t="shared" si="283"/>
        <v>42186</v>
      </c>
      <c r="N1817" s="9">
        <f t="shared" si="284"/>
        <v>0.90667824074625969</v>
      </c>
      <c r="O1817">
        <v>1434577537</v>
      </c>
      <c r="P1817" s="8">
        <f t="shared" si="281"/>
        <v>42172.906678240746</v>
      </c>
      <c r="Q1817" s="8">
        <f t="shared" si="285"/>
        <v>42172</v>
      </c>
      <c r="R1817" s="9">
        <f t="shared" si="286"/>
        <v>0.90667824074625969</v>
      </c>
      <c r="S1817" t="b">
        <v>0</v>
      </c>
      <c r="T1817">
        <v>0</v>
      </c>
      <c r="U1817" t="str">
        <f t="shared" si="287"/>
        <v/>
      </c>
      <c r="V1817">
        <f t="shared" si="288"/>
        <v>0</v>
      </c>
      <c r="W1817" t="b">
        <v>0</v>
      </c>
      <c r="X1817" t="s">
        <v>8283</v>
      </c>
      <c r="Y1817" s="3">
        <f t="shared" si="289"/>
        <v>0</v>
      </c>
      <c r="Z1817" s="4" t="str">
        <f t="shared" si="282"/>
        <v xml:space="preserve"> </v>
      </c>
      <c r="AA1817" t="s">
        <v>8334</v>
      </c>
      <c r="AB1817" t="s">
        <v>8335</v>
      </c>
      <c r="AC1817">
        <f>1</f>
        <v>1</v>
      </c>
    </row>
    <row r="1818" spans="1:29" ht="43.2" x14ac:dyDescent="0.3">
      <c r="A1818">
        <v>1816</v>
      </c>
      <c r="B1818" s="1" t="s">
        <v>1817</v>
      </c>
      <c r="C1818" s="1" t="s">
        <v>5926</v>
      </c>
      <c r="D1818">
        <v>25000</v>
      </c>
      <c r="E1818">
        <f>VLOOKUP(D1818,LU_A!$C$2:$D$13,1,TRUE)</f>
        <v>25000</v>
      </c>
      <c r="F1818" t="str">
        <f>VLOOKUP($D1818,LU_A!$C$2:$D$13,2,TRUE)</f>
        <v>MedC</v>
      </c>
      <c r="G1818">
        <v>509</v>
      </c>
      <c r="H1818" t="s">
        <v>8221</v>
      </c>
      <c r="I1818" t="s">
        <v>8240</v>
      </c>
      <c r="J1818" t="s">
        <v>8257</v>
      </c>
      <c r="K1818">
        <v>1469473200</v>
      </c>
      <c r="L1818" s="8">
        <f t="shared" si="280"/>
        <v>42576.791666666672</v>
      </c>
      <c r="M1818" s="8">
        <f t="shared" si="283"/>
        <v>42576</v>
      </c>
      <c r="N1818" s="9">
        <f t="shared" si="284"/>
        <v>0.79166666667151731</v>
      </c>
      <c r="O1818">
        <v>1467061303</v>
      </c>
      <c r="P1818" s="8">
        <f t="shared" si="281"/>
        <v>42548.876192129625</v>
      </c>
      <c r="Q1818" s="8">
        <f t="shared" si="285"/>
        <v>42548</v>
      </c>
      <c r="R1818" s="9">
        <f t="shared" si="286"/>
        <v>0.87619212962454185</v>
      </c>
      <c r="S1818" t="b">
        <v>0</v>
      </c>
      <c r="T1818">
        <v>6</v>
      </c>
      <c r="U1818" t="str">
        <f t="shared" si="287"/>
        <v/>
      </c>
      <c r="V1818">
        <f t="shared" si="288"/>
        <v>6</v>
      </c>
      <c r="W1818" t="b">
        <v>0</v>
      </c>
      <c r="X1818" t="s">
        <v>8283</v>
      </c>
      <c r="Y1818" s="3">
        <f t="shared" si="289"/>
        <v>2.036E-2</v>
      </c>
      <c r="Z1818" s="4">
        <f t="shared" si="282"/>
        <v>84.833333333333329</v>
      </c>
      <c r="AA1818" t="s">
        <v>8334</v>
      </c>
      <c r="AB1818" t="s">
        <v>8335</v>
      </c>
      <c r="AC1818">
        <f>1</f>
        <v>1</v>
      </c>
    </row>
    <row r="1819" spans="1:29" ht="28.8" x14ac:dyDescent="0.3">
      <c r="A1819">
        <v>1817</v>
      </c>
      <c r="B1819" s="1" t="s">
        <v>1818</v>
      </c>
      <c r="C1819" s="1" t="s">
        <v>5927</v>
      </c>
      <c r="D1819">
        <v>18000</v>
      </c>
      <c r="E1819">
        <f>VLOOKUP(D1819,LU_A!$C$2:$D$13,1,TRUE)</f>
        <v>15000</v>
      </c>
      <c r="F1819" t="str">
        <f>VLOOKUP($D1819,LU_A!$C$2:$D$13,2,TRUE)</f>
        <v>MedA</v>
      </c>
      <c r="G1819">
        <v>9419</v>
      </c>
      <c r="H1819" t="s">
        <v>8221</v>
      </c>
      <c r="I1819" t="s">
        <v>8224</v>
      </c>
      <c r="J1819" t="s">
        <v>8246</v>
      </c>
      <c r="K1819">
        <v>1485759540</v>
      </c>
      <c r="L1819" s="8">
        <f t="shared" si="280"/>
        <v>42765.290972222225</v>
      </c>
      <c r="M1819" s="8">
        <f t="shared" si="283"/>
        <v>42765</v>
      </c>
      <c r="N1819" s="9">
        <f t="shared" si="284"/>
        <v>0.29097222222480923</v>
      </c>
      <c r="O1819">
        <v>1480607607</v>
      </c>
      <c r="P1819" s="8">
        <f t="shared" si="281"/>
        <v>42705.662118055552</v>
      </c>
      <c r="Q1819" s="8">
        <f t="shared" si="285"/>
        <v>42705</v>
      </c>
      <c r="R1819" s="9">
        <f t="shared" si="286"/>
        <v>0.66211805555212777</v>
      </c>
      <c r="S1819" t="b">
        <v>0</v>
      </c>
      <c r="T1819">
        <v>100</v>
      </c>
      <c r="U1819" t="str">
        <f t="shared" si="287"/>
        <v/>
      </c>
      <c r="V1819">
        <f t="shared" si="288"/>
        <v>100</v>
      </c>
      <c r="W1819" t="b">
        <v>0</v>
      </c>
      <c r="X1819" t="s">
        <v>8283</v>
      </c>
      <c r="Y1819" s="3">
        <f t="shared" si="289"/>
        <v>0.52327777777777773</v>
      </c>
      <c r="Z1819" s="4">
        <f t="shared" si="282"/>
        <v>94.19</v>
      </c>
      <c r="AA1819" t="s">
        <v>8334</v>
      </c>
      <c r="AB1819" t="s">
        <v>8335</v>
      </c>
      <c r="AC1819">
        <f>1</f>
        <v>1</v>
      </c>
    </row>
    <row r="1820" spans="1:29" ht="28.8" x14ac:dyDescent="0.3">
      <c r="A1820">
        <v>1818</v>
      </c>
      <c r="B1820" s="1" t="s">
        <v>1819</v>
      </c>
      <c r="C1820" s="1" t="s">
        <v>5928</v>
      </c>
      <c r="D1820">
        <v>15000</v>
      </c>
      <c r="E1820">
        <f>VLOOKUP(D1820,LU_A!$C$2:$D$13,1,TRUE)</f>
        <v>15000</v>
      </c>
      <c r="F1820" t="str">
        <f>VLOOKUP($D1820,LU_A!$C$2:$D$13,2,TRUE)</f>
        <v>MedA</v>
      </c>
      <c r="G1820">
        <v>0</v>
      </c>
      <c r="H1820" t="s">
        <v>8221</v>
      </c>
      <c r="I1820" t="s">
        <v>8224</v>
      </c>
      <c r="J1820" t="s">
        <v>8246</v>
      </c>
      <c r="K1820">
        <v>1428035850</v>
      </c>
      <c r="L1820" s="8">
        <f t="shared" si="280"/>
        <v>42097.192708333328</v>
      </c>
      <c r="M1820" s="8">
        <f t="shared" si="283"/>
        <v>42097</v>
      </c>
      <c r="N1820" s="9">
        <f t="shared" si="284"/>
        <v>0.19270833332848269</v>
      </c>
      <c r="O1820">
        <v>1425447450</v>
      </c>
      <c r="P1820" s="8">
        <f t="shared" si="281"/>
        <v>42067.234375</v>
      </c>
      <c r="Q1820" s="8">
        <f t="shared" si="285"/>
        <v>42067</v>
      </c>
      <c r="R1820" s="9">
        <f t="shared" si="286"/>
        <v>0.234375</v>
      </c>
      <c r="S1820" t="b">
        <v>0</v>
      </c>
      <c r="T1820">
        <v>0</v>
      </c>
      <c r="U1820" t="str">
        <f t="shared" si="287"/>
        <v/>
      </c>
      <c r="V1820">
        <f t="shared" si="288"/>
        <v>0</v>
      </c>
      <c r="W1820" t="b">
        <v>0</v>
      </c>
      <c r="X1820" t="s">
        <v>8283</v>
      </c>
      <c r="Y1820" s="3">
        <f t="shared" si="289"/>
        <v>0</v>
      </c>
      <c r="Z1820" s="4" t="str">
        <f t="shared" si="282"/>
        <v xml:space="preserve"> </v>
      </c>
      <c r="AA1820" t="s">
        <v>8334</v>
      </c>
      <c r="AB1820" t="s">
        <v>8335</v>
      </c>
      <c r="AC1820">
        <f>1</f>
        <v>1</v>
      </c>
    </row>
    <row r="1821" spans="1:29" ht="43.2" x14ac:dyDescent="0.3">
      <c r="A1821">
        <v>1819</v>
      </c>
      <c r="B1821" s="1" t="s">
        <v>1820</v>
      </c>
      <c r="C1821" s="1" t="s">
        <v>5929</v>
      </c>
      <c r="D1821">
        <v>1200</v>
      </c>
      <c r="E1821">
        <f>VLOOKUP(D1821,LU_A!$C$2:$D$13,1,TRUE)</f>
        <v>1000</v>
      </c>
      <c r="F1821" t="str">
        <f>VLOOKUP($D1821,LU_A!$C$2:$D$13,2,TRUE)</f>
        <v>SmB</v>
      </c>
      <c r="G1821">
        <v>25</v>
      </c>
      <c r="H1821" t="s">
        <v>8221</v>
      </c>
      <c r="I1821" t="s">
        <v>8224</v>
      </c>
      <c r="J1821" t="s">
        <v>8246</v>
      </c>
      <c r="K1821">
        <v>1406743396</v>
      </c>
      <c r="L1821" s="8">
        <f t="shared" si="280"/>
        <v>41850.752268518518</v>
      </c>
      <c r="M1821" s="8">
        <f t="shared" si="283"/>
        <v>41850</v>
      </c>
      <c r="N1821" s="9">
        <f t="shared" si="284"/>
        <v>0.75226851851766696</v>
      </c>
      <c r="O1821">
        <v>1404151396</v>
      </c>
      <c r="P1821" s="8">
        <f t="shared" si="281"/>
        <v>41820.752268518518</v>
      </c>
      <c r="Q1821" s="8">
        <f t="shared" si="285"/>
        <v>41820</v>
      </c>
      <c r="R1821" s="9">
        <f t="shared" si="286"/>
        <v>0.75226851851766696</v>
      </c>
      <c r="S1821" t="b">
        <v>0</v>
      </c>
      <c r="T1821">
        <v>4</v>
      </c>
      <c r="U1821" t="str">
        <f t="shared" si="287"/>
        <v/>
      </c>
      <c r="V1821">
        <f t="shared" si="288"/>
        <v>4</v>
      </c>
      <c r="W1821" t="b">
        <v>0</v>
      </c>
      <c r="X1821" t="s">
        <v>8283</v>
      </c>
      <c r="Y1821" s="3">
        <f t="shared" si="289"/>
        <v>2.0833333333333332E-2</v>
      </c>
      <c r="Z1821" s="4">
        <f t="shared" si="282"/>
        <v>6.25</v>
      </c>
      <c r="AA1821" t="s">
        <v>8334</v>
      </c>
      <c r="AB1821" t="s">
        <v>8335</v>
      </c>
      <c r="AC1821">
        <f>1</f>
        <v>1</v>
      </c>
    </row>
    <row r="1822" spans="1:29" ht="57.6" x14ac:dyDescent="0.3">
      <c r="A1822">
        <v>1820</v>
      </c>
      <c r="B1822" s="1" t="s">
        <v>1821</v>
      </c>
      <c r="C1822" s="1" t="s">
        <v>5930</v>
      </c>
      <c r="D1822">
        <v>26000</v>
      </c>
      <c r="E1822">
        <f>VLOOKUP(D1822,LU_A!$C$2:$D$13,1,TRUE)</f>
        <v>25000</v>
      </c>
      <c r="F1822" t="str">
        <f>VLOOKUP($D1822,LU_A!$C$2:$D$13,2,TRUE)</f>
        <v>MedC</v>
      </c>
      <c r="G1822">
        <v>1707</v>
      </c>
      <c r="H1822" t="s">
        <v>8221</v>
      </c>
      <c r="I1822" t="s">
        <v>8224</v>
      </c>
      <c r="J1822" t="s">
        <v>8246</v>
      </c>
      <c r="K1822">
        <v>1427850090</v>
      </c>
      <c r="L1822" s="8">
        <f t="shared" si="280"/>
        <v>42095.042708333334</v>
      </c>
      <c r="M1822" s="8">
        <f t="shared" si="283"/>
        <v>42095</v>
      </c>
      <c r="N1822" s="9">
        <f t="shared" si="284"/>
        <v>4.2708333334303461E-2</v>
      </c>
      <c r="O1822">
        <v>1425261690</v>
      </c>
      <c r="P1822" s="8">
        <f t="shared" si="281"/>
        <v>42065.084375000006</v>
      </c>
      <c r="Q1822" s="8">
        <f t="shared" si="285"/>
        <v>42065</v>
      </c>
      <c r="R1822" s="9">
        <f t="shared" si="286"/>
        <v>8.4375000005820766E-2</v>
      </c>
      <c r="S1822" t="b">
        <v>0</v>
      </c>
      <c r="T1822">
        <v>8</v>
      </c>
      <c r="U1822" t="str">
        <f t="shared" si="287"/>
        <v/>
      </c>
      <c r="V1822">
        <f t="shared" si="288"/>
        <v>8</v>
      </c>
      <c r="W1822" t="b">
        <v>0</v>
      </c>
      <c r="X1822" t="s">
        <v>8283</v>
      </c>
      <c r="Y1822" s="3">
        <f t="shared" si="289"/>
        <v>6.565384615384616E-2</v>
      </c>
      <c r="Z1822" s="4">
        <f t="shared" si="282"/>
        <v>213.375</v>
      </c>
      <c r="AA1822" t="s">
        <v>8334</v>
      </c>
      <c r="AB1822" t="s">
        <v>8335</v>
      </c>
      <c r="AC1822">
        <f>1</f>
        <v>1</v>
      </c>
    </row>
    <row r="1823" spans="1:29" ht="43.2" x14ac:dyDescent="0.3">
      <c r="A1823">
        <v>1821</v>
      </c>
      <c r="B1823" s="1" t="s">
        <v>1822</v>
      </c>
      <c r="C1823" s="1" t="s">
        <v>5931</v>
      </c>
      <c r="D1823">
        <v>2500</v>
      </c>
      <c r="E1823">
        <f>VLOOKUP(D1823,LU_A!$C$2:$D$13,1,TRUE)</f>
        <v>1000</v>
      </c>
      <c r="F1823" t="str">
        <f>VLOOKUP($D1823,LU_A!$C$2:$D$13,2,TRUE)</f>
        <v>SmB</v>
      </c>
      <c r="G1823">
        <v>3372.25</v>
      </c>
      <c r="H1823" t="s">
        <v>8219</v>
      </c>
      <c r="I1823" t="s">
        <v>8224</v>
      </c>
      <c r="J1823" t="s">
        <v>8246</v>
      </c>
      <c r="K1823">
        <v>1330760367</v>
      </c>
      <c r="L1823" s="8">
        <f t="shared" si="280"/>
        <v>40971.319062499999</v>
      </c>
      <c r="M1823" s="8">
        <f t="shared" si="283"/>
        <v>40971</v>
      </c>
      <c r="N1823" s="9">
        <f t="shared" si="284"/>
        <v>0.31906249999883585</v>
      </c>
      <c r="O1823">
        <v>1326872367</v>
      </c>
      <c r="P1823" s="8">
        <f t="shared" si="281"/>
        <v>40926.319062499999</v>
      </c>
      <c r="Q1823" s="8">
        <f t="shared" si="285"/>
        <v>40926</v>
      </c>
      <c r="R1823" s="9">
        <f t="shared" si="286"/>
        <v>0.31906249999883585</v>
      </c>
      <c r="S1823" t="b">
        <v>0</v>
      </c>
      <c r="T1823">
        <v>57</v>
      </c>
      <c r="U1823">
        <f t="shared" si="287"/>
        <v>57</v>
      </c>
      <c r="V1823" t="str">
        <f t="shared" si="288"/>
        <v/>
      </c>
      <c r="W1823" t="b">
        <v>1</v>
      </c>
      <c r="X1823" t="s">
        <v>8274</v>
      </c>
      <c r="Y1823" s="3">
        <f t="shared" si="289"/>
        <v>1.3489</v>
      </c>
      <c r="Z1823" s="4">
        <f t="shared" si="282"/>
        <v>59.162280701754383</v>
      </c>
      <c r="AA1823" t="s">
        <v>8321</v>
      </c>
      <c r="AB1823" t="s">
        <v>8322</v>
      </c>
      <c r="AC1823">
        <f>1</f>
        <v>1</v>
      </c>
    </row>
    <row r="1824" spans="1:29" ht="28.8" x14ac:dyDescent="0.3">
      <c r="A1824">
        <v>1822</v>
      </c>
      <c r="B1824" s="1" t="s">
        <v>1823</v>
      </c>
      <c r="C1824" s="1" t="s">
        <v>5932</v>
      </c>
      <c r="D1824">
        <v>300</v>
      </c>
      <c r="E1824">
        <f>VLOOKUP(D1824,LU_A!$C$2:$D$13,1,TRUE)</f>
        <v>0</v>
      </c>
      <c r="F1824" t="str">
        <f>VLOOKUP($D1824,LU_A!$C$2:$D$13,2,TRUE)</f>
        <v>SmA</v>
      </c>
      <c r="G1824">
        <v>300</v>
      </c>
      <c r="H1824" t="s">
        <v>8219</v>
      </c>
      <c r="I1824" t="s">
        <v>8229</v>
      </c>
      <c r="J1824" t="s">
        <v>8251</v>
      </c>
      <c r="K1824">
        <v>1391194860</v>
      </c>
      <c r="L1824" s="8">
        <f t="shared" si="280"/>
        <v>41670.792361111111</v>
      </c>
      <c r="M1824" s="8">
        <f t="shared" si="283"/>
        <v>41670</v>
      </c>
      <c r="N1824" s="9">
        <f t="shared" si="284"/>
        <v>0.79236111111094942</v>
      </c>
      <c r="O1824">
        <v>1388084862</v>
      </c>
      <c r="P1824" s="8">
        <f t="shared" si="281"/>
        <v>41634.797013888885</v>
      </c>
      <c r="Q1824" s="8">
        <f t="shared" si="285"/>
        <v>41634</v>
      </c>
      <c r="R1824" s="9">
        <f t="shared" si="286"/>
        <v>0.79701388888497604</v>
      </c>
      <c r="S1824" t="b">
        <v>0</v>
      </c>
      <c r="T1824">
        <v>11</v>
      </c>
      <c r="U1824">
        <f t="shared" si="287"/>
        <v>11</v>
      </c>
      <c r="V1824" t="str">
        <f t="shared" si="288"/>
        <v/>
      </c>
      <c r="W1824" t="b">
        <v>1</v>
      </c>
      <c r="X1824" t="s">
        <v>8274</v>
      </c>
      <c r="Y1824" s="3">
        <f t="shared" si="289"/>
        <v>1</v>
      </c>
      <c r="Z1824" s="4">
        <f t="shared" si="282"/>
        <v>27.272727272727273</v>
      </c>
      <c r="AA1824" t="s">
        <v>8321</v>
      </c>
      <c r="AB1824" t="s">
        <v>8322</v>
      </c>
      <c r="AC1824">
        <f>1</f>
        <v>1</v>
      </c>
    </row>
    <row r="1825" spans="1:29" ht="43.2" x14ac:dyDescent="0.3">
      <c r="A1825">
        <v>1823</v>
      </c>
      <c r="B1825" s="1" t="s">
        <v>1824</v>
      </c>
      <c r="C1825" s="1" t="s">
        <v>5933</v>
      </c>
      <c r="D1825">
        <v>700</v>
      </c>
      <c r="E1825">
        <f>VLOOKUP(D1825,LU_A!$C$2:$D$13,1,TRUE)</f>
        <v>0</v>
      </c>
      <c r="F1825" t="str">
        <f>VLOOKUP($D1825,LU_A!$C$2:$D$13,2,TRUE)</f>
        <v>SmA</v>
      </c>
      <c r="G1825">
        <v>811</v>
      </c>
      <c r="H1825" t="s">
        <v>8219</v>
      </c>
      <c r="I1825" t="s">
        <v>8224</v>
      </c>
      <c r="J1825" t="s">
        <v>8246</v>
      </c>
      <c r="K1825">
        <v>1351095976</v>
      </c>
      <c r="L1825" s="8">
        <f t="shared" si="280"/>
        <v>41206.684907407405</v>
      </c>
      <c r="M1825" s="8">
        <f t="shared" si="283"/>
        <v>41206</v>
      </c>
      <c r="N1825" s="9">
        <f t="shared" si="284"/>
        <v>0.68490740740526235</v>
      </c>
      <c r="O1825">
        <v>1348503976</v>
      </c>
      <c r="P1825" s="8">
        <f t="shared" si="281"/>
        <v>41176.684907407405</v>
      </c>
      <c r="Q1825" s="8">
        <f t="shared" si="285"/>
        <v>41176</v>
      </c>
      <c r="R1825" s="9">
        <f t="shared" si="286"/>
        <v>0.68490740740526235</v>
      </c>
      <c r="S1825" t="b">
        <v>0</v>
      </c>
      <c r="T1825">
        <v>33</v>
      </c>
      <c r="U1825">
        <f t="shared" si="287"/>
        <v>33</v>
      </c>
      <c r="V1825" t="str">
        <f t="shared" si="288"/>
        <v/>
      </c>
      <c r="W1825" t="b">
        <v>1</v>
      </c>
      <c r="X1825" t="s">
        <v>8274</v>
      </c>
      <c r="Y1825" s="3">
        <f t="shared" si="289"/>
        <v>1.1585714285714286</v>
      </c>
      <c r="Z1825" s="4">
        <f t="shared" si="282"/>
        <v>24.575757575757574</v>
      </c>
      <c r="AA1825" t="s">
        <v>8321</v>
      </c>
      <c r="AB1825" t="s">
        <v>8322</v>
      </c>
      <c r="AC1825">
        <f>1</f>
        <v>1</v>
      </c>
    </row>
    <row r="1826" spans="1:29" x14ac:dyDescent="0.3">
      <c r="A1826">
        <v>1824</v>
      </c>
      <c r="B1826" s="1" t="s">
        <v>1825</v>
      </c>
      <c r="C1826" s="1" t="s">
        <v>5934</v>
      </c>
      <c r="D1826">
        <v>3000</v>
      </c>
      <c r="E1826">
        <f>VLOOKUP(D1826,LU_A!$C$2:$D$13,1,TRUE)</f>
        <v>1000</v>
      </c>
      <c r="F1826" t="str">
        <f>VLOOKUP($D1826,LU_A!$C$2:$D$13,2,TRUE)</f>
        <v>SmB</v>
      </c>
      <c r="G1826">
        <v>3002</v>
      </c>
      <c r="H1826" t="s">
        <v>8219</v>
      </c>
      <c r="I1826" t="s">
        <v>8224</v>
      </c>
      <c r="J1826" t="s">
        <v>8246</v>
      </c>
      <c r="K1826">
        <v>1389146880</v>
      </c>
      <c r="L1826" s="8">
        <f t="shared" si="280"/>
        <v>41647.088888888888</v>
      </c>
      <c r="M1826" s="8">
        <f t="shared" si="283"/>
        <v>41647</v>
      </c>
      <c r="N1826" s="9">
        <f t="shared" si="284"/>
        <v>8.8888888887595385E-2</v>
      </c>
      <c r="O1826">
        <v>1387403967</v>
      </c>
      <c r="P1826" s="8">
        <f t="shared" si="281"/>
        <v>41626.916284722225</v>
      </c>
      <c r="Q1826" s="8">
        <f t="shared" si="285"/>
        <v>41626</v>
      </c>
      <c r="R1826" s="9">
        <f t="shared" si="286"/>
        <v>0.91628472222510027</v>
      </c>
      <c r="S1826" t="b">
        <v>0</v>
      </c>
      <c r="T1826">
        <v>40</v>
      </c>
      <c r="U1826">
        <f t="shared" si="287"/>
        <v>40</v>
      </c>
      <c r="V1826" t="str">
        <f t="shared" si="288"/>
        <v/>
      </c>
      <c r="W1826" t="b">
        <v>1</v>
      </c>
      <c r="X1826" t="s">
        <v>8274</v>
      </c>
      <c r="Y1826" s="3">
        <f t="shared" si="289"/>
        <v>1.0006666666666666</v>
      </c>
      <c r="Z1826" s="4">
        <f t="shared" si="282"/>
        <v>75.05</v>
      </c>
      <c r="AA1826" t="s">
        <v>8321</v>
      </c>
      <c r="AB1826" t="s">
        <v>8322</v>
      </c>
      <c r="AC1826">
        <f>1</f>
        <v>1</v>
      </c>
    </row>
    <row r="1827" spans="1:29" ht="43.2" x14ac:dyDescent="0.3">
      <c r="A1827">
        <v>1825</v>
      </c>
      <c r="B1827" s="1" t="s">
        <v>1826</v>
      </c>
      <c r="C1827" s="1" t="s">
        <v>5935</v>
      </c>
      <c r="D1827">
        <v>2000</v>
      </c>
      <c r="E1827">
        <f>VLOOKUP(D1827,LU_A!$C$2:$D$13,1,TRUE)</f>
        <v>1000</v>
      </c>
      <c r="F1827" t="str">
        <f>VLOOKUP($D1827,LU_A!$C$2:$D$13,2,TRUE)</f>
        <v>SmB</v>
      </c>
      <c r="G1827">
        <v>2101</v>
      </c>
      <c r="H1827" t="s">
        <v>8219</v>
      </c>
      <c r="I1827" t="s">
        <v>8224</v>
      </c>
      <c r="J1827" t="s">
        <v>8246</v>
      </c>
      <c r="K1827">
        <v>1373572903</v>
      </c>
      <c r="L1827" s="8">
        <f t="shared" si="280"/>
        <v>41466.83452546296</v>
      </c>
      <c r="M1827" s="8">
        <f t="shared" si="283"/>
        <v>41466</v>
      </c>
      <c r="N1827" s="9">
        <f t="shared" si="284"/>
        <v>0.8345254629603005</v>
      </c>
      <c r="O1827">
        <v>1371585703</v>
      </c>
      <c r="P1827" s="8">
        <f t="shared" si="281"/>
        <v>41443.83452546296</v>
      </c>
      <c r="Q1827" s="8">
        <f t="shared" si="285"/>
        <v>41443</v>
      </c>
      <c r="R1827" s="9">
        <f t="shared" si="286"/>
        <v>0.8345254629603005</v>
      </c>
      <c r="S1827" t="b">
        <v>0</v>
      </c>
      <c r="T1827">
        <v>50</v>
      </c>
      <c r="U1827">
        <f t="shared" si="287"/>
        <v>50</v>
      </c>
      <c r="V1827" t="str">
        <f t="shared" si="288"/>
        <v/>
      </c>
      <c r="W1827" t="b">
        <v>1</v>
      </c>
      <c r="X1827" t="s">
        <v>8274</v>
      </c>
      <c r="Y1827" s="3">
        <f t="shared" si="289"/>
        <v>1.0505</v>
      </c>
      <c r="Z1827" s="4">
        <f t="shared" si="282"/>
        <v>42.02</v>
      </c>
      <c r="AA1827" t="s">
        <v>8321</v>
      </c>
      <c r="AB1827" t="s">
        <v>8322</v>
      </c>
      <c r="AC1827">
        <f>1</f>
        <v>1</v>
      </c>
    </row>
    <row r="1828" spans="1:29" ht="28.8" x14ac:dyDescent="0.3">
      <c r="A1828">
        <v>1826</v>
      </c>
      <c r="B1828" s="1" t="s">
        <v>1827</v>
      </c>
      <c r="C1828" s="1" t="s">
        <v>5936</v>
      </c>
      <c r="D1828">
        <v>2000</v>
      </c>
      <c r="E1828">
        <f>VLOOKUP(D1828,LU_A!$C$2:$D$13,1,TRUE)</f>
        <v>1000</v>
      </c>
      <c r="F1828" t="str">
        <f>VLOOKUP($D1828,LU_A!$C$2:$D$13,2,TRUE)</f>
        <v>SmB</v>
      </c>
      <c r="G1828">
        <v>2020</v>
      </c>
      <c r="H1828" t="s">
        <v>8219</v>
      </c>
      <c r="I1828" t="s">
        <v>8224</v>
      </c>
      <c r="J1828" t="s">
        <v>8246</v>
      </c>
      <c r="K1828">
        <v>1392675017</v>
      </c>
      <c r="L1828" s="8">
        <f t="shared" si="280"/>
        <v>41687.923807870371</v>
      </c>
      <c r="M1828" s="8">
        <f t="shared" si="283"/>
        <v>41687</v>
      </c>
      <c r="N1828" s="9">
        <f t="shared" si="284"/>
        <v>0.92380787037109258</v>
      </c>
      <c r="O1828">
        <v>1390083017</v>
      </c>
      <c r="P1828" s="8">
        <f t="shared" si="281"/>
        <v>41657.923807870371</v>
      </c>
      <c r="Q1828" s="8">
        <f t="shared" si="285"/>
        <v>41657</v>
      </c>
      <c r="R1828" s="9">
        <f t="shared" si="286"/>
        <v>0.92380787037109258</v>
      </c>
      <c r="S1828" t="b">
        <v>0</v>
      </c>
      <c r="T1828">
        <v>38</v>
      </c>
      <c r="U1828">
        <f t="shared" si="287"/>
        <v>38</v>
      </c>
      <c r="V1828" t="str">
        <f t="shared" si="288"/>
        <v/>
      </c>
      <c r="W1828" t="b">
        <v>1</v>
      </c>
      <c r="X1828" t="s">
        <v>8274</v>
      </c>
      <c r="Y1828" s="3">
        <f t="shared" si="289"/>
        <v>1.01</v>
      </c>
      <c r="Z1828" s="4">
        <f t="shared" si="282"/>
        <v>53.157894736842103</v>
      </c>
      <c r="AA1828" t="s">
        <v>8321</v>
      </c>
      <c r="AB1828" t="s">
        <v>8322</v>
      </c>
      <c r="AC1828">
        <f>1</f>
        <v>1</v>
      </c>
    </row>
    <row r="1829" spans="1:29" ht="43.2" x14ac:dyDescent="0.3">
      <c r="A1829">
        <v>1827</v>
      </c>
      <c r="B1829" s="1" t="s">
        <v>1828</v>
      </c>
      <c r="C1829" s="1" t="s">
        <v>5937</v>
      </c>
      <c r="D1829">
        <v>8000</v>
      </c>
      <c r="E1829">
        <f>VLOOKUP(D1829,LU_A!$C$2:$D$13,1,TRUE)</f>
        <v>5000</v>
      </c>
      <c r="F1829" t="str">
        <f>VLOOKUP($D1829,LU_A!$C$2:$D$13,2,TRUE)</f>
        <v>SmC</v>
      </c>
      <c r="G1829">
        <v>8053</v>
      </c>
      <c r="H1829" t="s">
        <v>8219</v>
      </c>
      <c r="I1829" t="s">
        <v>8224</v>
      </c>
      <c r="J1829" t="s">
        <v>8246</v>
      </c>
      <c r="K1829">
        <v>1299138561</v>
      </c>
      <c r="L1829" s="8">
        <f t="shared" si="280"/>
        <v>40605.325937499998</v>
      </c>
      <c r="M1829" s="8">
        <f t="shared" si="283"/>
        <v>40605</v>
      </c>
      <c r="N1829" s="9">
        <f t="shared" si="284"/>
        <v>0.32593749999796273</v>
      </c>
      <c r="O1829">
        <v>1294818561</v>
      </c>
      <c r="P1829" s="8">
        <f t="shared" si="281"/>
        <v>40555.325937499998</v>
      </c>
      <c r="Q1829" s="8">
        <f t="shared" si="285"/>
        <v>40555</v>
      </c>
      <c r="R1829" s="9">
        <f t="shared" si="286"/>
        <v>0.32593749999796273</v>
      </c>
      <c r="S1829" t="b">
        <v>0</v>
      </c>
      <c r="T1829">
        <v>96</v>
      </c>
      <c r="U1829">
        <f t="shared" si="287"/>
        <v>96</v>
      </c>
      <c r="V1829" t="str">
        <f t="shared" si="288"/>
        <v/>
      </c>
      <c r="W1829" t="b">
        <v>1</v>
      </c>
      <c r="X1829" t="s">
        <v>8274</v>
      </c>
      <c r="Y1829" s="3">
        <f t="shared" si="289"/>
        <v>1.0066250000000001</v>
      </c>
      <c r="Z1829" s="4">
        <f t="shared" si="282"/>
        <v>83.885416666666671</v>
      </c>
      <c r="AA1829" t="s">
        <v>8321</v>
      </c>
      <c r="AB1829" t="s">
        <v>8322</v>
      </c>
      <c r="AC1829">
        <f>1</f>
        <v>1</v>
      </c>
    </row>
    <row r="1830" spans="1:29" ht="57.6" x14ac:dyDescent="0.3">
      <c r="A1830">
        <v>1828</v>
      </c>
      <c r="B1830" s="1" t="s">
        <v>1829</v>
      </c>
      <c r="C1830" s="1" t="s">
        <v>5938</v>
      </c>
      <c r="D1830">
        <v>20000</v>
      </c>
      <c r="E1830">
        <f>VLOOKUP(D1830,LU_A!$C$2:$D$13,1,TRUE)</f>
        <v>20000</v>
      </c>
      <c r="F1830" t="str">
        <f>VLOOKUP($D1830,LU_A!$C$2:$D$13,2,TRUE)</f>
        <v>MedB</v>
      </c>
      <c r="G1830">
        <v>20032</v>
      </c>
      <c r="H1830" t="s">
        <v>8219</v>
      </c>
      <c r="I1830" t="s">
        <v>8224</v>
      </c>
      <c r="J1830" t="s">
        <v>8246</v>
      </c>
      <c r="K1830">
        <v>1399672800</v>
      </c>
      <c r="L1830" s="8">
        <f t="shared" si="280"/>
        <v>41768.916666666664</v>
      </c>
      <c r="M1830" s="8">
        <f t="shared" si="283"/>
        <v>41768</v>
      </c>
      <c r="N1830" s="9">
        <f t="shared" si="284"/>
        <v>0.91666666666424135</v>
      </c>
      <c r="O1830">
        <v>1396906530</v>
      </c>
      <c r="P1830" s="8">
        <f t="shared" si="281"/>
        <v>41736.899652777778</v>
      </c>
      <c r="Q1830" s="8">
        <f t="shared" si="285"/>
        <v>41736</v>
      </c>
      <c r="R1830" s="9">
        <f t="shared" si="286"/>
        <v>0.89965277777810115</v>
      </c>
      <c r="S1830" t="b">
        <v>0</v>
      </c>
      <c r="T1830">
        <v>48</v>
      </c>
      <c r="U1830">
        <f t="shared" si="287"/>
        <v>48</v>
      </c>
      <c r="V1830" t="str">
        <f t="shared" si="288"/>
        <v/>
      </c>
      <c r="W1830" t="b">
        <v>1</v>
      </c>
      <c r="X1830" t="s">
        <v>8274</v>
      </c>
      <c r="Y1830" s="3">
        <f t="shared" si="289"/>
        <v>1.0016</v>
      </c>
      <c r="Z1830" s="4">
        <f t="shared" si="282"/>
        <v>417.33333333333331</v>
      </c>
      <c r="AA1830" t="s">
        <v>8321</v>
      </c>
      <c r="AB1830" t="s">
        <v>8322</v>
      </c>
      <c r="AC1830">
        <f>1</f>
        <v>1</v>
      </c>
    </row>
    <row r="1831" spans="1:29" ht="43.2" x14ac:dyDescent="0.3">
      <c r="A1831">
        <v>1829</v>
      </c>
      <c r="B1831" s="1" t="s">
        <v>1830</v>
      </c>
      <c r="C1831" s="1" t="s">
        <v>5939</v>
      </c>
      <c r="D1831">
        <v>1500</v>
      </c>
      <c r="E1831">
        <f>VLOOKUP(D1831,LU_A!$C$2:$D$13,1,TRUE)</f>
        <v>1000</v>
      </c>
      <c r="F1831" t="str">
        <f>VLOOKUP($D1831,LU_A!$C$2:$D$13,2,TRUE)</f>
        <v>SmB</v>
      </c>
      <c r="G1831">
        <v>2500.25</v>
      </c>
      <c r="H1831" t="s">
        <v>8219</v>
      </c>
      <c r="I1831" t="s">
        <v>8224</v>
      </c>
      <c r="J1831" t="s">
        <v>8246</v>
      </c>
      <c r="K1831">
        <v>1295647200</v>
      </c>
      <c r="L1831" s="8">
        <f t="shared" si="280"/>
        <v>40564.916666666664</v>
      </c>
      <c r="M1831" s="8">
        <f t="shared" si="283"/>
        <v>40564</v>
      </c>
      <c r="N1831" s="9">
        <f t="shared" si="284"/>
        <v>0.91666666666424135</v>
      </c>
      <c r="O1831">
        <v>1291428371</v>
      </c>
      <c r="P1831" s="8">
        <f t="shared" si="281"/>
        <v>40516.087627314817</v>
      </c>
      <c r="Q1831" s="8">
        <f t="shared" si="285"/>
        <v>40516</v>
      </c>
      <c r="R1831" s="9">
        <f t="shared" si="286"/>
        <v>8.7627314816927537E-2</v>
      </c>
      <c r="S1831" t="b">
        <v>0</v>
      </c>
      <c r="T1831">
        <v>33</v>
      </c>
      <c r="U1831">
        <f t="shared" si="287"/>
        <v>33</v>
      </c>
      <c r="V1831" t="str">
        <f t="shared" si="288"/>
        <v/>
      </c>
      <c r="W1831" t="b">
        <v>1</v>
      </c>
      <c r="X1831" t="s">
        <v>8274</v>
      </c>
      <c r="Y1831" s="3">
        <f t="shared" si="289"/>
        <v>1.6668333333333334</v>
      </c>
      <c r="Z1831" s="4">
        <f t="shared" si="282"/>
        <v>75.765151515151516</v>
      </c>
      <c r="AA1831" t="s">
        <v>8321</v>
      </c>
      <c r="AB1831" t="s">
        <v>8322</v>
      </c>
      <c r="AC1831">
        <f>1</f>
        <v>1</v>
      </c>
    </row>
    <row r="1832" spans="1:29" ht="43.2" x14ac:dyDescent="0.3">
      <c r="A1832">
        <v>1830</v>
      </c>
      <c r="B1832" s="1" t="s">
        <v>1831</v>
      </c>
      <c r="C1832" s="1" t="s">
        <v>5940</v>
      </c>
      <c r="D1832">
        <v>15000</v>
      </c>
      <c r="E1832">
        <f>VLOOKUP(D1832,LU_A!$C$2:$D$13,1,TRUE)</f>
        <v>15000</v>
      </c>
      <c r="F1832" t="str">
        <f>VLOOKUP($D1832,LU_A!$C$2:$D$13,2,TRUE)</f>
        <v>MedA</v>
      </c>
      <c r="G1832">
        <v>15230</v>
      </c>
      <c r="H1832" t="s">
        <v>8219</v>
      </c>
      <c r="I1832" t="s">
        <v>8224</v>
      </c>
      <c r="J1832" t="s">
        <v>8246</v>
      </c>
      <c r="K1832">
        <v>1393259107</v>
      </c>
      <c r="L1832" s="8">
        <f t="shared" si="280"/>
        <v>41694.684108796297</v>
      </c>
      <c r="M1832" s="8">
        <f t="shared" si="283"/>
        <v>41694</v>
      </c>
      <c r="N1832" s="9">
        <f t="shared" si="284"/>
        <v>0.68410879629664123</v>
      </c>
      <c r="O1832">
        <v>1390667107</v>
      </c>
      <c r="P1832" s="8">
        <f t="shared" si="281"/>
        <v>41664.684108796297</v>
      </c>
      <c r="Q1832" s="8">
        <f t="shared" si="285"/>
        <v>41664</v>
      </c>
      <c r="R1832" s="9">
        <f t="shared" si="286"/>
        <v>0.68410879629664123</v>
      </c>
      <c r="S1832" t="b">
        <v>0</v>
      </c>
      <c r="T1832">
        <v>226</v>
      </c>
      <c r="U1832">
        <f t="shared" si="287"/>
        <v>226</v>
      </c>
      <c r="V1832" t="str">
        <f t="shared" si="288"/>
        <v/>
      </c>
      <c r="W1832" t="b">
        <v>1</v>
      </c>
      <c r="X1832" t="s">
        <v>8274</v>
      </c>
      <c r="Y1832" s="3">
        <f t="shared" si="289"/>
        <v>1.0153333333333334</v>
      </c>
      <c r="Z1832" s="4">
        <f t="shared" si="282"/>
        <v>67.389380530973455</v>
      </c>
      <c r="AA1832" t="s">
        <v>8321</v>
      </c>
      <c r="AB1832" t="s">
        <v>8322</v>
      </c>
      <c r="AC1832">
        <f>1</f>
        <v>1</v>
      </c>
    </row>
    <row r="1833" spans="1:29" ht="43.2" x14ac:dyDescent="0.3">
      <c r="A1833">
        <v>1831</v>
      </c>
      <c r="B1833" s="1" t="s">
        <v>1832</v>
      </c>
      <c r="C1833" s="1" t="s">
        <v>5941</v>
      </c>
      <c r="D1833">
        <v>1000</v>
      </c>
      <c r="E1833">
        <f>VLOOKUP(D1833,LU_A!$C$2:$D$13,1,TRUE)</f>
        <v>1000</v>
      </c>
      <c r="F1833" t="str">
        <f>VLOOKUP($D1833,LU_A!$C$2:$D$13,2,TRUE)</f>
        <v>SmB</v>
      </c>
      <c r="G1833">
        <v>1030</v>
      </c>
      <c r="H1833" t="s">
        <v>8219</v>
      </c>
      <c r="I1833" t="s">
        <v>8224</v>
      </c>
      <c r="J1833" t="s">
        <v>8246</v>
      </c>
      <c r="K1833">
        <v>1336866863</v>
      </c>
      <c r="L1833" s="8">
        <f t="shared" si="280"/>
        <v>41041.996099537035</v>
      </c>
      <c r="M1833" s="8">
        <f t="shared" si="283"/>
        <v>41041</v>
      </c>
      <c r="N1833" s="9">
        <f t="shared" si="284"/>
        <v>0.99609953703475185</v>
      </c>
      <c r="O1833">
        <v>1335570863</v>
      </c>
      <c r="P1833" s="8">
        <f t="shared" si="281"/>
        <v>41026.996099537035</v>
      </c>
      <c r="Q1833" s="8">
        <f t="shared" si="285"/>
        <v>41026</v>
      </c>
      <c r="R1833" s="9">
        <f t="shared" si="286"/>
        <v>0.99609953703475185</v>
      </c>
      <c r="S1833" t="b">
        <v>0</v>
      </c>
      <c r="T1833">
        <v>14</v>
      </c>
      <c r="U1833">
        <f t="shared" si="287"/>
        <v>14</v>
      </c>
      <c r="V1833" t="str">
        <f t="shared" si="288"/>
        <v/>
      </c>
      <c r="W1833" t="b">
        <v>1</v>
      </c>
      <c r="X1833" t="s">
        <v>8274</v>
      </c>
      <c r="Y1833" s="3">
        <f t="shared" si="289"/>
        <v>1.03</v>
      </c>
      <c r="Z1833" s="4">
        <f t="shared" si="282"/>
        <v>73.571428571428569</v>
      </c>
      <c r="AA1833" t="s">
        <v>8321</v>
      </c>
      <c r="AB1833" t="s">
        <v>8322</v>
      </c>
      <c r="AC1833">
        <f>1</f>
        <v>1</v>
      </c>
    </row>
    <row r="1834" spans="1:29" ht="43.2" x14ac:dyDescent="0.3">
      <c r="A1834">
        <v>1832</v>
      </c>
      <c r="B1834" s="1" t="s">
        <v>1833</v>
      </c>
      <c r="C1834" s="1" t="s">
        <v>5942</v>
      </c>
      <c r="D1834">
        <v>350</v>
      </c>
      <c r="E1834">
        <f>VLOOKUP(D1834,LU_A!$C$2:$D$13,1,TRUE)</f>
        <v>0</v>
      </c>
      <c r="F1834" t="str">
        <f>VLOOKUP($D1834,LU_A!$C$2:$D$13,2,TRUE)</f>
        <v>SmA</v>
      </c>
      <c r="G1834">
        <v>500</v>
      </c>
      <c r="H1834" t="s">
        <v>8219</v>
      </c>
      <c r="I1834" t="s">
        <v>8224</v>
      </c>
      <c r="J1834" t="s">
        <v>8246</v>
      </c>
      <c r="K1834">
        <v>1299243427</v>
      </c>
      <c r="L1834" s="8">
        <f t="shared" si="280"/>
        <v>40606.539664351854</v>
      </c>
      <c r="M1834" s="8">
        <f t="shared" si="283"/>
        <v>40606</v>
      </c>
      <c r="N1834" s="9">
        <f t="shared" si="284"/>
        <v>0.53966435185429873</v>
      </c>
      <c r="O1834">
        <v>1296651427</v>
      </c>
      <c r="P1834" s="8">
        <f t="shared" si="281"/>
        <v>40576.539664351854</v>
      </c>
      <c r="Q1834" s="8">
        <f t="shared" si="285"/>
        <v>40576</v>
      </c>
      <c r="R1834" s="9">
        <f t="shared" si="286"/>
        <v>0.53966435185429873</v>
      </c>
      <c r="S1834" t="b">
        <v>0</v>
      </c>
      <c r="T1834">
        <v>20</v>
      </c>
      <c r="U1834">
        <f t="shared" si="287"/>
        <v>20</v>
      </c>
      <c r="V1834" t="str">
        <f t="shared" si="288"/>
        <v/>
      </c>
      <c r="W1834" t="b">
        <v>1</v>
      </c>
      <c r="X1834" t="s">
        <v>8274</v>
      </c>
      <c r="Y1834" s="3">
        <f t="shared" si="289"/>
        <v>1.4285714285714286</v>
      </c>
      <c r="Z1834" s="4">
        <f t="shared" si="282"/>
        <v>25</v>
      </c>
      <c r="AA1834" t="s">
        <v>8321</v>
      </c>
      <c r="AB1834" t="s">
        <v>8322</v>
      </c>
      <c r="AC1834">
        <f>1</f>
        <v>1</v>
      </c>
    </row>
    <row r="1835" spans="1:29" ht="43.2" x14ac:dyDescent="0.3">
      <c r="A1835">
        <v>1833</v>
      </c>
      <c r="B1835" s="1" t="s">
        <v>1834</v>
      </c>
      <c r="C1835" s="1" t="s">
        <v>5943</v>
      </c>
      <c r="D1835">
        <v>400</v>
      </c>
      <c r="E1835">
        <f>VLOOKUP(D1835,LU_A!$C$2:$D$13,1,TRUE)</f>
        <v>0</v>
      </c>
      <c r="F1835" t="str">
        <f>VLOOKUP($D1835,LU_A!$C$2:$D$13,2,TRUE)</f>
        <v>SmA</v>
      </c>
      <c r="G1835">
        <v>1050</v>
      </c>
      <c r="H1835" t="s">
        <v>8219</v>
      </c>
      <c r="I1835" t="s">
        <v>8224</v>
      </c>
      <c r="J1835" t="s">
        <v>8246</v>
      </c>
      <c r="K1835">
        <v>1362211140</v>
      </c>
      <c r="L1835" s="8">
        <f t="shared" si="280"/>
        <v>41335.332638888889</v>
      </c>
      <c r="M1835" s="8">
        <f t="shared" si="283"/>
        <v>41335</v>
      </c>
      <c r="N1835" s="9">
        <f t="shared" si="284"/>
        <v>0.33263888888905058</v>
      </c>
      <c r="O1835">
        <v>1359421403</v>
      </c>
      <c r="P1835" s="8">
        <f t="shared" si="281"/>
        <v>41303.044016203705</v>
      </c>
      <c r="Q1835" s="8">
        <f t="shared" si="285"/>
        <v>41303</v>
      </c>
      <c r="R1835" s="9">
        <f t="shared" si="286"/>
        <v>4.4016203704813961E-2</v>
      </c>
      <c r="S1835" t="b">
        <v>0</v>
      </c>
      <c r="T1835">
        <v>25</v>
      </c>
      <c r="U1835">
        <f t="shared" si="287"/>
        <v>25</v>
      </c>
      <c r="V1835" t="str">
        <f t="shared" si="288"/>
        <v/>
      </c>
      <c r="W1835" t="b">
        <v>1</v>
      </c>
      <c r="X1835" t="s">
        <v>8274</v>
      </c>
      <c r="Y1835" s="3">
        <f t="shared" si="289"/>
        <v>2.625</v>
      </c>
      <c r="Z1835" s="4">
        <f t="shared" si="282"/>
        <v>42</v>
      </c>
      <c r="AA1835" t="s">
        <v>8321</v>
      </c>
      <c r="AB1835" t="s">
        <v>8322</v>
      </c>
      <c r="AC1835">
        <f>1</f>
        <v>1</v>
      </c>
    </row>
    <row r="1836" spans="1:29" ht="28.8" x14ac:dyDescent="0.3">
      <c r="A1836">
        <v>1834</v>
      </c>
      <c r="B1836" s="1" t="s">
        <v>1835</v>
      </c>
      <c r="C1836" s="1" t="s">
        <v>5944</v>
      </c>
      <c r="D1836">
        <v>10000</v>
      </c>
      <c r="E1836">
        <f>VLOOKUP(D1836,LU_A!$C$2:$D$13,1,TRUE)</f>
        <v>10000</v>
      </c>
      <c r="F1836" t="str">
        <f>VLOOKUP($D1836,LU_A!$C$2:$D$13,2,TRUE)</f>
        <v>SmD</v>
      </c>
      <c r="G1836">
        <v>11805</v>
      </c>
      <c r="H1836" t="s">
        <v>8219</v>
      </c>
      <c r="I1836" t="s">
        <v>8224</v>
      </c>
      <c r="J1836" t="s">
        <v>8246</v>
      </c>
      <c r="K1836">
        <v>1422140895</v>
      </c>
      <c r="L1836" s="8">
        <f t="shared" si="280"/>
        <v>42028.964062500003</v>
      </c>
      <c r="M1836" s="8">
        <f t="shared" si="283"/>
        <v>42028</v>
      </c>
      <c r="N1836" s="9">
        <f t="shared" si="284"/>
        <v>0.96406250000291038</v>
      </c>
      <c r="O1836">
        <v>1418684895</v>
      </c>
      <c r="P1836" s="8">
        <f t="shared" si="281"/>
        <v>41988.964062500003</v>
      </c>
      <c r="Q1836" s="8">
        <f t="shared" si="285"/>
        <v>41988</v>
      </c>
      <c r="R1836" s="9">
        <f t="shared" si="286"/>
        <v>0.96406250000291038</v>
      </c>
      <c r="S1836" t="b">
        <v>0</v>
      </c>
      <c r="T1836">
        <v>90</v>
      </c>
      <c r="U1836">
        <f t="shared" si="287"/>
        <v>90</v>
      </c>
      <c r="V1836" t="str">
        <f t="shared" si="288"/>
        <v/>
      </c>
      <c r="W1836" t="b">
        <v>1</v>
      </c>
      <c r="X1836" t="s">
        <v>8274</v>
      </c>
      <c r="Y1836" s="3">
        <f t="shared" si="289"/>
        <v>1.1805000000000001</v>
      </c>
      <c r="Z1836" s="4">
        <f t="shared" si="282"/>
        <v>131.16666666666666</v>
      </c>
      <c r="AA1836" t="s">
        <v>8321</v>
      </c>
      <c r="AB1836" t="s">
        <v>8322</v>
      </c>
      <c r="AC1836">
        <f>1</f>
        <v>1</v>
      </c>
    </row>
    <row r="1837" spans="1:29" ht="57.6" x14ac:dyDescent="0.3">
      <c r="A1837">
        <v>1835</v>
      </c>
      <c r="B1837" s="1" t="s">
        <v>1836</v>
      </c>
      <c r="C1837" s="1" t="s">
        <v>5945</v>
      </c>
      <c r="D1837">
        <v>500</v>
      </c>
      <c r="E1837">
        <f>VLOOKUP(D1837,LU_A!$C$2:$D$13,1,TRUE)</f>
        <v>0</v>
      </c>
      <c r="F1837" t="str">
        <f>VLOOKUP($D1837,LU_A!$C$2:$D$13,2,TRUE)</f>
        <v>SmA</v>
      </c>
      <c r="G1837">
        <v>520</v>
      </c>
      <c r="H1837" t="s">
        <v>8219</v>
      </c>
      <c r="I1837" t="s">
        <v>8225</v>
      </c>
      <c r="J1837" t="s">
        <v>8247</v>
      </c>
      <c r="K1837">
        <v>1459439471</v>
      </c>
      <c r="L1837" s="8">
        <f t="shared" si="280"/>
        <v>42460.660543981481</v>
      </c>
      <c r="M1837" s="8">
        <f t="shared" si="283"/>
        <v>42460</v>
      </c>
      <c r="N1837" s="9">
        <f t="shared" si="284"/>
        <v>0.66054398148116888</v>
      </c>
      <c r="O1837">
        <v>1456851071</v>
      </c>
      <c r="P1837" s="8">
        <f t="shared" si="281"/>
        <v>42430.702210648145</v>
      </c>
      <c r="Q1837" s="8">
        <f t="shared" si="285"/>
        <v>42430</v>
      </c>
      <c r="R1837" s="9">
        <f t="shared" si="286"/>
        <v>0.70221064814541023</v>
      </c>
      <c r="S1837" t="b">
        <v>0</v>
      </c>
      <c r="T1837">
        <v>11</v>
      </c>
      <c r="U1837">
        <f t="shared" si="287"/>
        <v>11</v>
      </c>
      <c r="V1837" t="str">
        <f t="shared" si="288"/>
        <v/>
      </c>
      <c r="W1837" t="b">
        <v>1</v>
      </c>
      <c r="X1837" t="s">
        <v>8274</v>
      </c>
      <c r="Y1837" s="3">
        <f t="shared" si="289"/>
        <v>1.04</v>
      </c>
      <c r="Z1837" s="4">
        <f t="shared" si="282"/>
        <v>47.272727272727273</v>
      </c>
      <c r="AA1837" t="s">
        <v>8321</v>
      </c>
      <c r="AB1837" t="s">
        <v>8322</v>
      </c>
      <c r="AC1837">
        <f>1</f>
        <v>1</v>
      </c>
    </row>
    <row r="1838" spans="1:29" ht="28.8" x14ac:dyDescent="0.3">
      <c r="A1838">
        <v>1836</v>
      </c>
      <c r="B1838" s="1" t="s">
        <v>1837</v>
      </c>
      <c r="C1838" s="1" t="s">
        <v>5946</v>
      </c>
      <c r="D1838">
        <v>5000</v>
      </c>
      <c r="E1838">
        <f>VLOOKUP(D1838,LU_A!$C$2:$D$13,1,TRUE)</f>
        <v>5000</v>
      </c>
      <c r="F1838" t="str">
        <f>VLOOKUP($D1838,LU_A!$C$2:$D$13,2,TRUE)</f>
        <v>SmC</v>
      </c>
      <c r="G1838">
        <v>10017</v>
      </c>
      <c r="H1838" t="s">
        <v>8219</v>
      </c>
      <c r="I1838" t="s">
        <v>8224</v>
      </c>
      <c r="J1838" t="s">
        <v>8246</v>
      </c>
      <c r="K1838">
        <v>1361129129</v>
      </c>
      <c r="L1838" s="8">
        <f t="shared" si="280"/>
        <v>41322.809363425928</v>
      </c>
      <c r="M1838" s="8">
        <f t="shared" si="283"/>
        <v>41322</v>
      </c>
      <c r="N1838" s="9">
        <f t="shared" si="284"/>
        <v>0.80936342592758592</v>
      </c>
      <c r="O1838">
        <v>1359660329</v>
      </c>
      <c r="P1838" s="8">
        <f t="shared" si="281"/>
        <v>41305.809363425928</v>
      </c>
      <c r="Q1838" s="8">
        <f t="shared" si="285"/>
        <v>41305</v>
      </c>
      <c r="R1838" s="9">
        <f t="shared" si="286"/>
        <v>0.80936342592758592</v>
      </c>
      <c r="S1838" t="b">
        <v>0</v>
      </c>
      <c r="T1838">
        <v>55</v>
      </c>
      <c r="U1838">
        <f t="shared" si="287"/>
        <v>55</v>
      </c>
      <c r="V1838" t="str">
        <f t="shared" si="288"/>
        <v/>
      </c>
      <c r="W1838" t="b">
        <v>1</v>
      </c>
      <c r="X1838" t="s">
        <v>8274</v>
      </c>
      <c r="Y1838" s="3">
        <f t="shared" si="289"/>
        <v>2.0034000000000001</v>
      </c>
      <c r="Z1838" s="4">
        <f t="shared" si="282"/>
        <v>182.12727272727273</v>
      </c>
      <c r="AA1838" t="s">
        <v>8321</v>
      </c>
      <c r="AB1838" t="s">
        <v>8322</v>
      </c>
      <c r="AC1838">
        <f>1</f>
        <v>1</v>
      </c>
    </row>
    <row r="1839" spans="1:29" ht="57.6" x14ac:dyDescent="0.3">
      <c r="A1839">
        <v>1837</v>
      </c>
      <c r="B1839" s="1" t="s">
        <v>1838</v>
      </c>
      <c r="C1839" s="1" t="s">
        <v>5947</v>
      </c>
      <c r="D1839">
        <v>600</v>
      </c>
      <c r="E1839">
        <f>VLOOKUP(D1839,LU_A!$C$2:$D$13,1,TRUE)</f>
        <v>0</v>
      </c>
      <c r="F1839" t="str">
        <f>VLOOKUP($D1839,LU_A!$C$2:$D$13,2,TRUE)</f>
        <v>SmA</v>
      </c>
      <c r="G1839">
        <v>1841</v>
      </c>
      <c r="H1839" t="s">
        <v>8219</v>
      </c>
      <c r="I1839" t="s">
        <v>8224</v>
      </c>
      <c r="J1839" t="s">
        <v>8246</v>
      </c>
      <c r="K1839">
        <v>1332029335</v>
      </c>
      <c r="L1839" s="8">
        <f t="shared" si="280"/>
        <v>40986.006192129629</v>
      </c>
      <c r="M1839" s="8">
        <f t="shared" si="283"/>
        <v>40986</v>
      </c>
      <c r="N1839" s="9">
        <f t="shared" si="284"/>
        <v>6.1921296291984618E-3</v>
      </c>
      <c r="O1839">
        <v>1326848935</v>
      </c>
      <c r="P1839" s="8">
        <f t="shared" si="281"/>
        <v>40926.047858796301</v>
      </c>
      <c r="Q1839" s="8">
        <f t="shared" si="285"/>
        <v>40926</v>
      </c>
      <c r="R1839" s="9">
        <f t="shared" si="286"/>
        <v>4.7858796300715767E-2</v>
      </c>
      <c r="S1839" t="b">
        <v>0</v>
      </c>
      <c r="T1839">
        <v>30</v>
      </c>
      <c r="U1839">
        <f t="shared" si="287"/>
        <v>30</v>
      </c>
      <c r="V1839" t="str">
        <f t="shared" si="288"/>
        <v/>
      </c>
      <c r="W1839" t="b">
        <v>1</v>
      </c>
      <c r="X1839" t="s">
        <v>8274</v>
      </c>
      <c r="Y1839" s="3">
        <f t="shared" si="289"/>
        <v>3.0683333333333334</v>
      </c>
      <c r="Z1839" s="4">
        <f t="shared" si="282"/>
        <v>61.366666666666667</v>
      </c>
      <c r="AA1839" t="s">
        <v>8321</v>
      </c>
      <c r="AB1839" t="s">
        <v>8322</v>
      </c>
      <c r="AC1839">
        <f>1</f>
        <v>1</v>
      </c>
    </row>
    <row r="1840" spans="1:29" ht="43.2" x14ac:dyDescent="0.3">
      <c r="A1840">
        <v>1838</v>
      </c>
      <c r="B1840" s="1" t="s">
        <v>1839</v>
      </c>
      <c r="C1840" s="1" t="s">
        <v>5948</v>
      </c>
      <c r="D1840">
        <v>1000</v>
      </c>
      <c r="E1840">
        <f>VLOOKUP(D1840,LU_A!$C$2:$D$13,1,TRUE)</f>
        <v>1000</v>
      </c>
      <c r="F1840" t="str">
        <f>VLOOKUP($D1840,LU_A!$C$2:$D$13,2,TRUE)</f>
        <v>SmB</v>
      </c>
      <c r="G1840">
        <v>1001.49</v>
      </c>
      <c r="H1840" t="s">
        <v>8219</v>
      </c>
      <c r="I1840" t="s">
        <v>8224</v>
      </c>
      <c r="J1840" t="s">
        <v>8246</v>
      </c>
      <c r="K1840">
        <v>1317438000</v>
      </c>
      <c r="L1840" s="8">
        <f t="shared" si="280"/>
        <v>40817.125</v>
      </c>
      <c r="M1840" s="8">
        <f t="shared" si="283"/>
        <v>40817</v>
      </c>
      <c r="N1840" s="9">
        <f t="shared" si="284"/>
        <v>0.125</v>
      </c>
      <c r="O1840">
        <v>1314989557</v>
      </c>
      <c r="P1840" s="8">
        <f t="shared" si="281"/>
        <v>40788.786539351851</v>
      </c>
      <c r="Q1840" s="8">
        <f t="shared" si="285"/>
        <v>40788</v>
      </c>
      <c r="R1840" s="9">
        <f t="shared" si="286"/>
        <v>0.78653935185138835</v>
      </c>
      <c r="S1840" t="b">
        <v>0</v>
      </c>
      <c r="T1840">
        <v>28</v>
      </c>
      <c r="U1840">
        <f t="shared" si="287"/>
        <v>28</v>
      </c>
      <c r="V1840" t="str">
        <f t="shared" si="288"/>
        <v/>
      </c>
      <c r="W1840" t="b">
        <v>1</v>
      </c>
      <c r="X1840" t="s">
        <v>8274</v>
      </c>
      <c r="Y1840" s="3">
        <f t="shared" si="289"/>
        <v>1.00149</v>
      </c>
      <c r="Z1840" s="4">
        <f t="shared" si="282"/>
        <v>35.767499999999998</v>
      </c>
      <c r="AA1840" t="s">
        <v>8321</v>
      </c>
      <c r="AB1840" t="s">
        <v>8322</v>
      </c>
      <c r="AC1840">
        <f>1</f>
        <v>1</v>
      </c>
    </row>
    <row r="1841" spans="1:29" ht="43.2" x14ac:dyDescent="0.3">
      <c r="A1841">
        <v>1839</v>
      </c>
      <c r="B1841" s="1" t="s">
        <v>1840</v>
      </c>
      <c r="C1841" s="1" t="s">
        <v>5949</v>
      </c>
      <c r="D1841">
        <v>1000</v>
      </c>
      <c r="E1841">
        <f>VLOOKUP(D1841,LU_A!$C$2:$D$13,1,TRUE)</f>
        <v>1000</v>
      </c>
      <c r="F1841" t="str">
        <f>VLOOKUP($D1841,LU_A!$C$2:$D$13,2,TRUE)</f>
        <v>SmB</v>
      </c>
      <c r="G1841">
        <v>2053</v>
      </c>
      <c r="H1841" t="s">
        <v>8219</v>
      </c>
      <c r="I1841" t="s">
        <v>8224</v>
      </c>
      <c r="J1841" t="s">
        <v>8246</v>
      </c>
      <c r="K1841">
        <v>1475342382</v>
      </c>
      <c r="L1841" s="8">
        <f t="shared" si="280"/>
        <v>42644.722013888888</v>
      </c>
      <c r="M1841" s="8">
        <f t="shared" si="283"/>
        <v>42644</v>
      </c>
      <c r="N1841" s="9">
        <f t="shared" si="284"/>
        <v>0.72201388888788642</v>
      </c>
      <c r="O1841">
        <v>1472750382</v>
      </c>
      <c r="P1841" s="8">
        <f t="shared" si="281"/>
        <v>42614.722013888888</v>
      </c>
      <c r="Q1841" s="8">
        <f t="shared" si="285"/>
        <v>42614</v>
      </c>
      <c r="R1841" s="9">
        <f t="shared" si="286"/>
        <v>0.72201388888788642</v>
      </c>
      <c r="S1841" t="b">
        <v>0</v>
      </c>
      <c r="T1841">
        <v>45</v>
      </c>
      <c r="U1841">
        <f t="shared" si="287"/>
        <v>45</v>
      </c>
      <c r="V1841" t="str">
        <f t="shared" si="288"/>
        <v/>
      </c>
      <c r="W1841" t="b">
        <v>1</v>
      </c>
      <c r="X1841" t="s">
        <v>8274</v>
      </c>
      <c r="Y1841" s="3">
        <f t="shared" si="289"/>
        <v>2.0529999999999999</v>
      </c>
      <c r="Z1841" s="4">
        <f t="shared" si="282"/>
        <v>45.62222222222222</v>
      </c>
      <c r="AA1841" t="s">
        <v>8321</v>
      </c>
      <c r="AB1841" t="s">
        <v>8322</v>
      </c>
      <c r="AC1841">
        <f>1</f>
        <v>1</v>
      </c>
    </row>
    <row r="1842" spans="1:29" ht="43.2" x14ac:dyDescent="0.3">
      <c r="A1842">
        <v>1840</v>
      </c>
      <c r="B1842" s="1" t="s">
        <v>1841</v>
      </c>
      <c r="C1842" s="1" t="s">
        <v>5950</v>
      </c>
      <c r="D1842">
        <v>900</v>
      </c>
      <c r="E1842">
        <f>VLOOKUP(D1842,LU_A!$C$2:$D$13,1,TRUE)</f>
        <v>0</v>
      </c>
      <c r="F1842" t="str">
        <f>VLOOKUP($D1842,LU_A!$C$2:$D$13,2,TRUE)</f>
        <v>SmA</v>
      </c>
      <c r="G1842">
        <v>980</v>
      </c>
      <c r="H1842" t="s">
        <v>8219</v>
      </c>
      <c r="I1842" t="s">
        <v>8224</v>
      </c>
      <c r="J1842" t="s">
        <v>8246</v>
      </c>
      <c r="K1842">
        <v>1367902740</v>
      </c>
      <c r="L1842" s="8">
        <f t="shared" si="280"/>
        <v>41401.207638888889</v>
      </c>
      <c r="M1842" s="8">
        <f t="shared" si="283"/>
        <v>41401</v>
      </c>
      <c r="N1842" s="9">
        <f t="shared" si="284"/>
        <v>0.20763888888905058</v>
      </c>
      <c r="O1842">
        <v>1366251510</v>
      </c>
      <c r="P1842" s="8">
        <f t="shared" si="281"/>
        <v>41382.096180555556</v>
      </c>
      <c r="Q1842" s="8">
        <f t="shared" si="285"/>
        <v>41382</v>
      </c>
      <c r="R1842" s="9">
        <f t="shared" si="286"/>
        <v>9.6180555556202307E-2</v>
      </c>
      <c r="S1842" t="b">
        <v>0</v>
      </c>
      <c r="T1842">
        <v>13</v>
      </c>
      <c r="U1842">
        <f t="shared" si="287"/>
        <v>13</v>
      </c>
      <c r="V1842" t="str">
        <f t="shared" si="288"/>
        <v/>
      </c>
      <c r="W1842" t="b">
        <v>1</v>
      </c>
      <c r="X1842" t="s">
        <v>8274</v>
      </c>
      <c r="Y1842" s="3">
        <f t="shared" si="289"/>
        <v>1.0888888888888888</v>
      </c>
      <c r="Z1842" s="4">
        <f t="shared" si="282"/>
        <v>75.384615384615387</v>
      </c>
      <c r="AA1842" t="s">
        <v>8321</v>
      </c>
      <c r="AB1842" t="s">
        <v>8322</v>
      </c>
      <c r="AC1842">
        <f>1</f>
        <v>1</v>
      </c>
    </row>
    <row r="1843" spans="1:29" ht="28.8" x14ac:dyDescent="0.3">
      <c r="A1843">
        <v>1841</v>
      </c>
      <c r="B1843" s="1" t="s">
        <v>1842</v>
      </c>
      <c r="C1843" s="1" t="s">
        <v>5951</v>
      </c>
      <c r="D1843">
        <v>2000</v>
      </c>
      <c r="E1843">
        <f>VLOOKUP(D1843,LU_A!$C$2:$D$13,1,TRUE)</f>
        <v>1000</v>
      </c>
      <c r="F1843" t="str">
        <f>VLOOKUP($D1843,LU_A!$C$2:$D$13,2,TRUE)</f>
        <v>SmB</v>
      </c>
      <c r="G1843">
        <v>2035</v>
      </c>
      <c r="H1843" t="s">
        <v>8219</v>
      </c>
      <c r="I1843" t="s">
        <v>8224</v>
      </c>
      <c r="J1843" t="s">
        <v>8246</v>
      </c>
      <c r="K1843">
        <v>1400561940</v>
      </c>
      <c r="L1843" s="8">
        <f t="shared" si="280"/>
        <v>41779.207638888889</v>
      </c>
      <c r="M1843" s="8">
        <f t="shared" si="283"/>
        <v>41779</v>
      </c>
      <c r="N1843" s="9">
        <f t="shared" si="284"/>
        <v>0.20763888888905058</v>
      </c>
      <c r="O1843">
        <v>1397679445</v>
      </c>
      <c r="P1843" s="8">
        <f t="shared" si="281"/>
        <v>41745.84542824074</v>
      </c>
      <c r="Q1843" s="8">
        <f t="shared" si="285"/>
        <v>41745</v>
      </c>
      <c r="R1843" s="9">
        <f t="shared" si="286"/>
        <v>0.84542824074014788</v>
      </c>
      <c r="S1843" t="b">
        <v>0</v>
      </c>
      <c r="T1843">
        <v>40</v>
      </c>
      <c r="U1843">
        <f t="shared" si="287"/>
        <v>40</v>
      </c>
      <c r="V1843" t="str">
        <f t="shared" si="288"/>
        <v/>
      </c>
      <c r="W1843" t="b">
        <v>1</v>
      </c>
      <c r="X1843" t="s">
        <v>8274</v>
      </c>
      <c r="Y1843" s="3">
        <f t="shared" si="289"/>
        <v>1.0175000000000001</v>
      </c>
      <c r="Z1843" s="4">
        <f t="shared" si="282"/>
        <v>50.875</v>
      </c>
      <c r="AA1843" t="s">
        <v>8321</v>
      </c>
      <c r="AB1843" t="s">
        <v>8322</v>
      </c>
      <c r="AC1843">
        <f>1</f>
        <v>1</v>
      </c>
    </row>
    <row r="1844" spans="1:29" ht="43.2" x14ac:dyDescent="0.3">
      <c r="A1844">
        <v>1842</v>
      </c>
      <c r="B1844" s="1" t="s">
        <v>1843</v>
      </c>
      <c r="C1844" s="1" t="s">
        <v>5952</v>
      </c>
      <c r="D1844">
        <v>2000</v>
      </c>
      <c r="E1844">
        <f>VLOOKUP(D1844,LU_A!$C$2:$D$13,1,TRUE)</f>
        <v>1000</v>
      </c>
      <c r="F1844" t="str">
        <f>VLOOKUP($D1844,LU_A!$C$2:$D$13,2,TRUE)</f>
        <v>SmB</v>
      </c>
      <c r="G1844">
        <v>2505</v>
      </c>
      <c r="H1844" t="s">
        <v>8219</v>
      </c>
      <c r="I1844" t="s">
        <v>8224</v>
      </c>
      <c r="J1844" t="s">
        <v>8246</v>
      </c>
      <c r="K1844">
        <v>1425275940</v>
      </c>
      <c r="L1844" s="8">
        <f t="shared" si="280"/>
        <v>42065.249305555553</v>
      </c>
      <c r="M1844" s="8">
        <f t="shared" si="283"/>
        <v>42065</v>
      </c>
      <c r="N1844" s="9">
        <f t="shared" si="284"/>
        <v>0.24930555555329192</v>
      </c>
      <c r="O1844">
        <v>1422371381</v>
      </c>
      <c r="P1844" s="8">
        <f t="shared" si="281"/>
        <v>42031.631724537037</v>
      </c>
      <c r="Q1844" s="8">
        <f t="shared" si="285"/>
        <v>42031</v>
      </c>
      <c r="R1844" s="9">
        <f t="shared" si="286"/>
        <v>0.63172453703737119</v>
      </c>
      <c r="S1844" t="b">
        <v>0</v>
      </c>
      <c r="T1844">
        <v>21</v>
      </c>
      <c r="U1844">
        <f t="shared" si="287"/>
        <v>21</v>
      </c>
      <c r="V1844" t="str">
        <f t="shared" si="288"/>
        <v/>
      </c>
      <c r="W1844" t="b">
        <v>1</v>
      </c>
      <c r="X1844" t="s">
        <v>8274</v>
      </c>
      <c r="Y1844" s="3">
        <f t="shared" si="289"/>
        <v>1.2524999999999999</v>
      </c>
      <c r="Z1844" s="4">
        <f t="shared" si="282"/>
        <v>119.28571428571429</v>
      </c>
      <c r="AA1844" t="s">
        <v>8321</v>
      </c>
      <c r="AB1844" t="s">
        <v>8322</v>
      </c>
      <c r="AC1844">
        <f>1</f>
        <v>1</v>
      </c>
    </row>
    <row r="1845" spans="1:29" ht="57.6" x14ac:dyDescent="0.3">
      <c r="A1845">
        <v>1843</v>
      </c>
      <c r="B1845" s="1" t="s">
        <v>1844</v>
      </c>
      <c r="C1845" s="1" t="s">
        <v>5953</v>
      </c>
      <c r="D1845">
        <v>10000</v>
      </c>
      <c r="E1845">
        <f>VLOOKUP(D1845,LU_A!$C$2:$D$13,1,TRUE)</f>
        <v>10000</v>
      </c>
      <c r="F1845" t="str">
        <f>VLOOKUP($D1845,LU_A!$C$2:$D$13,2,TRUE)</f>
        <v>SmD</v>
      </c>
      <c r="G1845">
        <v>12400.61</v>
      </c>
      <c r="H1845" t="s">
        <v>8219</v>
      </c>
      <c r="I1845" t="s">
        <v>8224</v>
      </c>
      <c r="J1845" t="s">
        <v>8246</v>
      </c>
      <c r="K1845">
        <v>1298245954</v>
      </c>
      <c r="L1845" s="8">
        <f t="shared" si="280"/>
        <v>40594.994837962964</v>
      </c>
      <c r="M1845" s="8">
        <f t="shared" si="283"/>
        <v>40594</v>
      </c>
      <c r="N1845" s="9">
        <f t="shared" si="284"/>
        <v>0.994837962964084</v>
      </c>
      <c r="O1845">
        <v>1295653954</v>
      </c>
      <c r="P1845" s="8">
        <f t="shared" si="281"/>
        <v>40564.994837962964</v>
      </c>
      <c r="Q1845" s="8">
        <f t="shared" si="285"/>
        <v>40564</v>
      </c>
      <c r="R1845" s="9">
        <f t="shared" si="286"/>
        <v>0.994837962964084</v>
      </c>
      <c r="S1845" t="b">
        <v>0</v>
      </c>
      <c r="T1845">
        <v>134</v>
      </c>
      <c r="U1845">
        <f t="shared" si="287"/>
        <v>134</v>
      </c>
      <c r="V1845" t="str">
        <f t="shared" si="288"/>
        <v/>
      </c>
      <c r="W1845" t="b">
        <v>1</v>
      </c>
      <c r="X1845" t="s">
        <v>8274</v>
      </c>
      <c r="Y1845" s="3">
        <f t="shared" si="289"/>
        <v>1.2400610000000001</v>
      </c>
      <c r="Z1845" s="4">
        <f t="shared" si="282"/>
        <v>92.541865671641801</v>
      </c>
      <c r="AA1845" t="s">
        <v>8321</v>
      </c>
      <c r="AB1845" t="s">
        <v>8322</v>
      </c>
      <c r="AC1845">
        <f>1</f>
        <v>1</v>
      </c>
    </row>
    <row r="1846" spans="1:29" ht="43.2" x14ac:dyDescent="0.3">
      <c r="A1846">
        <v>1844</v>
      </c>
      <c r="B1846" s="1" t="s">
        <v>1845</v>
      </c>
      <c r="C1846" s="1" t="s">
        <v>5954</v>
      </c>
      <c r="D1846">
        <v>1500</v>
      </c>
      <c r="E1846">
        <f>VLOOKUP(D1846,LU_A!$C$2:$D$13,1,TRUE)</f>
        <v>1000</v>
      </c>
      <c r="F1846" t="str">
        <f>VLOOKUP($D1846,LU_A!$C$2:$D$13,2,TRUE)</f>
        <v>SmB</v>
      </c>
      <c r="G1846">
        <v>1521</v>
      </c>
      <c r="H1846" t="s">
        <v>8219</v>
      </c>
      <c r="I1846" t="s">
        <v>8224</v>
      </c>
      <c r="J1846" t="s">
        <v>8246</v>
      </c>
      <c r="K1846">
        <v>1307761200</v>
      </c>
      <c r="L1846" s="8">
        <f t="shared" si="280"/>
        <v>40705.125</v>
      </c>
      <c r="M1846" s="8">
        <f t="shared" si="283"/>
        <v>40705</v>
      </c>
      <c r="N1846" s="9">
        <f t="shared" si="284"/>
        <v>0.125</v>
      </c>
      <c r="O1846">
        <v>1304464914</v>
      </c>
      <c r="P1846" s="8">
        <f t="shared" si="281"/>
        <v>40666.973541666666</v>
      </c>
      <c r="Q1846" s="8">
        <f t="shared" si="285"/>
        <v>40666</v>
      </c>
      <c r="R1846" s="9">
        <f t="shared" si="286"/>
        <v>0.97354166666627862</v>
      </c>
      <c r="S1846" t="b">
        <v>0</v>
      </c>
      <c r="T1846">
        <v>20</v>
      </c>
      <c r="U1846">
        <f t="shared" si="287"/>
        <v>20</v>
      </c>
      <c r="V1846" t="str">
        <f t="shared" si="288"/>
        <v/>
      </c>
      <c r="W1846" t="b">
        <v>1</v>
      </c>
      <c r="X1846" t="s">
        <v>8274</v>
      </c>
      <c r="Y1846" s="3">
        <f t="shared" si="289"/>
        <v>1.014</v>
      </c>
      <c r="Z1846" s="4">
        <f t="shared" si="282"/>
        <v>76.05</v>
      </c>
      <c r="AA1846" t="s">
        <v>8321</v>
      </c>
      <c r="AB1846" t="s">
        <v>8322</v>
      </c>
      <c r="AC1846">
        <f>1</f>
        <v>1</v>
      </c>
    </row>
    <row r="1847" spans="1:29" ht="86.4" x14ac:dyDescent="0.3">
      <c r="A1847">
        <v>1845</v>
      </c>
      <c r="B1847" s="1" t="s">
        <v>1846</v>
      </c>
      <c r="C1847" s="1" t="s">
        <v>5955</v>
      </c>
      <c r="D1847">
        <v>1000</v>
      </c>
      <c r="E1847">
        <f>VLOOKUP(D1847,LU_A!$C$2:$D$13,1,TRUE)</f>
        <v>1000</v>
      </c>
      <c r="F1847" t="str">
        <f>VLOOKUP($D1847,LU_A!$C$2:$D$13,2,TRUE)</f>
        <v>SmB</v>
      </c>
      <c r="G1847">
        <v>1000</v>
      </c>
      <c r="H1847" t="s">
        <v>8219</v>
      </c>
      <c r="I1847" t="s">
        <v>8224</v>
      </c>
      <c r="J1847" t="s">
        <v>8246</v>
      </c>
      <c r="K1847">
        <v>1466139300</v>
      </c>
      <c r="L1847" s="8">
        <f t="shared" si="280"/>
        <v>42538.204861111109</v>
      </c>
      <c r="M1847" s="8">
        <f t="shared" si="283"/>
        <v>42538</v>
      </c>
      <c r="N1847" s="9">
        <f t="shared" si="284"/>
        <v>0.20486111110949423</v>
      </c>
      <c r="O1847">
        <v>1464854398</v>
      </c>
      <c r="P1847" s="8">
        <f t="shared" si="281"/>
        <v>42523.333310185189</v>
      </c>
      <c r="Q1847" s="8">
        <f t="shared" si="285"/>
        <v>42523</v>
      </c>
      <c r="R1847" s="9">
        <f t="shared" si="286"/>
        <v>0.33331018518947531</v>
      </c>
      <c r="S1847" t="b">
        <v>0</v>
      </c>
      <c r="T1847">
        <v>19</v>
      </c>
      <c r="U1847">
        <f t="shared" si="287"/>
        <v>19</v>
      </c>
      <c r="V1847" t="str">
        <f t="shared" si="288"/>
        <v/>
      </c>
      <c r="W1847" t="b">
        <v>1</v>
      </c>
      <c r="X1847" t="s">
        <v>8274</v>
      </c>
      <c r="Y1847" s="3">
        <f t="shared" si="289"/>
        <v>1</v>
      </c>
      <c r="Z1847" s="4">
        <f t="shared" si="282"/>
        <v>52.631578947368418</v>
      </c>
      <c r="AA1847" t="s">
        <v>8321</v>
      </c>
      <c r="AB1847" t="s">
        <v>8322</v>
      </c>
      <c r="AC1847">
        <f>1</f>
        <v>1</v>
      </c>
    </row>
    <row r="1848" spans="1:29" ht="43.2" x14ac:dyDescent="0.3">
      <c r="A1848">
        <v>1846</v>
      </c>
      <c r="B1848" s="1" t="s">
        <v>1847</v>
      </c>
      <c r="C1848" s="1" t="s">
        <v>5956</v>
      </c>
      <c r="D1848">
        <v>15000</v>
      </c>
      <c r="E1848">
        <f>VLOOKUP(D1848,LU_A!$C$2:$D$13,1,TRUE)</f>
        <v>15000</v>
      </c>
      <c r="F1848" t="str">
        <f>VLOOKUP($D1848,LU_A!$C$2:$D$13,2,TRUE)</f>
        <v>MedA</v>
      </c>
      <c r="G1848">
        <v>20689</v>
      </c>
      <c r="H1848" t="s">
        <v>8219</v>
      </c>
      <c r="I1848" t="s">
        <v>8224</v>
      </c>
      <c r="J1848" t="s">
        <v>8246</v>
      </c>
      <c r="K1848">
        <v>1355585777</v>
      </c>
      <c r="L1848" s="8">
        <f t="shared" si="280"/>
        <v>41258.650196759263</v>
      </c>
      <c r="M1848" s="8">
        <f t="shared" si="283"/>
        <v>41258</v>
      </c>
      <c r="N1848" s="9">
        <f t="shared" si="284"/>
        <v>0.65019675926305354</v>
      </c>
      <c r="O1848">
        <v>1352993777</v>
      </c>
      <c r="P1848" s="8">
        <f t="shared" si="281"/>
        <v>41228.650196759263</v>
      </c>
      <c r="Q1848" s="8">
        <f t="shared" si="285"/>
        <v>41228</v>
      </c>
      <c r="R1848" s="9">
        <f t="shared" si="286"/>
        <v>0.65019675926305354</v>
      </c>
      <c r="S1848" t="b">
        <v>0</v>
      </c>
      <c r="T1848">
        <v>209</v>
      </c>
      <c r="U1848">
        <f t="shared" si="287"/>
        <v>209</v>
      </c>
      <c r="V1848" t="str">
        <f t="shared" si="288"/>
        <v/>
      </c>
      <c r="W1848" t="b">
        <v>1</v>
      </c>
      <c r="X1848" t="s">
        <v>8274</v>
      </c>
      <c r="Y1848" s="3">
        <f t="shared" si="289"/>
        <v>1.3792666666666666</v>
      </c>
      <c r="Z1848" s="4">
        <f t="shared" si="282"/>
        <v>98.990430622009569</v>
      </c>
      <c r="AA1848" t="s">
        <v>8321</v>
      </c>
      <c r="AB1848" t="s">
        <v>8322</v>
      </c>
      <c r="AC1848">
        <f>1</f>
        <v>1</v>
      </c>
    </row>
    <row r="1849" spans="1:29" ht="57.6" x14ac:dyDescent="0.3">
      <c r="A1849">
        <v>1847</v>
      </c>
      <c r="B1849" s="1" t="s">
        <v>1848</v>
      </c>
      <c r="C1849" s="1" t="s">
        <v>5957</v>
      </c>
      <c r="D1849">
        <v>2500</v>
      </c>
      <c r="E1849">
        <f>VLOOKUP(D1849,LU_A!$C$2:$D$13,1,TRUE)</f>
        <v>1000</v>
      </c>
      <c r="F1849" t="str">
        <f>VLOOKUP($D1849,LU_A!$C$2:$D$13,2,TRUE)</f>
        <v>SmB</v>
      </c>
      <c r="G1849">
        <v>3022</v>
      </c>
      <c r="H1849" t="s">
        <v>8219</v>
      </c>
      <c r="I1849" t="s">
        <v>8224</v>
      </c>
      <c r="J1849" t="s">
        <v>8246</v>
      </c>
      <c r="K1849">
        <v>1429594832</v>
      </c>
      <c r="L1849" s="8">
        <f t="shared" si="280"/>
        <v>42115.236481481479</v>
      </c>
      <c r="M1849" s="8">
        <f t="shared" si="283"/>
        <v>42115</v>
      </c>
      <c r="N1849" s="9">
        <f t="shared" si="284"/>
        <v>0.23648148147913162</v>
      </c>
      <c r="O1849">
        <v>1427780432</v>
      </c>
      <c r="P1849" s="8">
        <f t="shared" si="281"/>
        <v>42094.236481481479</v>
      </c>
      <c r="Q1849" s="8">
        <f t="shared" si="285"/>
        <v>42094</v>
      </c>
      <c r="R1849" s="9">
        <f t="shared" si="286"/>
        <v>0.23648148147913162</v>
      </c>
      <c r="S1849" t="b">
        <v>0</v>
      </c>
      <c r="T1849">
        <v>38</v>
      </c>
      <c r="U1849">
        <f t="shared" si="287"/>
        <v>38</v>
      </c>
      <c r="V1849" t="str">
        <f t="shared" si="288"/>
        <v/>
      </c>
      <c r="W1849" t="b">
        <v>1</v>
      </c>
      <c r="X1849" t="s">
        <v>8274</v>
      </c>
      <c r="Y1849" s="3">
        <f t="shared" si="289"/>
        <v>1.2088000000000001</v>
      </c>
      <c r="Z1849" s="4">
        <f t="shared" si="282"/>
        <v>79.526315789473685</v>
      </c>
      <c r="AA1849" t="s">
        <v>8321</v>
      </c>
      <c r="AB1849" t="s">
        <v>8322</v>
      </c>
      <c r="AC1849">
        <f>1</f>
        <v>1</v>
      </c>
    </row>
    <row r="1850" spans="1:29" ht="43.2" x14ac:dyDescent="0.3">
      <c r="A1850">
        <v>1848</v>
      </c>
      <c r="B1850" s="1" t="s">
        <v>1849</v>
      </c>
      <c r="C1850" s="1" t="s">
        <v>5958</v>
      </c>
      <c r="D1850">
        <v>3000</v>
      </c>
      <c r="E1850">
        <f>VLOOKUP(D1850,LU_A!$C$2:$D$13,1,TRUE)</f>
        <v>1000</v>
      </c>
      <c r="F1850" t="str">
        <f>VLOOKUP($D1850,LU_A!$C$2:$D$13,2,TRUE)</f>
        <v>SmB</v>
      </c>
      <c r="G1850">
        <v>3221</v>
      </c>
      <c r="H1850" t="s">
        <v>8219</v>
      </c>
      <c r="I1850" t="s">
        <v>8224</v>
      </c>
      <c r="J1850" t="s">
        <v>8246</v>
      </c>
      <c r="K1850">
        <v>1312095540</v>
      </c>
      <c r="L1850" s="8">
        <f t="shared" si="280"/>
        <v>40755.290972222225</v>
      </c>
      <c r="M1850" s="8">
        <f t="shared" si="283"/>
        <v>40755</v>
      </c>
      <c r="N1850" s="9">
        <f t="shared" si="284"/>
        <v>0.29097222222480923</v>
      </c>
      <c r="O1850">
        <v>1306608888</v>
      </c>
      <c r="P1850" s="8">
        <f t="shared" si="281"/>
        <v>40691.788055555553</v>
      </c>
      <c r="Q1850" s="8">
        <f t="shared" si="285"/>
        <v>40691</v>
      </c>
      <c r="R1850" s="9">
        <f t="shared" si="286"/>
        <v>0.78805555555300089</v>
      </c>
      <c r="S1850" t="b">
        <v>0</v>
      </c>
      <c r="T1850">
        <v>24</v>
      </c>
      <c r="U1850">
        <f t="shared" si="287"/>
        <v>24</v>
      </c>
      <c r="V1850" t="str">
        <f t="shared" si="288"/>
        <v/>
      </c>
      <c r="W1850" t="b">
        <v>1</v>
      </c>
      <c r="X1850" t="s">
        <v>8274</v>
      </c>
      <c r="Y1850" s="3">
        <f t="shared" si="289"/>
        <v>1.0736666666666668</v>
      </c>
      <c r="Z1850" s="4">
        <f t="shared" si="282"/>
        <v>134.20833333333334</v>
      </c>
      <c r="AA1850" t="s">
        <v>8321</v>
      </c>
      <c r="AB1850" t="s">
        <v>8322</v>
      </c>
      <c r="AC1850">
        <f>1</f>
        <v>1</v>
      </c>
    </row>
    <row r="1851" spans="1:29" ht="28.8" x14ac:dyDescent="0.3">
      <c r="A1851">
        <v>1849</v>
      </c>
      <c r="B1851" s="1" t="s">
        <v>1850</v>
      </c>
      <c r="C1851" s="1" t="s">
        <v>5959</v>
      </c>
      <c r="D1851">
        <v>300</v>
      </c>
      <c r="E1851">
        <f>VLOOKUP(D1851,LU_A!$C$2:$D$13,1,TRUE)</f>
        <v>0</v>
      </c>
      <c r="F1851" t="str">
        <f>VLOOKUP($D1851,LU_A!$C$2:$D$13,2,TRUE)</f>
        <v>SmA</v>
      </c>
      <c r="G1851">
        <v>301</v>
      </c>
      <c r="H1851" t="s">
        <v>8219</v>
      </c>
      <c r="I1851" t="s">
        <v>8224</v>
      </c>
      <c r="J1851" t="s">
        <v>8246</v>
      </c>
      <c r="K1851">
        <v>1350505059</v>
      </c>
      <c r="L1851" s="8">
        <f t="shared" si="280"/>
        <v>41199.845590277779</v>
      </c>
      <c r="M1851" s="8">
        <f t="shared" si="283"/>
        <v>41199</v>
      </c>
      <c r="N1851" s="9">
        <f t="shared" si="284"/>
        <v>0.84559027777868323</v>
      </c>
      <c r="O1851">
        <v>1347913059</v>
      </c>
      <c r="P1851" s="8">
        <f t="shared" si="281"/>
        <v>41169.845590277779</v>
      </c>
      <c r="Q1851" s="8">
        <f t="shared" si="285"/>
        <v>41169</v>
      </c>
      <c r="R1851" s="9">
        <f t="shared" si="286"/>
        <v>0.84559027777868323</v>
      </c>
      <c r="S1851" t="b">
        <v>0</v>
      </c>
      <c r="T1851">
        <v>8</v>
      </c>
      <c r="U1851">
        <f t="shared" si="287"/>
        <v>8</v>
      </c>
      <c r="V1851" t="str">
        <f t="shared" si="288"/>
        <v/>
      </c>
      <c r="W1851" t="b">
        <v>1</v>
      </c>
      <c r="X1851" t="s">
        <v>8274</v>
      </c>
      <c r="Y1851" s="3">
        <f t="shared" si="289"/>
        <v>1.0033333333333334</v>
      </c>
      <c r="Z1851" s="4">
        <f t="shared" si="282"/>
        <v>37.625</v>
      </c>
      <c r="AA1851" t="s">
        <v>8321</v>
      </c>
      <c r="AB1851" t="s">
        <v>8322</v>
      </c>
      <c r="AC1851">
        <f>1</f>
        <v>1</v>
      </c>
    </row>
    <row r="1852" spans="1:29" ht="43.2" x14ac:dyDescent="0.3">
      <c r="A1852">
        <v>1850</v>
      </c>
      <c r="B1852" s="1" t="s">
        <v>1851</v>
      </c>
      <c r="C1852" s="1" t="s">
        <v>5960</v>
      </c>
      <c r="D1852">
        <v>9000</v>
      </c>
      <c r="E1852">
        <f>VLOOKUP(D1852,LU_A!$C$2:$D$13,1,TRUE)</f>
        <v>5000</v>
      </c>
      <c r="F1852" t="str">
        <f>VLOOKUP($D1852,LU_A!$C$2:$D$13,2,TRUE)</f>
        <v>SmC</v>
      </c>
      <c r="G1852">
        <v>9137</v>
      </c>
      <c r="H1852" t="s">
        <v>8219</v>
      </c>
      <c r="I1852" t="s">
        <v>8224</v>
      </c>
      <c r="J1852" t="s">
        <v>8246</v>
      </c>
      <c r="K1852">
        <v>1405033300</v>
      </c>
      <c r="L1852" s="8">
        <f t="shared" si="280"/>
        <v>41830.959490740745</v>
      </c>
      <c r="M1852" s="8">
        <f t="shared" si="283"/>
        <v>41830</v>
      </c>
      <c r="N1852" s="9">
        <f t="shared" si="284"/>
        <v>0.95949074074451346</v>
      </c>
      <c r="O1852">
        <v>1402441300</v>
      </c>
      <c r="P1852" s="8">
        <f t="shared" si="281"/>
        <v>41800.959490740745</v>
      </c>
      <c r="Q1852" s="8">
        <f t="shared" si="285"/>
        <v>41800</v>
      </c>
      <c r="R1852" s="9">
        <f t="shared" si="286"/>
        <v>0.95949074074451346</v>
      </c>
      <c r="S1852" t="b">
        <v>0</v>
      </c>
      <c r="T1852">
        <v>179</v>
      </c>
      <c r="U1852">
        <f t="shared" si="287"/>
        <v>179</v>
      </c>
      <c r="V1852" t="str">
        <f t="shared" si="288"/>
        <v/>
      </c>
      <c r="W1852" t="b">
        <v>1</v>
      </c>
      <c r="X1852" t="s">
        <v>8274</v>
      </c>
      <c r="Y1852" s="3">
        <f t="shared" si="289"/>
        <v>1.0152222222222222</v>
      </c>
      <c r="Z1852" s="4">
        <f t="shared" si="282"/>
        <v>51.044692737430168</v>
      </c>
      <c r="AA1852" t="s">
        <v>8321</v>
      </c>
      <c r="AB1852" t="s">
        <v>8322</v>
      </c>
      <c r="AC1852">
        <f>1</f>
        <v>1</v>
      </c>
    </row>
    <row r="1853" spans="1:29" ht="43.2" x14ac:dyDescent="0.3">
      <c r="A1853">
        <v>1851</v>
      </c>
      <c r="B1853" s="1" t="s">
        <v>1852</v>
      </c>
      <c r="C1853" s="1" t="s">
        <v>5961</v>
      </c>
      <c r="D1853">
        <v>1300</v>
      </c>
      <c r="E1853">
        <f>VLOOKUP(D1853,LU_A!$C$2:$D$13,1,TRUE)</f>
        <v>1000</v>
      </c>
      <c r="F1853" t="str">
        <f>VLOOKUP($D1853,LU_A!$C$2:$D$13,2,TRUE)</f>
        <v>SmB</v>
      </c>
      <c r="G1853">
        <v>1301</v>
      </c>
      <c r="H1853" t="s">
        <v>8219</v>
      </c>
      <c r="I1853" t="s">
        <v>8224</v>
      </c>
      <c r="J1853" t="s">
        <v>8246</v>
      </c>
      <c r="K1853">
        <v>1406509200</v>
      </c>
      <c r="L1853" s="8">
        <f t="shared" si="280"/>
        <v>41848.041666666664</v>
      </c>
      <c r="M1853" s="8">
        <f t="shared" si="283"/>
        <v>41848</v>
      </c>
      <c r="N1853" s="9">
        <f t="shared" si="284"/>
        <v>4.1666666664241347E-2</v>
      </c>
      <c r="O1853">
        <v>1404769538</v>
      </c>
      <c r="P1853" s="8">
        <f t="shared" si="281"/>
        <v>41827.906689814816</v>
      </c>
      <c r="Q1853" s="8">
        <f t="shared" si="285"/>
        <v>41827</v>
      </c>
      <c r="R1853" s="9">
        <f t="shared" si="286"/>
        <v>0.90668981481576338</v>
      </c>
      <c r="S1853" t="b">
        <v>0</v>
      </c>
      <c r="T1853">
        <v>26</v>
      </c>
      <c r="U1853">
        <f t="shared" si="287"/>
        <v>26</v>
      </c>
      <c r="V1853" t="str">
        <f t="shared" si="288"/>
        <v/>
      </c>
      <c r="W1853" t="b">
        <v>1</v>
      </c>
      <c r="X1853" t="s">
        <v>8274</v>
      </c>
      <c r="Y1853" s="3">
        <f t="shared" si="289"/>
        <v>1.0007692307692309</v>
      </c>
      <c r="Z1853" s="4">
        <f t="shared" si="282"/>
        <v>50.03846153846154</v>
      </c>
      <c r="AA1853" t="s">
        <v>8321</v>
      </c>
      <c r="AB1853" t="s">
        <v>8322</v>
      </c>
      <c r="AC1853">
        <f>1</f>
        <v>1</v>
      </c>
    </row>
    <row r="1854" spans="1:29" ht="43.2" x14ac:dyDescent="0.3">
      <c r="A1854">
        <v>1852</v>
      </c>
      <c r="B1854" s="1" t="s">
        <v>1853</v>
      </c>
      <c r="C1854" s="1" t="s">
        <v>5962</v>
      </c>
      <c r="D1854">
        <v>15000</v>
      </c>
      <c r="E1854">
        <f>VLOOKUP(D1854,LU_A!$C$2:$D$13,1,TRUE)</f>
        <v>15000</v>
      </c>
      <c r="F1854" t="str">
        <f>VLOOKUP($D1854,LU_A!$C$2:$D$13,2,TRUE)</f>
        <v>MedA</v>
      </c>
      <c r="G1854">
        <v>17545</v>
      </c>
      <c r="H1854" t="s">
        <v>8219</v>
      </c>
      <c r="I1854" t="s">
        <v>8224</v>
      </c>
      <c r="J1854" t="s">
        <v>8246</v>
      </c>
      <c r="K1854">
        <v>1429920000</v>
      </c>
      <c r="L1854" s="8">
        <f t="shared" si="280"/>
        <v>42119</v>
      </c>
      <c r="M1854" s="8">
        <f t="shared" si="283"/>
        <v>42119</v>
      </c>
      <c r="N1854" s="9">
        <f t="shared" si="284"/>
        <v>0</v>
      </c>
      <c r="O1854">
        <v>1426703452</v>
      </c>
      <c r="P1854" s="8">
        <f t="shared" si="281"/>
        <v>42081.77143518519</v>
      </c>
      <c r="Q1854" s="8">
        <f t="shared" si="285"/>
        <v>42081</v>
      </c>
      <c r="R1854" s="9">
        <f t="shared" si="286"/>
        <v>0.77143518519005738</v>
      </c>
      <c r="S1854" t="b">
        <v>0</v>
      </c>
      <c r="T1854">
        <v>131</v>
      </c>
      <c r="U1854">
        <f t="shared" si="287"/>
        <v>131</v>
      </c>
      <c r="V1854" t="str">
        <f t="shared" si="288"/>
        <v/>
      </c>
      <c r="W1854" t="b">
        <v>1</v>
      </c>
      <c r="X1854" t="s">
        <v>8274</v>
      </c>
      <c r="Y1854" s="3">
        <f t="shared" si="289"/>
        <v>1.1696666666666666</v>
      </c>
      <c r="Z1854" s="4">
        <f t="shared" si="282"/>
        <v>133.93129770992365</v>
      </c>
      <c r="AA1854" t="s">
        <v>8321</v>
      </c>
      <c r="AB1854" t="s">
        <v>8322</v>
      </c>
      <c r="AC1854">
        <f>1</f>
        <v>1</v>
      </c>
    </row>
    <row r="1855" spans="1:29" ht="43.2" x14ac:dyDescent="0.3">
      <c r="A1855">
        <v>1853</v>
      </c>
      <c r="B1855" s="1" t="s">
        <v>1854</v>
      </c>
      <c r="C1855" s="1" t="s">
        <v>5963</v>
      </c>
      <c r="D1855">
        <v>800</v>
      </c>
      <c r="E1855">
        <f>VLOOKUP(D1855,LU_A!$C$2:$D$13,1,TRUE)</f>
        <v>0</v>
      </c>
      <c r="F1855" t="str">
        <f>VLOOKUP($D1855,LU_A!$C$2:$D$13,2,TRUE)</f>
        <v>SmA</v>
      </c>
      <c r="G1855">
        <v>815</v>
      </c>
      <c r="H1855" t="s">
        <v>8219</v>
      </c>
      <c r="I1855" t="s">
        <v>8224</v>
      </c>
      <c r="J1855" t="s">
        <v>8246</v>
      </c>
      <c r="K1855">
        <v>1352860017</v>
      </c>
      <c r="L1855" s="8">
        <f t="shared" si="280"/>
        <v>41227.102048611108</v>
      </c>
      <c r="M1855" s="8">
        <f t="shared" si="283"/>
        <v>41227</v>
      </c>
      <c r="N1855" s="9">
        <f t="shared" si="284"/>
        <v>0.10204861110833008</v>
      </c>
      <c r="O1855">
        <v>1348536417</v>
      </c>
      <c r="P1855" s="8">
        <f t="shared" si="281"/>
        <v>41177.060381944444</v>
      </c>
      <c r="Q1855" s="8">
        <f t="shared" si="285"/>
        <v>41177</v>
      </c>
      <c r="R1855" s="9">
        <f t="shared" si="286"/>
        <v>6.0381944444088731E-2</v>
      </c>
      <c r="S1855" t="b">
        <v>0</v>
      </c>
      <c r="T1855">
        <v>14</v>
      </c>
      <c r="U1855">
        <f t="shared" si="287"/>
        <v>14</v>
      </c>
      <c r="V1855" t="str">
        <f t="shared" si="288"/>
        <v/>
      </c>
      <c r="W1855" t="b">
        <v>1</v>
      </c>
      <c r="X1855" t="s">
        <v>8274</v>
      </c>
      <c r="Y1855" s="3">
        <f t="shared" si="289"/>
        <v>1.01875</v>
      </c>
      <c r="Z1855" s="4">
        <f t="shared" si="282"/>
        <v>58.214285714285715</v>
      </c>
      <c r="AA1855" t="s">
        <v>8321</v>
      </c>
      <c r="AB1855" t="s">
        <v>8322</v>
      </c>
      <c r="AC1855">
        <f>1</f>
        <v>1</v>
      </c>
    </row>
    <row r="1856" spans="1:29" ht="43.2" x14ac:dyDescent="0.3">
      <c r="A1856">
        <v>1854</v>
      </c>
      <c r="B1856" s="1" t="s">
        <v>1855</v>
      </c>
      <c r="C1856" s="1" t="s">
        <v>5964</v>
      </c>
      <c r="D1856">
        <v>15000</v>
      </c>
      <c r="E1856">
        <f>VLOOKUP(D1856,LU_A!$C$2:$D$13,1,TRUE)</f>
        <v>15000</v>
      </c>
      <c r="F1856" t="str">
        <f>VLOOKUP($D1856,LU_A!$C$2:$D$13,2,TRUE)</f>
        <v>MedA</v>
      </c>
      <c r="G1856">
        <v>15318.55</v>
      </c>
      <c r="H1856" t="s">
        <v>8219</v>
      </c>
      <c r="I1856" t="s">
        <v>8224</v>
      </c>
      <c r="J1856" t="s">
        <v>8246</v>
      </c>
      <c r="K1856">
        <v>1369355437</v>
      </c>
      <c r="L1856" s="8">
        <f t="shared" si="280"/>
        <v>41418.021261574075</v>
      </c>
      <c r="M1856" s="8">
        <f t="shared" si="283"/>
        <v>41418</v>
      </c>
      <c r="N1856" s="9">
        <f t="shared" si="284"/>
        <v>2.1261574074742384E-2</v>
      </c>
      <c r="O1856">
        <v>1366763437</v>
      </c>
      <c r="P1856" s="8">
        <f t="shared" si="281"/>
        <v>41388.021261574075</v>
      </c>
      <c r="Q1856" s="8">
        <f t="shared" si="285"/>
        <v>41388</v>
      </c>
      <c r="R1856" s="9">
        <f t="shared" si="286"/>
        <v>2.1261574074742384E-2</v>
      </c>
      <c r="S1856" t="b">
        <v>0</v>
      </c>
      <c r="T1856">
        <v>174</v>
      </c>
      <c r="U1856">
        <f t="shared" si="287"/>
        <v>174</v>
      </c>
      <c r="V1856" t="str">
        <f t="shared" si="288"/>
        <v/>
      </c>
      <c r="W1856" t="b">
        <v>1</v>
      </c>
      <c r="X1856" t="s">
        <v>8274</v>
      </c>
      <c r="Y1856" s="3">
        <f t="shared" si="289"/>
        <v>1.0212366666666666</v>
      </c>
      <c r="Z1856" s="4">
        <f t="shared" si="282"/>
        <v>88.037643678160919</v>
      </c>
      <c r="AA1856" t="s">
        <v>8321</v>
      </c>
      <c r="AB1856" t="s">
        <v>8322</v>
      </c>
      <c r="AC1856">
        <f>1</f>
        <v>1</v>
      </c>
    </row>
    <row r="1857" spans="1:29" ht="43.2" x14ac:dyDescent="0.3">
      <c r="A1857">
        <v>1855</v>
      </c>
      <c r="B1857" s="1" t="s">
        <v>1856</v>
      </c>
      <c r="C1857" s="1" t="s">
        <v>5965</v>
      </c>
      <c r="D1857">
        <v>8750</v>
      </c>
      <c r="E1857">
        <f>VLOOKUP(D1857,LU_A!$C$2:$D$13,1,TRUE)</f>
        <v>5000</v>
      </c>
      <c r="F1857" t="str">
        <f>VLOOKUP($D1857,LU_A!$C$2:$D$13,2,TRUE)</f>
        <v>SmC</v>
      </c>
      <c r="G1857">
        <v>13480.16</v>
      </c>
      <c r="H1857" t="s">
        <v>8219</v>
      </c>
      <c r="I1857" t="s">
        <v>8229</v>
      </c>
      <c r="J1857" t="s">
        <v>8251</v>
      </c>
      <c r="K1857">
        <v>1389012940</v>
      </c>
      <c r="L1857" s="8">
        <f t="shared" si="280"/>
        <v>41645.538657407407</v>
      </c>
      <c r="M1857" s="8">
        <f t="shared" si="283"/>
        <v>41645</v>
      </c>
      <c r="N1857" s="9">
        <f t="shared" si="284"/>
        <v>0.53865740740729962</v>
      </c>
      <c r="O1857">
        <v>1385124940</v>
      </c>
      <c r="P1857" s="8">
        <f t="shared" si="281"/>
        <v>41600.538657407407</v>
      </c>
      <c r="Q1857" s="8">
        <f t="shared" si="285"/>
        <v>41600</v>
      </c>
      <c r="R1857" s="9">
        <f t="shared" si="286"/>
        <v>0.53865740740729962</v>
      </c>
      <c r="S1857" t="b">
        <v>0</v>
      </c>
      <c r="T1857">
        <v>191</v>
      </c>
      <c r="U1857">
        <f t="shared" si="287"/>
        <v>191</v>
      </c>
      <c r="V1857" t="str">
        <f t="shared" si="288"/>
        <v/>
      </c>
      <c r="W1857" t="b">
        <v>1</v>
      </c>
      <c r="X1857" t="s">
        <v>8274</v>
      </c>
      <c r="Y1857" s="3">
        <f t="shared" si="289"/>
        <v>1.5405897142857143</v>
      </c>
      <c r="Z1857" s="4">
        <f t="shared" si="282"/>
        <v>70.576753926701571</v>
      </c>
      <c r="AA1857" t="s">
        <v>8321</v>
      </c>
      <c r="AB1857" t="s">
        <v>8322</v>
      </c>
      <c r="AC1857">
        <f>1</f>
        <v>1</v>
      </c>
    </row>
    <row r="1858" spans="1:29" ht="57.6" x14ac:dyDescent="0.3">
      <c r="A1858">
        <v>1856</v>
      </c>
      <c r="B1858" s="1" t="s">
        <v>1857</v>
      </c>
      <c r="C1858" s="1" t="s">
        <v>5966</v>
      </c>
      <c r="D1858">
        <v>2000</v>
      </c>
      <c r="E1858">
        <f>VLOOKUP(D1858,LU_A!$C$2:$D$13,1,TRUE)</f>
        <v>1000</v>
      </c>
      <c r="F1858" t="str">
        <f>VLOOKUP($D1858,LU_A!$C$2:$D$13,2,TRUE)</f>
        <v>SmB</v>
      </c>
      <c r="G1858">
        <v>2025</v>
      </c>
      <c r="H1858" t="s">
        <v>8219</v>
      </c>
      <c r="I1858" t="s">
        <v>8224</v>
      </c>
      <c r="J1858" t="s">
        <v>8246</v>
      </c>
      <c r="K1858">
        <v>1405715472</v>
      </c>
      <c r="L1858" s="8">
        <f t="shared" ref="L1858:L1921" si="290">(((K1858/60)/60)/24)+DATE(1970,1,1)</f>
        <v>41838.854999999996</v>
      </c>
      <c r="M1858" s="8">
        <f t="shared" si="283"/>
        <v>41838</v>
      </c>
      <c r="N1858" s="9">
        <f t="shared" si="284"/>
        <v>0.85499999999592546</v>
      </c>
      <c r="O1858">
        <v>1403901072</v>
      </c>
      <c r="P1858" s="8">
        <f t="shared" ref="P1858:P1921" si="291">(((O1858/60)/60)/24)+DATE(1970,1,1)</f>
        <v>41817.854999999996</v>
      </c>
      <c r="Q1858" s="8">
        <f t="shared" si="285"/>
        <v>41817</v>
      </c>
      <c r="R1858" s="9">
        <f t="shared" si="286"/>
        <v>0.85499999999592546</v>
      </c>
      <c r="S1858" t="b">
        <v>0</v>
      </c>
      <c r="T1858">
        <v>38</v>
      </c>
      <c r="U1858">
        <f t="shared" si="287"/>
        <v>38</v>
      </c>
      <c r="V1858" t="str">
        <f t="shared" si="288"/>
        <v/>
      </c>
      <c r="W1858" t="b">
        <v>1</v>
      </c>
      <c r="X1858" t="s">
        <v>8274</v>
      </c>
      <c r="Y1858" s="3">
        <f t="shared" si="289"/>
        <v>1.0125</v>
      </c>
      <c r="Z1858" s="4">
        <f t="shared" ref="Z1858:Z1921" si="292">IFERROR(G1858/T1858," ")</f>
        <v>53.289473684210527</v>
      </c>
      <c r="AA1858" t="s">
        <v>8321</v>
      </c>
      <c r="AB1858" t="s">
        <v>8322</v>
      </c>
      <c r="AC1858">
        <f>1</f>
        <v>1</v>
      </c>
    </row>
    <row r="1859" spans="1:29" ht="43.2" x14ac:dyDescent="0.3">
      <c r="A1859">
        <v>1857</v>
      </c>
      <c r="B1859" s="1" t="s">
        <v>1858</v>
      </c>
      <c r="C1859" s="1" t="s">
        <v>5967</v>
      </c>
      <c r="D1859">
        <v>3000</v>
      </c>
      <c r="E1859">
        <f>VLOOKUP(D1859,LU_A!$C$2:$D$13,1,TRUE)</f>
        <v>1000</v>
      </c>
      <c r="F1859" t="str">
        <f>VLOOKUP($D1859,LU_A!$C$2:$D$13,2,TRUE)</f>
        <v>SmB</v>
      </c>
      <c r="G1859">
        <v>3000</v>
      </c>
      <c r="H1859" t="s">
        <v>8219</v>
      </c>
      <c r="I1859" t="s">
        <v>8224</v>
      </c>
      <c r="J1859" t="s">
        <v>8246</v>
      </c>
      <c r="K1859">
        <v>1410546413</v>
      </c>
      <c r="L1859" s="8">
        <f t="shared" si="290"/>
        <v>41894.76866898148</v>
      </c>
      <c r="M1859" s="8">
        <f t="shared" ref="M1859:M1922" si="293">INT(L1859)</f>
        <v>41894</v>
      </c>
      <c r="N1859" s="9">
        <f t="shared" ref="N1859:N1922" si="294">L1859-M1859</f>
        <v>0.76866898148000473</v>
      </c>
      <c r="O1859">
        <v>1407954413</v>
      </c>
      <c r="P1859" s="8">
        <f t="shared" si="291"/>
        <v>41864.76866898148</v>
      </c>
      <c r="Q1859" s="8">
        <f t="shared" ref="Q1859:Q1922" si="295">INT(P1859)</f>
        <v>41864</v>
      </c>
      <c r="R1859" s="9">
        <f t="shared" ref="R1859:R1922" si="296">P1859-Q1859</f>
        <v>0.76866898148000473</v>
      </c>
      <c r="S1859" t="b">
        <v>0</v>
      </c>
      <c r="T1859">
        <v>22</v>
      </c>
      <c r="U1859">
        <f t="shared" ref="U1859:U1922" si="297">IF(H1859="successful",T1859,"")</f>
        <v>22</v>
      </c>
      <c r="V1859" t="str">
        <f t="shared" ref="V1859:V1922" si="298">IF(H1859="failed",T1859,"")</f>
        <v/>
      </c>
      <c r="W1859" t="b">
        <v>1</v>
      </c>
      <c r="X1859" t="s">
        <v>8274</v>
      </c>
      <c r="Y1859" s="3">
        <f t="shared" ref="Y1859:Y1922" si="299">G1859/D1859</f>
        <v>1</v>
      </c>
      <c r="Z1859" s="4">
        <f t="shared" si="292"/>
        <v>136.36363636363637</v>
      </c>
      <c r="AA1859" t="s">
        <v>8321</v>
      </c>
      <c r="AB1859" t="s">
        <v>8322</v>
      </c>
      <c r="AC1859">
        <f>1</f>
        <v>1</v>
      </c>
    </row>
    <row r="1860" spans="1:29" ht="57.6" x14ac:dyDescent="0.3">
      <c r="A1860">
        <v>1858</v>
      </c>
      <c r="B1860" s="1" t="s">
        <v>1859</v>
      </c>
      <c r="C1860" s="1" t="s">
        <v>5968</v>
      </c>
      <c r="D1860">
        <v>5555.55</v>
      </c>
      <c r="E1860">
        <f>VLOOKUP(D1860,LU_A!$C$2:$D$13,1,TRUE)</f>
        <v>5000</v>
      </c>
      <c r="F1860" t="str">
        <f>VLOOKUP($D1860,LU_A!$C$2:$D$13,2,TRUE)</f>
        <v>SmC</v>
      </c>
      <c r="G1860">
        <v>6041.55</v>
      </c>
      <c r="H1860" t="s">
        <v>8219</v>
      </c>
      <c r="I1860" t="s">
        <v>8224</v>
      </c>
      <c r="J1860" t="s">
        <v>8246</v>
      </c>
      <c r="K1860">
        <v>1324014521</v>
      </c>
      <c r="L1860" s="8">
        <f t="shared" si="290"/>
        <v>40893.242141203707</v>
      </c>
      <c r="M1860" s="8">
        <f t="shared" si="293"/>
        <v>40893</v>
      </c>
      <c r="N1860" s="9">
        <f t="shared" si="294"/>
        <v>0.24214120370743331</v>
      </c>
      <c r="O1860">
        <v>1318826921</v>
      </c>
      <c r="P1860" s="8">
        <f t="shared" si="291"/>
        <v>40833.200474537036</v>
      </c>
      <c r="Q1860" s="8">
        <f t="shared" si="295"/>
        <v>40833</v>
      </c>
      <c r="R1860" s="9">
        <f t="shared" si="296"/>
        <v>0.200474537035916</v>
      </c>
      <c r="S1860" t="b">
        <v>0</v>
      </c>
      <c r="T1860">
        <v>149</v>
      </c>
      <c r="U1860">
        <f t="shared" si="297"/>
        <v>149</v>
      </c>
      <c r="V1860" t="str">
        <f t="shared" si="298"/>
        <v/>
      </c>
      <c r="W1860" t="b">
        <v>1</v>
      </c>
      <c r="X1860" t="s">
        <v>8274</v>
      </c>
      <c r="Y1860" s="3">
        <f t="shared" si="299"/>
        <v>1.0874800874800874</v>
      </c>
      <c r="Z1860" s="4">
        <f t="shared" si="292"/>
        <v>40.547315436241611</v>
      </c>
      <c r="AA1860" t="s">
        <v>8321</v>
      </c>
      <c r="AB1860" t="s">
        <v>8322</v>
      </c>
      <c r="AC1860">
        <f>1</f>
        <v>1</v>
      </c>
    </row>
    <row r="1861" spans="1:29" ht="28.8" x14ac:dyDescent="0.3">
      <c r="A1861">
        <v>1859</v>
      </c>
      <c r="B1861" s="1" t="s">
        <v>1860</v>
      </c>
      <c r="C1861" s="1" t="s">
        <v>5969</v>
      </c>
      <c r="D1861">
        <v>3000</v>
      </c>
      <c r="E1861">
        <f>VLOOKUP(D1861,LU_A!$C$2:$D$13,1,TRUE)</f>
        <v>1000</v>
      </c>
      <c r="F1861" t="str">
        <f>VLOOKUP($D1861,LU_A!$C$2:$D$13,2,TRUE)</f>
        <v>SmB</v>
      </c>
      <c r="G1861">
        <v>3955</v>
      </c>
      <c r="H1861" t="s">
        <v>8219</v>
      </c>
      <c r="I1861" t="s">
        <v>8224</v>
      </c>
      <c r="J1861" t="s">
        <v>8246</v>
      </c>
      <c r="K1861">
        <v>1316716129</v>
      </c>
      <c r="L1861" s="8">
        <f t="shared" si="290"/>
        <v>40808.770011574074</v>
      </c>
      <c r="M1861" s="8">
        <f t="shared" si="293"/>
        <v>40808</v>
      </c>
      <c r="N1861" s="9">
        <f t="shared" si="294"/>
        <v>0.77001157407357823</v>
      </c>
      <c r="O1861">
        <v>1314124129</v>
      </c>
      <c r="P1861" s="8">
        <f t="shared" si="291"/>
        <v>40778.770011574074</v>
      </c>
      <c r="Q1861" s="8">
        <f t="shared" si="295"/>
        <v>40778</v>
      </c>
      <c r="R1861" s="9">
        <f t="shared" si="296"/>
        <v>0.77001157407357823</v>
      </c>
      <c r="S1861" t="b">
        <v>0</v>
      </c>
      <c r="T1861">
        <v>56</v>
      </c>
      <c r="U1861">
        <f t="shared" si="297"/>
        <v>56</v>
      </c>
      <c r="V1861" t="str">
        <f t="shared" si="298"/>
        <v/>
      </c>
      <c r="W1861" t="b">
        <v>1</v>
      </c>
      <c r="X1861" t="s">
        <v>8274</v>
      </c>
      <c r="Y1861" s="3">
        <f t="shared" si="299"/>
        <v>1.3183333333333334</v>
      </c>
      <c r="Z1861" s="4">
        <f t="shared" si="292"/>
        <v>70.625</v>
      </c>
      <c r="AA1861" t="s">
        <v>8321</v>
      </c>
      <c r="AB1861" t="s">
        <v>8322</v>
      </c>
      <c r="AC1861">
        <f>1</f>
        <v>1</v>
      </c>
    </row>
    <row r="1862" spans="1:29" ht="43.2" x14ac:dyDescent="0.3">
      <c r="A1862">
        <v>1860</v>
      </c>
      <c r="B1862" s="1" t="s">
        <v>1861</v>
      </c>
      <c r="C1862" s="1" t="s">
        <v>5970</v>
      </c>
      <c r="D1862">
        <v>750</v>
      </c>
      <c r="E1862">
        <f>VLOOKUP(D1862,LU_A!$C$2:$D$13,1,TRUE)</f>
        <v>0</v>
      </c>
      <c r="F1862" t="str">
        <f>VLOOKUP($D1862,LU_A!$C$2:$D$13,2,TRUE)</f>
        <v>SmA</v>
      </c>
      <c r="G1862">
        <v>1001</v>
      </c>
      <c r="H1862" t="s">
        <v>8219</v>
      </c>
      <c r="I1862" t="s">
        <v>8224</v>
      </c>
      <c r="J1862" t="s">
        <v>8246</v>
      </c>
      <c r="K1862">
        <v>1391706084</v>
      </c>
      <c r="L1862" s="8">
        <f t="shared" si="290"/>
        <v>41676.709305555552</v>
      </c>
      <c r="M1862" s="8">
        <f t="shared" si="293"/>
        <v>41676</v>
      </c>
      <c r="N1862" s="9">
        <f t="shared" si="294"/>
        <v>0.70930555555241881</v>
      </c>
      <c r="O1862">
        <v>1389891684</v>
      </c>
      <c r="P1862" s="8">
        <f t="shared" si="291"/>
        <v>41655.709305555552</v>
      </c>
      <c r="Q1862" s="8">
        <f t="shared" si="295"/>
        <v>41655</v>
      </c>
      <c r="R1862" s="9">
        <f t="shared" si="296"/>
        <v>0.70930555555241881</v>
      </c>
      <c r="S1862" t="b">
        <v>0</v>
      </c>
      <c r="T1862">
        <v>19</v>
      </c>
      <c r="U1862">
        <f t="shared" si="297"/>
        <v>19</v>
      </c>
      <c r="V1862" t="str">
        <f t="shared" si="298"/>
        <v/>
      </c>
      <c r="W1862" t="b">
        <v>1</v>
      </c>
      <c r="X1862" t="s">
        <v>8274</v>
      </c>
      <c r="Y1862" s="3">
        <f t="shared" si="299"/>
        <v>1.3346666666666667</v>
      </c>
      <c r="Z1862" s="4">
        <f t="shared" si="292"/>
        <v>52.684210526315788</v>
      </c>
      <c r="AA1862" t="s">
        <v>8321</v>
      </c>
      <c r="AB1862" t="s">
        <v>8322</v>
      </c>
      <c r="AC1862">
        <f>1</f>
        <v>1</v>
      </c>
    </row>
    <row r="1863" spans="1:29" ht="43.2" x14ac:dyDescent="0.3">
      <c r="A1863">
        <v>1861</v>
      </c>
      <c r="B1863" s="1" t="s">
        <v>1862</v>
      </c>
      <c r="C1863" s="1" t="s">
        <v>5971</v>
      </c>
      <c r="D1863">
        <v>250000</v>
      </c>
      <c r="E1863">
        <f>VLOOKUP(D1863,LU_A!$C$2:$D$13,1,TRUE)</f>
        <v>50000</v>
      </c>
      <c r="F1863" t="str">
        <f>VLOOKUP($D1863,LU_A!$C$2:$D$13,2,TRUE)</f>
        <v>LgD</v>
      </c>
      <c r="G1863">
        <v>0</v>
      </c>
      <c r="H1863" t="s">
        <v>8221</v>
      </c>
      <c r="I1863" t="s">
        <v>8225</v>
      </c>
      <c r="J1863" t="s">
        <v>8247</v>
      </c>
      <c r="K1863">
        <v>1422256341</v>
      </c>
      <c r="L1863" s="8">
        <f t="shared" si="290"/>
        <v>42030.300243055557</v>
      </c>
      <c r="M1863" s="8">
        <f t="shared" si="293"/>
        <v>42030</v>
      </c>
      <c r="N1863" s="9">
        <f t="shared" si="294"/>
        <v>0.30024305555707542</v>
      </c>
      <c r="O1863">
        <v>1419664341</v>
      </c>
      <c r="P1863" s="8">
        <f t="shared" si="291"/>
        <v>42000.300243055557</v>
      </c>
      <c r="Q1863" s="8">
        <f t="shared" si="295"/>
        <v>42000</v>
      </c>
      <c r="R1863" s="9">
        <f t="shared" si="296"/>
        <v>0.30024305555707542</v>
      </c>
      <c r="S1863" t="b">
        <v>0</v>
      </c>
      <c r="T1863">
        <v>0</v>
      </c>
      <c r="U1863" t="str">
        <f t="shared" si="297"/>
        <v/>
      </c>
      <c r="V1863">
        <f t="shared" si="298"/>
        <v>0</v>
      </c>
      <c r="W1863" t="b">
        <v>0</v>
      </c>
      <c r="X1863" t="s">
        <v>8281</v>
      </c>
      <c r="Y1863" s="3">
        <f t="shared" si="299"/>
        <v>0</v>
      </c>
      <c r="Z1863" s="4" t="str">
        <f t="shared" si="292"/>
        <v xml:space="preserve"> </v>
      </c>
      <c r="AA1863" t="s">
        <v>8329</v>
      </c>
      <c r="AB1863" t="s">
        <v>8331</v>
      </c>
      <c r="AC1863">
        <f>1</f>
        <v>1</v>
      </c>
    </row>
    <row r="1864" spans="1:29" ht="43.2" x14ac:dyDescent="0.3">
      <c r="A1864">
        <v>1862</v>
      </c>
      <c r="B1864" s="1" t="s">
        <v>1863</v>
      </c>
      <c r="C1864" s="1" t="s">
        <v>5972</v>
      </c>
      <c r="D1864">
        <v>18000</v>
      </c>
      <c r="E1864">
        <f>VLOOKUP(D1864,LU_A!$C$2:$D$13,1,TRUE)</f>
        <v>15000</v>
      </c>
      <c r="F1864" t="str">
        <f>VLOOKUP($D1864,LU_A!$C$2:$D$13,2,TRUE)</f>
        <v>MedA</v>
      </c>
      <c r="G1864">
        <v>1455</v>
      </c>
      <c r="H1864" t="s">
        <v>8221</v>
      </c>
      <c r="I1864" t="s">
        <v>8224</v>
      </c>
      <c r="J1864" t="s">
        <v>8246</v>
      </c>
      <c r="K1864">
        <v>1488958200</v>
      </c>
      <c r="L1864" s="8">
        <f t="shared" si="290"/>
        <v>42802.3125</v>
      </c>
      <c r="M1864" s="8">
        <f t="shared" si="293"/>
        <v>42802</v>
      </c>
      <c r="N1864" s="9">
        <f t="shared" si="294"/>
        <v>0.3125</v>
      </c>
      <c r="O1864">
        <v>1484912974</v>
      </c>
      <c r="P1864" s="8">
        <f t="shared" si="291"/>
        <v>42755.492754629624</v>
      </c>
      <c r="Q1864" s="8">
        <f t="shared" si="295"/>
        <v>42755</v>
      </c>
      <c r="R1864" s="9">
        <f t="shared" si="296"/>
        <v>0.49275462962395977</v>
      </c>
      <c r="S1864" t="b">
        <v>0</v>
      </c>
      <c r="T1864">
        <v>16</v>
      </c>
      <c r="U1864" t="str">
        <f t="shared" si="297"/>
        <v/>
      </c>
      <c r="V1864">
        <f t="shared" si="298"/>
        <v>16</v>
      </c>
      <c r="W1864" t="b">
        <v>0</v>
      </c>
      <c r="X1864" t="s">
        <v>8281</v>
      </c>
      <c r="Y1864" s="3">
        <f t="shared" si="299"/>
        <v>8.0833333333333326E-2</v>
      </c>
      <c r="Z1864" s="4">
        <f t="shared" si="292"/>
        <v>90.9375</v>
      </c>
      <c r="AA1864" t="s">
        <v>8329</v>
      </c>
      <c r="AB1864" t="s">
        <v>8331</v>
      </c>
      <c r="AC1864">
        <f>1</f>
        <v>1</v>
      </c>
    </row>
    <row r="1865" spans="1:29" ht="43.2" x14ac:dyDescent="0.3">
      <c r="A1865">
        <v>1863</v>
      </c>
      <c r="B1865" s="1" t="s">
        <v>1864</v>
      </c>
      <c r="C1865" s="1" t="s">
        <v>5973</v>
      </c>
      <c r="D1865">
        <v>2500</v>
      </c>
      <c r="E1865">
        <f>VLOOKUP(D1865,LU_A!$C$2:$D$13,1,TRUE)</f>
        <v>1000</v>
      </c>
      <c r="F1865" t="str">
        <f>VLOOKUP($D1865,LU_A!$C$2:$D$13,2,TRUE)</f>
        <v>SmB</v>
      </c>
      <c r="G1865">
        <v>10</v>
      </c>
      <c r="H1865" t="s">
        <v>8221</v>
      </c>
      <c r="I1865" t="s">
        <v>8224</v>
      </c>
      <c r="J1865" t="s">
        <v>8246</v>
      </c>
      <c r="K1865">
        <v>1402600085</v>
      </c>
      <c r="L1865" s="8">
        <f t="shared" si="290"/>
        <v>41802.797280092593</v>
      </c>
      <c r="M1865" s="8">
        <f t="shared" si="293"/>
        <v>41802</v>
      </c>
      <c r="N1865" s="9">
        <f t="shared" si="294"/>
        <v>0.79728009259270038</v>
      </c>
      <c r="O1865">
        <v>1400008085</v>
      </c>
      <c r="P1865" s="8">
        <f t="shared" si="291"/>
        <v>41772.797280092593</v>
      </c>
      <c r="Q1865" s="8">
        <f t="shared" si="295"/>
        <v>41772</v>
      </c>
      <c r="R1865" s="9">
        <f t="shared" si="296"/>
        <v>0.79728009259270038</v>
      </c>
      <c r="S1865" t="b">
        <v>0</v>
      </c>
      <c r="T1865">
        <v>2</v>
      </c>
      <c r="U1865" t="str">
        <f t="shared" si="297"/>
        <v/>
      </c>
      <c r="V1865">
        <f t="shared" si="298"/>
        <v>2</v>
      </c>
      <c r="W1865" t="b">
        <v>0</v>
      </c>
      <c r="X1865" t="s">
        <v>8281</v>
      </c>
      <c r="Y1865" s="3">
        <f t="shared" si="299"/>
        <v>4.0000000000000001E-3</v>
      </c>
      <c r="Z1865" s="4">
        <f t="shared" si="292"/>
        <v>5</v>
      </c>
      <c r="AA1865" t="s">
        <v>8329</v>
      </c>
      <c r="AB1865" t="s">
        <v>8331</v>
      </c>
      <c r="AC1865">
        <f>1</f>
        <v>1</v>
      </c>
    </row>
    <row r="1866" spans="1:29" ht="43.2" x14ac:dyDescent="0.3">
      <c r="A1866">
        <v>1864</v>
      </c>
      <c r="B1866" s="1" t="s">
        <v>1865</v>
      </c>
      <c r="C1866" s="1" t="s">
        <v>5974</v>
      </c>
      <c r="D1866">
        <v>6500</v>
      </c>
      <c r="E1866">
        <f>VLOOKUP(D1866,LU_A!$C$2:$D$13,1,TRUE)</f>
        <v>5000</v>
      </c>
      <c r="F1866" t="str">
        <f>VLOOKUP($D1866,LU_A!$C$2:$D$13,2,TRUE)</f>
        <v>SmC</v>
      </c>
      <c r="G1866">
        <v>2788</v>
      </c>
      <c r="H1866" t="s">
        <v>8221</v>
      </c>
      <c r="I1866" t="s">
        <v>8224</v>
      </c>
      <c r="J1866" t="s">
        <v>8246</v>
      </c>
      <c r="K1866">
        <v>1399223500</v>
      </c>
      <c r="L1866" s="8">
        <f t="shared" si="290"/>
        <v>41763.716435185182</v>
      </c>
      <c r="M1866" s="8">
        <f t="shared" si="293"/>
        <v>41763</v>
      </c>
      <c r="N1866" s="9">
        <f t="shared" si="294"/>
        <v>0.71643518518249039</v>
      </c>
      <c r="O1866">
        <v>1396631500</v>
      </c>
      <c r="P1866" s="8">
        <f t="shared" si="291"/>
        <v>41733.716435185182</v>
      </c>
      <c r="Q1866" s="8">
        <f t="shared" si="295"/>
        <v>41733</v>
      </c>
      <c r="R1866" s="9">
        <f t="shared" si="296"/>
        <v>0.71643518518249039</v>
      </c>
      <c r="S1866" t="b">
        <v>0</v>
      </c>
      <c r="T1866">
        <v>48</v>
      </c>
      <c r="U1866" t="str">
        <f t="shared" si="297"/>
        <v/>
      </c>
      <c r="V1866">
        <f t="shared" si="298"/>
        <v>48</v>
      </c>
      <c r="W1866" t="b">
        <v>0</v>
      </c>
      <c r="X1866" t="s">
        <v>8281</v>
      </c>
      <c r="Y1866" s="3">
        <f t="shared" si="299"/>
        <v>0.42892307692307691</v>
      </c>
      <c r="Z1866" s="4">
        <f t="shared" si="292"/>
        <v>58.083333333333336</v>
      </c>
      <c r="AA1866" t="s">
        <v>8329</v>
      </c>
      <c r="AB1866" t="s">
        <v>8331</v>
      </c>
      <c r="AC1866">
        <f>1</f>
        <v>1</v>
      </c>
    </row>
    <row r="1867" spans="1:29" ht="57.6" x14ac:dyDescent="0.3">
      <c r="A1867">
        <v>1865</v>
      </c>
      <c r="B1867" s="1" t="s">
        <v>1866</v>
      </c>
      <c r="C1867" s="1" t="s">
        <v>5975</v>
      </c>
      <c r="D1867">
        <v>110000</v>
      </c>
      <c r="E1867">
        <f>VLOOKUP(D1867,LU_A!$C$2:$D$13,1,TRUE)</f>
        <v>50000</v>
      </c>
      <c r="F1867" t="str">
        <f>VLOOKUP($D1867,LU_A!$C$2:$D$13,2,TRUE)</f>
        <v>LgD</v>
      </c>
      <c r="G1867">
        <v>4</v>
      </c>
      <c r="H1867" t="s">
        <v>8221</v>
      </c>
      <c r="I1867" t="s">
        <v>8225</v>
      </c>
      <c r="J1867" t="s">
        <v>8247</v>
      </c>
      <c r="K1867">
        <v>1478425747</v>
      </c>
      <c r="L1867" s="8">
        <f t="shared" si="290"/>
        <v>42680.409108796302</v>
      </c>
      <c r="M1867" s="8">
        <f t="shared" si="293"/>
        <v>42680</v>
      </c>
      <c r="N1867" s="9">
        <f t="shared" si="294"/>
        <v>0.409108796302462</v>
      </c>
      <c r="O1867">
        <v>1475398147</v>
      </c>
      <c r="P1867" s="8">
        <f t="shared" si="291"/>
        <v>42645.367442129631</v>
      </c>
      <c r="Q1867" s="8">
        <f t="shared" si="295"/>
        <v>42645</v>
      </c>
      <c r="R1867" s="9">
        <f t="shared" si="296"/>
        <v>0.36744212963094469</v>
      </c>
      <c r="S1867" t="b">
        <v>0</v>
      </c>
      <c r="T1867">
        <v>2</v>
      </c>
      <c r="U1867" t="str">
        <f t="shared" si="297"/>
        <v/>
      </c>
      <c r="V1867">
        <f t="shared" si="298"/>
        <v>2</v>
      </c>
      <c r="W1867" t="b">
        <v>0</v>
      </c>
      <c r="X1867" t="s">
        <v>8281</v>
      </c>
      <c r="Y1867" s="3">
        <f t="shared" si="299"/>
        <v>3.6363636363636364E-5</v>
      </c>
      <c r="Z1867" s="4">
        <f t="shared" si="292"/>
        <v>2</v>
      </c>
      <c r="AA1867" t="s">
        <v>8329</v>
      </c>
      <c r="AB1867" t="s">
        <v>8331</v>
      </c>
      <c r="AC1867">
        <f>1</f>
        <v>1</v>
      </c>
    </row>
    <row r="1868" spans="1:29" ht="43.2" x14ac:dyDescent="0.3">
      <c r="A1868">
        <v>1866</v>
      </c>
      <c r="B1868" s="1" t="s">
        <v>1867</v>
      </c>
      <c r="C1868" s="1" t="s">
        <v>5976</v>
      </c>
      <c r="D1868">
        <v>25000</v>
      </c>
      <c r="E1868">
        <f>VLOOKUP(D1868,LU_A!$C$2:$D$13,1,TRUE)</f>
        <v>25000</v>
      </c>
      <c r="F1868" t="str">
        <f>VLOOKUP($D1868,LU_A!$C$2:$D$13,2,TRUE)</f>
        <v>MedC</v>
      </c>
      <c r="G1868">
        <v>125</v>
      </c>
      <c r="H1868" t="s">
        <v>8221</v>
      </c>
      <c r="I1868" t="s">
        <v>8224</v>
      </c>
      <c r="J1868" t="s">
        <v>8246</v>
      </c>
      <c r="K1868">
        <v>1488340800</v>
      </c>
      <c r="L1868" s="8">
        <f t="shared" si="290"/>
        <v>42795.166666666672</v>
      </c>
      <c r="M1868" s="8">
        <f t="shared" si="293"/>
        <v>42795</v>
      </c>
      <c r="N1868" s="9">
        <f t="shared" si="294"/>
        <v>0.16666666667151731</v>
      </c>
      <c r="O1868">
        <v>1483768497</v>
      </c>
      <c r="P1868" s="8">
        <f t="shared" si="291"/>
        <v>42742.246493055558</v>
      </c>
      <c r="Q1868" s="8">
        <f t="shared" si="295"/>
        <v>42742</v>
      </c>
      <c r="R1868" s="9">
        <f t="shared" si="296"/>
        <v>0.24649305555794854</v>
      </c>
      <c r="S1868" t="b">
        <v>0</v>
      </c>
      <c r="T1868">
        <v>2</v>
      </c>
      <c r="U1868" t="str">
        <f t="shared" si="297"/>
        <v/>
      </c>
      <c r="V1868">
        <f t="shared" si="298"/>
        <v>2</v>
      </c>
      <c r="W1868" t="b">
        <v>0</v>
      </c>
      <c r="X1868" t="s">
        <v>8281</v>
      </c>
      <c r="Y1868" s="3">
        <f t="shared" si="299"/>
        <v>5.0000000000000001E-3</v>
      </c>
      <c r="Z1868" s="4">
        <f t="shared" si="292"/>
        <v>62.5</v>
      </c>
      <c r="AA1868" t="s">
        <v>8329</v>
      </c>
      <c r="AB1868" t="s">
        <v>8331</v>
      </c>
      <c r="AC1868">
        <f>1</f>
        <v>1</v>
      </c>
    </row>
    <row r="1869" spans="1:29" ht="43.2" x14ac:dyDescent="0.3">
      <c r="A1869">
        <v>1867</v>
      </c>
      <c r="B1869" s="1" t="s">
        <v>1868</v>
      </c>
      <c r="C1869" s="1" t="s">
        <v>5977</v>
      </c>
      <c r="D1869">
        <v>20000</v>
      </c>
      <c r="E1869">
        <f>VLOOKUP(D1869,LU_A!$C$2:$D$13,1,TRUE)</f>
        <v>20000</v>
      </c>
      <c r="F1869" t="str">
        <f>VLOOKUP($D1869,LU_A!$C$2:$D$13,2,TRUE)</f>
        <v>MedB</v>
      </c>
      <c r="G1869">
        <v>10</v>
      </c>
      <c r="H1869" t="s">
        <v>8221</v>
      </c>
      <c r="I1869" t="s">
        <v>8224</v>
      </c>
      <c r="J1869" t="s">
        <v>8246</v>
      </c>
      <c r="K1869">
        <v>1478383912</v>
      </c>
      <c r="L1869" s="8">
        <f t="shared" si="290"/>
        <v>42679.924907407403</v>
      </c>
      <c r="M1869" s="8">
        <f t="shared" si="293"/>
        <v>42679</v>
      </c>
      <c r="N1869" s="9">
        <f t="shared" si="294"/>
        <v>0.92490740740322508</v>
      </c>
      <c r="O1869">
        <v>1475791912</v>
      </c>
      <c r="P1869" s="8">
        <f t="shared" si="291"/>
        <v>42649.924907407403</v>
      </c>
      <c r="Q1869" s="8">
        <f t="shared" si="295"/>
        <v>42649</v>
      </c>
      <c r="R1869" s="9">
        <f t="shared" si="296"/>
        <v>0.92490740740322508</v>
      </c>
      <c r="S1869" t="b">
        <v>0</v>
      </c>
      <c r="T1869">
        <v>1</v>
      </c>
      <c r="U1869" t="str">
        <f t="shared" si="297"/>
        <v/>
      </c>
      <c r="V1869">
        <f t="shared" si="298"/>
        <v>1</v>
      </c>
      <c r="W1869" t="b">
        <v>0</v>
      </c>
      <c r="X1869" t="s">
        <v>8281</v>
      </c>
      <c r="Y1869" s="3">
        <f t="shared" si="299"/>
        <v>5.0000000000000001E-4</v>
      </c>
      <c r="Z1869" s="4">
        <f t="shared" si="292"/>
        <v>10</v>
      </c>
      <c r="AA1869" t="s">
        <v>8329</v>
      </c>
      <c r="AB1869" t="s">
        <v>8331</v>
      </c>
      <c r="AC1869">
        <f>1</f>
        <v>1</v>
      </c>
    </row>
    <row r="1870" spans="1:29" ht="43.2" x14ac:dyDescent="0.3">
      <c r="A1870">
        <v>1868</v>
      </c>
      <c r="B1870" s="1" t="s">
        <v>1869</v>
      </c>
      <c r="C1870" s="1" t="s">
        <v>5978</v>
      </c>
      <c r="D1870">
        <v>25000</v>
      </c>
      <c r="E1870">
        <f>VLOOKUP(D1870,LU_A!$C$2:$D$13,1,TRUE)</f>
        <v>25000</v>
      </c>
      <c r="F1870" t="str">
        <f>VLOOKUP($D1870,LU_A!$C$2:$D$13,2,TRUE)</f>
        <v>MedC</v>
      </c>
      <c r="G1870">
        <v>1217</v>
      </c>
      <c r="H1870" t="s">
        <v>8221</v>
      </c>
      <c r="I1870" t="s">
        <v>8224</v>
      </c>
      <c r="J1870" t="s">
        <v>8246</v>
      </c>
      <c r="K1870">
        <v>1450166340</v>
      </c>
      <c r="L1870" s="8">
        <f t="shared" si="290"/>
        <v>42353.332638888889</v>
      </c>
      <c r="M1870" s="8">
        <f t="shared" si="293"/>
        <v>42353</v>
      </c>
      <c r="N1870" s="9">
        <f t="shared" si="294"/>
        <v>0.33263888888905058</v>
      </c>
      <c r="O1870">
        <v>1448044925</v>
      </c>
      <c r="P1870" s="8">
        <f t="shared" si="291"/>
        <v>42328.779224537036</v>
      </c>
      <c r="Q1870" s="8">
        <f t="shared" si="295"/>
        <v>42328</v>
      </c>
      <c r="R1870" s="9">
        <f t="shared" si="296"/>
        <v>0.77922453703649808</v>
      </c>
      <c r="S1870" t="b">
        <v>0</v>
      </c>
      <c r="T1870">
        <v>17</v>
      </c>
      <c r="U1870" t="str">
        <f t="shared" si="297"/>
        <v/>
      </c>
      <c r="V1870">
        <f t="shared" si="298"/>
        <v>17</v>
      </c>
      <c r="W1870" t="b">
        <v>0</v>
      </c>
      <c r="X1870" t="s">
        <v>8281</v>
      </c>
      <c r="Y1870" s="3">
        <f t="shared" si="299"/>
        <v>4.8680000000000001E-2</v>
      </c>
      <c r="Z1870" s="4">
        <f t="shared" si="292"/>
        <v>71.588235294117652</v>
      </c>
      <c r="AA1870" t="s">
        <v>8329</v>
      </c>
      <c r="AB1870" t="s">
        <v>8331</v>
      </c>
      <c r="AC1870">
        <f>1</f>
        <v>1</v>
      </c>
    </row>
    <row r="1871" spans="1:29" ht="43.2" x14ac:dyDescent="0.3">
      <c r="A1871">
        <v>1869</v>
      </c>
      <c r="B1871" s="1" t="s">
        <v>1870</v>
      </c>
      <c r="C1871" s="1" t="s">
        <v>5979</v>
      </c>
      <c r="D1871">
        <v>10000</v>
      </c>
      <c r="E1871">
        <f>VLOOKUP(D1871,LU_A!$C$2:$D$13,1,TRUE)</f>
        <v>10000</v>
      </c>
      <c r="F1871" t="str">
        <f>VLOOKUP($D1871,LU_A!$C$2:$D$13,2,TRUE)</f>
        <v>SmD</v>
      </c>
      <c r="G1871">
        <v>0</v>
      </c>
      <c r="H1871" t="s">
        <v>8221</v>
      </c>
      <c r="I1871" t="s">
        <v>8224</v>
      </c>
      <c r="J1871" t="s">
        <v>8246</v>
      </c>
      <c r="K1871">
        <v>1483488249</v>
      </c>
      <c r="L1871" s="8">
        <f t="shared" si="290"/>
        <v>42739.002881944441</v>
      </c>
      <c r="M1871" s="8">
        <f t="shared" si="293"/>
        <v>42739</v>
      </c>
      <c r="N1871" s="9">
        <f t="shared" si="294"/>
        <v>2.8819444414693862E-3</v>
      </c>
      <c r="O1871">
        <v>1480896249</v>
      </c>
      <c r="P1871" s="8">
        <f t="shared" si="291"/>
        <v>42709.002881944441</v>
      </c>
      <c r="Q1871" s="8">
        <f t="shared" si="295"/>
        <v>42709</v>
      </c>
      <c r="R1871" s="9">
        <f t="shared" si="296"/>
        <v>2.8819444414693862E-3</v>
      </c>
      <c r="S1871" t="b">
        <v>0</v>
      </c>
      <c r="T1871">
        <v>0</v>
      </c>
      <c r="U1871" t="str">
        <f t="shared" si="297"/>
        <v/>
      </c>
      <c r="V1871">
        <f t="shared" si="298"/>
        <v>0</v>
      </c>
      <c r="W1871" t="b">
        <v>0</v>
      </c>
      <c r="X1871" t="s">
        <v>8281</v>
      </c>
      <c r="Y1871" s="3">
        <f t="shared" si="299"/>
        <v>0</v>
      </c>
      <c r="Z1871" s="4" t="str">
        <f t="shared" si="292"/>
        <v xml:space="preserve"> </v>
      </c>
      <c r="AA1871" t="s">
        <v>8329</v>
      </c>
      <c r="AB1871" t="s">
        <v>8331</v>
      </c>
      <c r="AC1871">
        <f>1</f>
        <v>1</v>
      </c>
    </row>
    <row r="1872" spans="1:29" ht="43.2" x14ac:dyDescent="0.3">
      <c r="A1872">
        <v>1870</v>
      </c>
      <c r="B1872" s="1" t="s">
        <v>1871</v>
      </c>
      <c r="C1872" s="1" t="s">
        <v>5980</v>
      </c>
      <c r="D1872">
        <v>3500</v>
      </c>
      <c r="E1872">
        <f>VLOOKUP(D1872,LU_A!$C$2:$D$13,1,TRUE)</f>
        <v>1000</v>
      </c>
      <c r="F1872" t="str">
        <f>VLOOKUP($D1872,LU_A!$C$2:$D$13,2,TRUE)</f>
        <v>SmB</v>
      </c>
      <c r="G1872">
        <v>361</v>
      </c>
      <c r="H1872" t="s">
        <v>8221</v>
      </c>
      <c r="I1872" t="s">
        <v>8224</v>
      </c>
      <c r="J1872" t="s">
        <v>8246</v>
      </c>
      <c r="K1872">
        <v>1454213820</v>
      </c>
      <c r="L1872" s="8">
        <f t="shared" si="290"/>
        <v>42400.178472222222</v>
      </c>
      <c r="M1872" s="8">
        <f t="shared" si="293"/>
        <v>42400</v>
      </c>
      <c r="N1872" s="9">
        <f t="shared" si="294"/>
        <v>0.17847222222189885</v>
      </c>
      <c r="O1872">
        <v>1451723535</v>
      </c>
      <c r="P1872" s="8">
        <f t="shared" si="291"/>
        <v>42371.355729166666</v>
      </c>
      <c r="Q1872" s="8">
        <f t="shared" si="295"/>
        <v>42371</v>
      </c>
      <c r="R1872" s="9">
        <f t="shared" si="296"/>
        <v>0.35572916666569654</v>
      </c>
      <c r="S1872" t="b">
        <v>0</v>
      </c>
      <c r="T1872">
        <v>11</v>
      </c>
      <c r="U1872" t="str">
        <f t="shared" si="297"/>
        <v/>
      </c>
      <c r="V1872">
        <f t="shared" si="298"/>
        <v>11</v>
      </c>
      <c r="W1872" t="b">
        <v>0</v>
      </c>
      <c r="X1872" t="s">
        <v>8281</v>
      </c>
      <c r="Y1872" s="3">
        <f t="shared" si="299"/>
        <v>0.10314285714285715</v>
      </c>
      <c r="Z1872" s="4">
        <f t="shared" si="292"/>
        <v>32.81818181818182</v>
      </c>
      <c r="AA1872" t="s">
        <v>8329</v>
      </c>
      <c r="AB1872" t="s">
        <v>8331</v>
      </c>
      <c r="AC1872">
        <f>1</f>
        <v>1</v>
      </c>
    </row>
    <row r="1873" spans="1:29" ht="43.2" x14ac:dyDescent="0.3">
      <c r="A1873">
        <v>1871</v>
      </c>
      <c r="B1873" s="1" t="s">
        <v>1872</v>
      </c>
      <c r="C1873" s="1" t="s">
        <v>5981</v>
      </c>
      <c r="D1873">
        <v>6500</v>
      </c>
      <c r="E1873">
        <f>VLOOKUP(D1873,LU_A!$C$2:$D$13,1,TRUE)</f>
        <v>5000</v>
      </c>
      <c r="F1873" t="str">
        <f>VLOOKUP($D1873,LU_A!$C$2:$D$13,2,TRUE)</f>
        <v>SmC</v>
      </c>
      <c r="G1873">
        <v>4666</v>
      </c>
      <c r="H1873" t="s">
        <v>8221</v>
      </c>
      <c r="I1873" t="s">
        <v>8224</v>
      </c>
      <c r="J1873" t="s">
        <v>8246</v>
      </c>
      <c r="K1873">
        <v>1416512901</v>
      </c>
      <c r="L1873" s="8">
        <f t="shared" si="290"/>
        <v>41963.825243055559</v>
      </c>
      <c r="M1873" s="8">
        <f t="shared" si="293"/>
        <v>41963</v>
      </c>
      <c r="N1873" s="9">
        <f t="shared" si="294"/>
        <v>0.82524305555853061</v>
      </c>
      <c r="O1873">
        <v>1413053301</v>
      </c>
      <c r="P1873" s="8">
        <f t="shared" si="291"/>
        <v>41923.783576388887</v>
      </c>
      <c r="Q1873" s="8">
        <f t="shared" si="295"/>
        <v>41923</v>
      </c>
      <c r="R1873" s="9">
        <f t="shared" si="296"/>
        <v>0.78357638888701331</v>
      </c>
      <c r="S1873" t="b">
        <v>0</v>
      </c>
      <c r="T1873">
        <v>95</v>
      </c>
      <c r="U1873" t="str">
        <f t="shared" si="297"/>
        <v/>
      </c>
      <c r="V1873">
        <f t="shared" si="298"/>
        <v>95</v>
      </c>
      <c r="W1873" t="b">
        <v>0</v>
      </c>
      <c r="X1873" t="s">
        <v>8281</v>
      </c>
      <c r="Y1873" s="3">
        <f t="shared" si="299"/>
        <v>0.7178461538461538</v>
      </c>
      <c r="Z1873" s="4">
        <f t="shared" si="292"/>
        <v>49.11578947368421</v>
      </c>
      <c r="AA1873" t="s">
        <v>8329</v>
      </c>
      <c r="AB1873" t="s">
        <v>8331</v>
      </c>
      <c r="AC1873">
        <f>1</f>
        <v>1</v>
      </c>
    </row>
    <row r="1874" spans="1:29" ht="43.2" x14ac:dyDescent="0.3">
      <c r="A1874">
        <v>1872</v>
      </c>
      <c r="B1874" s="1" t="s">
        <v>1873</v>
      </c>
      <c r="C1874" s="1" t="s">
        <v>5982</v>
      </c>
      <c r="D1874">
        <v>20000</v>
      </c>
      <c r="E1874">
        <f>VLOOKUP(D1874,LU_A!$C$2:$D$13,1,TRUE)</f>
        <v>20000</v>
      </c>
      <c r="F1874" t="str">
        <f>VLOOKUP($D1874,LU_A!$C$2:$D$13,2,TRUE)</f>
        <v>MedB</v>
      </c>
      <c r="G1874">
        <v>212</v>
      </c>
      <c r="H1874" t="s">
        <v>8221</v>
      </c>
      <c r="I1874" t="s">
        <v>8224</v>
      </c>
      <c r="J1874" t="s">
        <v>8246</v>
      </c>
      <c r="K1874">
        <v>1435633602</v>
      </c>
      <c r="L1874" s="8">
        <f t="shared" si="290"/>
        <v>42185.129652777774</v>
      </c>
      <c r="M1874" s="8">
        <f t="shared" si="293"/>
        <v>42185</v>
      </c>
      <c r="N1874" s="9">
        <f t="shared" si="294"/>
        <v>0.12965277777402662</v>
      </c>
      <c r="O1874">
        <v>1433041602</v>
      </c>
      <c r="P1874" s="8">
        <f t="shared" si="291"/>
        <v>42155.129652777774</v>
      </c>
      <c r="Q1874" s="8">
        <f t="shared" si="295"/>
        <v>42155</v>
      </c>
      <c r="R1874" s="9">
        <f t="shared" si="296"/>
        <v>0.12965277777402662</v>
      </c>
      <c r="S1874" t="b">
        <v>0</v>
      </c>
      <c r="T1874">
        <v>13</v>
      </c>
      <c r="U1874" t="str">
        <f t="shared" si="297"/>
        <v/>
      </c>
      <c r="V1874">
        <f t="shared" si="298"/>
        <v>13</v>
      </c>
      <c r="W1874" t="b">
        <v>0</v>
      </c>
      <c r="X1874" t="s">
        <v>8281</v>
      </c>
      <c r="Y1874" s="3">
        <f t="shared" si="299"/>
        <v>1.06E-2</v>
      </c>
      <c r="Z1874" s="4">
        <f t="shared" si="292"/>
        <v>16.307692307692307</v>
      </c>
      <c r="AA1874" t="s">
        <v>8329</v>
      </c>
      <c r="AB1874" t="s">
        <v>8331</v>
      </c>
      <c r="AC1874">
        <f>1</f>
        <v>1</v>
      </c>
    </row>
    <row r="1875" spans="1:29" ht="43.2" x14ac:dyDescent="0.3">
      <c r="A1875">
        <v>1873</v>
      </c>
      <c r="B1875" s="1" t="s">
        <v>1874</v>
      </c>
      <c r="C1875" s="1" t="s">
        <v>5983</v>
      </c>
      <c r="D1875">
        <v>8000</v>
      </c>
      <c r="E1875">
        <f>VLOOKUP(D1875,LU_A!$C$2:$D$13,1,TRUE)</f>
        <v>5000</v>
      </c>
      <c r="F1875" t="str">
        <f>VLOOKUP($D1875,LU_A!$C$2:$D$13,2,TRUE)</f>
        <v>SmC</v>
      </c>
      <c r="G1875">
        <v>36</v>
      </c>
      <c r="H1875" t="s">
        <v>8221</v>
      </c>
      <c r="I1875" t="s">
        <v>8229</v>
      </c>
      <c r="J1875" t="s">
        <v>8251</v>
      </c>
      <c r="K1875">
        <v>1436373900</v>
      </c>
      <c r="L1875" s="8">
        <f t="shared" si="290"/>
        <v>42193.697916666672</v>
      </c>
      <c r="M1875" s="8">
        <f t="shared" si="293"/>
        <v>42193</v>
      </c>
      <c r="N1875" s="9">
        <f t="shared" si="294"/>
        <v>0.69791666667151731</v>
      </c>
      <c r="O1875">
        <v>1433861210</v>
      </c>
      <c r="P1875" s="8">
        <f t="shared" si="291"/>
        <v>42164.615856481483</v>
      </c>
      <c r="Q1875" s="8">
        <f t="shared" si="295"/>
        <v>42164</v>
      </c>
      <c r="R1875" s="9">
        <f t="shared" si="296"/>
        <v>0.61585648148320615</v>
      </c>
      <c r="S1875" t="b">
        <v>0</v>
      </c>
      <c r="T1875">
        <v>2</v>
      </c>
      <c r="U1875" t="str">
        <f t="shared" si="297"/>
        <v/>
      </c>
      <c r="V1875">
        <f t="shared" si="298"/>
        <v>2</v>
      </c>
      <c r="W1875" t="b">
        <v>0</v>
      </c>
      <c r="X1875" t="s">
        <v>8281</v>
      </c>
      <c r="Y1875" s="3">
        <f t="shared" si="299"/>
        <v>4.4999999999999997E-3</v>
      </c>
      <c r="Z1875" s="4">
        <f t="shared" si="292"/>
        <v>18</v>
      </c>
      <c r="AA1875" t="s">
        <v>8329</v>
      </c>
      <c r="AB1875" t="s">
        <v>8331</v>
      </c>
      <c r="AC1875">
        <f>1</f>
        <v>1</v>
      </c>
    </row>
    <row r="1876" spans="1:29" ht="57.6" x14ac:dyDescent="0.3">
      <c r="A1876">
        <v>1874</v>
      </c>
      <c r="B1876" s="1" t="s">
        <v>1875</v>
      </c>
      <c r="C1876" s="1" t="s">
        <v>5984</v>
      </c>
      <c r="D1876">
        <v>160000</v>
      </c>
      <c r="E1876">
        <f>VLOOKUP(D1876,LU_A!$C$2:$D$13,1,TRUE)</f>
        <v>50000</v>
      </c>
      <c r="F1876" t="str">
        <f>VLOOKUP($D1876,LU_A!$C$2:$D$13,2,TRUE)</f>
        <v>LgD</v>
      </c>
      <c r="G1876">
        <v>26</v>
      </c>
      <c r="H1876" t="s">
        <v>8221</v>
      </c>
      <c r="I1876" t="s">
        <v>8224</v>
      </c>
      <c r="J1876" t="s">
        <v>8246</v>
      </c>
      <c r="K1876">
        <v>1467155733</v>
      </c>
      <c r="L1876" s="8">
        <f t="shared" si="290"/>
        <v>42549.969131944439</v>
      </c>
      <c r="M1876" s="8">
        <f t="shared" si="293"/>
        <v>42549</v>
      </c>
      <c r="N1876" s="9">
        <f t="shared" si="294"/>
        <v>0.96913194443914108</v>
      </c>
      <c r="O1876">
        <v>1465427733</v>
      </c>
      <c r="P1876" s="8">
        <f t="shared" si="291"/>
        <v>42529.969131944439</v>
      </c>
      <c r="Q1876" s="8">
        <f t="shared" si="295"/>
        <v>42529</v>
      </c>
      <c r="R1876" s="9">
        <f t="shared" si="296"/>
        <v>0.96913194443914108</v>
      </c>
      <c r="S1876" t="b">
        <v>0</v>
      </c>
      <c r="T1876">
        <v>2</v>
      </c>
      <c r="U1876" t="str">
        <f t="shared" si="297"/>
        <v/>
      </c>
      <c r="V1876">
        <f t="shared" si="298"/>
        <v>2</v>
      </c>
      <c r="W1876" t="b">
        <v>0</v>
      </c>
      <c r="X1876" t="s">
        <v>8281</v>
      </c>
      <c r="Y1876" s="3">
        <f t="shared" si="299"/>
        <v>1.6249999999999999E-4</v>
      </c>
      <c r="Z1876" s="4">
        <f t="shared" si="292"/>
        <v>13</v>
      </c>
      <c r="AA1876" t="s">
        <v>8329</v>
      </c>
      <c r="AB1876" t="s">
        <v>8331</v>
      </c>
      <c r="AC1876">
        <f>1</f>
        <v>1</v>
      </c>
    </row>
    <row r="1877" spans="1:29" ht="43.2" x14ac:dyDescent="0.3">
      <c r="A1877">
        <v>1875</v>
      </c>
      <c r="B1877" s="1" t="s">
        <v>1876</v>
      </c>
      <c r="C1877" s="1" t="s">
        <v>5985</v>
      </c>
      <c r="D1877">
        <v>10000</v>
      </c>
      <c r="E1877">
        <f>VLOOKUP(D1877,LU_A!$C$2:$D$13,1,TRUE)</f>
        <v>10000</v>
      </c>
      <c r="F1877" t="str">
        <f>VLOOKUP($D1877,LU_A!$C$2:$D$13,2,TRUE)</f>
        <v>SmD</v>
      </c>
      <c r="G1877">
        <v>51</v>
      </c>
      <c r="H1877" t="s">
        <v>8221</v>
      </c>
      <c r="I1877" t="s">
        <v>8224</v>
      </c>
      <c r="J1877" t="s">
        <v>8246</v>
      </c>
      <c r="K1877">
        <v>1470519308</v>
      </c>
      <c r="L1877" s="8">
        <f t="shared" si="290"/>
        <v>42588.899398148147</v>
      </c>
      <c r="M1877" s="8">
        <f t="shared" si="293"/>
        <v>42588</v>
      </c>
      <c r="N1877" s="9">
        <f t="shared" si="294"/>
        <v>0.89939814814715646</v>
      </c>
      <c r="O1877">
        <v>1465335308</v>
      </c>
      <c r="P1877" s="8">
        <f t="shared" si="291"/>
        <v>42528.899398148147</v>
      </c>
      <c r="Q1877" s="8">
        <f t="shared" si="295"/>
        <v>42528</v>
      </c>
      <c r="R1877" s="9">
        <f t="shared" si="296"/>
        <v>0.89939814814715646</v>
      </c>
      <c r="S1877" t="b">
        <v>0</v>
      </c>
      <c r="T1877">
        <v>3</v>
      </c>
      <c r="U1877" t="str">
        <f t="shared" si="297"/>
        <v/>
      </c>
      <c r="V1877">
        <f t="shared" si="298"/>
        <v>3</v>
      </c>
      <c r="W1877" t="b">
        <v>0</v>
      </c>
      <c r="X1877" t="s">
        <v>8281</v>
      </c>
      <c r="Y1877" s="3">
        <f t="shared" si="299"/>
        <v>5.1000000000000004E-3</v>
      </c>
      <c r="Z1877" s="4">
        <f t="shared" si="292"/>
        <v>17</v>
      </c>
      <c r="AA1877" t="s">
        <v>8329</v>
      </c>
      <c r="AB1877" t="s">
        <v>8331</v>
      </c>
      <c r="AC1877">
        <f>1</f>
        <v>1</v>
      </c>
    </row>
    <row r="1878" spans="1:29" ht="43.2" x14ac:dyDescent="0.3">
      <c r="A1878">
        <v>1876</v>
      </c>
      <c r="B1878" s="1" t="s">
        <v>1877</v>
      </c>
      <c r="C1878" s="1" t="s">
        <v>5986</v>
      </c>
      <c r="D1878">
        <v>280</v>
      </c>
      <c r="E1878">
        <f>VLOOKUP(D1878,LU_A!$C$2:$D$13,1,TRUE)</f>
        <v>0</v>
      </c>
      <c r="F1878" t="str">
        <f>VLOOKUP($D1878,LU_A!$C$2:$D$13,2,TRUE)</f>
        <v>SmA</v>
      </c>
      <c r="G1878">
        <v>0</v>
      </c>
      <c r="H1878" t="s">
        <v>8221</v>
      </c>
      <c r="I1878" t="s">
        <v>8226</v>
      </c>
      <c r="J1878" t="s">
        <v>8248</v>
      </c>
      <c r="K1878">
        <v>1402901405</v>
      </c>
      <c r="L1878" s="8">
        <f t="shared" si="290"/>
        <v>41806.284780092588</v>
      </c>
      <c r="M1878" s="8">
        <f t="shared" si="293"/>
        <v>41806</v>
      </c>
      <c r="N1878" s="9">
        <f t="shared" si="294"/>
        <v>0.28478009258833481</v>
      </c>
      <c r="O1878">
        <v>1400309405</v>
      </c>
      <c r="P1878" s="8">
        <f t="shared" si="291"/>
        <v>41776.284780092588</v>
      </c>
      <c r="Q1878" s="8">
        <f t="shared" si="295"/>
        <v>41776</v>
      </c>
      <c r="R1878" s="9">
        <f t="shared" si="296"/>
        <v>0.28478009258833481</v>
      </c>
      <c r="S1878" t="b">
        <v>0</v>
      </c>
      <c r="T1878">
        <v>0</v>
      </c>
      <c r="U1878" t="str">
        <f t="shared" si="297"/>
        <v/>
      </c>
      <c r="V1878">
        <f t="shared" si="298"/>
        <v>0</v>
      </c>
      <c r="W1878" t="b">
        <v>0</v>
      </c>
      <c r="X1878" t="s">
        <v>8281</v>
      </c>
      <c r="Y1878" s="3">
        <f t="shared" si="299"/>
        <v>0</v>
      </c>
      <c r="Z1878" s="4" t="str">
        <f t="shared" si="292"/>
        <v xml:space="preserve"> </v>
      </c>
      <c r="AA1878" t="s">
        <v>8329</v>
      </c>
      <c r="AB1878" t="s">
        <v>8331</v>
      </c>
      <c r="AC1878">
        <f>1</f>
        <v>1</v>
      </c>
    </row>
    <row r="1879" spans="1:29" ht="43.2" x14ac:dyDescent="0.3">
      <c r="A1879">
        <v>1877</v>
      </c>
      <c r="B1879" s="1" t="s">
        <v>1878</v>
      </c>
      <c r="C1879" s="1" t="s">
        <v>5987</v>
      </c>
      <c r="D1879">
        <v>60</v>
      </c>
      <c r="E1879">
        <f>VLOOKUP(D1879,LU_A!$C$2:$D$13,1,TRUE)</f>
        <v>0</v>
      </c>
      <c r="F1879" t="str">
        <f>VLOOKUP($D1879,LU_A!$C$2:$D$13,2,TRUE)</f>
        <v>SmA</v>
      </c>
      <c r="G1879">
        <v>0</v>
      </c>
      <c r="H1879" t="s">
        <v>8221</v>
      </c>
      <c r="I1879" t="s">
        <v>8224</v>
      </c>
      <c r="J1879" t="s">
        <v>8246</v>
      </c>
      <c r="K1879">
        <v>1425170525</v>
      </c>
      <c r="L1879" s="8">
        <f t="shared" si="290"/>
        <v>42064.029224537036</v>
      </c>
      <c r="M1879" s="8">
        <f t="shared" si="293"/>
        <v>42064</v>
      </c>
      <c r="N1879" s="9">
        <f t="shared" si="294"/>
        <v>2.9224537036498077E-2</v>
      </c>
      <c r="O1879">
        <v>1422664925</v>
      </c>
      <c r="P1879" s="8">
        <f t="shared" si="291"/>
        <v>42035.029224537036</v>
      </c>
      <c r="Q1879" s="8">
        <f t="shared" si="295"/>
        <v>42035</v>
      </c>
      <c r="R1879" s="9">
        <f t="shared" si="296"/>
        <v>2.9224537036498077E-2</v>
      </c>
      <c r="S1879" t="b">
        <v>0</v>
      </c>
      <c r="T1879">
        <v>0</v>
      </c>
      <c r="U1879" t="str">
        <f t="shared" si="297"/>
        <v/>
      </c>
      <c r="V1879">
        <f t="shared" si="298"/>
        <v>0</v>
      </c>
      <c r="W1879" t="b">
        <v>0</v>
      </c>
      <c r="X1879" t="s">
        <v>8281</v>
      </c>
      <c r="Y1879" s="3">
        <f t="shared" si="299"/>
        <v>0</v>
      </c>
      <c r="Z1879" s="4" t="str">
        <f t="shared" si="292"/>
        <v xml:space="preserve"> </v>
      </c>
      <c r="AA1879" t="s">
        <v>8329</v>
      </c>
      <c r="AB1879" t="s">
        <v>8331</v>
      </c>
      <c r="AC1879">
        <f>1</f>
        <v>1</v>
      </c>
    </row>
    <row r="1880" spans="1:29" ht="57.6" x14ac:dyDescent="0.3">
      <c r="A1880">
        <v>1878</v>
      </c>
      <c r="B1880" s="1" t="s">
        <v>1879</v>
      </c>
      <c r="C1880" s="1" t="s">
        <v>5988</v>
      </c>
      <c r="D1880">
        <v>8000</v>
      </c>
      <c r="E1880">
        <f>VLOOKUP(D1880,LU_A!$C$2:$D$13,1,TRUE)</f>
        <v>5000</v>
      </c>
      <c r="F1880" t="str">
        <f>VLOOKUP($D1880,LU_A!$C$2:$D$13,2,TRUE)</f>
        <v>SmC</v>
      </c>
      <c r="G1880">
        <v>0</v>
      </c>
      <c r="H1880" t="s">
        <v>8221</v>
      </c>
      <c r="I1880" t="s">
        <v>8226</v>
      </c>
      <c r="J1880" t="s">
        <v>8248</v>
      </c>
      <c r="K1880">
        <v>1402618355</v>
      </c>
      <c r="L1880" s="8">
        <f t="shared" si="290"/>
        <v>41803.008738425924</v>
      </c>
      <c r="M1880" s="8">
        <f t="shared" si="293"/>
        <v>41803</v>
      </c>
      <c r="N1880" s="9">
        <f t="shared" si="294"/>
        <v>8.7384259240934625E-3</v>
      </c>
      <c r="O1880">
        <v>1400026355</v>
      </c>
      <c r="P1880" s="8">
        <f t="shared" si="291"/>
        <v>41773.008738425924</v>
      </c>
      <c r="Q1880" s="8">
        <f t="shared" si="295"/>
        <v>41773</v>
      </c>
      <c r="R1880" s="9">
        <f t="shared" si="296"/>
        <v>8.7384259240934625E-3</v>
      </c>
      <c r="S1880" t="b">
        <v>0</v>
      </c>
      <c r="T1880">
        <v>0</v>
      </c>
      <c r="U1880" t="str">
        <f t="shared" si="297"/>
        <v/>
      </c>
      <c r="V1880">
        <f t="shared" si="298"/>
        <v>0</v>
      </c>
      <c r="W1880" t="b">
        <v>0</v>
      </c>
      <c r="X1880" t="s">
        <v>8281</v>
      </c>
      <c r="Y1880" s="3">
        <f t="shared" si="299"/>
        <v>0</v>
      </c>
      <c r="Z1880" s="4" t="str">
        <f t="shared" si="292"/>
        <v xml:space="preserve"> </v>
      </c>
      <c r="AA1880" t="s">
        <v>8329</v>
      </c>
      <c r="AB1880" t="s">
        <v>8331</v>
      </c>
      <c r="AC1880">
        <f>1</f>
        <v>1</v>
      </c>
    </row>
    <row r="1881" spans="1:29" ht="43.2" x14ac:dyDescent="0.3">
      <c r="A1881">
        <v>1879</v>
      </c>
      <c r="B1881" s="1" t="s">
        <v>1880</v>
      </c>
      <c r="C1881" s="1" t="s">
        <v>5989</v>
      </c>
      <c r="D1881">
        <v>5000</v>
      </c>
      <c r="E1881">
        <f>VLOOKUP(D1881,LU_A!$C$2:$D$13,1,TRUE)</f>
        <v>5000</v>
      </c>
      <c r="F1881" t="str">
        <f>VLOOKUP($D1881,LU_A!$C$2:$D$13,2,TRUE)</f>
        <v>SmC</v>
      </c>
      <c r="G1881">
        <v>6</v>
      </c>
      <c r="H1881" t="s">
        <v>8221</v>
      </c>
      <c r="I1881" t="s">
        <v>8227</v>
      </c>
      <c r="J1881" t="s">
        <v>8249</v>
      </c>
      <c r="K1881">
        <v>1457966129</v>
      </c>
      <c r="L1881" s="8">
        <f t="shared" si="290"/>
        <v>42443.607974537037</v>
      </c>
      <c r="M1881" s="8">
        <f t="shared" si="293"/>
        <v>42443</v>
      </c>
      <c r="N1881" s="9">
        <f t="shared" si="294"/>
        <v>0.60797453703708015</v>
      </c>
      <c r="O1881">
        <v>1455377729</v>
      </c>
      <c r="P1881" s="8">
        <f t="shared" si="291"/>
        <v>42413.649641203709</v>
      </c>
      <c r="Q1881" s="8">
        <f t="shared" si="295"/>
        <v>42413</v>
      </c>
      <c r="R1881" s="9">
        <f t="shared" si="296"/>
        <v>0.64964120370859746</v>
      </c>
      <c r="S1881" t="b">
        <v>0</v>
      </c>
      <c r="T1881">
        <v>2</v>
      </c>
      <c r="U1881" t="str">
        <f t="shared" si="297"/>
        <v/>
      </c>
      <c r="V1881">
        <f t="shared" si="298"/>
        <v>2</v>
      </c>
      <c r="W1881" t="b">
        <v>0</v>
      </c>
      <c r="X1881" t="s">
        <v>8281</v>
      </c>
      <c r="Y1881" s="3">
        <f t="shared" si="299"/>
        <v>1.1999999999999999E-3</v>
      </c>
      <c r="Z1881" s="4">
        <f t="shared" si="292"/>
        <v>3</v>
      </c>
      <c r="AA1881" t="s">
        <v>8329</v>
      </c>
      <c r="AB1881" t="s">
        <v>8331</v>
      </c>
      <c r="AC1881">
        <f>1</f>
        <v>1</v>
      </c>
    </row>
    <row r="1882" spans="1:29" ht="28.8" x14ac:dyDescent="0.3">
      <c r="A1882">
        <v>1880</v>
      </c>
      <c r="B1882" s="1" t="s">
        <v>1881</v>
      </c>
      <c r="C1882" s="1" t="s">
        <v>5990</v>
      </c>
      <c r="D1882">
        <v>5000</v>
      </c>
      <c r="E1882">
        <f>VLOOKUP(D1882,LU_A!$C$2:$D$13,1,TRUE)</f>
        <v>5000</v>
      </c>
      <c r="F1882" t="str">
        <f>VLOOKUP($D1882,LU_A!$C$2:$D$13,2,TRUE)</f>
        <v>SmC</v>
      </c>
      <c r="G1882">
        <v>1004</v>
      </c>
      <c r="H1882" t="s">
        <v>8221</v>
      </c>
      <c r="I1882" t="s">
        <v>8225</v>
      </c>
      <c r="J1882" t="s">
        <v>8247</v>
      </c>
      <c r="K1882">
        <v>1459341380</v>
      </c>
      <c r="L1882" s="8">
        <f t="shared" si="290"/>
        <v>42459.525231481486</v>
      </c>
      <c r="M1882" s="8">
        <f t="shared" si="293"/>
        <v>42459</v>
      </c>
      <c r="N1882" s="9">
        <f t="shared" si="294"/>
        <v>0.52523148148611654</v>
      </c>
      <c r="O1882">
        <v>1456839380</v>
      </c>
      <c r="P1882" s="8">
        <f t="shared" si="291"/>
        <v>42430.566898148143</v>
      </c>
      <c r="Q1882" s="8">
        <f t="shared" si="295"/>
        <v>42430</v>
      </c>
      <c r="R1882" s="9">
        <f t="shared" si="296"/>
        <v>0.56689814814308193</v>
      </c>
      <c r="S1882" t="b">
        <v>0</v>
      </c>
      <c r="T1882">
        <v>24</v>
      </c>
      <c r="U1882" t="str">
        <f t="shared" si="297"/>
        <v/>
      </c>
      <c r="V1882">
        <f t="shared" si="298"/>
        <v>24</v>
      </c>
      <c r="W1882" t="b">
        <v>0</v>
      </c>
      <c r="X1882" t="s">
        <v>8281</v>
      </c>
      <c r="Y1882" s="3">
        <f t="shared" si="299"/>
        <v>0.20080000000000001</v>
      </c>
      <c r="Z1882" s="4">
        <f t="shared" si="292"/>
        <v>41.833333333333336</v>
      </c>
      <c r="AA1882" t="s">
        <v>8329</v>
      </c>
      <c r="AB1882" t="s">
        <v>8331</v>
      </c>
      <c r="AC1882">
        <f>1</f>
        <v>1</v>
      </c>
    </row>
    <row r="1883" spans="1:29" ht="43.2" x14ac:dyDescent="0.3">
      <c r="A1883">
        <v>1881</v>
      </c>
      <c r="B1883" s="1" t="s">
        <v>1882</v>
      </c>
      <c r="C1883" s="1" t="s">
        <v>5991</v>
      </c>
      <c r="D1883">
        <v>2000</v>
      </c>
      <c r="E1883">
        <f>VLOOKUP(D1883,LU_A!$C$2:$D$13,1,TRUE)</f>
        <v>1000</v>
      </c>
      <c r="F1883" t="str">
        <f>VLOOKUP($D1883,LU_A!$C$2:$D$13,2,TRUE)</f>
        <v>SmB</v>
      </c>
      <c r="G1883">
        <v>3453.69</v>
      </c>
      <c r="H1883" t="s">
        <v>8219</v>
      </c>
      <c r="I1883" t="s">
        <v>8224</v>
      </c>
      <c r="J1883" t="s">
        <v>8246</v>
      </c>
      <c r="K1883">
        <v>1425955189</v>
      </c>
      <c r="L1883" s="8">
        <f t="shared" si="290"/>
        <v>42073.110983796301</v>
      </c>
      <c r="M1883" s="8">
        <f t="shared" si="293"/>
        <v>42073</v>
      </c>
      <c r="N1883" s="9">
        <f t="shared" si="294"/>
        <v>0.11098379630129784</v>
      </c>
      <c r="O1883">
        <v>1423366789</v>
      </c>
      <c r="P1883" s="8">
        <f t="shared" si="291"/>
        <v>42043.152650462958</v>
      </c>
      <c r="Q1883" s="8">
        <f t="shared" si="295"/>
        <v>42043</v>
      </c>
      <c r="R1883" s="9">
        <f t="shared" si="296"/>
        <v>0.15265046295826323</v>
      </c>
      <c r="S1883" t="b">
        <v>0</v>
      </c>
      <c r="T1883">
        <v>70</v>
      </c>
      <c r="U1883">
        <f t="shared" si="297"/>
        <v>70</v>
      </c>
      <c r="V1883" t="str">
        <f t="shared" si="298"/>
        <v/>
      </c>
      <c r="W1883" t="b">
        <v>1</v>
      </c>
      <c r="X1883" t="s">
        <v>8277</v>
      </c>
      <c r="Y1883" s="3">
        <f t="shared" si="299"/>
        <v>1.726845</v>
      </c>
      <c r="Z1883" s="4">
        <f t="shared" si="292"/>
        <v>49.338428571428572</v>
      </c>
      <c r="AA1883" t="s">
        <v>8321</v>
      </c>
      <c r="AB1883" t="s">
        <v>8325</v>
      </c>
      <c r="AC1883">
        <f>1</f>
        <v>1</v>
      </c>
    </row>
    <row r="1884" spans="1:29" ht="43.2" x14ac:dyDescent="0.3">
      <c r="A1884">
        <v>1882</v>
      </c>
      <c r="B1884" s="1" t="s">
        <v>1883</v>
      </c>
      <c r="C1884" s="1" t="s">
        <v>5992</v>
      </c>
      <c r="D1884">
        <v>3350</v>
      </c>
      <c r="E1884">
        <f>VLOOKUP(D1884,LU_A!$C$2:$D$13,1,TRUE)</f>
        <v>1000</v>
      </c>
      <c r="F1884" t="str">
        <f>VLOOKUP($D1884,LU_A!$C$2:$D$13,2,TRUE)</f>
        <v>SmB</v>
      </c>
      <c r="G1884">
        <v>3380</v>
      </c>
      <c r="H1884" t="s">
        <v>8219</v>
      </c>
      <c r="I1884" t="s">
        <v>8224</v>
      </c>
      <c r="J1884" t="s">
        <v>8246</v>
      </c>
      <c r="K1884">
        <v>1341964080</v>
      </c>
      <c r="L1884" s="8">
        <f t="shared" si="290"/>
        <v>41100.991666666669</v>
      </c>
      <c r="M1884" s="8">
        <f t="shared" si="293"/>
        <v>41100</v>
      </c>
      <c r="N1884" s="9">
        <f t="shared" si="294"/>
        <v>0.99166666666860692</v>
      </c>
      <c r="O1884">
        <v>1339109212</v>
      </c>
      <c r="P1884" s="8">
        <f t="shared" si="291"/>
        <v>41067.949212962965</v>
      </c>
      <c r="Q1884" s="8">
        <f t="shared" si="295"/>
        <v>41067</v>
      </c>
      <c r="R1884" s="9">
        <f t="shared" si="296"/>
        <v>0.94921296296524815</v>
      </c>
      <c r="S1884" t="b">
        <v>0</v>
      </c>
      <c r="T1884">
        <v>81</v>
      </c>
      <c r="U1884">
        <f t="shared" si="297"/>
        <v>81</v>
      </c>
      <c r="V1884" t="str">
        <f t="shared" si="298"/>
        <v/>
      </c>
      <c r="W1884" t="b">
        <v>1</v>
      </c>
      <c r="X1884" t="s">
        <v>8277</v>
      </c>
      <c r="Y1884" s="3">
        <f t="shared" si="299"/>
        <v>1.008955223880597</v>
      </c>
      <c r="Z1884" s="4">
        <f t="shared" si="292"/>
        <v>41.728395061728392</v>
      </c>
      <c r="AA1884" t="s">
        <v>8321</v>
      </c>
      <c r="AB1884" t="s">
        <v>8325</v>
      </c>
      <c r="AC1884">
        <f>1</f>
        <v>1</v>
      </c>
    </row>
    <row r="1885" spans="1:29" ht="43.2" x14ac:dyDescent="0.3">
      <c r="A1885">
        <v>1883</v>
      </c>
      <c r="B1885" s="1" t="s">
        <v>1884</v>
      </c>
      <c r="C1885" s="1" t="s">
        <v>5993</v>
      </c>
      <c r="D1885">
        <v>999</v>
      </c>
      <c r="E1885">
        <f>VLOOKUP(D1885,LU_A!$C$2:$D$13,1,TRUE)</f>
        <v>0</v>
      </c>
      <c r="F1885" t="str">
        <f>VLOOKUP($D1885,LU_A!$C$2:$D$13,2,TRUE)</f>
        <v>SmA</v>
      </c>
      <c r="G1885">
        <v>1047</v>
      </c>
      <c r="H1885" t="s">
        <v>8219</v>
      </c>
      <c r="I1885" t="s">
        <v>8224</v>
      </c>
      <c r="J1885" t="s">
        <v>8246</v>
      </c>
      <c r="K1885">
        <v>1333921508</v>
      </c>
      <c r="L1885" s="8">
        <f t="shared" si="290"/>
        <v>41007.906342592592</v>
      </c>
      <c r="M1885" s="8">
        <f t="shared" si="293"/>
        <v>41007</v>
      </c>
      <c r="N1885" s="9">
        <f t="shared" si="294"/>
        <v>0.90634259259240935</v>
      </c>
      <c r="O1885">
        <v>1331333108</v>
      </c>
      <c r="P1885" s="8">
        <f t="shared" si="291"/>
        <v>40977.948009259257</v>
      </c>
      <c r="Q1885" s="8">
        <f t="shared" si="295"/>
        <v>40977</v>
      </c>
      <c r="R1885" s="9">
        <f t="shared" si="296"/>
        <v>0.94800925925665069</v>
      </c>
      <c r="S1885" t="b">
        <v>0</v>
      </c>
      <c r="T1885">
        <v>32</v>
      </c>
      <c r="U1885">
        <f t="shared" si="297"/>
        <v>32</v>
      </c>
      <c r="V1885" t="str">
        <f t="shared" si="298"/>
        <v/>
      </c>
      <c r="W1885" t="b">
        <v>1</v>
      </c>
      <c r="X1885" t="s">
        <v>8277</v>
      </c>
      <c r="Y1885" s="3">
        <f t="shared" si="299"/>
        <v>1.0480480480480481</v>
      </c>
      <c r="Z1885" s="4">
        <f t="shared" si="292"/>
        <v>32.71875</v>
      </c>
      <c r="AA1885" t="s">
        <v>8321</v>
      </c>
      <c r="AB1885" t="s">
        <v>8325</v>
      </c>
      <c r="AC1885">
        <f>1</f>
        <v>1</v>
      </c>
    </row>
    <row r="1886" spans="1:29" ht="43.2" x14ac:dyDescent="0.3">
      <c r="A1886">
        <v>1884</v>
      </c>
      <c r="B1886" s="1" t="s">
        <v>1885</v>
      </c>
      <c r="C1886" s="1" t="s">
        <v>5994</v>
      </c>
      <c r="D1886">
        <v>1000</v>
      </c>
      <c r="E1886">
        <f>VLOOKUP(D1886,LU_A!$C$2:$D$13,1,TRUE)</f>
        <v>1000</v>
      </c>
      <c r="F1886" t="str">
        <f>VLOOKUP($D1886,LU_A!$C$2:$D$13,2,TRUE)</f>
        <v>SmB</v>
      </c>
      <c r="G1886">
        <v>1351</v>
      </c>
      <c r="H1886" t="s">
        <v>8219</v>
      </c>
      <c r="I1886" t="s">
        <v>8224</v>
      </c>
      <c r="J1886" t="s">
        <v>8246</v>
      </c>
      <c r="K1886">
        <v>1354017600</v>
      </c>
      <c r="L1886" s="8">
        <f t="shared" si="290"/>
        <v>41240.5</v>
      </c>
      <c r="M1886" s="8">
        <f t="shared" si="293"/>
        <v>41240</v>
      </c>
      <c r="N1886" s="9">
        <f t="shared" si="294"/>
        <v>0.5</v>
      </c>
      <c r="O1886">
        <v>1350967535</v>
      </c>
      <c r="P1886" s="8">
        <f t="shared" si="291"/>
        <v>41205.198321759257</v>
      </c>
      <c r="Q1886" s="8">
        <f t="shared" si="295"/>
        <v>41205</v>
      </c>
      <c r="R1886" s="9">
        <f t="shared" si="296"/>
        <v>0.19832175925694173</v>
      </c>
      <c r="S1886" t="b">
        <v>0</v>
      </c>
      <c r="T1886">
        <v>26</v>
      </c>
      <c r="U1886">
        <f t="shared" si="297"/>
        <v>26</v>
      </c>
      <c r="V1886" t="str">
        <f t="shared" si="298"/>
        <v/>
      </c>
      <c r="W1886" t="b">
        <v>1</v>
      </c>
      <c r="X1886" t="s">
        <v>8277</v>
      </c>
      <c r="Y1886" s="3">
        <f t="shared" si="299"/>
        <v>1.351</v>
      </c>
      <c r="Z1886" s="4">
        <f t="shared" si="292"/>
        <v>51.96153846153846</v>
      </c>
      <c r="AA1886" t="s">
        <v>8321</v>
      </c>
      <c r="AB1886" t="s">
        <v>8325</v>
      </c>
      <c r="AC1886">
        <f>1</f>
        <v>1</v>
      </c>
    </row>
    <row r="1887" spans="1:29" ht="43.2" x14ac:dyDescent="0.3">
      <c r="A1887">
        <v>1885</v>
      </c>
      <c r="B1887" s="1" t="s">
        <v>1886</v>
      </c>
      <c r="C1887" s="1" t="s">
        <v>5995</v>
      </c>
      <c r="D1887">
        <v>4575</v>
      </c>
      <c r="E1887">
        <f>VLOOKUP(D1887,LU_A!$C$2:$D$13,1,TRUE)</f>
        <v>1000</v>
      </c>
      <c r="F1887" t="str">
        <f>VLOOKUP($D1887,LU_A!$C$2:$D$13,2,TRUE)</f>
        <v>SmB</v>
      </c>
      <c r="G1887">
        <v>5322</v>
      </c>
      <c r="H1887" t="s">
        <v>8219</v>
      </c>
      <c r="I1887" t="s">
        <v>8224</v>
      </c>
      <c r="J1887" t="s">
        <v>8246</v>
      </c>
      <c r="K1887">
        <v>1344636000</v>
      </c>
      <c r="L1887" s="8">
        <f t="shared" si="290"/>
        <v>41131.916666666664</v>
      </c>
      <c r="M1887" s="8">
        <f t="shared" si="293"/>
        <v>41131</v>
      </c>
      <c r="N1887" s="9">
        <f t="shared" si="294"/>
        <v>0.91666666666424135</v>
      </c>
      <c r="O1887">
        <v>1341800110</v>
      </c>
      <c r="P1887" s="8">
        <f t="shared" si="291"/>
        <v>41099.093865740739</v>
      </c>
      <c r="Q1887" s="8">
        <f t="shared" si="295"/>
        <v>41099</v>
      </c>
      <c r="R1887" s="9">
        <f t="shared" si="296"/>
        <v>9.3865740738692693E-2</v>
      </c>
      <c r="S1887" t="b">
        <v>0</v>
      </c>
      <c r="T1887">
        <v>105</v>
      </c>
      <c r="U1887">
        <f t="shared" si="297"/>
        <v>105</v>
      </c>
      <c r="V1887" t="str">
        <f t="shared" si="298"/>
        <v/>
      </c>
      <c r="W1887" t="b">
        <v>1</v>
      </c>
      <c r="X1887" t="s">
        <v>8277</v>
      </c>
      <c r="Y1887" s="3">
        <f t="shared" si="299"/>
        <v>1.1632786885245903</v>
      </c>
      <c r="Z1887" s="4">
        <f t="shared" si="292"/>
        <v>50.685714285714283</v>
      </c>
      <c r="AA1887" t="s">
        <v>8321</v>
      </c>
      <c r="AB1887" t="s">
        <v>8325</v>
      </c>
      <c r="AC1887">
        <f>1</f>
        <v>1</v>
      </c>
    </row>
    <row r="1888" spans="1:29" ht="43.2" x14ac:dyDescent="0.3">
      <c r="A1888">
        <v>1886</v>
      </c>
      <c r="B1888" s="1" t="s">
        <v>1887</v>
      </c>
      <c r="C1888" s="1" t="s">
        <v>5996</v>
      </c>
      <c r="D1888">
        <v>1200</v>
      </c>
      <c r="E1888">
        <f>VLOOKUP(D1888,LU_A!$C$2:$D$13,1,TRUE)</f>
        <v>1000</v>
      </c>
      <c r="F1888" t="str">
        <f>VLOOKUP($D1888,LU_A!$C$2:$D$13,2,TRUE)</f>
        <v>SmB</v>
      </c>
      <c r="G1888">
        <v>1225</v>
      </c>
      <c r="H1888" t="s">
        <v>8219</v>
      </c>
      <c r="I1888" t="s">
        <v>8224</v>
      </c>
      <c r="J1888" t="s">
        <v>8246</v>
      </c>
      <c r="K1888">
        <v>1415832338</v>
      </c>
      <c r="L1888" s="8">
        <f t="shared" si="290"/>
        <v>41955.94835648148</v>
      </c>
      <c r="M1888" s="8">
        <f t="shared" si="293"/>
        <v>41955</v>
      </c>
      <c r="N1888" s="9">
        <f t="shared" si="294"/>
        <v>0.94835648148000473</v>
      </c>
      <c r="O1888">
        <v>1413236738</v>
      </c>
      <c r="P1888" s="8">
        <f t="shared" si="291"/>
        <v>41925.906689814816</v>
      </c>
      <c r="Q1888" s="8">
        <f t="shared" si="295"/>
        <v>41925</v>
      </c>
      <c r="R1888" s="9">
        <f t="shared" si="296"/>
        <v>0.90668981481576338</v>
      </c>
      <c r="S1888" t="b">
        <v>0</v>
      </c>
      <c r="T1888">
        <v>29</v>
      </c>
      <c r="U1888">
        <f t="shared" si="297"/>
        <v>29</v>
      </c>
      <c r="V1888" t="str">
        <f t="shared" si="298"/>
        <v/>
      </c>
      <c r="W1888" t="b">
        <v>1</v>
      </c>
      <c r="X1888" t="s">
        <v>8277</v>
      </c>
      <c r="Y1888" s="3">
        <f t="shared" si="299"/>
        <v>1.0208333333333333</v>
      </c>
      <c r="Z1888" s="4">
        <f t="shared" si="292"/>
        <v>42.241379310344826</v>
      </c>
      <c r="AA1888" t="s">
        <v>8321</v>
      </c>
      <c r="AB1888" t="s">
        <v>8325</v>
      </c>
      <c r="AC1888">
        <f>1</f>
        <v>1</v>
      </c>
    </row>
    <row r="1889" spans="1:29" ht="43.2" x14ac:dyDescent="0.3">
      <c r="A1889">
        <v>1887</v>
      </c>
      <c r="B1889" s="1" t="s">
        <v>1888</v>
      </c>
      <c r="C1889" s="1" t="s">
        <v>5997</v>
      </c>
      <c r="D1889">
        <v>3000</v>
      </c>
      <c r="E1889">
        <f>VLOOKUP(D1889,LU_A!$C$2:$D$13,1,TRUE)</f>
        <v>1000</v>
      </c>
      <c r="F1889" t="str">
        <f>VLOOKUP($D1889,LU_A!$C$2:$D$13,2,TRUE)</f>
        <v>SmB</v>
      </c>
      <c r="G1889">
        <v>3335</v>
      </c>
      <c r="H1889" t="s">
        <v>8219</v>
      </c>
      <c r="I1889" t="s">
        <v>8227</v>
      </c>
      <c r="J1889" t="s">
        <v>8249</v>
      </c>
      <c r="K1889">
        <v>1449178200</v>
      </c>
      <c r="L1889" s="8">
        <f t="shared" si="290"/>
        <v>42341.895833333328</v>
      </c>
      <c r="M1889" s="8">
        <f t="shared" si="293"/>
        <v>42341</v>
      </c>
      <c r="N1889" s="9">
        <f t="shared" si="294"/>
        <v>0.89583333332848269</v>
      </c>
      <c r="O1889">
        <v>1447614732</v>
      </c>
      <c r="P1889" s="8">
        <f t="shared" si="291"/>
        <v>42323.800138888888</v>
      </c>
      <c r="Q1889" s="8">
        <f t="shared" si="295"/>
        <v>42323</v>
      </c>
      <c r="R1889" s="9">
        <f t="shared" si="296"/>
        <v>0.80013888888788642</v>
      </c>
      <c r="S1889" t="b">
        <v>0</v>
      </c>
      <c r="T1889">
        <v>8</v>
      </c>
      <c r="U1889">
        <f t="shared" si="297"/>
        <v>8</v>
      </c>
      <c r="V1889" t="str">
        <f t="shared" si="298"/>
        <v/>
      </c>
      <c r="W1889" t="b">
        <v>1</v>
      </c>
      <c r="X1889" t="s">
        <v>8277</v>
      </c>
      <c r="Y1889" s="3">
        <f t="shared" si="299"/>
        <v>1.1116666666666666</v>
      </c>
      <c r="Z1889" s="4">
        <f t="shared" si="292"/>
        <v>416.875</v>
      </c>
      <c r="AA1889" t="s">
        <v>8321</v>
      </c>
      <c r="AB1889" t="s">
        <v>8325</v>
      </c>
      <c r="AC1889">
        <f>1</f>
        <v>1</v>
      </c>
    </row>
    <row r="1890" spans="1:29" ht="57.6" x14ac:dyDescent="0.3">
      <c r="A1890">
        <v>1888</v>
      </c>
      <c r="B1890" s="1" t="s">
        <v>1889</v>
      </c>
      <c r="C1890" s="1" t="s">
        <v>5998</v>
      </c>
      <c r="D1890">
        <v>2500</v>
      </c>
      <c r="E1890">
        <f>VLOOKUP(D1890,LU_A!$C$2:$D$13,1,TRUE)</f>
        <v>1000</v>
      </c>
      <c r="F1890" t="str">
        <f>VLOOKUP($D1890,LU_A!$C$2:$D$13,2,TRUE)</f>
        <v>SmB</v>
      </c>
      <c r="G1890">
        <v>4152</v>
      </c>
      <c r="H1890" t="s">
        <v>8219</v>
      </c>
      <c r="I1890" t="s">
        <v>8224</v>
      </c>
      <c r="J1890" t="s">
        <v>8246</v>
      </c>
      <c r="K1890">
        <v>1275368340</v>
      </c>
      <c r="L1890" s="8">
        <f t="shared" si="290"/>
        <v>40330.207638888889</v>
      </c>
      <c r="M1890" s="8">
        <f t="shared" si="293"/>
        <v>40330</v>
      </c>
      <c r="N1890" s="9">
        <f t="shared" si="294"/>
        <v>0.20763888888905058</v>
      </c>
      <c r="O1890">
        <v>1272692732</v>
      </c>
      <c r="P1890" s="8">
        <f t="shared" si="291"/>
        <v>40299.239953703705</v>
      </c>
      <c r="Q1890" s="8">
        <f t="shared" si="295"/>
        <v>40299</v>
      </c>
      <c r="R1890" s="9">
        <f t="shared" si="296"/>
        <v>0.23995370370539604</v>
      </c>
      <c r="S1890" t="b">
        <v>0</v>
      </c>
      <c r="T1890">
        <v>89</v>
      </c>
      <c r="U1890">
        <f t="shared" si="297"/>
        <v>89</v>
      </c>
      <c r="V1890" t="str">
        <f t="shared" si="298"/>
        <v/>
      </c>
      <c r="W1890" t="b">
        <v>1</v>
      </c>
      <c r="X1890" t="s">
        <v>8277</v>
      </c>
      <c r="Y1890" s="3">
        <f t="shared" si="299"/>
        <v>1.6608000000000001</v>
      </c>
      <c r="Z1890" s="4">
        <f t="shared" si="292"/>
        <v>46.651685393258425</v>
      </c>
      <c r="AA1890" t="s">
        <v>8321</v>
      </c>
      <c r="AB1890" t="s">
        <v>8325</v>
      </c>
      <c r="AC1890">
        <f>1</f>
        <v>1</v>
      </c>
    </row>
    <row r="1891" spans="1:29" ht="43.2" x14ac:dyDescent="0.3">
      <c r="A1891">
        <v>1889</v>
      </c>
      <c r="B1891" s="1" t="s">
        <v>1890</v>
      </c>
      <c r="C1891" s="1" t="s">
        <v>5999</v>
      </c>
      <c r="D1891">
        <v>2000</v>
      </c>
      <c r="E1891">
        <f>VLOOKUP(D1891,LU_A!$C$2:$D$13,1,TRUE)</f>
        <v>1000</v>
      </c>
      <c r="F1891" t="str">
        <f>VLOOKUP($D1891,LU_A!$C$2:$D$13,2,TRUE)</f>
        <v>SmB</v>
      </c>
      <c r="G1891">
        <v>2132</v>
      </c>
      <c r="H1891" t="s">
        <v>8219</v>
      </c>
      <c r="I1891" t="s">
        <v>8224</v>
      </c>
      <c r="J1891" t="s">
        <v>8246</v>
      </c>
      <c r="K1891">
        <v>1363024946</v>
      </c>
      <c r="L1891" s="8">
        <f t="shared" si="290"/>
        <v>41344.751689814817</v>
      </c>
      <c r="M1891" s="8">
        <f t="shared" si="293"/>
        <v>41344</v>
      </c>
      <c r="N1891" s="9">
        <f t="shared" si="294"/>
        <v>0.75168981481692754</v>
      </c>
      <c r="O1891">
        <v>1359140546</v>
      </c>
      <c r="P1891" s="8">
        <f t="shared" si="291"/>
        <v>41299.793356481481</v>
      </c>
      <c r="Q1891" s="8">
        <f t="shared" si="295"/>
        <v>41299</v>
      </c>
      <c r="R1891" s="9">
        <f t="shared" si="296"/>
        <v>0.79335648148116888</v>
      </c>
      <c r="S1891" t="b">
        <v>0</v>
      </c>
      <c r="T1891">
        <v>44</v>
      </c>
      <c r="U1891">
        <f t="shared" si="297"/>
        <v>44</v>
      </c>
      <c r="V1891" t="str">
        <f t="shared" si="298"/>
        <v/>
      </c>
      <c r="W1891" t="b">
        <v>1</v>
      </c>
      <c r="X1891" t="s">
        <v>8277</v>
      </c>
      <c r="Y1891" s="3">
        <f t="shared" si="299"/>
        <v>1.0660000000000001</v>
      </c>
      <c r="Z1891" s="4">
        <f t="shared" si="292"/>
        <v>48.454545454545453</v>
      </c>
      <c r="AA1891" t="s">
        <v>8321</v>
      </c>
      <c r="AB1891" t="s">
        <v>8325</v>
      </c>
      <c r="AC1891">
        <f>1</f>
        <v>1</v>
      </c>
    </row>
    <row r="1892" spans="1:29" ht="43.2" x14ac:dyDescent="0.3">
      <c r="A1892">
        <v>1890</v>
      </c>
      <c r="B1892" s="1" t="s">
        <v>1891</v>
      </c>
      <c r="C1892" s="1" t="s">
        <v>6000</v>
      </c>
      <c r="D1892">
        <v>12000</v>
      </c>
      <c r="E1892">
        <f>VLOOKUP(D1892,LU_A!$C$2:$D$13,1,TRUE)</f>
        <v>10000</v>
      </c>
      <c r="F1892" t="str">
        <f>VLOOKUP($D1892,LU_A!$C$2:$D$13,2,TRUE)</f>
        <v>SmD</v>
      </c>
      <c r="G1892">
        <v>17350.13</v>
      </c>
      <c r="H1892" t="s">
        <v>8219</v>
      </c>
      <c r="I1892" t="s">
        <v>8224</v>
      </c>
      <c r="J1892" t="s">
        <v>8246</v>
      </c>
      <c r="K1892">
        <v>1355597528</v>
      </c>
      <c r="L1892" s="8">
        <f t="shared" si="290"/>
        <v>41258.786203703705</v>
      </c>
      <c r="M1892" s="8">
        <f t="shared" si="293"/>
        <v>41258</v>
      </c>
      <c r="N1892" s="9">
        <f t="shared" si="294"/>
        <v>0.78620370370481396</v>
      </c>
      <c r="O1892">
        <v>1353005528</v>
      </c>
      <c r="P1892" s="8">
        <f t="shared" si="291"/>
        <v>41228.786203703705</v>
      </c>
      <c r="Q1892" s="8">
        <f t="shared" si="295"/>
        <v>41228</v>
      </c>
      <c r="R1892" s="9">
        <f t="shared" si="296"/>
        <v>0.78620370370481396</v>
      </c>
      <c r="S1892" t="b">
        <v>0</v>
      </c>
      <c r="T1892">
        <v>246</v>
      </c>
      <c r="U1892">
        <f t="shared" si="297"/>
        <v>246</v>
      </c>
      <c r="V1892" t="str">
        <f t="shared" si="298"/>
        <v/>
      </c>
      <c r="W1892" t="b">
        <v>1</v>
      </c>
      <c r="X1892" t="s">
        <v>8277</v>
      </c>
      <c r="Y1892" s="3">
        <f t="shared" si="299"/>
        <v>1.4458441666666668</v>
      </c>
      <c r="Z1892" s="4">
        <f t="shared" si="292"/>
        <v>70.5289837398374</v>
      </c>
      <c r="AA1892" t="s">
        <v>8321</v>
      </c>
      <c r="AB1892" t="s">
        <v>8325</v>
      </c>
      <c r="AC1892">
        <f>1</f>
        <v>1</v>
      </c>
    </row>
    <row r="1893" spans="1:29" ht="57.6" x14ac:dyDescent="0.3">
      <c r="A1893">
        <v>1891</v>
      </c>
      <c r="B1893" s="1" t="s">
        <v>1892</v>
      </c>
      <c r="C1893" s="1" t="s">
        <v>6001</v>
      </c>
      <c r="D1893">
        <v>10000</v>
      </c>
      <c r="E1893">
        <f>VLOOKUP(D1893,LU_A!$C$2:$D$13,1,TRUE)</f>
        <v>10000</v>
      </c>
      <c r="F1893" t="str">
        <f>VLOOKUP($D1893,LU_A!$C$2:$D$13,2,TRUE)</f>
        <v>SmD</v>
      </c>
      <c r="G1893">
        <v>10555</v>
      </c>
      <c r="H1893" t="s">
        <v>8219</v>
      </c>
      <c r="I1893" t="s">
        <v>8224</v>
      </c>
      <c r="J1893" t="s">
        <v>8246</v>
      </c>
      <c r="K1893">
        <v>1279778400</v>
      </c>
      <c r="L1893" s="8">
        <f t="shared" si="290"/>
        <v>40381.25</v>
      </c>
      <c r="M1893" s="8">
        <f t="shared" si="293"/>
        <v>40381</v>
      </c>
      <c r="N1893" s="9">
        <f t="shared" si="294"/>
        <v>0.25</v>
      </c>
      <c r="O1893">
        <v>1275851354</v>
      </c>
      <c r="P1893" s="8">
        <f t="shared" si="291"/>
        <v>40335.798078703701</v>
      </c>
      <c r="Q1893" s="8">
        <f t="shared" si="295"/>
        <v>40335</v>
      </c>
      <c r="R1893" s="9">
        <f t="shared" si="296"/>
        <v>0.7980787037013215</v>
      </c>
      <c r="S1893" t="b">
        <v>0</v>
      </c>
      <c r="T1893">
        <v>120</v>
      </c>
      <c r="U1893">
        <f t="shared" si="297"/>
        <v>120</v>
      </c>
      <c r="V1893" t="str">
        <f t="shared" si="298"/>
        <v/>
      </c>
      <c r="W1893" t="b">
        <v>1</v>
      </c>
      <c r="X1893" t="s">
        <v>8277</v>
      </c>
      <c r="Y1893" s="3">
        <f t="shared" si="299"/>
        <v>1.0555000000000001</v>
      </c>
      <c r="Z1893" s="4">
        <f t="shared" si="292"/>
        <v>87.958333333333329</v>
      </c>
      <c r="AA1893" t="s">
        <v>8321</v>
      </c>
      <c r="AB1893" t="s">
        <v>8325</v>
      </c>
      <c r="AC1893">
        <f>1</f>
        <v>1</v>
      </c>
    </row>
    <row r="1894" spans="1:29" ht="43.2" x14ac:dyDescent="0.3">
      <c r="A1894">
        <v>1892</v>
      </c>
      <c r="B1894" s="1" t="s">
        <v>1893</v>
      </c>
      <c r="C1894" s="1" t="s">
        <v>6002</v>
      </c>
      <c r="D1894">
        <v>500</v>
      </c>
      <c r="E1894">
        <f>VLOOKUP(D1894,LU_A!$C$2:$D$13,1,TRUE)</f>
        <v>0</v>
      </c>
      <c r="F1894" t="str">
        <f>VLOOKUP($D1894,LU_A!$C$2:$D$13,2,TRUE)</f>
        <v>SmA</v>
      </c>
      <c r="G1894">
        <v>683</v>
      </c>
      <c r="H1894" t="s">
        <v>8219</v>
      </c>
      <c r="I1894" t="s">
        <v>8224</v>
      </c>
      <c r="J1894" t="s">
        <v>8246</v>
      </c>
      <c r="K1894">
        <v>1307459881</v>
      </c>
      <c r="L1894" s="8">
        <f t="shared" si="290"/>
        <v>40701.637511574074</v>
      </c>
      <c r="M1894" s="8">
        <f t="shared" si="293"/>
        <v>40701</v>
      </c>
      <c r="N1894" s="9">
        <f t="shared" si="294"/>
        <v>0.63751157407386927</v>
      </c>
      <c r="O1894">
        <v>1304867881</v>
      </c>
      <c r="P1894" s="8">
        <f t="shared" si="291"/>
        <v>40671.637511574074</v>
      </c>
      <c r="Q1894" s="8">
        <f t="shared" si="295"/>
        <v>40671</v>
      </c>
      <c r="R1894" s="9">
        <f t="shared" si="296"/>
        <v>0.63751157407386927</v>
      </c>
      <c r="S1894" t="b">
        <v>0</v>
      </c>
      <c r="T1894">
        <v>26</v>
      </c>
      <c r="U1894">
        <f t="shared" si="297"/>
        <v>26</v>
      </c>
      <c r="V1894" t="str">
        <f t="shared" si="298"/>
        <v/>
      </c>
      <c r="W1894" t="b">
        <v>1</v>
      </c>
      <c r="X1894" t="s">
        <v>8277</v>
      </c>
      <c r="Y1894" s="3">
        <f t="shared" si="299"/>
        <v>1.3660000000000001</v>
      </c>
      <c r="Z1894" s="4">
        <f t="shared" si="292"/>
        <v>26.26923076923077</v>
      </c>
      <c r="AA1894" t="s">
        <v>8321</v>
      </c>
      <c r="AB1894" t="s">
        <v>8325</v>
      </c>
      <c r="AC1894">
        <f>1</f>
        <v>1</v>
      </c>
    </row>
    <row r="1895" spans="1:29" ht="43.2" x14ac:dyDescent="0.3">
      <c r="A1895">
        <v>1893</v>
      </c>
      <c r="B1895" s="1" t="s">
        <v>1894</v>
      </c>
      <c r="C1895" s="1" t="s">
        <v>6003</v>
      </c>
      <c r="D1895">
        <v>2500</v>
      </c>
      <c r="E1895">
        <f>VLOOKUP(D1895,LU_A!$C$2:$D$13,1,TRUE)</f>
        <v>1000</v>
      </c>
      <c r="F1895" t="str">
        <f>VLOOKUP($D1895,LU_A!$C$2:$D$13,2,TRUE)</f>
        <v>SmB</v>
      </c>
      <c r="G1895">
        <v>2600</v>
      </c>
      <c r="H1895" t="s">
        <v>8219</v>
      </c>
      <c r="I1895" t="s">
        <v>8224</v>
      </c>
      <c r="J1895" t="s">
        <v>8246</v>
      </c>
      <c r="K1895">
        <v>1302926340</v>
      </c>
      <c r="L1895" s="8">
        <f t="shared" si="290"/>
        <v>40649.165972222225</v>
      </c>
      <c r="M1895" s="8">
        <f t="shared" si="293"/>
        <v>40649</v>
      </c>
      <c r="N1895" s="9">
        <f t="shared" si="294"/>
        <v>0.16597222222480923</v>
      </c>
      <c r="O1895">
        <v>1301524585</v>
      </c>
      <c r="P1895" s="8">
        <f t="shared" si="291"/>
        <v>40632.94195601852</v>
      </c>
      <c r="Q1895" s="8">
        <f t="shared" si="295"/>
        <v>40632</v>
      </c>
      <c r="R1895" s="9">
        <f t="shared" si="296"/>
        <v>0.94195601851970423</v>
      </c>
      <c r="S1895" t="b">
        <v>0</v>
      </c>
      <c r="T1895">
        <v>45</v>
      </c>
      <c r="U1895">
        <f t="shared" si="297"/>
        <v>45</v>
      </c>
      <c r="V1895" t="str">
        <f t="shared" si="298"/>
        <v/>
      </c>
      <c r="W1895" t="b">
        <v>1</v>
      </c>
      <c r="X1895" t="s">
        <v>8277</v>
      </c>
      <c r="Y1895" s="3">
        <f t="shared" si="299"/>
        <v>1.04</v>
      </c>
      <c r="Z1895" s="4">
        <f t="shared" si="292"/>
        <v>57.777777777777779</v>
      </c>
      <c r="AA1895" t="s">
        <v>8321</v>
      </c>
      <c r="AB1895" t="s">
        <v>8325</v>
      </c>
      <c r="AC1895">
        <f>1</f>
        <v>1</v>
      </c>
    </row>
    <row r="1896" spans="1:29" ht="28.8" x14ac:dyDescent="0.3">
      <c r="A1896">
        <v>1894</v>
      </c>
      <c r="B1896" s="1" t="s">
        <v>1895</v>
      </c>
      <c r="C1896" s="1" t="s">
        <v>6004</v>
      </c>
      <c r="D1896">
        <v>1000</v>
      </c>
      <c r="E1896">
        <f>VLOOKUP(D1896,LU_A!$C$2:$D$13,1,TRUE)</f>
        <v>1000</v>
      </c>
      <c r="F1896" t="str">
        <f>VLOOKUP($D1896,LU_A!$C$2:$D$13,2,TRUE)</f>
        <v>SmB</v>
      </c>
      <c r="G1896">
        <v>1145</v>
      </c>
      <c r="H1896" t="s">
        <v>8219</v>
      </c>
      <c r="I1896" t="s">
        <v>8224</v>
      </c>
      <c r="J1896" t="s">
        <v>8246</v>
      </c>
      <c r="K1896">
        <v>1329082983</v>
      </c>
      <c r="L1896" s="8">
        <f t="shared" si="290"/>
        <v>40951.904895833337</v>
      </c>
      <c r="M1896" s="8">
        <f t="shared" si="293"/>
        <v>40951</v>
      </c>
      <c r="N1896" s="9">
        <f t="shared" si="294"/>
        <v>0.90489583333692281</v>
      </c>
      <c r="O1896">
        <v>1326404583</v>
      </c>
      <c r="P1896" s="8">
        <f t="shared" si="291"/>
        <v>40920.904895833337</v>
      </c>
      <c r="Q1896" s="8">
        <f t="shared" si="295"/>
        <v>40920</v>
      </c>
      <c r="R1896" s="9">
        <f t="shared" si="296"/>
        <v>0.90489583333692281</v>
      </c>
      <c r="S1896" t="b">
        <v>0</v>
      </c>
      <c r="T1896">
        <v>20</v>
      </c>
      <c r="U1896">
        <f t="shared" si="297"/>
        <v>20</v>
      </c>
      <c r="V1896" t="str">
        <f t="shared" si="298"/>
        <v/>
      </c>
      <c r="W1896" t="b">
        <v>1</v>
      </c>
      <c r="X1896" t="s">
        <v>8277</v>
      </c>
      <c r="Y1896" s="3">
        <f t="shared" si="299"/>
        <v>1.145</v>
      </c>
      <c r="Z1896" s="4">
        <f t="shared" si="292"/>
        <v>57.25</v>
      </c>
      <c r="AA1896" t="s">
        <v>8321</v>
      </c>
      <c r="AB1896" t="s">
        <v>8325</v>
      </c>
      <c r="AC1896">
        <f>1</f>
        <v>1</v>
      </c>
    </row>
    <row r="1897" spans="1:29" ht="57.6" x14ac:dyDescent="0.3">
      <c r="A1897">
        <v>1895</v>
      </c>
      <c r="B1897" s="1" t="s">
        <v>1896</v>
      </c>
      <c r="C1897" s="1" t="s">
        <v>6005</v>
      </c>
      <c r="D1897">
        <v>9072</v>
      </c>
      <c r="E1897">
        <f>VLOOKUP(D1897,LU_A!$C$2:$D$13,1,TRUE)</f>
        <v>5000</v>
      </c>
      <c r="F1897" t="str">
        <f>VLOOKUP($D1897,LU_A!$C$2:$D$13,2,TRUE)</f>
        <v>SmC</v>
      </c>
      <c r="G1897">
        <v>9228</v>
      </c>
      <c r="H1897" t="s">
        <v>8219</v>
      </c>
      <c r="I1897" t="s">
        <v>8224</v>
      </c>
      <c r="J1897" t="s">
        <v>8246</v>
      </c>
      <c r="K1897">
        <v>1445363722</v>
      </c>
      <c r="L1897" s="8">
        <f t="shared" si="290"/>
        <v>42297.746782407412</v>
      </c>
      <c r="M1897" s="8">
        <f t="shared" si="293"/>
        <v>42297</v>
      </c>
      <c r="N1897" s="9">
        <f t="shared" si="294"/>
        <v>0.74678240741195623</v>
      </c>
      <c r="O1897">
        <v>1442771722</v>
      </c>
      <c r="P1897" s="8">
        <f t="shared" si="291"/>
        <v>42267.746782407412</v>
      </c>
      <c r="Q1897" s="8">
        <f t="shared" si="295"/>
        <v>42267</v>
      </c>
      <c r="R1897" s="9">
        <f t="shared" si="296"/>
        <v>0.74678240741195623</v>
      </c>
      <c r="S1897" t="b">
        <v>0</v>
      </c>
      <c r="T1897">
        <v>47</v>
      </c>
      <c r="U1897">
        <f t="shared" si="297"/>
        <v>47</v>
      </c>
      <c r="V1897" t="str">
        <f t="shared" si="298"/>
        <v/>
      </c>
      <c r="W1897" t="b">
        <v>1</v>
      </c>
      <c r="X1897" t="s">
        <v>8277</v>
      </c>
      <c r="Y1897" s="3">
        <f t="shared" si="299"/>
        <v>1.0171957671957672</v>
      </c>
      <c r="Z1897" s="4">
        <f t="shared" si="292"/>
        <v>196.34042553191489</v>
      </c>
      <c r="AA1897" t="s">
        <v>8321</v>
      </c>
      <c r="AB1897" t="s">
        <v>8325</v>
      </c>
      <c r="AC1897">
        <f>1</f>
        <v>1</v>
      </c>
    </row>
    <row r="1898" spans="1:29" ht="43.2" x14ac:dyDescent="0.3">
      <c r="A1898">
        <v>1896</v>
      </c>
      <c r="B1898" s="1" t="s">
        <v>1897</v>
      </c>
      <c r="C1898" s="1" t="s">
        <v>6006</v>
      </c>
      <c r="D1898">
        <v>451</v>
      </c>
      <c r="E1898">
        <f>VLOOKUP(D1898,LU_A!$C$2:$D$13,1,TRUE)</f>
        <v>0</v>
      </c>
      <c r="F1898" t="str">
        <f>VLOOKUP($D1898,LU_A!$C$2:$D$13,2,TRUE)</f>
        <v>SmA</v>
      </c>
      <c r="G1898">
        <v>559</v>
      </c>
      <c r="H1898" t="s">
        <v>8219</v>
      </c>
      <c r="I1898" t="s">
        <v>8224</v>
      </c>
      <c r="J1898" t="s">
        <v>8246</v>
      </c>
      <c r="K1898">
        <v>1334250165</v>
      </c>
      <c r="L1898" s="8">
        <f t="shared" si="290"/>
        <v>41011.710243055553</v>
      </c>
      <c r="M1898" s="8">
        <f t="shared" si="293"/>
        <v>41011</v>
      </c>
      <c r="N1898" s="9">
        <f t="shared" si="294"/>
        <v>0.71024305555329192</v>
      </c>
      <c r="O1898">
        <v>1331658165</v>
      </c>
      <c r="P1898" s="8">
        <f t="shared" si="291"/>
        <v>40981.710243055553</v>
      </c>
      <c r="Q1898" s="8">
        <f t="shared" si="295"/>
        <v>40981</v>
      </c>
      <c r="R1898" s="9">
        <f t="shared" si="296"/>
        <v>0.71024305555329192</v>
      </c>
      <c r="S1898" t="b">
        <v>0</v>
      </c>
      <c r="T1898">
        <v>13</v>
      </c>
      <c r="U1898">
        <f t="shared" si="297"/>
        <v>13</v>
      </c>
      <c r="V1898" t="str">
        <f t="shared" si="298"/>
        <v/>
      </c>
      <c r="W1898" t="b">
        <v>1</v>
      </c>
      <c r="X1898" t="s">
        <v>8277</v>
      </c>
      <c r="Y1898" s="3">
        <f t="shared" si="299"/>
        <v>1.2394678492239468</v>
      </c>
      <c r="Z1898" s="4">
        <f t="shared" si="292"/>
        <v>43</v>
      </c>
      <c r="AA1898" t="s">
        <v>8321</v>
      </c>
      <c r="AB1898" t="s">
        <v>8325</v>
      </c>
      <c r="AC1898">
        <f>1</f>
        <v>1</v>
      </c>
    </row>
    <row r="1899" spans="1:29" ht="43.2" x14ac:dyDescent="0.3">
      <c r="A1899">
        <v>1897</v>
      </c>
      <c r="B1899" s="1" t="s">
        <v>1898</v>
      </c>
      <c r="C1899" s="1" t="s">
        <v>6007</v>
      </c>
      <c r="D1899">
        <v>6350</v>
      </c>
      <c r="E1899">
        <f>VLOOKUP(D1899,LU_A!$C$2:$D$13,1,TRUE)</f>
        <v>5000</v>
      </c>
      <c r="F1899" t="str">
        <f>VLOOKUP($D1899,LU_A!$C$2:$D$13,2,TRUE)</f>
        <v>SmC</v>
      </c>
      <c r="G1899">
        <v>6506</v>
      </c>
      <c r="H1899" t="s">
        <v>8219</v>
      </c>
      <c r="I1899" t="s">
        <v>8224</v>
      </c>
      <c r="J1899" t="s">
        <v>8246</v>
      </c>
      <c r="K1899">
        <v>1393966800</v>
      </c>
      <c r="L1899" s="8">
        <f t="shared" si="290"/>
        <v>41702.875</v>
      </c>
      <c r="M1899" s="8">
        <f t="shared" si="293"/>
        <v>41702</v>
      </c>
      <c r="N1899" s="9">
        <f t="shared" si="294"/>
        <v>0.875</v>
      </c>
      <c r="O1899">
        <v>1392040806</v>
      </c>
      <c r="P1899" s="8">
        <f t="shared" si="291"/>
        <v>41680.583402777782</v>
      </c>
      <c r="Q1899" s="8">
        <f t="shared" si="295"/>
        <v>41680</v>
      </c>
      <c r="R1899" s="9">
        <f t="shared" si="296"/>
        <v>0.58340277778188465</v>
      </c>
      <c r="S1899" t="b">
        <v>0</v>
      </c>
      <c r="T1899">
        <v>183</v>
      </c>
      <c r="U1899">
        <f t="shared" si="297"/>
        <v>183</v>
      </c>
      <c r="V1899" t="str">
        <f t="shared" si="298"/>
        <v/>
      </c>
      <c r="W1899" t="b">
        <v>1</v>
      </c>
      <c r="X1899" t="s">
        <v>8277</v>
      </c>
      <c r="Y1899" s="3">
        <f t="shared" si="299"/>
        <v>1.0245669291338582</v>
      </c>
      <c r="Z1899" s="4">
        <f t="shared" si="292"/>
        <v>35.551912568306008</v>
      </c>
      <c r="AA1899" t="s">
        <v>8321</v>
      </c>
      <c r="AB1899" t="s">
        <v>8325</v>
      </c>
      <c r="AC1899">
        <f>1</f>
        <v>1</v>
      </c>
    </row>
    <row r="1900" spans="1:29" ht="43.2" x14ac:dyDescent="0.3">
      <c r="A1900">
        <v>1898</v>
      </c>
      <c r="B1900" s="1" t="s">
        <v>1899</v>
      </c>
      <c r="C1900" s="1" t="s">
        <v>6008</v>
      </c>
      <c r="D1900">
        <v>1000</v>
      </c>
      <c r="E1900">
        <f>VLOOKUP(D1900,LU_A!$C$2:$D$13,1,TRUE)</f>
        <v>1000</v>
      </c>
      <c r="F1900" t="str">
        <f>VLOOKUP($D1900,LU_A!$C$2:$D$13,2,TRUE)</f>
        <v>SmB</v>
      </c>
      <c r="G1900">
        <v>1445</v>
      </c>
      <c r="H1900" t="s">
        <v>8219</v>
      </c>
      <c r="I1900" t="s">
        <v>8224</v>
      </c>
      <c r="J1900" t="s">
        <v>8246</v>
      </c>
      <c r="K1900">
        <v>1454349600</v>
      </c>
      <c r="L1900" s="8">
        <f t="shared" si="290"/>
        <v>42401.75</v>
      </c>
      <c r="M1900" s="8">
        <f t="shared" si="293"/>
        <v>42401</v>
      </c>
      <c r="N1900" s="9">
        <f t="shared" si="294"/>
        <v>0.75</v>
      </c>
      <c r="O1900">
        <v>1451277473</v>
      </c>
      <c r="P1900" s="8">
        <f t="shared" si="291"/>
        <v>42366.192974537036</v>
      </c>
      <c r="Q1900" s="8">
        <f t="shared" si="295"/>
        <v>42366</v>
      </c>
      <c r="R1900" s="9">
        <f t="shared" si="296"/>
        <v>0.19297453703620704</v>
      </c>
      <c r="S1900" t="b">
        <v>0</v>
      </c>
      <c r="T1900">
        <v>21</v>
      </c>
      <c r="U1900">
        <f t="shared" si="297"/>
        <v>21</v>
      </c>
      <c r="V1900" t="str">
        <f t="shared" si="298"/>
        <v/>
      </c>
      <c r="W1900" t="b">
        <v>1</v>
      </c>
      <c r="X1900" t="s">
        <v>8277</v>
      </c>
      <c r="Y1900" s="3">
        <f t="shared" si="299"/>
        <v>1.4450000000000001</v>
      </c>
      <c r="Z1900" s="4">
        <f t="shared" si="292"/>
        <v>68.80952380952381</v>
      </c>
      <c r="AA1900" t="s">
        <v>8321</v>
      </c>
      <c r="AB1900" t="s">
        <v>8325</v>
      </c>
      <c r="AC1900">
        <f>1</f>
        <v>1</v>
      </c>
    </row>
    <row r="1901" spans="1:29" ht="43.2" x14ac:dyDescent="0.3">
      <c r="A1901">
        <v>1899</v>
      </c>
      <c r="B1901" s="1" t="s">
        <v>1900</v>
      </c>
      <c r="C1901" s="1" t="s">
        <v>6009</v>
      </c>
      <c r="D1901">
        <v>900</v>
      </c>
      <c r="E1901">
        <f>VLOOKUP(D1901,LU_A!$C$2:$D$13,1,TRUE)</f>
        <v>0</v>
      </c>
      <c r="F1901" t="str">
        <f>VLOOKUP($D1901,LU_A!$C$2:$D$13,2,TRUE)</f>
        <v>SmA</v>
      </c>
      <c r="G1901">
        <v>1200</v>
      </c>
      <c r="H1901" t="s">
        <v>8219</v>
      </c>
      <c r="I1901" t="s">
        <v>8224</v>
      </c>
      <c r="J1901" t="s">
        <v>8246</v>
      </c>
      <c r="K1901">
        <v>1427319366</v>
      </c>
      <c r="L1901" s="8">
        <f t="shared" si="290"/>
        <v>42088.90006944444</v>
      </c>
      <c r="M1901" s="8">
        <f t="shared" si="293"/>
        <v>42088</v>
      </c>
      <c r="N1901" s="9">
        <f t="shared" si="294"/>
        <v>0.90006944444030523</v>
      </c>
      <c r="O1901">
        <v>1424730966</v>
      </c>
      <c r="P1901" s="8">
        <f t="shared" si="291"/>
        <v>42058.941736111112</v>
      </c>
      <c r="Q1901" s="8">
        <f t="shared" si="295"/>
        <v>42058</v>
      </c>
      <c r="R1901" s="9">
        <f t="shared" si="296"/>
        <v>0.94173611111182254</v>
      </c>
      <c r="S1901" t="b">
        <v>0</v>
      </c>
      <c r="T1901">
        <v>42</v>
      </c>
      <c r="U1901">
        <f t="shared" si="297"/>
        <v>42</v>
      </c>
      <c r="V1901" t="str">
        <f t="shared" si="298"/>
        <v/>
      </c>
      <c r="W1901" t="b">
        <v>1</v>
      </c>
      <c r="X1901" t="s">
        <v>8277</v>
      </c>
      <c r="Y1901" s="3">
        <f t="shared" si="299"/>
        <v>1.3333333333333333</v>
      </c>
      <c r="Z1901" s="4">
        <f t="shared" si="292"/>
        <v>28.571428571428573</v>
      </c>
      <c r="AA1901" t="s">
        <v>8321</v>
      </c>
      <c r="AB1901" t="s">
        <v>8325</v>
      </c>
      <c r="AC1901">
        <f>1</f>
        <v>1</v>
      </c>
    </row>
    <row r="1902" spans="1:29" ht="57.6" x14ac:dyDescent="0.3">
      <c r="A1902">
        <v>1900</v>
      </c>
      <c r="B1902" s="1" t="s">
        <v>1901</v>
      </c>
      <c r="C1902" s="1" t="s">
        <v>6010</v>
      </c>
      <c r="D1902">
        <v>2500</v>
      </c>
      <c r="E1902">
        <f>VLOOKUP(D1902,LU_A!$C$2:$D$13,1,TRUE)</f>
        <v>1000</v>
      </c>
      <c r="F1902" t="str">
        <f>VLOOKUP($D1902,LU_A!$C$2:$D$13,2,TRUE)</f>
        <v>SmB</v>
      </c>
      <c r="G1902">
        <v>2734.11</v>
      </c>
      <c r="H1902" t="s">
        <v>8219</v>
      </c>
      <c r="I1902" t="s">
        <v>8224</v>
      </c>
      <c r="J1902" t="s">
        <v>8246</v>
      </c>
      <c r="K1902">
        <v>1349517540</v>
      </c>
      <c r="L1902" s="8">
        <f t="shared" si="290"/>
        <v>41188.415972222225</v>
      </c>
      <c r="M1902" s="8">
        <f t="shared" si="293"/>
        <v>41188</v>
      </c>
      <c r="N1902" s="9">
        <f t="shared" si="294"/>
        <v>0.41597222222480923</v>
      </c>
      <c r="O1902">
        <v>1347137731</v>
      </c>
      <c r="P1902" s="8">
        <f t="shared" si="291"/>
        <v>41160.871886574074</v>
      </c>
      <c r="Q1902" s="8">
        <f t="shared" si="295"/>
        <v>41160</v>
      </c>
      <c r="R1902" s="9">
        <f t="shared" si="296"/>
        <v>0.87188657407386927</v>
      </c>
      <c r="S1902" t="b">
        <v>0</v>
      </c>
      <c r="T1902">
        <v>54</v>
      </c>
      <c r="U1902">
        <f t="shared" si="297"/>
        <v>54</v>
      </c>
      <c r="V1902" t="str">
        <f t="shared" si="298"/>
        <v/>
      </c>
      <c r="W1902" t="b">
        <v>1</v>
      </c>
      <c r="X1902" t="s">
        <v>8277</v>
      </c>
      <c r="Y1902" s="3">
        <f t="shared" si="299"/>
        <v>1.0936440000000001</v>
      </c>
      <c r="Z1902" s="4">
        <f t="shared" si="292"/>
        <v>50.631666666666668</v>
      </c>
      <c r="AA1902" t="s">
        <v>8321</v>
      </c>
      <c r="AB1902" t="s">
        <v>8325</v>
      </c>
      <c r="AC1902">
        <f>1</f>
        <v>1</v>
      </c>
    </row>
    <row r="1903" spans="1:29" ht="43.2" x14ac:dyDescent="0.3">
      <c r="A1903">
        <v>1901</v>
      </c>
      <c r="B1903" s="1" t="s">
        <v>1902</v>
      </c>
      <c r="C1903" s="1" t="s">
        <v>6011</v>
      </c>
      <c r="D1903">
        <v>99000</v>
      </c>
      <c r="E1903">
        <f>VLOOKUP(D1903,LU_A!$C$2:$D$13,1,TRUE)</f>
        <v>50000</v>
      </c>
      <c r="F1903" t="str">
        <f>VLOOKUP($D1903,LU_A!$C$2:$D$13,2,TRUE)</f>
        <v>LgD</v>
      </c>
      <c r="G1903">
        <v>2670</v>
      </c>
      <c r="H1903" t="s">
        <v>8221</v>
      </c>
      <c r="I1903" t="s">
        <v>8225</v>
      </c>
      <c r="J1903" t="s">
        <v>8247</v>
      </c>
      <c r="K1903">
        <v>1432299600</v>
      </c>
      <c r="L1903" s="8">
        <f t="shared" si="290"/>
        <v>42146.541666666672</v>
      </c>
      <c r="M1903" s="8">
        <f t="shared" si="293"/>
        <v>42146</v>
      </c>
      <c r="N1903" s="9">
        <f t="shared" si="294"/>
        <v>0.54166666667151731</v>
      </c>
      <c r="O1903">
        <v>1429707729</v>
      </c>
      <c r="P1903" s="8">
        <f t="shared" si="291"/>
        <v>42116.54315972222</v>
      </c>
      <c r="Q1903" s="8">
        <f t="shared" si="295"/>
        <v>42116</v>
      </c>
      <c r="R1903" s="9">
        <f t="shared" si="296"/>
        <v>0.54315972221957054</v>
      </c>
      <c r="S1903" t="b">
        <v>0</v>
      </c>
      <c r="T1903">
        <v>25</v>
      </c>
      <c r="U1903" t="str">
        <f t="shared" si="297"/>
        <v/>
      </c>
      <c r="V1903">
        <f t="shared" si="298"/>
        <v>25</v>
      </c>
      <c r="W1903" t="b">
        <v>0</v>
      </c>
      <c r="X1903" t="s">
        <v>8292</v>
      </c>
      <c r="Y1903" s="3">
        <f t="shared" si="299"/>
        <v>2.696969696969697E-2</v>
      </c>
      <c r="Z1903" s="4">
        <f t="shared" si="292"/>
        <v>106.8</v>
      </c>
      <c r="AA1903" t="s">
        <v>8315</v>
      </c>
      <c r="AB1903" t="s">
        <v>8344</v>
      </c>
      <c r="AC1903">
        <f>1</f>
        <v>1</v>
      </c>
    </row>
    <row r="1904" spans="1:29" ht="43.2" x14ac:dyDescent="0.3">
      <c r="A1904">
        <v>1902</v>
      </c>
      <c r="B1904" s="1" t="s">
        <v>1903</v>
      </c>
      <c r="C1904" s="1" t="s">
        <v>6012</v>
      </c>
      <c r="D1904">
        <v>1000</v>
      </c>
      <c r="E1904">
        <f>VLOOKUP(D1904,LU_A!$C$2:$D$13,1,TRUE)</f>
        <v>1000</v>
      </c>
      <c r="F1904" t="str">
        <f>VLOOKUP($D1904,LU_A!$C$2:$D$13,2,TRUE)</f>
        <v>SmB</v>
      </c>
      <c r="G1904">
        <v>12</v>
      </c>
      <c r="H1904" t="s">
        <v>8221</v>
      </c>
      <c r="I1904" t="s">
        <v>8233</v>
      </c>
      <c r="J1904" t="s">
        <v>8249</v>
      </c>
      <c r="K1904">
        <v>1425495447</v>
      </c>
      <c r="L1904" s="8">
        <f t="shared" si="290"/>
        <v>42067.789895833332</v>
      </c>
      <c r="M1904" s="8">
        <f t="shared" si="293"/>
        <v>42067</v>
      </c>
      <c r="N1904" s="9">
        <f t="shared" si="294"/>
        <v>0.78989583333168412</v>
      </c>
      <c r="O1904">
        <v>1422903447</v>
      </c>
      <c r="P1904" s="8">
        <f t="shared" si="291"/>
        <v>42037.789895833332</v>
      </c>
      <c r="Q1904" s="8">
        <f t="shared" si="295"/>
        <v>42037</v>
      </c>
      <c r="R1904" s="9">
        <f t="shared" si="296"/>
        <v>0.78989583333168412</v>
      </c>
      <c r="S1904" t="b">
        <v>0</v>
      </c>
      <c r="T1904">
        <v>3</v>
      </c>
      <c r="U1904" t="str">
        <f t="shared" si="297"/>
        <v/>
      </c>
      <c r="V1904">
        <f t="shared" si="298"/>
        <v>3</v>
      </c>
      <c r="W1904" t="b">
        <v>0</v>
      </c>
      <c r="X1904" t="s">
        <v>8292</v>
      </c>
      <c r="Y1904" s="3">
        <f t="shared" si="299"/>
        <v>1.2E-2</v>
      </c>
      <c r="Z1904" s="4">
        <f t="shared" si="292"/>
        <v>4</v>
      </c>
      <c r="AA1904" t="s">
        <v>8315</v>
      </c>
      <c r="AB1904" t="s">
        <v>8344</v>
      </c>
      <c r="AC1904">
        <f>1</f>
        <v>1</v>
      </c>
    </row>
    <row r="1905" spans="1:29" ht="43.2" x14ac:dyDescent="0.3">
      <c r="A1905">
        <v>1903</v>
      </c>
      <c r="B1905" s="1" t="s">
        <v>1904</v>
      </c>
      <c r="C1905" s="1" t="s">
        <v>6013</v>
      </c>
      <c r="D1905">
        <v>3000</v>
      </c>
      <c r="E1905">
        <f>VLOOKUP(D1905,LU_A!$C$2:$D$13,1,TRUE)</f>
        <v>1000</v>
      </c>
      <c r="F1905" t="str">
        <f>VLOOKUP($D1905,LU_A!$C$2:$D$13,2,TRUE)</f>
        <v>SmB</v>
      </c>
      <c r="G1905">
        <v>1398</v>
      </c>
      <c r="H1905" t="s">
        <v>8221</v>
      </c>
      <c r="I1905" t="s">
        <v>8224</v>
      </c>
      <c r="J1905" t="s">
        <v>8246</v>
      </c>
      <c r="K1905">
        <v>1485541791</v>
      </c>
      <c r="L1905" s="8">
        <f t="shared" si="290"/>
        <v>42762.770729166667</v>
      </c>
      <c r="M1905" s="8">
        <f t="shared" si="293"/>
        <v>42762</v>
      </c>
      <c r="N1905" s="9">
        <f t="shared" si="294"/>
        <v>0.77072916666656965</v>
      </c>
      <c r="O1905">
        <v>1480357791</v>
      </c>
      <c r="P1905" s="8">
        <f t="shared" si="291"/>
        <v>42702.770729166667</v>
      </c>
      <c r="Q1905" s="8">
        <f t="shared" si="295"/>
        <v>42702</v>
      </c>
      <c r="R1905" s="9">
        <f t="shared" si="296"/>
        <v>0.77072916666656965</v>
      </c>
      <c r="S1905" t="b">
        <v>0</v>
      </c>
      <c r="T1905">
        <v>41</v>
      </c>
      <c r="U1905" t="str">
        <f t="shared" si="297"/>
        <v/>
      </c>
      <c r="V1905">
        <f t="shared" si="298"/>
        <v>41</v>
      </c>
      <c r="W1905" t="b">
        <v>0</v>
      </c>
      <c r="X1905" t="s">
        <v>8292</v>
      </c>
      <c r="Y1905" s="3">
        <f t="shared" si="299"/>
        <v>0.46600000000000003</v>
      </c>
      <c r="Z1905" s="4">
        <f t="shared" si="292"/>
        <v>34.097560975609753</v>
      </c>
      <c r="AA1905" t="s">
        <v>8315</v>
      </c>
      <c r="AB1905" t="s">
        <v>8344</v>
      </c>
      <c r="AC1905">
        <f>1</f>
        <v>1</v>
      </c>
    </row>
    <row r="1906" spans="1:29" ht="43.2" x14ac:dyDescent="0.3">
      <c r="A1906">
        <v>1904</v>
      </c>
      <c r="B1906" s="1" t="s">
        <v>1905</v>
      </c>
      <c r="C1906" s="1" t="s">
        <v>6014</v>
      </c>
      <c r="D1906">
        <v>50000</v>
      </c>
      <c r="E1906">
        <f>VLOOKUP(D1906,LU_A!$C$2:$D$13,1,TRUE)</f>
        <v>50000</v>
      </c>
      <c r="F1906" t="str">
        <f>VLOOKUP($D1906,LU_A!$C$2:$D$13,2,TRUE)</f>
        <v>LgD</v>
      </c>
      <c r="G1906">
        <v>50</v>
      </c>
      <c r="H1906" t="s">
        <v>8221</v>
      </c>
      <c r="I1906" t="s">
        <v>8224</v>
      </c>
      <c r="J1906" t="s">
        <v>8246</v>
      </c>
      <c r="K1906">
        <v>1451752021</v>
      </c>
      <c r="L1906" s="8">
        <f t="shared" si="290"/>
        <v>42371.685428240744</v>
      </c>
      <c r="M1906" s="8">
        <f t="shared" si="293"/>
        <v>42371</v>
      </c>
      <c r="N1906" s="9">
        <f t="shared" si="294"/>
        <v>0.68542824074393138</v>
      </c>
      <c r="O1906">
        <v>1447864021</v>
      </c>
      <c r="P1906" s="8">
        <f t="shared" si="291"/>
        <v>42326.685428240744</v>
      </c>
      <c r="Q1906" s="8">
        <f t="shared" si="295"/>
        <v>42326</v>
      </c>
      <c r="R1906" s="9">
        <f t="shared" si="296"/>
        <v>0.68542824074393138</v>
      </c>
      <c r="S1906" t="b">
        <v>0</v>
      </c>
      <c r="T1906">
        <v>2</v>
      </c>
      <c r="U1906" t="str">
        <f t="shared" si="297"/>
        <v/>
      </c>
      <c r="V1906">
        <f t="shared" si="298"/>
        <v>2</v>
      </c>
      <c r="W1906" t="b">
        <v>0</v>
      </c>
      <c r="X1906" t="s">
        <v>8292</v>
      </c>
      <c r="Y1906" s="3">
        <f t="shared" si="299"/>
        <v>1E-3</v>
      </c>
      <c r="Z1906" s="4">
        <f t="shared" si="292"/>
        <v>25</v>
      </c>
      <c r="AA1906" t="s">
        <v>8315</v>
      </c>
      <c r="AB1906" t="s">
        <v>8344</v>
      </c>
      <c r="AC1906">
        <f>1</f>
        <v>1</v>
      </c>
    </row>
    <row r="1907" spans="1:29" ht="57.6" x14ac:dyDescent="0.3">
      <c r="A1907">
        <v>1905</v>
      </c>
      <c r="B1907" s="1" t="s">
        <v>1906</v>
      </c>
      <c r="C1907" s="1" t="s">
        <v>6015</v>
      </c>
      <c r="D1907">
        <v>25000</v>
      </c>
      <c r="E1907">
        <f>VLOOKUP(D1907,LU_A!$C$2:$D$13,1,TRUE)</f>
        <v>25000</v>
      </c>
      <c r="F1907" t="str">
        <f>VLOOKUP($D1907,LU_A!$C$2:$D$13,2,TRUE)</f>
        <v>MedC</v>
      </c>
      <c r="G1907">
        <v>42</v>
      </c>
      <c r="H1907" t="s">
        <v>8221</v>
      </c>
      <c r="I1907" t="s">
        <v>8224</v>
      </c>
      <c r="J1907" t="s">
        <v>8246</v>
      </c>
      <c r="K1907">
        <v>1410127994</v>
      </c>
      <c r="L1907" s="8">
        <f t="shared" si="290"/>
        <v>41889.925856481481</v>
      </c>
      <c r="M1907" s="8">
        <f t="shared" si="293"/>
        <v>41889</v>
      </c>
      <c r="N1907" s="9">
        <f t="shared" si="294"/>
        <v>0.92585648148087785</v>
      </c>
      <c r="O1907">
        <v>1407535994</v>
      </c>
      <c r="P1907" s="8">
        <f t="shared" si="291"/>
        <v>41859.925856481481</v>
      </c>
      <c r="Q1907" s="8">
        <f t="shared" si="295"/>
        <v>41859</v>
      </c>
      <c r="R1907" s="9">
        <f t="shared" si="296"/>
        <v>0.92585648148087785</v>
      </c>
      <c r="S1907" t="b">
        <v>0</v>
      </c>
      <c r="T1907">
        <v>4</v>
      </c>
      <c r="U1907" t="str">
        <f t="shared" si="297"/>
        <v/>
      </c>
      <c r="V1907">
        <f t="shared" si="298"/>
        <v>4</v>
      </c>
      <c r="W1907" t="b">
        <v>0</v>
      </c>
      <c r="X1907" t="s">
        <v>8292</v>
      </c>
      <c r="Y1907" s="3">
        <f t="shared" si="299"/>
        <v>1.6800000000000001E-3</v>
      </c>
      <c r="Z1907" s="4">
        <f t="shared" si="292"/>
        <v>10.5</v>
      </c>
      <c r="AA1907" t="s">
        <v>8315</v>
      </c>
      <c r="AB1907" t="s">
        <v>8344</v>
      </c>
      <c r="AC1907">
        <f>1</f>
        <v>1</v>
      </c>
    </row>
    <row r="1908" spans="1:29" ht="43.2" x14ac:dyDescent="0.3">
      <c r="A1908">
        <v>1906</v>
      </c>
      <c r="B1908" s="1" t="s">
        <v>1907</v>
      </c>
      <c r="C1908" s="1" t="s">
        <v>6016</v>
      </c>
      <c r="D1908">
        <v>50000</v>
      </c>
      <c r="E1908">
        <f>VLOOKUP(D1908,LU_A!$C$2:$D$13,1,TRUE)</f>
        <v>50000</v>
      </c>
      <c r="F1908" t="str">
        <f>VLOOKUP($D1908,LU_A!$C$2:$D$13,2,TRUE)</f>
        <v>LgD</v>
      </c>
      <c r="G1908">
        <v>21380</v>
      </c>
      <c r="H1908" t="s">
        <v>8221</v>
      </c>
      <c r="I1908" t="s">
        <v>8224</v>
      </c>
      <c r="J1908" t="s">
        <v>8246</v>
      </c>
      <c r="K1908">
        <v>1466697983</v>
      </c>
      <c r="L1908" s="8">
        <f t="shared" si="290"/>
        <v>42544.671099537038</v>
      </c>
      <c r="M1908" s="8">
        <f t="shared" si="293"/>
        <v>42544</v>
      </c>
      <c r="N1908" s="9">
        <f t="shared" si="294"/>
        <v>0.67109953703766223</v>
      </c>
      <c r="O1908">
        <v>1464105983</v>
      </c>
      <c r="P1908" s="8">
        <f t="shared" si="291"/>
        <v>42514.671099537038</v>
      </c>
      <c r="Q1908" s="8">
        <f t="shared" si="295"/>
        <v>42514</v>
      </c>
      <c r="R1908" s="9">
        <f t="shared" si="296"/>
        <v>0.67109953703766223</v>
      </c>
      <c r="S1908" t="b">
        <v>0</v>
      </c>
      <c r="T1908">
        <v>99</v>
      </c>
      <c r="U1908" t="str">
        <f t="shared" si="297"/>
        <v/>
      </c>
      <c r="V1908">
        <f t="shared" si="298"/>
        <v>99</v>
      </c>
      <c r="W1908" t="b">
        <v>0</v>
      </c>
      <c r="X1908" t="s">
        <v>8292</v>
      </c>
      <c r="Y1908" s="3">
        <f t="shared" si="299"/>
        <v>0.42759999999999998</v>
      </c>
      <c r="Z1908" s="4">
        <f t="shared" si="292"/>
        <v>215.95959595959596</v>
      </c>
      <c r="AA1908" t="s">
        <v>8315</v>
      </c>
      <c r="AB1908" t="s">
        <v>8344</v>
      </c>
      <c r="AC1908">
        <f>1</f>
        <v>1</v>
      </c>
    </row>
    <row r="1909" spans="1:29" ht="43.2" x14ac:dyDescent="0.3">
      <c r="A1909">
        <v>1907</v>
      </c>
      <c r="B1909" s="1" t="s">
        <v>1908</v>
      </c>
      <c r="C1909" s="1" t="s">
        <v>6017</v>
      </c>
      <c r="D1909">
        <v>30000</v>
      </c>
      <c r="E1909">
        <f>VLOOKUP(D1909,LU_A!$C$2:$D$13,1,TRUE)</f>
        <v>30000</v>
      </c>
      <c r="F1909" t="str">
        <f>VLOOKUP($D1909,LU_A!$C$2:$D$13,2,TRUE)</f>
        <v>MedD</v>
      </c>
      <c r="G1909">
        <v>85</v>
      </c>
      <c r="H1909" t="s">
        <v>8221</v>
      </c>
      <c r="I1909" t="s">
        <v>8224</v>
      </c>
      <c r="J1909" t="s">
        <v>8246</v>
      </c>
      <c r="K1909">
        <v>1400853925</v>
      </c>
      <c r="L1909" s="8">
        <f t="shared" si="290"/>
        <v>41782.587094907409</v>
      </c>
      <c r="M1909" s="8">
        <f t="shared" si="293"/>
        <v>41782</v>
      </c>
      <c r="N1909" s="9">
        <f t="shared" si="294"/>
        <v>0.58709490740875481</v>
      </c>
      <c r="O1909">
        <v>1399557925</v>
      </c>
      <c r="P1909" s="8">
        <f t="shared" si="291"/>
        <v>41767.587094907409</v>
      </c>
      <c r="Q1909" s="8">
        <f t="shared" si="295"/>
        <v>41767</v>
      </c>
      <c r="R1909" s="9">
        <f t="shared" si="296"/>
        <v>0.58709490740875481</v>
      </c>
      <c r="S1909" t="b">
        <v>0</v>
      </c>
      <c r="T1909">
        <v>4</v>
      </c>
      <c r="U1909" t="str">
        <f t="shared" si="297"/>
        <v/>
      </c>
      <c r="V1909">
        <f t="shared" si="298"/>
        <v>4</v>
      </c>
      <c r="W1909" t="b">
        <v>0</v>
      </c>
      <c r="X1909" t="s">
        <v>8292</v>
      </c>
      <c r="Y1909" s="3">
        <f t="shared" si="299"/>
        <v>2.8333333333333335E-3</v>
      </c>
      <c r="Z1909" s="4">
        <f t="shared" si="292"/>
        <v>21.25</v>
      </c>
      <c r="AA1909" t="s">
        <v>8315</v>
      </c>
      <c r="AB1909" t="s">
        <v>8344</v>
      </c>
      <c r="AC1909">
        <f>1</f>
        <v>1</v>
      </c>
    </row>
    <row r="1910" spans="1:29" ht="43.2" x14ac:dyDescent="0.3">
      <c r="A1910">
        <v>1908</v>
      </c>
      <c r="B1910" s="1" t="s">
        <v>1909</v>
      </c>
      <c r="C1910" s="1" t="s">
        <v>6018</v>
      </c>
      <c r="D1910">
        <v>25000</v>
      </c>
      <c r="E1910">
        <f>VLOOKUP(D1910,LU_A!$C$2:$D$13,1,TRUE)</f>
        <v>25000</v>
      </c>
      <c r="F1910" t="str">
        <f>VLOOKUP($D1910,LU_A!$C$2:$D$13,2,TRUE)</f>
        <v>MedC</v>
      </c>
      <c r="G1910">
        <v>433</v>
      </c>
      <c r="H1910" t="s">
        <v>8221</v>
      </c>
      <c r="I1910" t="s">
        <v>8224</v>
      </c>
      <c r="J1910" t="s">
        <v>8246</v>
      </c>
      <c r="K1910">
        <v>1483048900</v>
      </c>
      <c r="L1910" s="8">
        <f t="shared" si="290"/>
        <v>42733.917824074073</v>
      </c>
      <c r="M1910" s="8">
        <f t="shared" si="293"/>
        <v>42733</v>
      </c>
      <c r="N1910" s="9">
        <f t="shared" si="294"/>
        <v>0.91782407407299615</v>
      </c>
      <c r="O1910">
        <v>1480456900</v>
      </c>
      <c r="P1910" s="8">
        <f t="shared" si="291"/>
        <v>42703.917824074073</v>
      </c>
      <c r="Q1910" s="8">
        <f t="shared" si="295"/>
        <v>42703</v>
      </c>
      <c r="R1910" s="9">
        <f t="shared" si="296"/>
        <v>0.91782407407299615</v>
      </c>
      <c r="S1910" t="b">
        <v>0</v>
      </c>
      <c r="T1910">
        <v>4</v>
      </c>
      <c r="U1910" t="str">
        <f t="shared" si="297"/>
        <v/>
      </c>
      <c r="V1910">
        <f t="shared" si="298"/>
        <v>4</v>
      </c>
      <c r="W1910" t="b">
        <v>0</v>
      </c>
      <c r="X1910" t="s">
        <v>8292</v>
      </c>
      <c r="Y1910" s="3">
        <f t="shared" si="299"/>
        <v>1.7319999999999999E-2</v>
      </c>
      <c r="Z1910" s="4">
        <f t="shared" si="292"/>
        <v>108.25</v>
      </c>
      <c r="AA1910" t="s">
        <v>8315</v>
      </c>
      <c r="AB1910" t="s">
        <v>8344</v>
      </c>
      <c r="AC1910">
        <f>1</f>
        <v>1</v>
      </c>
    </row>
    <row r="1911" spans="1:29" ht="43.2" x14ac:dyDescent="0.3">
      <c r="A1911">
        <v>1909</v>
      </c>
      <c r="B1911" s="1" t="s">
        <v>1910</v>
      </c>
      <c r="C1911" s="1" t="s">
        <v>6019</v>
      </c>
      <c r="D1911">
        <v>35000</v>
      </c>
      <c r="E1911">
        <f>VLOOKUP(D1911,LU_A!$C$2:$D$13,1,TRUE)</f>
        <v>35000</v>
      </c>
      <c r="F1911" t="str">
        <f>VLOOKUP($D1911,LU_A!$C$2:$D$13,2,TRUE)</f>
        <v>LgA</v>
      </c>
      <c r="G1911">
        <v>4939</v>
      </c>
      <c r="H1911" t="s">
        <v>8221</v>
      </c>
      <c r="I1911" t="s">
        <v>8224</v>
      </c>
      <c r="J1911" t="s">
        <v>8246</v>
      </c>
      <c r="K1911">
        <v>1414059479</v>
      </c>
      <c r="L1911" s="8">
        <f t="shared" si="290"/>
        <v>41935.429155092592</v>
      </c>
      <c r="M1911" s="8">
        <f t="shared" si="293"/>
        <v>41935</v>
      </c>
      <c r="N1911" s="9">
        <f t="shared" si="294"/>
        <v>0.42915509259182727</v>
      </c>
      <c r="O1911">
        <v>1411467479</v>
      </c>
      <c r="P1911" s="8">
        <f t="shared" si="291"/>
        <v>41905.429155092592</v>
      </c>
      <c r="Q1911" s="8">
        <f t="shared" si="295"/>
        <v>41905</v>
      </c>
      <c r="R1911" s="9">
        <f t="shared" si="296"/>
        <v>0.42915509259182727</v>
      </c>
      <c r="S1911" t="b">
        <v>0</v>
      </c>
      <c r="T1911">
        <v>38</v>
      </c>
      <c r="U1911" t="str">
        <f t="shared" si="297"/>
        <v/>
      </c>
      <c r="V1911">
        <f t="shared" si="298"/>
        <v>38</v>
      </c>
      <c r="W1911" t="b">
        <v>0</v>
      </c>
      <c r="X1911" t="s">
        <v>8292</v>
      </c>
      <c r="Y1911" s="3">
        <f t="shared" si="299"/>
        <v>0.14111428571428572</v>
      </c>
      <c r="Z1911" s="4">
        <f t="shared" si="292"/>
        <v>129.97368421052633</v>
      </c>
      <c r="AA1911" t="s">
        <v>8315</v>
      </c>
      <c r="AB1911" t="s">
        <v>8344</v>
      </c>
      <c r="AC1911">
        <f>1</f>
        <v>1</v>
      </c>
    </row>
    <row r="1912" spans="1:29" ht="43.2" x14ac:dyDescent="0.3">
      <c r="A1912">
        <v>1910</v>
      </c>
      <c r="B1912" s="1" t="s">
        <v>1911</v>
      </c>
      <c r="C1912" s="1" t="s">
        <v>6020</v>
      </c>
      <c r="D1912">
        <v>85000</v>
      </c>
      <c r="E1912">
        <f>VLOOKUP(D1912,LU_A!$C$2:$D$13,1,TRUE)</f>
        <v>50000</v>
      </c>
      <c r="F1912" t="str">
        <f>VLOOKUP($D1912,LU_A!$C$2:$D$13,2,TRUE)</f>
        <v>LgD</v>
      </c>
      <c r="G1912">
        <v>33486</v>
      </c>
      <c r="H1912" t="s">
        <v>8221</v>
      </c>
      <c r="I1912" t="s">
        <v>8233</v>
      </c>
      <c r="J1912" t="s">
        <v>8249</v>
      </c>
      <c r="K1912">
        <v>1446331500</v>
      </c>
      <c r="L1912" s="8">
        <f t="shared" si="290"/>
        <v>42308.947916666672</v>
      </c>
      <c r="M1912" s="8">
        <f t="shared" si="293"/>
        <v>42308</v>
      </c>
      <c r="N1912" s="9">
        <f t="shared" si="294"/>
        <v>0.94791666667151731</v>
      </c>
      <c r="O1912">
        <v>1442531217</v>
      </c>
      <c r="P1912" s="8">
        <f t="shared" si="291"/>
        <v>42264.963159722218</v>
      </c>
      <c r="Q1912" s="8">
        <f t="shared" si="295"/>
        <v>42264</v>
      </c>
      <c r="R1912" s="9">
        <f t="shared" si="296"/>
        <v>0.96315972221782431</v>
      </c>
      <c r="S1912" t="b">
        <v>0</v>
      </c>
      <c r="T1912">
        <v>285</v>
      </c>
      <c r="U1912" t="str">
        <f t="shared" si="297"/>
        <v/>
      </c>
      <c r="V1912">
        <f t="shared" si="298"/>
        <v>285</v>
      </c>
      <c r="W1912" t="b">
        <v>0</v>
      </c>
      <c r="X1912" t="s">
        <v>8292</v>
      </c>
      <c r="Y1912" s="3">
        <f t="shared" si="299"/>
        <v>0.39395294117647056</v>
      </c>
      <c r="Z1912" s="4">
        <f t="shared" si="292"/>
        <v>117.49473684210527</v>
      </c>
      <c r="AA1912" t="s">
        <v>8315</v>
      </c>
      <c r="AB1912" t="s">
        <v>8344</v>
      </c>
      <c r="AC1912">
        <f>1</f>
        <v>1</v>
      </c>
    </row>
    <row r="1913" spans="1:29" ht="57.6" x14ac:dyDescent="0.3">
      <c r="A1913">
        <v>1911</v>
      </c>
      <c r="B1913" s="1" t="s">
        <v>1912</v>
      </c>
      <c r="C1913" s="1" t="s">
        <v>6021</v>
      </c>
      <c r="D1913">
        <v>42500</v>
      </c>
      <c r="E1913">
        <f>VLOOKUP(D1913,LU_A!$C$2:$D$13,1,TRUE)</f>
        <v>40000</v>
      </c>
      <c r="F1913" t="str">
        <f>VLOOKUP($D1913,LU_A!$C$2:$D$13,2,TRUE)</f>
        <v>LgB</v>
      </c>
      <c r="G1913">
        <v>10</v>
      </c>
      <c r="H1913" t="s">
        <v>8221</v>
      </c>
      <c r="I1913" t="s">
        <v>8228</v>
      </c>
      <c r="J1913" t="s">
        <v>8250</v>
      </c>
      <c r="K1913">
        <v>1407545334</v>
      </c>
      <c r="L1913" s="8">
        <f t="shared" si="290"/>
        <v>41860.033958333333</v>
      </c>
      <c r="M1913" s="8">
        <f t="shared" si="293"/>
        <v>41860</v>
      </c>
      <c r="N1913" s="9">
        <f t="shared" si="294"/>
        <v>3.3958333333430346E-2</v>
      </c>
      <c r="O1913">
        <v>1404953334</v>
      </c>
      <c r="P1913" s="8">
        <f t="shared" si="291"/>
        <v>41830.033958333333</v>
      </c>
      <c r="Q1913" s="8">
        <f t="shared" si="295"/>
        <v>41830</v>
      </c>
      <c r="R1913" s="9">
        <f t="shared" si="296"/>
        <v>3.3958333333430346E-2</v>
      </c>
      <c r="S1913" t="b">
        <v>0</v>
      </c>
      <c r="T1913">
        <v>1</v>
      </c>
      <c r="U1913" t="str">
        <f t="shared" si="297"/>
        <v/>
      </c>
      <c r="V1913">
        <f t="shared" si="298"/>
        <v>1</v>
      </c>
      <c r="W1913" t="b">
        <v>0</v>
      </c>
      <c r="X1913" t="s">
        <v>8292</v>
      </c>
      <c r="Y1913" s="3">
        <f t="shared" si="299"/>
        <v>2.3529411764705883E-4</v>
      </c>
      <c r="Z1913" s="4">
        <f t="shared" si="292"/>
        <v>10</v>
      </c>
      <c r="AA1913" t="s">
        <v>8315</v>
      </c>
      <c r="AB1913" t="s">
        <v>8344</v>
      </c>
      <c r="AC1913">
        <f>1</f>
        <v>1</v>
      </c>
    </row>
    <row r="1914" spans="1:29" ht="43.2" x14ac:dyDescent="0.3">
      <c r="A1914">
        <v>1912</v>
      </c>
      <c r="B1914" s="1" t="s">
        <v>1913</v>
      </c>
      <c r="C1914" s="1" t="s">
        <v>6022</v>
      </c>
      <c r="D1914">
        <v>5000</v>
      </c>
      <c r="E1914">
        <f>VLOOKUP(D1914,LU_A!$C$2:$D$13,1,TRUE)</f>
        <v>5000</v>
      </c>
      <c r="F1914" t="str">
        <f>VLOOKUP($D1914,LU_A!$C$2:$D$13,2,TRUE)</f>
        <v>SmC</v>
      </c>
      <c r="G1914">
        <v>2965</v>
      </c>
      <c r="H1914" t="s">
        <v>8221</v>
      </c>
      <c r="I1914" t="s">
        <v>8224</v>
      </c>
      <c r="J1914" t="s">
        <v>8246</v>
      </c>
      <c r="K1914">
        <v>1433395560</v>
      </c>
      <c r="L1914" s="8">
        <f t="shared" si="290"/>
        <v>42159.226388888885</v>
      </c>
      <c r="M1914" s="8">
        <f t="shared" si="293"/>
        <v>42159</v>
      </c>
      <c r="N1914" s="9">
        <f t="shared" si="294"/>
        <v>0.226388888884685</v>
      </c>
      <c r="O1914">
        <v>1430803560</v>
      </c>
      <c r="P1914" s="8">
        <f t="shared" si="291"/>
        <v>42129.226388888885</v>
      </c>
      <c r="Q1914" s="8">
        <f t="shared" si="295"/>
        <v>42129</v>
      </c>
      <c r="R1914" s="9">
        <f t="shared" si="296"/>
        <v>0.226388888884685</v>
      </c>
      <c r="S1914" t="b">
        <v>0</v>
      </c>
      <c r="T1914">
        <v>42</v>
      </c>
      <c r="U1914" t="str">
        <f t="shared" si="297"/>
        <v/>
      </c>
      <c r="V1914">
        <f t="shared" si="298"/>
        <v>42</v>
      </c>
      <c r="W1914" t="b">
        <v>0</v>
      </c>
      <c r="X1914" t="s">
        <v>8292</v>
      </c>
      <c r="Y1914" s="3">
        <f t="shared" si="299"/>
        <v>0.59299999999999997</v>
      </c>
      <c r="Z1914" s="4">
        <f t="shared" si="292"/>
        <v>70.595238095238102</v>
      </c>
      <c r="AA1914" t="s">
        <v>8315</v>
      </c>
      <c r="AB1914" t="s">
        <v>8344</v>
      </c>
      <c r="AC1914">
        <f>1</f>
        <v>1</v>
      </c>
    </row>
    <row r="1915" spans="1:29" ht="28.8" x14ac:dyDescent="0.3">
      <c r="A1915">
        <v>1913</v>
      </c>
      <c r="B1915" s="1" t="s">
        <v>1914</v>
      </c>
      <c r="C1915" s="1" t="s">
        <v>6023</v>
      </c>
      <c r="D1915">
        <v>48000</v>
      </c>
      <c r="E1915">
        <f>VLOOKUP(D1915,LU_A!$C$2:$D$13,1,TRUE)</f>
        <v>45000</v>
      </c>
      <c r="F1915" t="str">
        <f>VLOOKUP($D1915,LU_A!$C$2:$D$13,2,TRUE)</f>
        <v>LgC</v>
      </c>
      <c r="G1915">
        <v>637</v>
      </c>
      <c r="H1915" t="s">
        <v>8221</v>
      </c>
      <c r="I1915" t="s">
        <v>8225</v>
      </c>
      <c r="J1915" t="s">
        <v>8247</v>
      </c>
      <c r="K1915">
        <v>1412770578</v>
      </c>
      <c r="L1915" s="8">
        <f t="shared" si="290"/>
        <v>41920.511319444442</v>
      </c>
      <c r="M1915" s="8">
        <f t="shared" si="293"/>
        <v>41920</v>
      </c>
      <c r="N1915" s="9">
        <f t="shared" si="294"/>
        <v>0.51131944444205146</v>
      </c>
      <c r="O1915">
        <v>1410178578</v>
      </c>
      <c r="P1915" s="8">
        <f t="shared" si="291"/>
        <v>41890.511319444442</v>
      </c>
      <c r="Q1915" s="8">
        <f t="shared" si="295"/>
        <v>41890</v>
      </c>
      <c r="R1915" s="9">
        <f t="shared" si="296"/>
        <v>0.51131944444205146</v>
      </c>
      <c r="S1915" t="b">
        <v>0</v>
      </c>
      <c r="T1915">
        <v>26</v>
      </c>
      <c r="U1915" t="str">
        <f t="shared" si="297"/>
        <v/>
      </c>
      <c r="V1915">
        <f t="shared" si="298"/>
        <v>26</v>
      </c>
      <c r="W1915" t="b">
        <v>0</v>
      </c>
      <c r="X1915" t="s">
        <v>8292</v>
      </c>
      <c r="Y1915" s="3">
        <f t="shared" si="299"/>
        <v>1.3270833333333334E-2</v>
      </c>
      <c r="Z1915" s="4">
        <f t="shared" si="292"/>
        <v>24.5</v>
      </c>
      <c r="AA1915" t="s">
        <v>8315</v>
      </c>
      <c r="AB1915" t="s">
        <v>8344</v>
      </c>
      <c r="AC1915">
        <f>1</f>
        <v>1</v>
      </c>
    </row>
    <row r="1916" spans="1:29" ht="43.2" x14ac:dyDescent="0.3">
      <c r="A1916">
        <v>1914</v>
      </c>
      <c r="B1916" s="1" t="s">
        <v>1915</v>
      </c>
      <c r="C1916" s="1" t="s">
        <v>6024</v>
      </c>
      <c r="D1916">
        <v>666</v>
      </c>
      <c r="E1916">
        <f>VLOOKUP(D1916,LU_A!$C$2:$D$13,1,TRUE)</f>
        <v>0</v>
      </c>
      <c r="F1916" t="str">
        <f>VLOOKUP($D1916,LU_A!$C$2:$D$13,2,TRUE)</f>
        <v>SmA</v>
      </c>
      <c r="G1916">
        <v>60</v>
      </c>
      <c r="H1916" t="s">
        <v>8221</v>
      </c>
      <c r="I1916" t="s">
        <v>8224</v>
      </c>
      <c r="J1916" t="s">
        <v>8246</v>
      </c>
      <c r="K1916">
        <v>1414814340</v>
      </c>
      <c r="L1916" s="8">
        <f t="shared" si="290"/>
        <v>41944.165972222225</v>
      </c>
      <c r="M1916" s="8">
        <f t="shared" si="293"/>
        <v>41944</v>
      </c>
      <c r="N1916" s="9">
        <f t="shared" si="294"/>
        <v>0.16597222222480923</v>
      </c>
      <c r="O1916">
        <v>1413519073</v>
      </c>
      <c r="P1916" s="8">
        <f t="shared" si="291"/>
        <v>41929.174456018518</v>
      </c>
      <c r="Q1916" s="8">
        <f t="shared" si="295"/>
        <v>41929</v>
      </c>
      <c r="R1916" s="9">
        <f t="shared" si="296"/>
        <v>0.174456018517958</v>
      </c>
      <c r="S1916" t="b">
        <v>0</v>
      </c>
      <c r="T1916">
        <v>2</v>
      </c>
      <c r="U1916" t="str">
        <f t="shared" si="297"/>
        <v/>
      </c>
      <c r="V1916">
        <f t="shared" si="298"/>
        <v>2</v>
      </c>
      <c r="W1916" t="b">
        <v>0</v>
      </c>
      <c r="X1916" t="s">
        <v>8292</v>
      </c>
      <c r="Y1916" s="3">
        <f t="shared" si="299"/>
        <v>9.0090090090090086E-2</v>
      </c>
      <c r="Z1916" s="4">
        <f t="shared" si="292"/>
        <v>30</v>
      </c>
      <c r="AA1916" t="s">
        <v>8315</v>
      </c>
      <c r="AB1916" t="s">
        <v>8344</v>
      </c>
      <c r="AC1916">
        <f>1</f>
        <v>1</v>
      </c>
    </row>
    <row r="1917" spans="1:29" ht="43.2" x14ac:dyDescent="0.3">
      <c r="A1917">
        <v>1915</v>
      </c>
      <c r="B1917" s="1" t="s">
        <v>1916</v>
      </c>
      <c r="C1917" s="1" t="s">
        <v>6025</v>
      </c>
      <c r="D1917">
        <v>500</v>
      </c>
      <c r="E1917">
        <f>VLOOKUP(D1917,LU_A!$C$2:$D$13,1,TRUE)</f>
        <v>0</v>
      </c>
      <c r="F1917" t="str">
        <f>VLOOKUP($D1917,LU_A!$C$2:$D$13,2,TRUE)</f>
        <v>SmA</v>
      </c>
      <c r="G1917">
        <v>8</v>
      </c>
      <c r="H1917" t="s">
        <v>8221</v>
      </c>
      <c r="I1917" t="s">
        <v>8224</v>
      </c>
      <c r="J1917" t="s">
        <v>8246</v>
      </c>
      <c r="K1917">
        <v>1409620222</v>
      </c>
      <c r="L1917" s="8">
        <f t="shared" si="290"/>
        <v>41884.04886574074</v>
      </c>
      <c r="M1917" s="8">
        <f t="shared" si="293"/>
        <v>41884</v>
      </c>
      <c r="N1917" s="9">
        <f t="shared" si="294"/>
        <v>4.8865740740438923E-2</v>
      </c>
      <c r="O1917">
        <v>1407892222</v>
      </c>
      <c r="P1917" s="8">
        <f t="shared" si="291"/>
        <v>41864.04886574074</v>
      </c>
      <c r="Q1917" s="8">
        <f t="shared" si="295"/>
        <v>41864</v>
      </c>
      <c r="R1917" s="9">
        <f t="shared" si="296"/>
        <v>4.8865740740438923E-2</v>
      </c>
      <c r="S1917" t="b">
        <v>0</v>
      </c>
      <c r="T1917">
        <v>4</v>
      </c>
      <c r="U1917" t="str">
        <f t="shared" si="297"/>
        <v/>
      </c>
      <c r="V1917">
        <f t="shared" si="298"/>
        <v>4</v>
      </c>
      <c r="W1917" t="b">
        <v>0</v>
      </c>
      <c r="X1917" t="s">
        <v>8292</v>
      </c>
      <c r="Y1917" s="3">
        <f t="shared" si="299"/>
        <v>1.6E-2</v>
      </c>
      <c r="Z1917" s="4">
        <f t="shared" si="292"/>
        <v>2</v>
      </c>
      <c r="AA1917" t="s">
        <v>8315</v>
      </c>
      <c r="AB1917" t="s">
        <v>8344</v>
      </c>
      <c r="AC1917">
        <f>1</f>
        <v>1</v>
      </c>
    </row>
    <row r="1918" spans="1:29" ht="28.8" x14ac:dyDescent="0.3">
      <c r="A1918">
        <v>1916</v>
      </c>
      <c r="B1918" s="1" t="s">
        <v>1917</v>
      </c>
      <c r="C1918" s="1" t="s">
        <v>6026</v>
      </c>
      <c r="D1918">
        <v>20000</v>
      </c>
      <c r="E1918">
        <f>VLOOKUP(D1918,LU_A!$C$2:$D$13,1,TRUE)</f>
        <v>20000</v>
      </c>
      <c r="F1918" t="str">
        <f>VLOOKUP($D1918,LU_A!$C$2:$D$13,2,TRUE)</f>
        <v>MedB</v>
      </c>
      <c r="G1918">
        <v>102</v>
      </c>
      <c r="H1918" t="s">
        <v>8221</v>
      </c>
      <c r="I1918" t="s">
        <v>8224</v>
      </c>
      <c r="J1918" t="s">
        <v>8246</v>
      </c>
      <c r="K1918">
        <v>1478542375</v>
      </c>
      <c r="L1918" s="8">
        <f t="shared" si="290"/>
        <v>42681.758969907409</v>
      </c>
      <c r="M1918" s="8">
        <f t="shared" si="293"/>
        <v>42681</v>
      </c>
      <c r="N1918" s="9">
        <f t="shared" si="294"/>
        <v>0.75896990740875481</v>
      </c>
      <c r="O1918">
        <v>1476378775</v>
      </c>
      <c r="P1918" s="8">
        <f t="shared" si="291"/>
        <v>42656.717303240745</v>
      </c>
      <c r="Q1918" s="8">
        <f t="shared" si="295"/>
        <v>42656</v>
      </c>
      <c r="R1918" s="9">
        <f t="shared" si="296"/>
        <v>0.71730324074451346</v>
      </c>
      <c r="S1918" t="b">
        <v>0</v>
      </c>
      <c r="T1918">
        <v>6</v>
      </c>
      <c r="U1918" t="str">
        <f t="shared" si="297"/>
        <v/>
      </c>
      <c r="V1918">
        <f t="shared" si="298"/>
        <v>6</v>
      </c>
      <c r="W1918" t="b">
        <v>0</v>
      </c>
      <c r="X1918" t="s">
        <v>8292</v>
      </c>
      <c r="Y1918" s="3">
        <f t="shared" si="299"/>
        <v>5.1000000000000004E-3</v>
      </c>
      <c r="Z1918" s="4">
        <f t="shared" si="292"/>
        <v>17</v>
      </c>
      <c r="AA1918" t="s">
        <v>8315</v>
      </c>
      <c r="AB1918" t="s">
        <v>8344</v>
      </c>
      <c r="AC1918">
        <f>1</f>
        <v>1</v>
      </c>
    </row>
    <row r="1919" spans="1:29" ht="28.8" x14ac:dyDescent="0.3">
      <c r="A1919">
        <v>1917</v>
      </c>
      <c r="B1919" s="1" t="s">
        <v>1918</v>
      </c>
      <c r="C1919" s="1" t="s">
        <v>6027</v>
      </c>
      <c r="D1919">
        <v>390000</v>
      </c>
      <c r="E1919">
        <f>VLOOKUP(D1919,LU_A!$C$2:$D$13,1,TRUE)</f>
        <v>50000</v>
      </c>
      <c r="F1919" t="str">
        <f>VLOOKUP($D1919,LU_A!$C$2:$D$13,2,TRUE)</f>
        <v>LgD</v>
      </c>
      <c r="G1919">
        <v>205025</v>
      </c>
      <c r="H1919" t="s">
        <v>8221</v>
      </c>
      <c r="I1919" t="s">
        <v>8231</v>
      </c>
      <c r="J1919" t="s">
        <v>8252</v>
      </c>
      <c r="K1919">
        <v>1486708133</v>
      </c>
      <c r="L1919" s="8">
        <f t="shared" si="290"/>
        <v>42776.270057870366</v>
      </c>
      <c r="M1919" s="8">
        <f t="shared" si="293"/>
        <v>42776</v>
      </c>
      <c r="N1919" s="9">
        <f t="shared" si="294"/>
        <v>0.27005787036614493</v>
      </c>
      <c r="O1919">
        <v>1484116133</v>
      </c>
      <c r="P1919" s="8">
        <f t="shared" si="291"/>
        <v>42746.270057870366</v>
      </c>
      <c r="Q1919" s="8">
        <f t="shared" si="295"/>
        <v>42746</v>
      </c>
      <c r="R1919" s="9">
        <f t="shared" si="296"/>
        <v>0.27005787036614493</v>
      </c>
      <c r="S1919" t="b">
        <v>0</v>
      </c>
      <c r="T1919">
        <v>70</v>
      </c>
      <c r="U1919" t="str">
        <f t="shared" si="297"/>
        <v/>
      </c>
      <c r="V1919">
        <f t="shared" si="298"/>
        <v>70</v>
      </c>
      <c r="W1919" t="b">
        <v>0</v>
      </c>
      <c r="X1919" t="s">
        <v>8292</v>
      </c>
      <c r="Y1919" s="3">
        <f t="shared" si="299"/>
        <v>0.52570512820512816</v>
      </c>
      <c r="Z1919" s="4">
        <f t="shared" si="292"/>
        <v>2928.9285714285716</v>
      </c>
      <c r="AA1919" t="s">
        <v>8315</v>
      </c>
      <c r="AB1919" t="s">
        <v>8344</v>
      </c>
      <c r="AC1919">
        <f>1</f>
        <v>1</v>
      </c>
    </row>
    <row r="1920" spans="1:29" ht="43.2" x14ac:dyDescent="0.3">
      <c r="A1920">
        <v>1918</v>
      </c>
      <c r="B1920" s="1" t="s">
        <v>1919</v>
      </c>
      <c r="C1920" s="1" t="s">
        <v>6028</v>
      </c>
      <c r="D1920">
        <v>25000</v>
      </c>
      <c r="E1920">
        <f>VLOOKUP(D1920,LU_A!$C$2:$D$13,1,TRUE)</f>
        <v>25000</v>
      </c>
      <c r="F1920" t="str">
        <f>VLOOKUP($D1920,LU_A!$C$2:$D$13,2,TRUE)</f>
        <v>MedC</v>
      </c>
      <c r="G1920">
        <v>260</v>
      </c>
      <c r="H1920" t="s">
        <v>8221</v>
      </c>
      <c r="I1920" t="s">
        <v>8224</v>
      </c>
      <c r="J1920" t="s">
        <v>8246</v>
      </c>
      <c r="K1920">
        <v>1407869851</v>
      </c>
      <c r="L1920" s="8">
        <f t="shared" si="290"/>
        <v>41863.789942129632</v>
      </c>
      <c r="M1920" s="8">
        <f t="shared" si="293"/>
        <v>41863</v>
      </c>
      <c r="N1920" s="9">
        <f t="shared" si="294"/>
        <v>0.78994212963152677</v>
      </c>
      <c r="O1920">
        <v>1404845851</v>
      </c>
      <c r="P1920" s="8">
        <f t="shared" si="291"/>
        <v>41828.789942129632</v>
      </c>
      <c r="Q1920" s="8">
        <f t="shared" si="295"/>
        <v>41828</v>
      </c>
      <c r="R1920" s="9">
        <f t="shared" si="296"/>
        <v>0.78994212963152677</v>
      </c>
      <c r="S1920" t="b">
        <v>0</v>
      </c>
      <c r="T1920">
        <v>9</v>
      </c>
      <c r="U1920" t="str">
        <f t="shared" si="297"/>
        <v/>
      </c>
      <c r="V1920">
        <f t="shared" si="298"/>
        <v>9</v>
      </c>
      <c r="W1920" t="b">
        <v>0</v>
      </c>
      <c r="X1920" t="s">
        <v>8292</v>
      </c>
      <c r="Y1920" s="3">
        <f t="shared" si="299"/>
        <v>1.04E-2</v>
      </c>
      <c r="Z1920" s="4">
        <f t="shared" si="292"/>
        <v>28.888888888888889</v>
      </c>
      <c r="AA1920" t="s">
        <v>8315</v>
      </c>
      <c r="AB1920" t="s">
        <v>8344</v>
      </c>
      <c r="AC1920">
        <f>1</f>
        <v>1</v>
      </c>
    </row>
    <row r="1921" spans="1:29" ht="43.2" x14ac:dyDescent="0.3">
      <c r="A1921">
        <v>1919</v>
      </c>
      <c r="B1921" s="1" t="s">
        <v>1920</v>
      </c>
      <c r="C1921" s="1" t="s">
        <v>6029</v>
      </c>
      <c r="D1921">
        <v>500</v>
      </c>
      <c r="E1921">
        <f>VLOOKUP(D1921,LU_A!$C$2:$D$13,1,TRUE)</f>
        <v>0</v>
      </c>
      <c r="F1921" t="str">
        <f>VLOOKUP($D1921,LU_A!$C$2:$D$13,2,TRUE)</f>
        <v>SmA</v>
      </c>
      <c r="G1921">
        <v>237</v>
      </c>
      <c r="H1921" t="s">
        <v>8221</v>
      </c>
      <c r="I1921" t="s">
        <v>8224</v>
      </c>
      <c r="J1921" t="s">
        <v>8246</v>
      </c>
      <c r="K1921">
        <v>1432069249</v>
      </c>
      <c r="L1921" s="8">
        <f t="shared" si="290"/>
        <v>42143.875567129624</v>
      </c>
      <c r="M1921" s="8">
        <f t="shared" si="293"/>
        <v>42143</v>
      </c>
      <c r="N1921" s="9">
        <f t="shared" si="294"/>
        <v>0.87556712962395977</v>
      </c>
      <c r="O1921">
        <v>1429477249</v>
      </c>
      <c r="P1921" s="8">
        <f t="shared" si="291"/>
        <v>42113.875567129624</v>
      </c>
      <c r="Q1921" s="8">
        <f t="shared" si="295"/>
        <v>42113</v>
      </c>
      <c r="R1921" s="9">
        <f t="shared" si="296"/>
        <v>0.87556712962395977</v>
      </c>
      <c r="S1921" t="b">
        <v>0</v>
      </c>
      <c r="T1921">
        <v>8</v>
      </c>
      <c r="U1921" t="str">
        <f t="shared" si="297"/>
        <v/>
      </c>
      <c r="V1921">
        <f t="shared" si="298"/>
        <v>8</v>
      </c>
      <c r="W1921" t="b">
        <v>0</v>
      </c>
      <c r="X1921" t="s">
        <v>8292</v>
      </c>
      <c r="Y1921" s="3">
        <f t="shared" si="299"/>
        <v>0.47399999999999998</v>
      </c>
      <c r="Z1921" s="4">
        <f t="shared" si="292"/>
        <v>29.625</v>
      </c>
      <c r="AA1921" t="s">
        <v>8315</v>
      </c>
      <c r="AB1921" t="s">
        <v>8344</v>
      </c>
      <c r="AC1921">
        <f>1</f>
        <v>1</v>
      </c>
    </row>
    <row r="1922" spans="1:29" ht="43.2" x14ac:dyDescent="0.3">
      <c r="A1922">
        <v>1920</v>
      </c>
      <c r="B1922" s="1" t="s">
        <v>1921</v>
      </c>
      <c r="C1922" s="1" t="s">
        <v>6030</v>
      </c>
      <c r="D1922">
        <v>10000</v>
      </c>
      <c r="E1922">
        <f>VLOOKUP(D1922,LU_A!$C$2:$D$13,1,TRUE)</f>
        <v>10000</v>
      </c>
      <c r="F1922" t="str">
        <f>VLOOKUP($D1922,LU_A!$C$2:$D$13,2,TRUE)</f>
        <v>SmD</v>
      </c>
      <c r="G1922">
        <v>4303</v>
      </c>
      <c r="H1922" t="s">
        <v>8221</v>
      </c>
      <c r="I1922" t="s">
        <v>8225</v>
      </c>
      <c r="J1922" t="s">
        <v>8247</v>
      </c>
      <c r="K1922">
        <v>1445468400</v>
      </c>
      <c r="L1922" s="8">
        <f t="shared" ref="L1922:L1985" si="300">(((K1922/60)/60)/24)+DATE(1970,1,1)</f>
        <v>42298.958333333328</v>
      </c>
      <c r="M1922" s="8">
        <f t="shared" si="293"/>
        <v>42298</v>
      </c>
      <c r="N1922" s="9">
        <f t="shared" si="294"/>
        <v>0.95833333332848269</v>
      </c>
      <c r="O1922">
        <v>1443042061</v>
      </c>
      <c r="P1922" s="8">
        <f t="shared" ref="P1922:P1985" si="301">(((O1922/60)/60)/24)+DATE(1970,1,1)</f>
        <v>42270.875706018516</v>
      </c>
      <c r="Q1922" s="8">
        <f t="shared" si="295"/>
        <v>42270</v>
      </c>
      <c r="R1922" s="9">
        <f t="shared" si="296"/>
        <v>0.87570601851621177</v>
      </c>
      <c r="S1922" t="b">
        <v>0</v>
      </c>
      <c r="T1922">
        <v>105</v>
      </c>
      <c r="U1922" t="str">
        <f t="shared" si="297"/>
        <v/>
      </c>
      <c r="V1922">
        <f t="shared" si="298"/>
        <v>105</v>
      </c>
      <c r="W1922" t="b">
        <v>0</v>
      </c>
      <c r="X1922" t="s">
        <v>8292</v>
      </c>
      <c r="Y1922" s="3">
        <f t="shared" si="299"/>
        <v>0.43030000000000002</v>
      </c>
      <c r="Z1922" s="4">
        <f t="shared" ref="Z1922:Z1985" si="302">IFERROR(G1922/T1922," ")</f>
        <v>40.980952380952381</v>
      </c>
      <c r="AA1922" t="s">
        <v>8315</v>
      </c>
      <c r="AB1922" t="s">
        <v>8344</v>
      </c>
      <c r="AC1922">
        <f>1</f>
        <v>1</v>
      </c>
    </row>
    <row r="1923" spans="1:29" ht="28.8" x14ac:dyDescent="0.3">
      <c r="A1923">
        <v>1921</v>
      </c>
      <c r="B1923" s="1" t="s">
        <v>1922</v>
      </c>
      <c r="C1923" s="1" t="s">
        <v>6031</v>
      </c>
      <c r="D1923">
        <v>1500</v>
      </c>
      <c r="E1923">
        <f>VLOOKUP(D1923,LU_A!$C$2:$D$13,1,TRUE)</f>
        <v>1000</v>
      </c>
      <c r="F1923" t="str">
        <f>VLOOKUP($D1923,LU_A!$C$2:$D$13,2,TRUE)</f>
        <v>SmB</v>
      </c>
      <c r="G1923">
        <v>2052</v>
      </c>
      <c r="H1923" t="s">
        <v>8219</v>
      </c>
      <c r="I1923" t="s">
        <v>8224</v>
      </c>
      <c r="J1923" t="s">
        <v>8246</v>
      </c>
      <c r="K1923">
        <v>1342243143</v>
      </c>
      <c r="L1923" s="8">
        <f t="shared" si="300"/>
        <v>41104.221562500003</v>
      </c>
      <c r="M1923" s="8">
        <f t="shared" ref="M1923:M1986" si="303">INT(L1923)</f>
        <v>41104</v>
      </c>
      <c r="N1923" s="9">
        <f t="shared" ref="N1923:N1986" si="304">L1923-M1923</f>
        <v>0.22156250000261934</v>
      </c>
      <c r="O1923">
        <v>1339651143</v>
      </c>
      <c r="P1923" s="8">
        <f t="shared" si="301"/>
        <v>41074.221562500003</v>
      </c>
      <c r="Q1923" s="8">
        <f t="shared" ref="Q1923:Q1986" si="305">INT(P1923)</f>
        <v>41074</v>
      </c>
      <c r="R1923" s="9">
        <f t="shared" ref="R1923:R1986" si="306">P1923-Q1923</f>
        <v>0.22156250000261934</v>
      </c>
      <c r="S1923" t="b">
        <v>0</v>
      </c>
      <c r="T1923">
        <v>38</v>
      </c>
      <c r="U1923">
        <f t="shared" ref="U1923:U1986" si="307">IF(H1923="successful",T1923,"")</f>
        <v>38</v>
      </c>
      <c r="V1923" t="str">
        <f t="shared" ref="V1923:V1986" si="308">IF(H1923="failed",T1923,"")</f>
        <v/>
      </c>
      <c r="W1923" t="b">
        <v>1</v>
      </c>
      <c r="X1923" t="s">
        <v>8277</v>
      </c>
      <c r="Y1923" s="3">
        <f t="shared" ref="Y1923:Y1986" si="309">G1923/D1923</f>
        <v>1.3680000000000001</v>
      </c>
      <c r="Z1923" s="4">
        <f t="shared" si="302"/>
        <v>54</v>
      </c>
      <c r="AA1923" t="s">
        <v>8321</v>
      </c>
      <c r="AB1923" t="s">
        <v>8325</v>
      </c>
      <c r="AC1923">
        <f>1</f>
        <v>1</v>
      </c>
    </row>
    <row r="1924" spans="1:29" ht="43.2" x14ac:dyDescent="0.3">
      <c r="A1924">
        <v>1922</v>
      </c>
      <c r="B1924" s="1" t="s">
        <v>1923</v>
      </c>
      <c r="C1924" s="1" t="s">
        <v>6032</v>
      </c>
      <c r="D1924">
        <v>2000</v>
      </c>
      <c r="E1924">
        <f>VLOOKUP(D1924,LU_A!$C$2:$D$13,1,TRUE)</f>
        <v>1000</v>
      </c>
      <c r="F1924" t="str">
        <f>VLOOKUP($D1924,LU_A!$C$2:$D$13,2,TRUE)</f>
        <v>SmB</v>
      </c>
      <c r="G1924">
        <v>2311</v>
      </c>
      <c r="H1924" t="s">
        <v>8219</v>
      </c>
      <c r="I1924" t="s">
        <v>8224</v>
      </c>
      <c r="J1924" t="s">
        <v>8246</v>
      </c>
      <c r="K1924">
        <v>1386828507</v>
      </c>
      <c r="L1924" s="8">
        <f t="shared" si="300"/>
        <v>41620.255868055552</v>
      </c>
      <c r="M1924" s="8">
        <f t="shared" si="303"/>
        <v>41620</v>
      </c>
      <c r="N1924" s="9">
        <f t="shared" si="304"/>
        <v>0.25586805555212777</v>
      </c>
      <c r="O1924">
        <v>1384236507</v>
      </c>
      <c r="P1924" s="8">
        <f t="shared" si="301"/>
        <v>41590.255868055552</v>
      </c>
      <c r="Q1924" s="8">
        <f t="shared" si="305"/>
        <v>41590</v>
      </c>
      <c r="R1924" s="9">
        <f t="shared" si="306"/>
        <v>0.25586805555212777</v>
      </c>
      <c r="S1924" t="b">
        <v>0</v>
      </c>
      <c r="T1924">
        <v>64</v>
      </c>
      <c r="U1924">
        <f t="shared" si="307"/>
        <v>64</v>
      </c>
      <c r="V1924" t="str">
        <f t="shared" si="308"/>
        <v/>
      </c>
      <c r="W1924" t="b">
        <v>1</v>
      </c>
      <c r="X1924" t="s">
        <v>8277</v>
      </c>
      <c r="Y1924" s="3">
        <f t="shared" si="309"/>
        <v>1.1555</v>
      </c>
      <c r="Z1924" s="4">
        <f t="shared" si="302"/>
        <v>36.109375</v>
      </c>
      <c r="AA1924" t="s">
        <v>8321</v>
      </c>
      <c r="AB1924" t="s">
        <v>8325</v>
      </c>
      <c r="AC1924">
        <f>1</f>
        <v>1</v>
      </c>
    </row>
    <row r="1925" spans="1:29" ht="43.2" x14ac:dyDescent="0.3">
      <c r="A1925">
        <v>1923</v>
      </c>
      <c r="B1925" s="1" t="s">
        <v>1924</v>
      </c>
      <c r="C1925" s="1" t="s">
        <v>6033</v>
      </c>
      <c r="D1925">
        <v>125</v>
      </c>
      <c r="E1925">
        <f>VLOOKUP(D1925,LU_A!$C$2:$D$13,1,TRUE)</f>
        <v>0</v>
      </c>
      <c r="F1925" t="str">
        <f>VLOOKUP($D1925,LU_A!$C$2:$D$13,2,TRUE)</f>
        <v>SmA</v>
      </c>
      <c r="G1925">
        <v>301</v>
      </c>
      <c r="H1925" t="s">
        <v>8219</v>
      </c>
      <c r="I1925" t="s">
        <v>8224</v>
      </c>
      <c r="J1925" t="s">
        <v>8246</v>
      </c>
      <c r="K1925">
        <v>1317099540</v>
      </c>
      <c r="L1925" s="8">
        <f t="shared" si="300"/>
        <v>40813.207638888889</v>
      </c>
      <c r="M1925" s="8">
        <f t="shared" si="303"/>
        <v>40813</v>
      </c>
      <c r="N1925" s="9">
        <f t="shared" si="304"/>
        <v>0.20763888888905058</v>
      </c>
      <c r="O1925">
        <v>1313612532</v>
      </c>
      <c r="P1925" s="8">
        <f t="shared" si="301"/>
        <v>40772.848749999997</v>
      </c>
      <c r="Q1925" s="8">
        <f t="shared" si="305"/>
        <v>40772</v>
      </c>
      <c r="R1925" s="9">
        <f t="shared" si="306"/>
        <v>0.84874999999738066</v>
      </c>
      <c r="S1925" t="b">
        <v>0</v>
      </c>
      <c r="T1925">
        <v>13</v>
      </c>
      <c r="U1925">
        <f t="shared" si="307"/>
        <v>13</v>
      </c>
      <c r="V1925" t="str">
        <f t="shared" si="308"/>
        <v/>
      </c>
      <c r="W1925" t="b">
        <v>1</v>
      </c>
      <c r="X1925" t="s">
        <v>8277</v>
      </c>
      <c r="Y1925" s="3">
        <f t="shared" si="309"/>
        <v>2.4079999999999999</v>
      </c>
      <c r="Z1925" s="4">
        <f t="shared" si="302"/>
        <v>23.153846153846153</v>
      </c>
      <c r="AA1925" t="s">
        <v>8321</v>
      </c>
      <c r="AB1925" t="s">
        <v>8325</v>
      </c>
      <c r="AC1925">
        <f>1</f>
        <v>1</v>
      </c>
    </row>
    <row r="1926" spans="1:29" ht="57.6" x14ac:dyDescent="0.3">
      <c r="A1926">
        <v>1924</v>
      </c>
      <c r="B1926" s="1" t="s">
        <v>1925</v>
      </c>
      <c r="C1926" s="1" t="s">
        <v>6034</v>
      </c>
      <c r="D1926">
        <v>3000</v>
      </c>
      <c r="E1926">
        <f>VLOOKUP(D1926,LU_A!$C$2:$D$13,1,TRUE)</f>
        <v>1000</v>
      </c>
      <c r="F1926" t="str">
        <f>VLOOKUP($D1926,LU_A!$C$2:$D$13,2,TRUE)</f>
        <v>SmB</v>
      </c>
      <c r="G1926">
        <v>3432</v>
      </c>
      <c r="H1926" t="s">
        <v>8219</v>
      </c>
      <c r="I1926" t="s">
        <v>8224</v>
      </c>
      <c r="J1926" t="s">
        <v>8246</v>
      </c>
      <c r="K1926">
        <v>1389814380</v>
      </c>
      <c r="L1926" s="8">
        <f t="shared" si="300"/>
        <v>41654.814583333333</v>
      </c>
      <c r="M1926" s="8">
        <f t="shared" si="303"/>
        <v>41654</v>
      </c>
      <c r="N1926" s="9">
        <f t="shared" si="304"/>
        <v>0.81458333333284827</v>
      </c>
      <c r="O1926">
        <v>1387390555</v>
      </c>
      <c r="P1926" s="8">
        <f t="shared" si="301"/>
        <v>41626.761053240742</v>
      </c>
      <c r="Q1926" s="8">
        <f t="shared" si="305"/>
        <v>41626</v>
      </c>
      <c r="R1926" s="9">
        <f t="shared" si="306"/>
        <v>0.76105324074160308</v>
      </c>
      <c r="S1926" t="b">
        <v>0</v>
      </c>
      <c r="T1926">
        <v>33</v>
      </c>
      <c r="U1926">
        <f t="shared" si="307"/>
        <v>33</v>
      </c>
      <c r="V1926" t="str">
        <f t="shared" si="308"/>
        <v/>
      </c>
      <c r="W1926" t="b">
        <v>1</v>
      </c>
      <c r="X1926" t="s">
        <v>8277</v>
      </c>
      <c r="Y1926" s="3">
        <f t="shared" si="309"/>
        <v>1.1439999999999999</v>
      </c>
      <c r="Z1926" s="4">
        <f t="shared" si="302"/>
        <v>104</v>
      </c>
      <c r="AA1926" t="s">
        <v>8321</v>
      </c>
      <c r="AB1926" t="s">
        <v>8325</v>
      </c>
      <c r="AC1926">
        <f>1</f>
        <v>1</v>
      </c>
    </row>
    <row r="1927" spans="1:29" ht="43.2" x14ac:dyDescent="0.3">
      <c r="A1927">
        <v>1925</v>
      </c>
      <c r="B1927" s="1" t="s">
        <v>1926</v>
      </c>
      <c r="C1927" s="1" t="s">
        <v>6035</v>
      </c>
      <c r="D1927">
        <v>1500</v>
      </c>
      <c r="E1927">
        <f>VLOOKUP(D1927,LU_A!$C$2:$D$13,1,TRUE)</f>
        <v>1000</v>
      </c>
      <c r="F1927" t="str">
        <f>VLOOKUP($D1927,LU_A!$C$2:$D$13,2,TRUE)</f>
        <v>SmB</v>
      </c>
      <c r="G1927">
        <v>1655</v>
      </c>
      <c r="H1927" t="s">
        <v>8219</v>
      </c>
      <c r="I1927" t="s">
        <v>8224</v>
      </c>
      <c r="J1927" t="s">
        <v>8246</v>
      </c>
      <c r="K1927">
        <v>1381449600</v>
      </c>
      <c r="L1927" s="8">
        <f t="shared" si="300"/>
        <v>41558</v>
      </c>
      <c r="M1927" s="8">
        <f t="shared" si="303"/>
        <v>41558</v>
      </c>
      <c r="N1927" s="9">
        <f t="shared" si="304"/>
        <v>0</v>
      </c>
      <c r="O1927">
        <v>1379540288</v>
      </c>
      <c r="P1927" s="8">
        <f t="shared" si="301"/>
        <v>41535.90148148148</v>
      </c>
      <c r="Q1927" s="8">
        <f t="shared" si="305"/>
        <v>41535</v>
      </c>
      <c r="R1927" s="9">
        <f t="shared" si="306"/>
        <v>0.90148148148000473</v>
      </c>
      <c r="S1927" t="b">
        <v>0</v>
      </c>
      <c r="T1927">
        <v>52</v>
      </c>
      <c r="U1927">
        <f t="shared" si="307"/>
        <v>52</v>
      </c>
      <c r="V1927" t="str">
        <f t="shared" si="308"/>
        <v/>
      </c>
      <c r="W1927" t="b">
        <v>1</v>
      </c>
      <c r="X1927" t="s">
        <v>8277</v>
      </c>
      <c r="Y1927" s="3">
        <f t="shared" si="309"/>
        <v>1.1033333333333333</v>
      </c>
      <c r="Z1927" s="4">
        <f t="shared" si="302"/>
        <v>31.826923076923077</v>
      </c>
      <c r="AA1927" t="s">
        <v>8321</v>
      </c>
      <c r="AB1927" t="s">
        <v>8325</v>
      </c>
      <c r="AC1927">
        <f>1</f>
        <v>1</v>
      </c>
    </row>
    <row r="1928" spans="1:29" ht="57.6" x14ac:dyDescent="0.3">
      <c r="A1928">
        <v>1926</v>
      </c>
      <c r="B1928" s="1" t="s">
        <v>1927</v>
      </c>
      <c r="C1928" s="1" t="s">
        <v>6036</v>
      </c>
      <c r="D1928">
        <v>1500</v>
      </c>
      <c r="E1928">
        <f>VLOOKUP(D1928,LU_A!$C$2:$D$13,1,TRUE)</f>
        <v>1000</v>
      </c>
      <c r="F1928" t="str">
        <f>VLOOKUP($D1928,LU_A!$C$2:$D$13,2,TRUE)</f>
        <v>SmB</v>
      </c>
      <c r="G1928">
        <v>2930.69</v>
      </c>
      <c r="H1928" t="s">
        <v>8219</v>
      </c>
      <c r="I1928" t="s">
        <v>8224</v>
      </c>
      <c r="J1928" t="s">
        <v>8246</v>
      </c>
      <c r="K1928">
        <v>1288657560</v>
      </c>
      <c r="L1928" s="8">
        <f t="shared" si="300"/>
        <v>40484.018055555556</v>
      </c>
      <c r="M1928" s="8">
        <f t="shared" si="303"/>
        <v>40484</v>
      </c>
      <c r="N1928" s="9">
        <f t="shared" si="304"/>
        <v>1.8055555556202307E-2</v>
      </c>
      <c r="O1928">
        <v>1286319256</v>
      </c>
      <c r="P1928" s="8">
        <f t="shared" si="301"/>
        <v>40456.954351851848</v>
      </c>
      <c r="Q1928" s="8">
        <f t="shared" si="305"/>
        <v>40456</v>
      </c>
      <c r="R1928" s="9">
        <f t="shared" si="306"/>
        <v>0.95435185184760485</v>
      </c>
      <c r="S1928" t="b">
        <v>0</v>
      </c>
      <c r="T1928">
        <v>107</v>
      </c>
      <c r="U1928">
        <f t="shared" si="307"/>
        <v>107</v>
      </c>
      <c r="V1928" t="str">
        <f t="shared" si="308"/>
        <v/>
      </c>
      <c r="W1928" t="b">
        <v>1</v>
      </c>
      <c r="X1928" t="s">
        <v>8277</v>
      </c>
      <c r="Y1928" s="3">
        <f t="shared" si="309"/>
        <v>1.9537933333333333</v>
      </c>
      <c r="Z1928" s="4">
        <f t="shared" si="302"/>
        <v>27.3896261682243</v>
      </c>
      <c r="AA1928" t="s">
        <v>8321</v>
      </c>
      <c r="AB1928" t="s">
        <v>8325</v>
      </c>
      <c r="AC1928">
        <f>1</f>
        <v>1</v>
      </c>
    </row>
    <row r="1929" spans="1:29" x14ac:dyDescent="0.3">
      <c r="A1929">
        <v>1927</v>
      </c>
      <c r="B1929" s="1" t="s">
        <v>1928</v>
      </c>
      <c r="C1929" s="1" t="s">
        <v>6037</v>
      </c>
      <c r="D1929">
        <v>600</v>
      </c>
      <c r="E1929">
        <f>VLOOKUP(D1929,LU_A!$C$2:$D$13,1,TRUE)</f>
        <v>0</v>
      </c>
      <c r="F1929" t="str">
        <f>VLOOKUP($D1929,LU_A!$C$2:$D$13,2,TRUE)</f>
        <v>SmA</v>
      </c>
      <c r="G1929">
        <v>620</v>
      </c>
      <c r="H1929" t="s">
        <v>8219</v>
      </c>
      <c r="I1929" t="s">
        <v>8224</v>
      </c>
      <c r="J1929" t="s">
        <v>8246</v>
      </c>
      <c r="K1929">
        <v>1331182740</v>
      </c>
      <c r="L1929" s="8">
        <f t="shared" si="300"/>
        <v>40976.207638888889</v>
      </c>
      <c r="M1929" s="8">
        <f t="shared" si="303"/>
        <v>40976</v>
      </c>
      <c r="N1929" s="9">
        <f t="shared" si="304"/>
        <v>0.20763888888905058</v>
      </c>
      <c r="O1929">
        <v>1329856839</v>
      </c>
      <c r="P1929" s="8">
        <f t="shared" si="301"/>
        <v>40960.861562500002</v>
      </c>
      <c r="Q1929" s="8">
        <f t="shared" si="305"/>
        <v>40960</v>
      </c>
      <c r="R1929" s="9">
        <f t="shared" si="306"/>
        <v>0.86156250000203727</v>
      </c>
      <c r="S1929" t="b">
        <v>0</v>
      </c>
      <c r="T1929">
        <v>11</v>
      </c>
      <c r="U1929">
        <f t="shared" si="307"/>
        <v>11</v>
      </c>
      <c r="V1929" t="str">
        <f t="shared" si="308"/>
        <v/>
      </c>
      <c r="W1929" t="b">
        <v>1</v>
      </c>
      <c r="X1929" t="s">
        <v>8277</v>
      </c>
      <c r="Y1929" s="3">
        <f t="shared" si="309"/>
        <v>1.0333333333333334</v>
      </c>
      <c r="Z1929" s="4">
        <f t="shared" si="302"/>
        <v>56.363636363636367</v>
      </c>
      <c r="AA1929" t="s">
        <v>8321</v>
      </c>
      <c r="AB1929" t="s">
        <v>8325</v>
      </c>
      <c r="AC1929">
        <f>1</f>
        <v>1</v>
      </c>
    </row>
    <row r="1930" spans="1:29" ht="28.8" x14ac:dyDescent="0.3">
      <c r="A1930">
        <v>1928</v>
      </c>
      <c r="B1930" s="1" t="s">
        <v>1929</v>
      </c>
      <c r="C1930" s="1" t="s">
        <v>6038</v>
      </c>
      <c r="D1930">
        <v>2550</v>
      </c>
      <c r="E1930">
        <f>VLOOKUP(D1930,LU_A!$C$2:$D$13,1,TRUE)</f>
        <v>1000</v>
      </c>
      <c r="F1930" t="str">
        <f>VLOOKUP($D1930,LU_A!$C$2:$D$13,2,TRUE)</f>
        <v>SmB</v>
      </c>
      <c r="G1930">
        <v>2630</v>
      </c>
      <c r="H1930" t="s">
        <v>8219</v>
      </c>
      <c r="I1930" t="s">
        <v>8224</v>
      </c>
      <c r="J1930" t="s">
        <v>8246</v>
      </c>
      <c r="K1930">
        <v>1367940794</v>
      </c>
      <c r="L1930" s="8">
        <f t="shared" si="300"/>
        <v>41401.648078703707</v>
      </c>
      <c r="M1930" s="8">
        <f t="shared" si="303"/>
        <v>41401</v>
      </c>
      <c r="N1930" s="9">
        <f t="shared" si="304"/>
        <v>0.64807870370714227</v>
      </c>
      <c r="O1930">
        <v>1365348794</v>
      </c>
      <c r="P1930" s="8">
        <f t="shared" si="301"/>
        <v>41371.648078703707</v>
      </c>
      <c r="Q1930" s="8">
        <f t="shared" si="305"/>
        <v>41371</v>
      </c>
      <c r="R1930" s="9">
        <f t="shared" si="306"/>
        <v>0.64807870370714227</v>
      </c>
      <c r="S1930" t="b">
        <v>0</v>
      </c>
      <c r="T1930">
        <v>34</v>
      </c>
      <c r="U1930">
        <f t="shared" si="307"/>
        <v>34</v>
      </c>
      <c r="V1930" t="str">
        <f t="shared" si="308"/>
        <v/>
      </c>
      <c r="W1930" t="b">
        <v>1</v>
      </c>
      <c r="X1930" t="s">
        <v>8277</v>
      </c>
      <c r="Y1930" s="3">
        <f t="shared" si="309"/>
        <v>1.031372549019608</v>
      </c>
      <c r="Z1930" s="4">
        <f t="shared" si="302"/>
        <v>77.352941176470594</v>
      </c>
      <c r="AA1930" t="s">
        <v>8321</v>
      </c>
      <c r="AB1930" t="s">
        <v>8325</v>
      </c>
      <c r="AC1930">
        <f>1</f>
        <v>1</v>
      </c>
    </row>
    <row r="1931" spans="1:29" ht="43.2" x14ac:dyDescent="0.3">
      <c r="A1931">
        <v>1929</v>
      </c>
      <c r="B1931" s="1" t="s">
        <v>1930</v>
      </c>
      <c r="C1931" s="1" t="s">
        <v>6039</v>
      </c>
      <c r="D1931">
        <v>3200</v>
      </c>
      <c r="E1931">
        <f>VLOOKUP(D1931,LU_A!$C$2:$D$13,1,TRUE)</f>
        <v>1000</v>
      </c>
      <c r="F1931" t="str">
        <f>VLOOKUP($D1931,LU_A!$C$2:$D$13,2,TRUE)</f>
        <v>SmB</v>
      </c>
      <c r="G1931">
        <v>3210</v>
      </c>
      <c r="H1931" t="s">
        <v>8219</v>
      </c>
      <c r="I1931" t="s">
        <v>8224</v>
      </c>
      <c r="J1931" t="s">
        <v>8246</v>
      </c>
      <c r="K1931">
        <v>1309825866</v>
      </c>
      <c r="L1931" s="8">
        <f t="shared" si="300"/>
        <v>40729.021597222221</v>
      </c>
      <c r="M1931" s="8">
        <f t="shared" si="303"/>
        <v>40729</v>
      </c>
      <c r="N1931" s="9">
        <f t="shared" si="304"/>
        <v>2.159722222131677E-2</v>
      </c>
      <c r="O1931">
        <v>1306197066</v>
      </c>
      <c r="P1931" s="8">
        <f t="shared" si="301"/>
        <v>40687.021597222221</v>
      </c>
      <c r="Q1931" s="8">
        <f t="shared" si="305"/>
        <v>40687</v>
      </c>
      <c r="R1931" s="9">
        <f t="shared" si="306"/>
        <v>2.159722222131677E-2</v>
      </c>
      <c r="S1931" t="b">
        <v>0</v>
      </c>
      <c r="T1931">
        <v>75</v>
      </c>
      <c r="U1931">
        <f t="shared" si="307"/>
        <v>75</v>
      </c>
      <c r="V1931" t="str">
        <f t="shared" si="308"/>
        <v/>
      </c>
      <c r="W1931" t="b">
        <v>1</v>
      </c>
      <c r="X1931" t="s">
        <v>8277</v>
      </c>
      <c r="Y1931" s="3">
        <f t="shared" si="309"/>
        <v>1.003125</v>
      </c>
      <c r="Z1931" s="4">
        <f t="shared" si="302"/>
        <v>42.8</v>
      </c>
      <c r="AA1931" t="s">
        <v>8321</v>
      </c>
      <c r="AB1931" t="s">
        <v>8325</v>
      </c>
      <c r="AC1931">
        <f>1</f>
        <v>1</v>
      </c>
    </row>
    <row r="1932" spans="1:29" ht="28.8" x14ac:dyDescent="0.3">
      <c r="A1932">
        <v>1930</v>
      </c>
      <c r="B1932" s="1" t="s">
        <v>1931</v>
      </c>
      <c r="C1932" s="1" t="s">
        <v>6040</v>
      </c>
      <c r="D1932">
        <v>1000</v>
      </c>
      <c r="E1932">
        <f>VLOOKUP(D1932,LU_A!$C$2:$D$13,1,TRUE)</f>
        <v>1000</v>
      </c>
      <c r="F1932" t="str">
        <f>VLOOKUP($D1932,LU_A!$C$2:$D$13,2,TRUE)</f>
        <v>SmB</v>
      </c>
      <c r="G1932">
        <v>1270</v>
      </c>
      <c r="H1932" t="s">
        <v>8219</v>
      </c>
      <c r="I1932" t="s">
        <v>8224</v>
      </c>
      <c r="J1932" t="s">
        <v>8246</v>
      </c>
      <c r="K1932">
        <v>1373203482</v>
      </c>
      <c r="L1932" s="8">
        <f t="shared" si="300"/>
        <v>41462.558819444443</v>
      </c>
      <c r="M1932" s="8">
        <f t="shared" si="303"/>
        <v>41462</v>
      </c>
      <c r="N1932" s="9">
        <f t="shared" si="304"/>
        <v>0.55881944444263354</v>
      </c>
      <c r="O1932">
        <v>1368019482</v>
      </c>
      <c r="P1932" s="8">
        <f t="shared" si="301"/>
        <v>41402.558819444443</v>
      </c>
      <c r="Q1932" s="8">
        <f t="shared" si="305"/>
        <v>41402</v>
      </c>
      <c r="R1932" s="9">
        <f t="shared" si="306"/>
        <v>0.55881944444263354</v>
      </c>
      <c r="S1932" t="b">
        <v>0</v>
      </c>
      <c r="T1932">
        <v>26</v>
      </c>
      <c r="U1932">
        <f t="shared" si="307"/>
        <v>26</v>
      </c>
      <c r="V1932" t="str">
        <f t="shared" si="308"/>
        <v/>
      </c>
      <c r="W1932" t="b">
        <v>1</v>
      </c>
      <c r="X1932" t="s">
        <v>8277</v>
      </c>
      <c r="Y1932" s="3">
        <f t="shared" si="309"/>
        <v>1.27</v>
      </c>
      <c r="Z1932" s="4">
        <f t="shared" si="302"/>
        <v>48.846153846153847</v>
      </c>
      <c r="AA1932" t="s">
        <v>8321</v>
      </c>
      <c r="AB1932" t="s">
        <v>8325</v>
      </c>
      <c r="AC1932">
        <f>1</f>
        <v>1</v>
      </c>
    </row>
    <row r="1933" spans="1:29" ht="43.2" x14ac:dyDescent="0.3">
      <c r="A1933">
        <v>1931</v>
      </c>
      <c r="B1933" s="1" t="s">
        <v>1932</v>
      </c>
      <c r="C1933" s="1" t="s">
        <v>6041</v>
      </c>
      <c r="D1933">
        <v>2000</v>
      </c>
      <c r="E1933">
        <f>VLOOKUP(D1933,LU_A!$C$2:$D$13,1,TRUE)</f>
        <v>1000</v>
      </c>
      <c r="F1933" t="str">
        <f>VLOOKUP($D1933,LU_A!$C$2:$D$13,2,TRUE)</f>
        <v>SmB</v>
      </c>
      <c r="G1933">
        <v>2412.02</v>
      </c>
      <c r="H1933" t="s">
        <v>8219</v>
      </c>
      <c r="I1933" t="s">
        <v>8224</v>
      </c>
      <c r="J1933" t="s">
        <v>8246</v>
      </c>
      <c r="K1933">
        <v>1337657400</v>
      </c>
      <c r="L1933" s="8">
        <f t="shared" si="300"/>
        <v>41051.145833333336</v>
      </c>
      <c r="M1933" s="8">
        <f t="shared" si="303"/>
        <v>41051</v>
      </c>
      <c r="N1933" s="9">
        <f t="shared" si="304"/>
        <v>0.14583333333575865</v>
      </c>
      <c r="O1933">
        <v>1336512309</v>
      </c>
      <c r="P1933" s="8">
        <f t="shared" si="301"/>
        <v>41037.892465277779</v>
      </c>
      <c r="Q1933" s="8">
        <f t="shared" si="305"/>
        <v>41037</v>
      </c>
      <c r="R1933" s="9">
        <f t="shared" si="306"/>
        <v>0.89246527777868323</v>
      </c>
      <c r="S1933" t="b">
        <v>0</v>
      </c>
      <c r="T1933">
        <v>50</v>
      </c>
      <c r="U1933">
        <f t="shared" si="307"/>
        <v>50</v>
      </c>
      <c r="V1933" t="str">
        <f t="shared" si="308"/>
        <v/>
      </c>
      <c r="W1933" t="b">
        <v>1</v>
      </c>
      <c r="X1933" t="s">
        <v>8277</v>
      </c>
      <c r="Y1933" s="3">
        <f t="shared" si="309"/>
        <v>1.20601</v>
      </c>
      <c r="Z1933" s="4">
        <f t="shared" si="302"/>
        <v>48.240400000000001</v>
      </c>
      <c r="AA1933" t="s">
        <v>8321</v>
      </c>
      <c r="AB1933" t="s">
        <v>8325</v>
      </c>
      <c r="AC1933">
        <f>1</f>
        <v>1</v>
      </c>
    </row>
    <row r="1934" spans="1:29" ht="57.6" x14ac:dyDescent="0.3">
      <c r="A1934">
        <v>1932</v>
      </c>
      <c r="B1934" s="1" t="s">
        <v>1933</v>
      </c>
      <c r="C1934" s="1" t="s">
        <v>6042</v>
      </c>
      <c r="D1934">
        <v>5250</v>
      </c>
      <c r="E1934">
        <f>VLOOKUP(D1934,LU_A!$C$2:$D$13,1,TRUE)</f>
        <v>5000</v>
      </c>
      <c r="F1934" t="str">
        <f>VLOOKUP($D1934,LU_A!$C$2:$D$13,2,TRUE)</f>
        <v>SmC</v>
      </c>
      <c r="G1934">
        <v>5617</v>
      </c>
      <c r="H1934" t="s">
        <v>8219</v>
      </c>
      <c r="I1934" t="s">
        <v>8224</v>
      </c>
      <c r="J1934" t="s">
        <v>8246</v>
      </c>
      <c r="K1934">
        <v>1327433173</v>
      </c>
      <c r="L1934" s="8">
        <f t="shared" si="300"/>
        <v>40932.809872685182</v>
      </c>
      <c r="M1934" s="8">
        <f t="shared" si="303"/>
        <v>40932</v>
      </c>
      <c r="N1934" s="9">
        <f t="shared" si="304"/>
        <v>0.80987268518219935</v>
      </c>
      <c r="O1934">
        <v>1325618773</v>
      </c>
      <c r="P1934" s="8">
        <f t="shared" si="301"/>
        <v>40911.809872685182</v>
      </c>
      <c r="Q1934" s="8">
        <f t="shared" si="305"/>
        <v>40911</v>
      </c>
      <c r="R1934" s="9">
        <f t="shared" si="306"/>
        <v>0.80987268518219935</v>
      </c>
      <c r="S1934" t="b">
        <v>0</v>
      </c>
      <c r="T1934">
        <v>80</v>
      </c>
      <c r="U1934">
        <f t="shared" si="307"/>
        <v>80</v>
      </c>
      <c r="V1934" t="str">
        <f t="shared" si="308"/>
        <v/>
      </c>
      <c r="W1934" t="b">
        <v>1</v>
      </c>
      <c r="X1934" t="s">
        <v>8277</v>
      </c>
      <c r="Y1934" s="3">
        <f t="shared" si="309"/>
        <v>1.0699047619047619</v>
      </c>
      <c r="Z1934" s="4">
        <f t="shared" si="302"/>
        <v>70.212500000000006</v>
      </c>
      <c r="AA1934" t="s">
        <v>8321</v>
      </c>
      <c r="AB1934" t="s">
        <v>8325</v>
      </c>
      <c r="AC1934">
        <f>1</f>
        <v>1</v>
      </c>
    </row>
    <row r="1935" spans="1:29" ht="43.2" x14ac:dyDescent="0.3">
      <c r="A1935">
        <v>1933</v>
      </c>
      <c r="B1935" s="1" t="s">
        <v>1934</v>
      </c>
      <c r="C1935" s="1" t="s">
        <v>6043</v>
      </c>
      <c r="D1935">
        <v>6000</v>
      </c>
      <c r="E1935">
        <f>VLOOKUP(D1935,LU_A!$C$2:$D$13,1,TRUE)</f>
        <v>5000</v>
      </c>
      <c r="F1935" t="str">
        <f>VLOOKUP($D1935,LU_A!$C$2:$D$13,2,TRUE)</f>
        <v>SmC</v>
      </c>
      <c r="G1935">
        <v>10346</v>
      </c>
      <c r="H1935" t="s">
        <v>8219</v>
      </c>
      <c r="I1935" t="s">
        <v>8224</v>
      </c>
      <c r="J1935" t="s">
        <v>8246</v>
      </c>
      <c r="K1935">
        <v>1411787307</v>
      </c>
      <c r="L1935" s="8">
        <f t="shared" si="300"/>
        <v>41909.130868055552</v>
      </c>
      <c r="M1935" s="8">
        <f t="shared" si="303"/>
        <v>41909</v>
      </c>
      <c r="N1935" s="9">
        <f t="shared" si="304"/>
        <v>0.13086805555212777</v>
      </c>
      <c r="O1935">
        <v>1409195307</v>
      </c>
      <c r="P1935" s="8">
        <f t="shared" si="301"/>
        <v>41879.130868055552</v>
      </c>
      <c r="Q1935" s="8">
        <f t="shared" si="305"/>
        <v>41879</v>
      </c>
      <c r="R1935" s="9">
        <f t="shared" si="306"/>
        <v>0.13086805555212777</v>
      </c>
      <c r="S1935" t="b">
        <v>0</v>
      </c>
      <c r="T1935">
        <v>110</v>
      </c>
      <c r="U1935">
        <f t="shared" si="307"/>
        <v>110</v>
      </c>
      <c r="V1935" t="str">
        <f t="shared" si="308"/>
        <v/>
      </c>
      <c r="W1935" t="b">
        <v>1</v>
      </c>
      <c r="X1935" t="s">
        <v>8277</v>
      </c>
      <c r="Y1935" s="3">
        <f t="shared" si="309"/>
        <v>1.7243333333333333</v>
      </c>
      <c r="Z1935" s="4">
        <f t="shared" si="302"/>
        <v>94.054545454545448</v>
      </c>
      <c r="AA1935" t="s">
        <v>8321</v>
      </c>
      <c r="AB1935" t="s">
        <v>8325</v>
      </c>
      <c r="AC1935">
        <f>1</f>
        <v>1</v>
      </c>
    </row>
    <row r="1936" spans="1:29" ht="43.2" x14ac:dyDescent="0.3">
      <c r="A1936">
        <v>1934</v>
      </c>
      <c r="B1936" s="1" t="s">
        <v>1935</v>
      </c>
      <c r="C1936" s="1" t="s">
        <v>6044</v>
      </c>
      <c r="D1936">
        <v>5000</v>
      </c>
      <c r="E1936">
        <f>VLOOKUP(D1936,LU_A!$C$2:$D$13,1,TRUE)</f>
        <v>5000</v>
      </c>
      <c r="F1936" t="str">
        <f>VLOOKUP($D1936,LU_A!$C$2:$D$13,2,TRUE)</f>
        <v>SmC</v>
      </c>
      <c r="G1936">
        <v>6181</v>
      </c>
      <c r="H1936" t="s">
        <v>8219</v>
      </c>
      <c r="I1936" t="s">
        <v>8224</v>
      </c>
      <c r="J1936" t="s">
        <v>8246</v>
      </c>
      <c r="K1936">
        <v>1324789200</v>
      </c>
      <c r="L1936" s="8">
        <f t="shared" si="300"/>
        <v>40902.208333333336</v>
      </c>
      <c r="M1936" s="8">
        <f t="shared" si="303"/>
        <v>40902</v>
      </c>
      <c r="N1936" s="9">
        <f t="shared" si="304"/>
        <v>0.20833333333575865</v>
      </c>
      <c r="O1936">
        <v>1321649321</v>
      </c>
      <c r="P1936" s="8">
        <f t="shared" si="301"/>
        <v>40865.867141203707</v>
      </c>
      <c r="Q1936" s="8">
        <f t="shared" si="305"/>
        <v>40865</v>
      </c>
      <c r="R1936" s="9">
        <f t="shared" si="306"/>
        <v>0.86714120370743331</v>
      </c>
      <c r="S1936" t="b">
        <v>0</v>
      </c>
      <c r="T1936">
        <v>77</v>
      </c>
      <c r="U1936">
        <f t="shared" si="307"/>
        <v>77</v>
      </c>
      <c r="V1936" t="str">
        <f t="shared" si="308"/>
        <v/>
      </c>
      <c r="W1936" t="b">
        <v>1</v>
      </c>
      <c r="X1936" t="s">
        <v>8277</v>
      </c>
      <c r="Y1936" s="3">
        <f t="shared" si="309"/>
        <v>1.2362</v>
      </c>
      <c r="Z1936" s="4">
        <f t="shared" si="302"/>
        <v>80.272727272727266</v>
      </c>
      <c r="AA1936" t="s">
        <v>8321</v>
      </c>
      <c r="AB1936" t="s">
        <v>8325</v>
      </c>
      <c r="AC1936">
        <f>1</f>
        <v>1</v>
      </c>
    </row>
    <row r="1937" spans="1:29" ht="43.2" x14ac:dyDescent="0.3">
      <c r="A1937">
        <v>1935</v>
      </c>
      <c r="B1937" s="1" t="s">
        <v>1936</v>
      </c>
      <c r="C1937" s="1" t="s">
        <v>6045</v>
      </c>
      <c r="D1937">
        <v>2500</v>
      </c>
      <c r="E1937">
        <f>VLOOKUP(D1937,LU_A!$C$2:$D$13,1,TRUE)</f>
        <v>1000</v>
      </c>
      <c r="F1937" t="str">
        <f>VLOOKUP($D1937,LU_A!$C$2:$D$13,2,TRUE)</f>
        <v>SmB</v>
      </c>
      <c r="G1937">
        <v>2710</v>
      </c>
      <c r="H1937" t="s">
        <v>8219</v>
      </c>
      <c r="I1937" t="s">
        <v>8224</v>
      </c>
      <c r="J1937" t="s">
        <v>8246</v>
      </c>
      <c r="K1937">
        <v>1403326740</v>
      </c>
      <c r="L1937" s="8">
        <f t="shared" si="300"/>
        <v>41811.207638888889</v>
      </c>
      <c r="M1937" s="8">
        <f t="shared" si="303"/>
        <v>41811</v>
      </c>
      <c r="N1937" s="9">
        <f t="shared" si="304"/>
        <v>0.20763888888905058</v>
      </c>
      <c r="O1937">
        <v>1400106171</v>
      </c>
      <c r="P1937" s="8">
        <f t="shared" si="301"/>
        <v>41773.932534722226</v>
      </c>
      <c r="Q1937" s="8">
        <f t="shared" si="305"/>
        <v>41773</v>
      </c>
      <c r="R1937" s="9">
        <f t="shared" si="306"/>
        <v>0.93253472222568234</v>
      </c>
      <c r="S1937" t="b">
        <v>0</v>
      </c>
      <c r="T1937">
        <v>50</v>
      </c>
      <c r="U1937">
        <f t="shared" si="307"/>
        <v>50</v>
      </c>
      <c r="V1937" t="str">
        <f t="shared" si="308"/>
        <v/>
      </c>
      <c r="W1937" t="b">
        <v>1</v>
      </c>
      <c r="X1937" t="s">
        <v>8277</v>
      </c>
      <c r="Y1937" s="3">
        <f t="shared" si="309"/>
        <v>1.0840000000000001</v>
      </c>
      <c r="Z1937" s="4">
        <f t="shared" si="302"/>
        <v>54.2</v>
      </c>
      <c r="AA1937" t="s">
        <v>8321</v>
      </c>
      <c r="AB1937" t="s">
        <v>8325</v>
      </c>
      <c r="AC1937">
        <f>1</f>
        <v>1</v>
      </c>
    </row>
    <row r="1938" spans="1:29" ht="43.2" x14ac:dyDescent="0.3">
      <c r="A1938">
        <v>1936</v>
      </c>
      <c r="B1938" s="1" t="s">
        <v>1937</v>
      </c>
      <c r="C1938" s="1" t="s">
        <v>6046</v>
      </c>
      <c r="D1938">
        <v>7500</v>
      </c>
      <c r="E1938">
        <f>VLOOKUP(D1938,LU_A!$C$2:$D$13,1,TRUE)</f>
        <v>5000</v>
      </c>
      <c r="F1938" t="str">
        <f>VLOOKUP($D1938,LU_A!$C$2:$D$13,2,TRUE)</f>
        <v>SmC</v>
      </c>
      <c r="G1938">
        <v>8739.01</v>
      </c>
      <c r="H1938" t="s">
        <v>8219</v>
      </c>
      <c r="I1938" t="s">
        <v>8224</v>
      </c>
      <c r="J1938" t="s">
        <v>8246</v>
      </c>
      <c r="K1938">
        <v>1323151140</v>
      </c>
      <c r="L1938" s="8">
        <f t="shared" si="300"/>
        <v>40883.249305555553</v>
      </c>
      <c r="M1938" s="8">
        <f t="shared" si="303"/>
        <v>40883</v>
      </c>
      <c r="N1938" s="9">
        <f t="shared" si="304"/>
        <v>0.24930555555329192</v>
      </c>
      <c r="O1938">
        <v>1320528070</v>
      </c>
      <c r="P1938" s="8">
        <f t="shared" si="301"/>
        <v>40852.889699074076</v>
      </c>
      <c r="Q1938" s="8">
        <f t="shared" si="305"/>
        <v>40852</v>
      </c>
      <c r="R1938" s="9">
        <f t="shared" si="306"/>
        <v>0.88969907407590654</v>
      </c>
      <c r="S1938" t="b">
        <v>0</v>
      </c>
      <c r="T1938">
        <v>145</v>
      </c>
      <c r="U1938">
        <f t="shared" si="307"/>
        <v>145</v>
      </c>
      <c r="V1938" t="str">
        <f t="shared" si="308"/>
        <v/>
      </c>
      <c r="W1938" t="b">
        <v>1</v>
      </c>
      <c r="X1938" t="s">
        <v>8277</v>
      </c>
      <c r="Y1938" s="3">
        <f t="shared" si="309"/>
        <v>1.1652013333333333</v>
      </c>
      <c r="Z1938" s="4">
        <f t="shared" si="302"/>
        <v>60.26903448275862</v>
      </c>
      <c r="AA1938" t="s">
        <v>8321</v>
      </c>
      <c r="AB1938" t="s">
        <v>8325</v>
      </c>
      <c r="AC1938">
        <f>1</f>
        <v>1</v>
      </c>
    </row>
    <row r="1939" spans="1:29" ht="43.2" x14ac:dyDescent="0.3">
      <c r="A1939">
        <v>1937</v>
      </c>
      <c r="B1939" s="1" t="s">
        <v>1938</v>
      </c>
      <c r="C1939" s="1" t="s">
        <v>6047</v>
      </c>
      <c r="D1939">
        <v>600</v>
      </c>
      <c r="E1939">
        <f>VLOOKUP(D1939,LU_A!$C$2:$D$13,1,TRUE)</f>
        <v>0</v>
      </c>
      <c r="F1939" t="str">
        <f>VLOOKUP($D1939,LU_A!$C$2:$D$13,2,TRUE)</f>
        <v>SmA</v>
      </c>
      <c r="G1939">
        <v>1123.47</v>
      </c>
      <c r="H1939" t="s">
        <v>8219</v>
      </c>
      <c r="I1939" t="s">
        <v>8224</v>
      </c>
      <c r="J1939" t="s">
        <v>8246</v>
      </c>
      <c r="K1939">
        <v>1339732740</v>
      </c>
      <c r="L1939" s="8">
        <f t="shared" si="300"/>
        <v>41075.165972222225</v>
      </c>
      <c r="M1939" s="8">
        <f t="shared" si="303"/>
        <v>41075</v>
      </c>
      <c r="N1939" s="9">
        <f t="shared" si="304"/>
        <v>0.16597222222480923</v>
      </c>
      <c r="O1939">
        <v>1338346281</v>
      </c>
      <c r="P1939" s="8">
        <f t="shared" si="301"/>
        <v>41059.118993055556</v>
      </c>
      <c r="Q1939" s="8">
        <f t="shared" si="305"/>
        <v>41059</v>
      </c>
      <c r="R1939" s="9">
        <f t="shared" si="306"/>
        <v>0.11899305555562023</v>
      </c>
      <c r="S1939" t="b">
        <v>0</v>
      </c>
      <c r="T1939">
        <v>29</v>
      </c>
      <c r="U1939">
        <f t="shared" si="307"/>
        <v>29</v>
      </c>
      <c r="V1939" t="str">
        <f t="shared" si="308"/>
        <v/>
      </c>
      <c r="W1939" t="b">
        <v>1</v>
      </c>
      <c r="X1939" t="s">
        <v>8277</v>
      </c>
      <c r="Y1939" s="3">
        <f t="shared" si="309"/>
        <v>1.8724499999999999</v>
      </c>
      <c r="Z1939" s="4">
        <f t="shared" si="302"/>
        <v>38.740344827586206</v>
      </c>
      <c r="AA1939" t="s">
        <v>8321</v>
      </c>
      <c r="AB1939" t="s">
        <v>8325</v>
      </c>
      <c r="AC1939">
        <f>1</f>
        <v>1</v>
      </c>
    </row>
    <row r="1940" spans="1:29" ht="43.2" x14ac:dyDescent="0.3">
      <c r="A1940">
        <v>1938</v>
      </c>
      <c r="B1940" s="1" t="s">
        <v>1939</v>
      </c>
      <c r="C1940" s="1" t="s">
        <v>6048</v>
      </c>
      <c r="D1940">
        <v>15000</v>
      </c>
      <c r="E1940">
        <f>VLOOKUP(D1940,LU_A!$C$2:$D$13,1,TRUE)</f>
        <v>15000</v>
      </c>
      <c r="F1940" t="str">
        <f>VLOOKUP($D1940,LU_A!$C$2:$D$13,2,TRUE)</f>
        <v>MedA</v>
      </c>
      <c r="G1940">
        <v>17390</v>
      </c>
      <c r="H1940" t="s">
        <v>8219</v>
      </c>
      <c r="I1940" t="s">
        <v>8224</v>
      </c>
      <c r="J1940" t="s">
        <v>8246</v>
      </c>
      <c r="K1940">
        <v>1372741200</v>
      </c>
      <c r="L1940" s="8">
        <f t="shared" si="300"/>
        <v>41457.208333333336</v>
      </c>
      <c r="M1940" s="8">
        <f t="shared" si="303"/>
        <v>41457</v>
      </c>
      <c r="N1940" s="9">
        <f t="shared" si="304"/>
        <v>0.20833333333575865</v>
      </c>
      <c r="O1940">
        <v>1370067231</v>
      </c>
      <c r="P1940" s="8">
        <f t="shared" si="301"/>
        <v>41426.259618055556</v>
      </c>
      <c r="Q1940" s="8">
        <f t="shared" si="305"/>
        <v>41426</v>
      </c>
      <c r="R1940" s="9">
        <f t="shared" si="306"/>
        <v>0.25961805555562023</v>
      </c>
      <c r="S1940" t="b">
        <v>0</v>
      </c>
      <c r="T1940">
        <v>114</v>
      </c>
      <c r="U1940">
        <f t="shared" si="307"/>
        <v>114</v>
      </c>
      <c r="V1940" t="str">
        <f t="shared" si="308"/>
        <v/>
      </c>
      <c r="W1940" t="b">
        <v>1</v>
      </c>
      <c r="X1940" t="s">
        <v>8277</v>
      </c>
      <c r="Y1940" s="3">
        <f t="shared" si="309"/>
        <v>1.1593333333333333</v>
      </c>
      <c r="Z1940" s="4">
        <f t="shared" si="302"/>
        <v>152.54385964912279</v>
      </c>
      <c r="AA1940" t="s">
        <v>8321</v>
      </c>
      <c r="AB1940" t="s">
        <v>8325</v>
      </c>
      <c r="AC1940">
        <f>1</f>
        <v>1</v>
      </c>
    </row>
    <row r="1941" spans="1:29" ht="57.6" x14ac:dyDescent="0.3">
      <c r="A1941">
        <v>1939</v>
      </c>
      <c r="B1941" s="1" t="s">
        <v>1940</v>
      </c>
      <c r="C1941" s="1" t="s">
        <v>6049</v>
      </c>
      <c r="D1941">
        <v>10000</v>
      </c>
      <c r="E1941">
        <f>VLOOKUP(D1941,LU_A!$C$2:$D$13,1,TRUE)</f>
        <v>10000</v>
      </c>
      <c r="F1941" t="str">
        <f>VLOOKUP($D1941,LU_A!$C$2:$D$13,2,TRUE)</f>
        <v>SmD</v>
      </c>
      <c r="G1941">
        <v>11070</v>
      </c>
      <c r="H1941" t="s">
        <v>8219</v>
      </c>
      <c r="I1941" t="s">
        <v>8224</v>
      </c>
      <c r="J1941" t="s">
        <v>8246</v>
      </c>
      <c r="K1941">
        <v>1362955108</v>
      </c>
      <c r="L1941" s="8">
        <f t="shared" si="300"/>
        <v>41343.943379629629</v>
      </c>
      <c r="M1941" s="8">
        <f t="shared" si="303"/>
        <v>41343</v>
      </c>
      <c r="N1941" s="9">
        <f t="shared" si="304"/>
        <v>0.94337962962890742</v>
      </c>
      <c r="O1941">
        <v>1360366708</v>
      </c>
      <c r="P1941" s="8">
        <f t="shared" si="301"/>
        <v>41313.985046296293</v>
      </c>
      <c r="Q1941" s="8">
        <f t="shared" si="305"/>
        <v>41313</v>
      </c>
      <c r="R1941" s="9">
        <f t="shared" si="306"/>
        <v>0.98504629629314877</v>
      </c>
      <c r="S1941" t="b">
        <v>0</v>
      </c>
      <c r="T1941">
        <v>96</v>
      </c>
      <c r="U1941">
        <f t="shared" si="307"/>
        <v>96</v>
      </c>
      <c r="V1941" t="str">
        <f t="shared" si="308"/>
        <v/>
      </c>
      <c r="W1941" t="b">
        <v>1</v>
      </c>
      <c r="X1941" t="s">
        <v>8277</v>
      </c>
      <c r="Y1941" s="3">
        <f t="shared" si="309"/>
        <v>1.107</v>
      </c>
      <c r="Z1941" s="4">
        <f t="shared" si="302"/>
        <v>115.3125</v>
      </c>
      <c r="AA1941" t="s">
        <v>8321</v>
      </c>
      <c r="AB1941" t="s">
        <v>8325</v>
      </c>
      <c r="AC1941">
        <f>1</f>
        <v>1</v>
      </c>
    </row>
    <row r="1942" spans="1:29" ht="43.2" x14ac:dyDescent="0.3">
      <c r="A1942">
        <v>1940</v>
      </c>
      <c r="B1942" s="1" t="s">
        <v>1941</v>
      </c>
      <c r="C1942" s="1" t="s">
        <v>6050</v>
      </c>
      <c r="D1942">
        <v>650</v>
      </c>
      <c r="E1942">
        <f>VLOOKUP(D1942,LU_A!$C$2:$D$13,1,TRUE)</f>
        <v>0</v>
      </c>
      <c r="F1942" t="str">
        <f>VLOOKUP($D1942,LU_A!$C$2:$D$13,2,TRUE)</f>
        <v>SmA</v>
      </c>
      <c r="G1942">
        <v>1111</v>
      </c>
      <c r="H1942" t="s">
        <v>8219</v>
      </c>
      <c r="I1942" t="s">
        <v>8224</v>
      </c>
      <c r="J1942" t="s">
        <v>8246</v>
      </c>
      <c r="K1942">
        <v>1308110340</v>
      </c>
      <c r="L1942" s="8">
        <f t="shared" si="300"/>
        <v>40709.165972222225</v>
      </c>
      <c r="M1942" s="8">
        <f t="shared" si="303"/>
        <v>40709</v>
      </c>
      <c r="N1942" s="9">
        <f t="shared" si="304"/>
        <v>0.16597222222480923</v>
      </c>
      <c r="O1942">
        <v>1304770233</v>
      </c>
      <c r="P1942" s="8">
        <f t="shared" si="301"/>
        <v>40670.507326388892</v>
      </c>
      <c r="Q1942" s="8">
        <f t="shared" si="305"/>
        <v>40670</v>
      </c>
      <c r="R1942" s="9">
        <f t="shared" si="306"/>
        <v>0.50732638889166992</v>
      </c>
      <c r="S1942" t="b">
        <v>0</v>
      </c>
      <c r="T1942">
        <v>31</v>
      </c>
      <c r="U1942">
        <f t="shared" si="307"/>
        <v>31</v>
      </c>
      <c r="V1942" t="str">
        <f t="shared" si="308"/>
        <v/>
      </c>
      <c r="W1942" t="b">
        <v>1</v>
      </c>
      <c r="X1942" t="s">
        <v>8277</v>
      </c>
      <c r="Y1942" s="3">
        <f t="shared" si="309"/>
        <v>1.7092307692307693</v>
      </c>
      <c r="Z1942" s="4">
        <f t="shared" si="302"/>
        <v>35.838709677419352</v>
      </c>
      <c r="AA1942" t="s">
        <v>8321</v>
      </c>
      <c r="AB1942" t="s">
        <v>8325</v>
      </c>
      <c r="AC1942">
        <f>1</f>
        <v>1</v>
      </c>
    </row>
    <row r="1943" spans="1:29" ht="43.2" x14ac:dyDescent="0.3">
      <c r="A1943">
        <v>1941</v>
      </c>
      <c r="B1943" s="1" t="s">
        <v>1942</v>
      </c>
      <c r="C1943" s="1" t="s">
        <v>6051</v>
      </c>
      <c r="D1943">
        <v>250000</v>
      </c>
      <c r="E1943">
        <f>VLOOKUP(D1943,LU_A!$C$2:$D$13,1,TRUE)</f>
        <v>50000</v>
      </c>
      <c r="F1943" t="str">
        <f>VLOOKUP($D1943,LU_A!$C$2:$D$13,2,TRUE)</f>
        <v>LgD</v>
      </c>
      <c r="G1943">
        <v>315295.89</v>
      </c>
      <c r="H1943" t="s">
        <v>8219</v>
      </c>
      <c r="I1943" t="s">
        <v>8224</v>
      </c>
      <c r="J1943" t="s">
        <v>8246</v>
      </c>
      <c r="K1943">
        <v>1400137131</v>
      </c>
      <c r="L1943" s="8">
        <f t="shared" si="300"/>
        <v>41774.290868055556</v>
      </c>
      <c r="M1943" s="8">
        <f t="shared" si="303"/>
        <v>41774</v>
      </c>
      <c r="N1943" s="9">
        <f t="shared" si="304"/>
        <v>0.29086805555562023</v>
      </c>
      <c r="O1943">
        <v>1397545131</v>
      </c>
      <c r="P1943" s="8">
        <f t="shared" si="301"/>
        <v>41744.290868055556</v>
      </c>
      <c r="Q1943" s="8">
        <f t="shared" si="305"/>
        <v>41744</v>
      </c>
      <c r="R1943" s="9">
        <f t="shared" si="306"/>
        <v>0.29086805555562023</v>
      </c>
      <c r="S1943" t="b">
        <v>1</v>
      </c>
      <c r="T1943">
        <v>4883</v>
      </c>
      <c r="U1943">
        <f t="shared" si="307"/>
        <v>4883</v>
      </c>
      <c r="V1943" t="str">
        <f t="shared" si="308"/>
        <v/>
      </c>
      <c r="W1943" t="b">
        <v>1</v>
      </c>
      <c r="X1943" t="s">
        <v>8293</v>
      </c>
      <c r="Y1943" s="3">
        <f t="shared" si="309"/>
        <v>1.2611835600000001</v>
      </c>
      <c r="Z1943" s="4">
        <f t="shared" si="302"/>
        <v>64.570118779438872</v>
      </c>
      <c r="AA1943" t="s">
        <v>8315</v>
      </c>
      <c r="AB1943" t="s">
        <v>8345</v>
      </c>
      <c r="AC1943">
        <f>1</f>
        <v>1</v>
      </c>
    </row>
    <row r="1944" spans="1:29" ht="43.2" x14ac:dyDescent="0.3">
      <c r="A1944">
        <v>1942</v>
      </c>
      <c r="B1944" s="1" t="s">
        <v>1943</v>
      </c>
      <c r="C1944" s="1" t="s">
        <v>6052</v>
      </c>
      <c r="D1944">
        <v>6000</v>
      </c>
      <c r="E1944">
        <f>VLOOKUP(D1944,LU_A!$C$2:$D$13,1,TRUE)</f>
        <v>5000</v>
      </c>
      <c r="F1944" t="str">
        <f>VLOOKUP($D1944,LU_A!$C$2:$D$13,2,TRUE)</f>
        <v>SmC</v>
      </c>
      <c r="G1944">
        <v>8306.42</v>
      </c>
      <c r="H1944" t="s">
        <v>8219</v>
      </c>
      <c r="I1944" t="s">
        <v>8224</v>
      </c>
      <c r="J1944" t="s">
        <v>8246</v>
      </c>
      <c r="K1944">
        <v>1309809140</v>
      </c>
      <c r="L1944" s="8">
        <f t="shared" si="300"/>
        <v>40728.828009259261</v>
      </c>
      <c r="M1944" s="8">
        <f t="shared" si="303"/>
        <v>40728</v>
      </c>
      <c r="N1944" s="9">
        <f t="shared" si="304"/>
        <v>0.82800925926130731</v>
      </c>
      <c r="O1944">
        <v>1302033140</v>
      </c>
      <c r="P1944" s="8">
        <f t="shared" si="301"/>
        <v>40638.828009259261</v>
      </c>
      <c r="Q1944" s="8">
        <f t="shared" si="305"/>
        <v>40638</v>
      </c>
      <c r="R1944" s="9">
        <f t="shared" si="306"/>
        <v>0.82800925926130731</v>
      </c>
      <c r="S1944" t="b">
        <v>1</v>
      </c>
      <c r="T1944">
        <v>95</v>
      </c>
      <c r="U1944">
        <f t="shared" si="307"/>
        <v>95</v>
      </c>
      <c r="V1944" t="str">
        <f t="shared" si="308"/>
        <v/>
      </c>
      <c r="W1944" t="b">
        <v>1</v>
      </c>
      <c r="X1944" t="s">
        <v>8293</v>
      </c>
      <c r="Y1944" s="3">
        <f t="shared" si="309"/>
        <v>1.3844033333333334</v>
      </c>
      <c r="Z1944" s="4">
        <f t="shared" si="302"/>
        <v>87.436000000000007</v>
      </c>
      <c r="AA1944" t="s">
        <v>8315</v>
      </c>
      <c r="AB1944" t="s">
        <v>8345</v>
      </c>
      <c r="AC1944">
        <f>1</f>
        <v>1</v>
      </c>
    </row>
    <row r="1945" spans="1:29" ht="43.2" x14ac:dyDescent="0.3">
      <c r="A1945">
        <v>1943</v>
      </c>
      <c r="B1945" s="1" t="s">
        <v>1944</v>
      </c>
      <c r="C1945" s="1" t="s">
        <v>6053</v>
      </c>
      <c r="D1945">
        <v>10000</v>
      </c>
      <c r="E1945">
        <f>VLOOKUP(D1945,LU_A!$C$2:$D$13,1,TRUE)</f>
        <v>10000</v>
      </c>
      <c r="F1945" t="str">
        <f>VLOOKUP($D1945,LU_A!$C$2:$D$13,2,TRUE)</f>
        <v>SmD</v>
      </c>
      <c r="G1945">
        <v>170525</v>
      </c>
      <c r="H1945" t="s">
        <v>8219</v>
      </c>
      <c r="I1945" t="s">
        <v>8224</v>
      </c>
      <c r="J1945" t="s">
        <v>8246</v>
      </c>
      <c r="K1945">
        <v>1470896916</v>
      </c>
      <c r="L1945" s="8">
        <f t="shared" si="300"/>
        <v>42593.269861111112</v>
      </c>
      <c r="M1945" s="8">
        <f t="shared" si="303"/>
        <v>42593</v>
      </c>
      <c r="N1945" s="9">
        <f t="shared" si="304"/>
        <v>0.26986111111182254</v>
      </c>
      <c r="O1945">
        <v>1467008916</v>
      </c>
      <c r="P1945" s="8">
        <f t="shared" si="301"/>
        <v>42548.269861111112</v>
      </c>
      <c r="Q1945" s="8">
        <f t="shared" si="305"/>
        <v>42548</v>
      </c>
      <c r="R1945" s="9">
        <f t="shared" si="306"/>
        <v>0.26986111111182254</v>
      </c>
      <c r="S1945" t="b">
        <v>1</v>
      </c>
      <c r="T1945">
        <v>2478</v>
      </c>
      <c r="U1945">
        <f t="shared" si="307"/>
        <v>2478</v>
      </c>
      <c r="V1945" t="str">
        <f t="shared" si="308"/>
        <v/>
      </c>
      <c r="W1945" t="b">
        <v>1</v>
      </c>
      <c r="X1945" t="s">
        <v>8293</v>
      </c>
      <c r="Y1945" s="3">
        <f t="shared" si="309"/>
        <v>17.052499999999998</v>
      </c>
      <c r="Z1945" s="4">
        <f t="shared" si="302"/>
        <v>68.815577078288939</v>
      </c>
      <c r="AA1945" t="s">
        <v>8315</v>
      </c>
      <c r="AB1945" t="s">
        <v>8345</v>
      </c>
      <c r="AC1945">
        <f>1</f>
        <v>1</v>
      </c>
    </row>
    <row r="1946" spans="1:29" ht="43.2" x14ac:dyDescent="0.3">
      <c r="A1946">
        <v>1944</v>
      </c>
      <c r="B1946" s="1" t="s">
        <v>1945</v>
      </c>
      <c r="C1946" s="1" t="s">
        <v>6054</v>
      </c>
      <c r="D1946">
        <v>40000</v>
      </c>
      <c r="E1946">
        <f>VLOOKUP(D1946,LU_A!$C$2:$D$13,1,TRUE)</f>
        <v>40000</v>
      </c>
      <c r="F1946" t="str">
        <f>VLOOKUP($D1946,LU_A!$C$2:$D$13,2,TRUE)</f>
        <v>LgB</v>
      </c>
      <c r="G1946">
        <v>315222.2</v>
      </c>
      <c r="H1946" t="s">
        <v>8219</v>
      </c>
      <c r="I1946" t="s">
        <v>8224</v>
      </c>
      <c r="J1946" t="s">
        <v>8246</v>
      </c>
      <c r="K1946">
        <v>1398952890</v>
      </c>
      <c r="L1946" s="8">
        <f t="shared" si="300"/>
        <v>41760.584374999999</v>
      </c>
      <c r="M1946" s="8">
        <f t="shared" si="303"/>
        <v>41760</v>
      </c>
      <c r="N1946" s="9">
        <f t="shared" si="304"/>
        <v>0.58437499999854481</v>
      </c>
      <c r="O1946">
        <v>1396360890</v>
      </c>
      <c r="P1946" s="8">
        <f t="shared" si="301"/>
        <v>41730.584374999999</v>
      </c>
      <c r="Q1946" s="8">
        <f t="shared" si="305"/>
        <v>41730</v>
      </c>
      <c r="R1946" s="9">
        <f t="shared" si="306"/>
        <v>0.58437499999854481</v>
      </c>
      <c r="S1946" t="b">
        <v>1</v>
      </c>
      <c r="T1946">
        <v>1789</v>
      </c>
      <c r="U1946">
        <f t="shared" si="307"/>
        <v>1789</v>
      </c>
      <c r="V1946" t="str">
        <f t="shared" si="308"/>
        <v/>
      </c>
      <c r="W1946" t="b">
        <v>1</v>
      </c>
      <c r="X1946" t="s">
        <v>8293</v>
      </c>
      <c r="Y1946" s="3">
        <f t="shared" si="309"/>
        <v>7.8805550000000002</v>
      </c>
      <c r="Z1946" s="4">
        <f t="shared" si="302"/>
        <v>176.200223588597</v>
      </c>
      <c r="AA1946" t="s">
        <v>8315</v>
      </c>
      <c r="AB1946" t="s">
        <v>8345</v>
      </c>
      <c r="AC1946">
        <f>1</f>
        <v>1</v>
      </c>
    </row>
    <row r="1947" spans="1:29" ht="43.2" x14ac:dyDescent="0.3">
      <c r="A1947">
        <v>1945</v>
      </c>
      <c r="B1947" s="1" t="s">
        <v>1946</v>
      </c>
      <c r="C1947" s="1" t="s">
        <v>6055</v>
      </c>
      <c r="D1947">
        <v>100000</v>
      </c>
      <c r="E1947">
        <f>VLOOKUP(D1947,LU_A!$C$2:$D$13,1,TRUE)</f>
        <v>50000</v>
      </c>
      <c r="F1947" t="str">
        <f>VLOOKUP($D1947,LU_A!$C$2:$D$13,2,TRUE)</f>
        <v>LgD</v>
      </c>
      <c r="G1947">
        <v>348018</v>
      </c>
      <c r="H1947" t="s">
        <v>8219</v>
      </c>
      <c r="I1947" t="s">
        <v>8227</v>
      </c>
      <c r="J1947" t="s">
        <v>8249</v>
      </c>
      <c r="K1947">
        <v>1436680958</v>
      </c>
      <c r="L1947" s="8">
        <f t="shared" si="300"/>
        <v>42197.251828703709</v>
      </c>
      <c r="M1947" s="8">
        <f t="shared" si="303"/>
        <v>42197</v>
      </c>
      <c r="N1947" s="9">
        <f t="shared" si="304"/>
        <v>0.25182870370917954</v>
      </c>
      <c r="O1947">
        <v>1433224958</v>
      </c>
      <c r="P1947" s="8">
        <f t="shared" si="301"/>
        <v>42157.251828703709</v>
      </c>
      <c r="Q1947" s="8">
        <f t="shared" si="305"/>
        <v>42157</v>
      </c>
      <c r="R1947" s="9">
        <f t="shared" si="306"/>
        <v>0.25182870370917954</v>
      </c>
      <c r="S1947" t="b">
        <v>1</v>
      </c>
      <c r="T1947">
        <v>680</v>
      </c>
      <c r="U1947">
        <f t="shared" si="307"/>
        <v>680</v>
      </c>
      <c r="V1947" t="str">
        <f t="shared" si="308"/>
        <v/>
      </c>
      <c r="W1947" t="b">
        <v>1</v>
      </c>
      <c r="X1947" t="s">
        <v>8293</v>
      </c>
      <c r="Y1947" s="3">
        <f t="shared" si="309"/>
        <v>3.4801799999999998</v>
      </c>
      <c r="Z1947" s="4">
        <f t="shared" si="302"/>
        <v>511.79117647058825</v>
      </c>
      <c r="AA1947" t="s">
        <v>8315</v>
      </c>
      <c r="AB1947" t="s">
        <v>8345</v>
      </c>
      <c r="AC1947">
        <f>1</f>
        <v>1</v>
      </c>
    </row>
    <row r="1948" spans="1:29" ht="43.2" x14ac:dyDescent="0.3">
      <c r="A1948">
        <v>1946</v>
      </c>
      <c r="B1948" s="1" t="s">
        <v>1947</v>
      </c>
      <c r="C1948" s="1" t="s">
        <v>6056</v>
      </c>
      <c r="D1948">
        <v>7500</v>
      </c>
      <c r="E1948">
        <f>VLOOKUP(D1948,LU_A!$C$2:$D$13,1,TRUE)</f>
        <v>5000</v>
      </c>
      <c r="F1948" t="str">
        <f>VLOOKUP($D1948,LU_A!$C$2:$D$13,2,TRUE)</f>
        <v>SmC</v>
      </c>
      <c r="G1948">
        <v>11231</v>
      </c>
      <c r="H1948" t="s">
        <v>8219</v>
      </c>
      <c r="I1948" t="s">
        <v>8224</v>
      </c>
      <c r="J1948" t="s">
        <v>8246</v>
      </c>
      <c r="K1948">
        <v>1397961361</v>
      </c>
      <c r="L1948" s="8">
        <f t="shared" si="300"/>
        <v>41749.108344907407</v>
      </c>
      <c r="M1948" s="8">
        <f t="shared" si="303"/>
        <v>41749</v>
      </c>
      <c r="N1948" s="9">
        <f t="shared" si="304"/>
        <v>0.10834490740671754</v>
      </c>
      <c r="O1948">
        <v>1392780961</v>
      </c>
      <c r="P1948" s="8">
        <f t="shared" si="301"/>
        <v>41689.150011574071</v>
      </c>
      <c r="Q1948" s="8">
        <f t="shared" si="305"/>
        <v>41689</v>
      </c>
      <c r="R1948" s="9">
        <f t="shared" si="306"/>
        <v>0.15001157407095889</v>
      </c>
      <c r="S1948" t="b">
        <v>1</v>
      </c>
      <c r="T1948">
        <v>70</v>
      </c>
      <c r="U1948">
        <f t="shared" si="307"/>
        <v>70</v>
      </c>
      <c r="V1948" t="str">
        <f t="shared" si="308"/>
        <v/>
      </c>
      <c r="W1948" t="b">
        <v>1</v>
      </c>
      <c r="X1948" t="s">
        <v>8293</v>
      </c>
      <c r="Y1948" s="3">
        <f t="shared" si="309"/>
        <v>1.4974666666666667</v>
      </c>
      <c r="Z1948" s="4">
        <f t="shared" si="302"/>
        <v>160.44285714285715</v>
      </c>
      <c r="AA1948" t="s">
        <v>8315</v>
      </c>
      <c r="AB1948" t="s">
        <v>8345</v>
      </c>
      <c r="AC1948">
        <f>1</f>
        <v>1</v>
      </c>
    </row>
    <row r="1949" spans="1:29" ht="57.6" x14ac:dyDescent="0.3">
      <c r="A1949">
        <v>1947</v>
      </c>
      <c r="B1949" s="1" t="s">
        <v>1948</v>
      </c>
      <c r="C1949" s="1" t="s">
        <v>6057</v>
      </c>
      <c r="D1949">
        <v>800</v>
      </c>
      <c r="E1949">
        <f>VLOOKUP(D1949,LU_A!$C$2:$D$13,1,TRUE)</f>
        <v>0</v>
      </c>
      <c r="F1949" t="str">
        <f>VLOOKUP($D1949,LU_A!$C$2:$D$13,2,TRUE)</f>
        <v>SmA</v>
      </c>
      <c r="G1949">
        <v>805.07</v>
      </c>
      <c r="H1949" t="s">
        <v>8219</v>
      </c>
      <c r="I1949" t="s">
        <v>8224</v>
      </c>
      <c r="J1949" t="s">
        <v>8246</v>
      </c>
      <c r="K1949">
        <v>1258955940</v>
      </c>
      <c r="L1949" s="8">
        <f t="shared" si="300"/>
        <v>40140.249305555553</v>
      </c>
      <c r="M1949" s="8">
        <f t="shared" si="303"/>
        <v>40140</v>
      </c>
      <c r="N1949" s="9">
        <f t="shared" si="304"/>
        <v>0.24930555555329192</v>
      </c>
      <c r="O1949">
        <v>1255730520</v>
      </c>
      <c r="P1949" s="8">
        <f t="shared" si="301"/>
        <v>40102.918055555558</v>
      </c>
      <c r="Q1949" s="8">
        <f t="shared" si="305"/>
        <v>40102</v>
      </c>
      <c r="R1949" s="9">
        <f t="shared" si="306"/>
        <v>0.9180555555576575</v>
      </c>
      <c r="S1949" t="b">
        <v>1</v>
      </c>
      <c r="T1949">
        <v>23</v>
      </c>
      <c r="U1949">
        <f t="shared" si="307"/>
        <v>23</v>
      </c>
      <c r="V1949" t="str">
        <f t="shared" si="308"/>
        <v/>
      </c>
      <c r="W1949" t="b">
        <v>1</v>
      </c>
      <c r="X1949" t="s">
        <v>8293</v>
      </c>
      <c r="Y1949" s="3">
        <f t="shared" si="309"/>
        <v>1.0063375000000001</v>
      </c>
      <c r="Z1949" s="4">
        <f t="shared" si="302"/>
        <v>35.003043478260871</v>
      </c>
      <c r="AA1949" t="s">
        <v>8315</v>
      </c>
      <c r="AB1949" t="s">
        <v>8345</v>
      </c>
      <c r="AC1949">
        <f>1</f>
        <v>1</v>
      </c>
    </row>
    <row r="1950" spans="1:29" ht="28.8" x14ac:dyDescent="0.3">
      <c r="A1950">
        <v>1948</v>
      </c>
      <c r="B1950" s="1" t="s">
        <v>1949</v>
      </c>
      <c r="C1950" s="1" t="s">
        <v>6058</v>
      </c>
      <c r="D1950">
        <v>100000</v>
      </c>
      <c r="E1950">
        <f>VLOOKUP(D1950,LU_A!$C$2:$D$13,1,TRUE)</f>
        <v>50000</v>
      </c>
      <c r="F1950" t="str">
        <f>VLOOKUP($D1950,LU_A!$C$2:$D$13,2,TRUE)</f>
        <v>LgD</v>
      </c>
      <c r="G1950">
        <v>800211</v>
      </c>
      <c r="H1950" t="s">
        <v>8219</v>
      </c>
      <c r="I1950" t="s">
        <v>8224</v>
      </c>
      <c r="J1950" t="s">
        <v>8246</v>
      </c>
      <c r="K1950">
        <v>1465232520</v>
      </c>
      <c r="L1950" s="8">
        <f t="shared" si="300"/>
        <v>42527.709722222222</v>
      </c>
      <c r="M1950" s="8">
        <f t="shared" si="303"/>
        <v>42527</v>
      </c>
      <c r="N1950" s="9">
        <f t="shared" si="304"/>
        <v>0.70972222222189885</v>
      </c>
      <c r="O1950">
        <v>1460557809</v>
      </c>
      <c r="P1950" s="8">
        <f t="shared" si="301"/>
        <v>42473.604270833333</v>
      </c>
      <c r="Q1950" s="8">
        <f t="shared" si="305"/>
        <v>42473</v>
      </c>
      <c r="R1950" s="9">
        <f t="shared" si="306"/>
        <v>0.60427083333343035</v>
      </c>
      <c r="S1950" t="b">
        <v>1</v>
      </c>
      <c r="T1950">
        <v>4245</v>
      </c>
      <c r="U1950">
        <f t="shared" si="307"/>
        <v>4245</v>
      </c>
      <c r="V1950" t="str">
        <f t="shared" si="308"/>
        <v/>
      </c>
      <c r="W1950" t="b">
        <v>1</v>
      </c>
      <c r="X1950" t="s">
        <v>8293</v>
      </c>
      <c r="Y1950" s="3">
        <f t="shared" si="309"/>
        <v>8.0021100000000001</v>
      </c>
      <c r="Z1950" s="4">
        <f t="shared" si="302"/>
        <v>188.50671378091872</v>
      </c>
      <c r="AA1950" t="s">
        <v>8315</v>
      </c>
      <c r="AB1950" t="s">
        <v>8345</v>
      </c>
      <c r="AC1950">
        <f>1</f>
        <v>1</v>
      </c>
    </row>
    <row r="1951" spans="1:29" ht="43.2" x14ac:dyDescent="0.3">
      <c r="A1951">
        <v>1949</v>
      </c>
      <c r="B1951" s="1" t="s">
        <v>1950</v>
      </c>
      <c r="C1951" s="1" t="s">
        <v>6059</v>
      </c>
      <c r="D1951">
        <v>50000</v>
      </c>
      <c r="E1951">
        <f>VLOOKUP(D1951,LU_A!$C$2:$D$13,1,TRUE)</f>
        <v>50000</v>
      </c>
      <c r="F1951" t="str">
        <f>VLOOKUP($D1951,LU_A!$C$2:$D$13,2,TRUE)</f>
        <v>LgD</v>
      </c>
      <c r="G1951">
        <v>53001.3</v>
      </c>
      <c r="H1951" t="s">
        <v>8219</v>
      </c>
      <c r="I1951" t="s">
        <v>8225</v>
      </c>
      <c r="J1951" t="s">
        <v>8247</v>
      </c>
      <c r="K1951">
        <v>1404986951</v>
      </c>
      <c r="L1951" s="8">
        <f t="shared" si="300"/>
        <v>41830.423043981478</v>
      </c>
      <c r="M1951" s="8">
        <f t="shared" si="303"/>
        <v>41830</v>
      </c>
      <c r="N1951" s="9">
        <f t="shared" si="304"/>
        <v>0.4230439814782585</v>
      </c>
      <c r="O1951">
        <v>1402394951</v>
      </c>
      <c r="P1951" s="8">
        <f t="shared" si="301"/>
        <v>41800.423043981478</v>
      </c>
      <c r="Q1951" s="8">
        <f t="shared" si="305"/>
        <v>41800</v>
      </c>
      <c r="R1951" s="9">
        <f t="shared" si="306"/>
        <v>0.4230439814782585</v>
      </c>
      <c r="S1951" t="b">
        <v>1</v>
      </c>
      <c r="T1951">
        <v>943</v>
      </c>
      <c r="U1951">
        <f t="shared" si="307"/>
        <v>943</v>
      </c>
      <c r="V1951" t="str">
        <f t="shared" si="308"/>
        <v/>
      </c>
      <c r="W1951" t="b">
        <v>1</v>
      </c>
      <c r="X1951" t="s">
        <v>8293</v>
      </c>
      <c r="Y1951" s="3">
        <f t="shared" si="309"/>
        <v>1.0600260000000001</v>
      </c>
      <c r="Z1951" s="4">
        <f t="shared" si="302"/>
        <v>56.204984093319197</v>
      </c>
      <c r="AA1951" t="s">
        <v>8315</v>
      </c>
      <c r="AB1951" t="s">
        <v>8345</v>
      </c>
      <c r="AC1951">
        <f>1</f>
        <v>1</v>
      </c>
    </row>
    <row r="1952" spans="1:29" ht="43.2" x14ac:dyDescent="0.3">
      <c r="A1952">
        <v>1950</v>
      </c>
      <c r="B1952" s="1" t="s">
        <v>1951</v>
      </c>
      <c r="C1952" s="1" t="s">
        <v>6060</v>
      </c>
      <c r="D1952">
        <v>48000</v>
      </c>
      <c r="E1952">
        <f>VLOOKUP(D1952,LU_A!$C$2:$D$13,1,TRUE)</f>
        <v>45000</v>
      </c>
      <c r="F1952" t="str">
        <f>VLOOKUP($D1952,LU_A!$C$2:$D$13,2,TRUE)</f>
        <v>LgC</v>
      </c>
      <c r="G1952">
        <v>96248.960000000006</v>
      </c>
      <c r="H1952" t="s">
        <v>8219</v>
      </c>
      <c r="I1952" t="s">
        <v>8224</v>
      </c>
      <c r="J1952" t="s">
        <v>8246</v>
      </c>
      <c r="K1952">
        <v>1303446073</v>
      </c>
      <c r="L1952" s="8">
        <f t="shared" si="300"/>
        <v>40655.181400462963</v>
      </c>
      <c r="M1952" s="8">
        <f t="shared" si="303"/>
        <v>40655</v>
      </c>
      <c r="N1952" s="9">
        <f t="shared" si="304"/>
        <v>0.18140046296321088</v>
      </c>
      <c r="O1952">
        <v>1300767673</v>
      </c>
      <c r="P1952" s="8">
        <f t="shared" si="301"/>
        <v>40624.181400462963</v>
      </c>
      <c r="Q1952" s="8">
        <f t="shared" si="305"/>
        <v>40624</v>
      </c>
      <c r="R1952" s="9">
        <f t="shared" si="306"/>
        <v>0.18140046296321088</v>
      </c>
      <c r="S1952" t="b">
        <v>1</v>
      </c>
      <c r="T1952">
        <v>1876</v>
      </c>
      <c r="U1952">
        <f t="shared" si="307"/>
        <v>1876</v>
      </c>
      <c r="V1952" t="str">
        <f t="shared" si="308"/>
        <v/>
      </c>
      <c r="W1952" t="b">
        <v>1</v>
      </c>
      <c r="X1952" t="s">
        <v>8293</v>
      </c>
      <c r="Y1952" s="3">
        <f t="shared" si="309"/>
        <v>2.0051866666666669</v>
      </c>
      <c r="Z1952" s="4">
        <f t="shared" si="302"/>
        <v>51.3054157782516</v>
      </c>
      <c r="AA1952" t="s">
        <v>8315</v>
      </c>
      <c r="AB1952" t="s">
        <v>8345</v>
      </c>
      <c r="AC1952">
        <f>1</f>
        <v>1</v>
      </c>
    </row>
    <row r="1953" spans="1:29" ht="43.2" x14ac:dyDescent="0.3">
      <c r="A1953">
        <v>1951</v>
      </c>
      <c r="B1953" s="1" t="s">
        <v>1952</v>
      </c>
      <c r="C1953" s="1" t="s">
        <v>6061</v>
      </c>
      <c r="D1953">
        <v>50000</v>
      </c>
      <c r="E1953">
        <f>VLOOKUP(D1953,LU_A!$C$2:$D$13,1,TRUE)</f>
        <v>50000</v>
      </c>
      <c r="F1953" t="str">
        <f>VLOOKUP($D1953,LU_A!$C$2:$D$13,2,TRUE)</f>
        <v>LgD</v>
      </c>
      <c r="G1953">
        <v>106222</v>
      </c>
      <c r="H1953" t="s">
        <v>8219</v>
      </c>
      <c r="I1953" t="s">
        <v>8224</v>
      </c>
      <c r="J1953" t="s">
        <v>8246</v>
      </c>
      <c r="K1953">
        <v>1478516737</v>
      </c>
      <c r="L1953" s="8">
        <f t="shared" si="300"/>
        <v>42681.462233796294</v>
      </c>
      <c r="M1953" s="8">
        <f t="shared" si="303"/>
        <v>42681</v>
      </c>
      <c r="N1953" s="9">
        <f t="shared" si="304"/>
        <v>0.46223379629373085</v>
      </c>
      <c r="O1953">
        <v>1475921137</v>
      </c>
      <c r="P1953" s="8">
        <f t="shared" si="301"/>
        <v>42651.420567129629</v>
      </c>
      <c r="Q1953" s="8">
        <f t="shared" si="305"/>
        <v>42651</v>
      </c>
      <c r="R1953" s="9">
        <f t="shared" si="306"/>
        <v>0.4205671296294895</v>
      </c>
      <c r="S1953" t="b">
        <v>1</v>
      </c>
      <c r="T1953">
        <v>834</v>
      </c>
      <c r="U1953">
        <f t="shared" si="307"/>
        <v>834</v>
      </c>
      <c r="V1953" t="str">
        <f t="shared" si="308"/>
        <v/>
      </c>
      <c r="W1953" t="b">
        <v>1</v>
      </c>
      <c r="X1953" t="s">
        <v>8293</v>
      </c>
      <c r="Y1953" s="3">
        <f t="shared" si="309"/>
        <v>2.1244399999999999</v>
      </c>
      <c r="Z1953" s="4">
        <f t="shared" si="302"/>
        <v>127.36450839328538</v>
      </c>
      <c r="AA1953" t="s">
        <v>8315</v>
      </c>
      <c r="AB1953" t="s">
        <v>8345</v>
      </c>
      <c r="AC1953">
        <f>1</f>
        <v>1</v>
      </c>
    </row>
    <row r="1954" spans="1:29" ht="43.2" x14ac:dyDescent="0.3">
      <c r="A1954">
        <v>1952</v>
      </c>
      <c r="B1954" s="1" t="s">
        <v>1953</v>
      </c>
      <c r="C1954" s="1" t="s">
        <v>6062</v>
      </c>
      <c r="D1954">
        <v>35000</v>
      </c>
      <c r="E1954">
        <f>VLOOKUP(D1954,LU_A!$C$2:$D$13,1,TRUE)</f>
        <v>35000</v>
      </c>
      <c r="F1954" t="str">
        <f>VLOOKUP($D1954,LU_A!$C$2:$D$13,2,TRUE)</f>
        <v>LgA</v>
      </c>
      <c r="G1954">
        <v>69465.33</v>
      </c>
      <c r="H1954" t="s">
        <v>8219</v>
      </c>
      <c r="I1954" t="s">
        <v>8229</v>
      </c>
      <c r="J1954" t="s">
        <v>8251</v>
      </c>
      <c r="K1954">
        <v>1381934015</v>
      </c>
      <c r="L1954" s="8">
        <f t="shared" si="300"/>
        <v>41563.60665509259</v>
      </c>
      <c r="M1954" s="8">
        <f t="shared" si="303"/>
        <v>41563</v>
      </c>
      <c r="N1954" s="9">
        <f t="shared" si="304"/>
        <v>0.60665509258979</v>
      </c>
      <c r="O1954">
        <v>1378737215</v>
      </c>
      <c r="P1954" s="8">
        <f t="shared" si="301"/>
        <v>41526.60665509259</v>
      </c>
      <c r="Q1954" s="8">
        <f t="shared" si="305"/>
        <v>41526</v>
      </c>
      <c r="R1954" s="9">
        <f t="shared" si="306"/>
        <v>0.60665509258979</v>
      </c>
      <c r="S1954" t="b">
        <v>1</v>
      </c>
      <c r="T1954">
        <v>682</v>
      </c>
      <c r="U1954">
        <f t="shared" si="307"/>
        <v>682</v>
      </c>
      <c r="V1954" t="str">
        <f t="shared" si="308"/>
        <v/>
      </c>
      <c r="W1954" t="b">
        <v>1</v>
      </c>
      <c r="X1954" t="s">
        <v>8293</v>
      </c>
      <c r="Y1954" s="3">
        <f t="shared" si="309"/>
        <v>1.9847237142857144</v>
      </c>
      <c r="Z1954" s="4">
        <f t="shared" si="302"/>
        <v>101.85532258064516</v>
      </c>
      <c r="AA1954" t="s">
        <v>8315</v>
      </c>
      <c r="AB1954" t="s">
        <v>8345</v>
      </c>
      <c r="AC1954">
        <f>1</f>
        <v>1</v>
      </c>
    </row>
    <row r="1955" spans="1:29" ht="43.2" x14ac:dyDescent="0.3">
      <c r="A1955">
        <v>1953</v>
      </c>
      <c r="B1955" s="1" t="s">
        <v>1954</v>
      </c>
      <c r="C1955" s="1" t="s">
        <v>6063</v>
      </c>
      <c r="D1955">
        <v>15000</v>
      </c>
      <c r="E1955">
        <f>VLOOKUP(D1955,LU_A!$C$2:$D$13,1,TRUE)</f>
        <v>15000</v>
      </c>
      <c r="F1955" t="str">
        <f>VLOOKUP($D1955,LU_A!$C$2:$D$13,2,TRUE)</f>
        <v>MedA</v>
      </c>
      <c r="G1955">
        <v>33892</v>
      </c>
      <c r="H1955" t="s">
        <v>8219</v>
      </c>
      <c r="I1955" t="s">
        <v>8224</v>
      </c>
      <c r="J1955" t="s">
        <v>8246</v>
      </c>
      <c r="K1955">
        <v>1330657200</v>
      </c>
      <c r="L1955" s="8">
        <f t="shared" si="300"/>
        <v>40970.125</v>
      </c>
      <c r="M1955" s="8">
        <f t="shared" si="303"/>
        <v>40970</v>
      </c>
      <c r="N1955" s="9">
        <f t="shared" si="304"/>
        <v>0.125</v>
      </c>
      <c r="O1955">
        <v>1328158065</v>
      </c>
      <c r="P1955" s="8">
        <f t="shared" si="301"/>
        <v>40941.199826388889</v>
      </c>
      <c r="Q1955" s="8">
        <f t="shared" si="305"/>
        <v>40941</v>
      </c>
      <c r="R1955" s="9">
        <f t="shared" si="306"/>
        <v>0.19982638888905058</v>
      </c>
      <c r="S1955" t="b">
        <v>1</v>
      </c>
      <c r="T1955">
        <v>147</v>
      </c>
      <c r="U1955">
        <f t="shared" si="307"/>
        <v>147</v>
      </c>
      <c r="V1955" t="str">
        <f t="shared" si="308"/>
        <v/>
      </c>
      <c r="W1955" t="b">
        <v>1</v>
      </c>
      <c r="X1955" t="s">
        <v>8293</v>
      </c>
      <c r="Y1955" s="3">
        <f t="shared" si="309"/>
        <v>2.2594666666666665</v>
      </c>
      <c r="Z1955" s="4">
        <f t="shared" si="302"/>
        <v>230.55782312925169</v>
      </c>
      <c r="AA1955" t="s">
        <v>8315</v>
      </c>
      <c r="AB1955" t="s">
        <v>8345</v>
      </c>
      <c r="AC1955">
        <f>1</f>
        <v>1</v>
      </c>
    </row>
    <row r="1956" spans="1:29" ht="28.8" x14ac:dyDescent="0.3">
      <c r="A1956">
        <v>1954</v>
      </c>
      <c r="B1956" s="1" t="s">
        <v>1955</v>
      </c>
      <c r="C1956" s="1" t="s">
        <v>6064</v>
      </c>
      <c r="D1956">
        <v>50000</v>
      </c>
      <c r="E1956">
        <f>VLOOKUP(D1956,LU_A!$C$2:$D$13,1,TRUE)</f>
        <v>50000</v>
      </c>
      <c r="F1956" t="str">
        <f>VLOOKUP($D1956,LU_A!$C$2:$D$13,2,TRUE)</f>
        <v>LgD</v>
      </c>
      <c r="G1956">
        <v>349474</v>
      </c>
      <c r="H1956" t="s">
        <v>8219</v>
      </c>
      <c r="I1956" t="s">
        <v>8224</v>
      </c>
      <c r="J1956" t="s">
        <v>8246</v>
      </c>
      <c r="K1956">
        <v>1457758800</v>
      </c>
      <c r="L1956" s="8">
        <f t="shared" si="300"/>
        <v>42441.208333333328</v>
      </c>
      <c r="M1956" s="8">
        <f t="shared" si="303"/>
        <v>42441</v>
      </c>
      <c r="N1956" s="9">
        <f t="shared" si="304"/>
        <v>0.20833333332848269</v>
      </c>
      <c r="O1956">
        <v>1453730176</v>
      </c>
      <c r="P1956" s="8">
        <f t="shared" si="301"/>
        <v>42394.580740740741</v>
      </c>
      <c r="Q1956" s="8">
        <f t="shared" si="305"/>
        <v>42394</v>
      </c>
      <c r="R1956" s="9">
        <f t="shared" si="306"/>
        <v>0.580740740741021</v>
      </c>
      <c r="S1956" t="b">
        <v>1</v>
      </c>
      <c r="T1956">
        <v>415</v>
      </c>
      <c r="U1956">
        <f t="shared" si="307"/>
        <v>415</v>
      </c>
      <c r="V1956" t="str">
        <f t="shared" si="308"/>
        <v/>
      </c>
      <c r="W1956" t="b">
        <v>1</v>
      </c>
      <c r="X1956" t="s">
        <v>8293</v>
      </c>
      <c r="Y1956" s="3">
        <f t="shared" si="309"/>
        <v>6.9894800000000004</v>
      </c>
      <c r="Z1956" s="4">
        <f t="shared" si="302"/>
        <v>842.10602409638557</v>
      </c>
      <c r="AA1956" t="s">
        <v>8315</v>
      </c>
      <c r="AB1956" t="s">
        <v>8345</v>
      </c>
      <c r="AC1956">
        <f>1</f>
        <v>1</v>
      </c>
    </row>
    <row r="1957" spans="1:29" ht="43.2" x14ac:dyDescent="0.3">
      <c r="A1957">
        <v>1955</v>
      </c>
      <c r="B1957" s="1" t="s">
        <v>1956</v>
      </c>
      <c r="C1957" s="1" t="s">
        <v>6065</v>
      </c>
      <c r="D1957">
        <v>42000</v>
      </c>
      <c r="E1957">
        <f>VLOOKUP(D1957,LU_A!$C$2:$D$13,1,TRUE)</f>
        <v>40000</v>
      </c>
      <c r="F1957" t="str">
        <f>VLOOKUP($D1957,LU_A!$C$2:$D$13,2,TRUE)</f>
        <v>LgB</v>
      </c>
      <c r="G1957">
        <v>167410.01999999999</v>
      </c>
      <c r="H1957" t="s">
        <v>8219</v>
      </c>
      <c r="I1957" t="s">
        <v>8224</v>
      </c>
      <c r="J1957" t="s">
        <v>8246</v>
      </c>
      <c r="K1957">
        <v>1337799600</v>
      </c>
      <c r="L1957" s="8">
        <f t="shared" si="300"/>
        <v>41052.791666666664</v>
      </c>
      <c r="M1957" s="8">
        <f t="shared" si="303"/>
        <v>41052</v>
      </c>
      <c r="N1957" s="9">
        <f t="shared" si="304"/>
        <v>0.79166666666424135</v>
      </c>
      <c r="O1957">
        <v>1334989881</v>
      </c>
      <c r="P1957" s="8">
        <f t="shared" si="301"/>
        <v>41020.271770833337</v>
      </c>
      <c r="Q1957" s="8">
        <f t="shared" si="305"/>
        <v>41020</v>
      </c>
      <c r="R1957" s="9">
        <f t="shared" si="306"/>
        <v>0.27177083333663177</v>
      </c>
      <c r="S1957" t="b">
        <v>1</v>
      </c>
      <c r="T1957">
        <v>290</v>
      </c>
      <c r="U1957">
        <f t="shared" si="307"/>
        <v>290</v>
      </c>
      <c r="V1957" t="str">
        <f t="shared" si="308"/>
        <v/>
      </c>
      <c r="W1957" t="b">
        <v>1</v>
      </c>
      <c r="X1957" t="s">
        <v>8293</v>
      </c>
      <c r="Y1957" s="3">
        <f t="shared" si="309"/>
        <v>3.9859528571428569</v>
      </c>
      <c r="Z1957" s="4">
        <f t="shared" si="302"/>
        <v>577.27593103448271</v>
      </c>
      <c r="AA1957" t="s">
        <v>8315</v>
      </c>
      <c r="AB1957" t="s">
        <v>8345</v>
      </c>
      <c r="AC1957">
        <f>1</f>
        <v>1</v>
      </c>
    </row>
    <row r="1958" spans="1:29" ht="43.2" x14ac:dyDescent="0.3">
      <c r="A1958">
        <v>1956</v>
      </c>
      <c r="B1958" s="1" t="s">
        <v>1957</v>
      </c>
      <c r="C1958" s="1" t="s">
        <v>6066</v>
      </c>
      <c r="D1958">
        <v>60000</v>
      </c>
      <c r="E1958">
        <f>VLOOKUP(D1958,LU_A!$C$2:$D$13,1,TRUE)</f>
        <v>50000</v>
      </c>
      <c r="F1958" t="str">
        <f>VLOOKUP($D1958,LU_A!$C$2:$D$13,2,TRUE)</f>
        <v>LgD</v>
      </c>
      <c r="G1958">
        <v>176420</v>
      </c>
      <c r="H1958" t="s">
        <v>8219</v>
      </c>
      <c r="I1958" t="s">
        <v>8224</v>
      </c>
      <c r="J1958" t="s">
        <v>8246</v>
      </c>
      <c r="K1958">
        <v>1429391405</v>
      </c>
      <c r="L1958" s="8">
        <f t="shared" si="300"/>
        <v>42112.882002314815</v>
      </c>
      <c r="M1958" s="8">
        <f t="shared" si="303"/>
        <v>42112</v>
      </c>
      <c r="N1958" s="9">
        <f t="shared" si="304"/>
        <v>0.88200231481459923</v>
      </c>
      <c r="O1958">
        <v>1425507005</v>
      </c>
      <c r="P1958" s="8">
        <f t="shared" si="301"/>
        <v>42067.923668981486</v>
      </c>
      <c r="Q1958" s="8">
        <f t="shared" si="305"/>
        <v>42067</v>
      </c>
      <c r="R1958" s="9">
        <f t="shared" si="306"/>
        <v>0.92366898148611654</v>
      </c>
      <c r="S1958" t="b">
        <v>1</v>
      </c>
      <c r="T1958">
        <v>365</v>
      </c>
      <c r="U1958">
        <f t="shared" si="307"/>
        <v>365</v>
      </c>
      <c r="V1958" t="str">
        <f t="shared" si="308"/>
        <v/>
      </c>
      <c r="W1958" t="b">
        <v>1</v>
      </c>
      <c r="X1958" t="s">
        <v>8293</v>
      </c>
      <c r="Y1958" s="3">
        <f t="shared" si="309"/>
        <v>2.9403333333333332</v>
      </c>
      <c r="Z1958" s="4">
        <f t="shared" si="302"/>
        <v>483.34246575342468</v>
      </c>
      <c r="AA1958" t="s">
        <v>8315</v>
      </c>
      <c r="AB1958" t="s">
        <v>8345</v>
      </c>
      <c r="AC1958">
        <f>1</f>
        <v>1</v>
      </c>
    </row>
    <row r="1959" spans="1:29" ht="28.8" x14ac:dyDescent="0.3">
      <c r="A1959">
        <v>1957</v>
      </c>
      <c r="B1959" s="1" t="s">
        <v>1958</v>
      </c>
      <c r="C1959" s="1" t="s">
        <v>6067</v>
      </c>
      <c r="D1959">
        <v>30000</v>
      </c>
      <c r="E1959">
        <f>VLOOKUP(D1959,LU_A!$C$2:$D$13,1,TRUE)</f>
        <v>30000</v>
      </c>
      <c r="F1959" t="str">
        <f>VLOOKUP($D1959,LU_A!$C$2:$D$13,2,TRUE)</f>
        <v>MedD</v>
      </c>
      <c r="G1959">
        <v>50251.41</v>
      </c>
      <c r="H1959" t="s">
        <v>8219</v>
      </c>
      <c r="I1959" t="s">
        <v>8224</v>
      </c>
      <c r="J1959" t="s">
        <v>8246</v>
      </c>
      <c r="K1959">
        <v>1351304513</v>
      </c>
      <c r="L1959" s="8">
        <f t="shared" si="300"/>
        <v>41209.098530092589</v>
      </c>
      <c r="M1959" s="8">
        <f t="shared" si="303"/>
        <v>41209</v>
      </c>
      <c r="N1959" s="9">
        <f t="shared" si="304"/>
        <v>9.8530092589498963E-2</v>
      </c>
      <c r="O1959">
        <v>1348712513</v>
      </c>
      <c r="P1959" s="8">
        <f t="shared" si="301"/>
        <v>41179.098530092589</v>
      </c>
      <c r="Q1959" s="8">
        <f t="shared" si="305"/>
        <v>41179</v>
      </c>
      <c r="R1959" s="9">
        <f t="shared" si="306"/>
        <v>9.8530092589498963E-2</v>
      </c>
      <c r="S1959" t="b">
        <v>1</v>
      </c>
      <c r="T1959">
        <v>660</v>
      </c>
      <c r="U1959">
        <f t="shared" si="307"/>
        <v>660</v>
      </c>
      <c r="V1959" t="str">
        <f t="shared" si="308"/>
        <v/>
      </c>
      <c r="W1959" t="b">
        <v>1</v>
      </c>
      <c r="X1959" t="s">
        <v>8293</v>
      </c>
      <c r="Y1959" s="3">
        <f t="shared" si="309"/>
        <v>1.6750470000000002</v>
      </c>
      <c r="Z1959" s="4">
        <f t="shared" si="302"/>
        <v>76.138500000000008</v>
      </c>
      <c r="AA1959" t="s">
        <v>8315</v>
      </c>
      <c r="AB1959" t="s">
        <v>8345</v>
      </c>
      <c r="AC1959">
        <f>1</f>
        <v>1</v>
      </c>
    </row>
    <row r="1960" spans="1:29" ht="43.2" x14ac:dyDescent="0.3">
      <c r="A1960">
        <v>1958</v>
      </c>
      <c r="B1960" s="1" t="s">
        <v>1959</v>
      </c>
      <c r="C1960" s="1" t="s">
        <v>6068</v>
      </c>
      <c r="D1960">
        <v>7000</v>
      </c>
      <c r="E1960">
        <f>VLOOKUP(D1960,LU_A!$C$2:$D$13,1,TRUE)</f>
        <v>5000</v>
      </c>
      <c r="F1960" t="str">
        <f>VLOOKUP($D1960,LU_A!$C$2:$D$13,2,TRUE)</f>
        <v>SmC</v>
      </c>
      <c r="G1960">
        <v>100490.02</v>
      </c>
      <c r="H1960" t="s">
        <v>8219</v>
      </c>
      <c r="I1960" t="s">
        <v>8224</v>
      </c>
      <c r="J1960" t="s">
        <v>8246</v>
      </c>
      <c r="K1960">
        <v>1364078561</v>
      </c>
      <c r="L1960" s="8">
        <f t="shared" si="300"/>
        <v>41356.94630787037</v>
      </c>
      <c r="M1960" s="8">
        <f t="shared" si="303"/>
        <v>41356</v>
      </c>
      <c r="N1960" s="9">
        <f t="shared" si="304"/>
        <v>0.94630787037021946</v>
      </c>
      <c r="O1960">
        <v>1361490161</v>
      </c>
      <c r="P1960" s="8">
        <f t="shared" si="301"/>
        <v>41326.987974537034</v>
      </c>
      <c r="Q1960" s="8">
        <f t="shared" si="305"/>
        <v>41326</v>
      </c>
      <c r="R1960" s="9">
        <f t="shared" si="306"/>
        <v>0.98797453703446081</v>
      </c>
      <c r="S1960" t="b">
        <v>1</v>
      </c>
      <c r="T1960">
        <v>1356</v>
      </c>
      <c r="U1960">
        <f t="shared" si="307"/>
        <v>1356</v>
      </c>
      <c r="V1960" t="str">
        <f t="shared" si="308"/>
        <v/>
      </c>
      <c r="W1960" t="b">
        <v>1</v>
      </c>
      <c r="X1960" t="s">
        <v>8293</v>
      </c>
      <c r="Y1960" s="3">
        <f t="shared" si="309"/>
        <v>14.355717142857143</v>
      </c>
      <c r="Z1960" s="4">
        <f t="shared" si="302"/>
        <v>74.107684365781708</v>
      </c>
      <c r="AA1960" t="s">
        <v>8315</v>
      </c>
      <c r="AB1960" t="s">
        <v>8345</v>
      </c>
      <c r="AC1960">
        <f>1</f>
        <v>1</v>
      </c>
    </row>
    <row r="1961" spans="1:29" ht="57.6" x14ac:dyDescent="0.3">
      <c r="A1961">
        <v>1959</v>
      </c>
      <c r="B1961" s="1" t="s">
        <v>1960</v>
      </c>
      <c r="C1961" s="1" t="s">
        <v>6069</v>
      </c>
      <c r="D1961">
        <v>10000</v>
      </c>
      <c r="E1961">
        <f>VLOOKUP(D1961,LU_A!$C$2:$D$13,1,TRUE)</f>
        <v>10000</v>
      </c>
      <c r="F1961" t="str">
        <f>VLOOKUP($D1961,LU_A!$C$2:$D$13,2,TRUE)</f>
        <v>SmD</v>
      </c>
      <c r="G1961">
        <v>15673.44</v>
      </c>
      <c r="H1961" t="s">
        <v>8219</v>
      </c>
      <c r="I1961" t="s">
        <v>8224</v>
      </c>
      <c r="J1961" t="s">
        <v>8246</v>
      </c>
      <c r="K1961">
        <v>1412121600</v>
      </c>
      <c r="L1961" s="8">
        <f t="shared" si="300"/>
        <v>41913</v>
      </c>
      <c r="M1961" s="8">
        <f t="shared" si="303"/>
        <v>41913</v>
      </c>
      <c r="N1961" s="9">
        <f t="shared" si="304"/>
        <v>0</v>
      </c>
      <c r="O1961">
        <v>1408565860</v>
      </c>
      <c r="P1961" s="8">
        <f t="shared" si="301"/>
        <v>41871.845601851855</v>
      </c>
      <c r="Q1961" s="8">
        <f t="shared" si="305"/>
        <v>41871</v>
      </c>
      <c r="R1961" s="9">
        <f t="shared" si="306"/>
        <v>0.84560185185546288</v>
      </c>
      <c r="S1961" t="b">
        <v>1</v>
      </c>
      <c r="T1961">
        <v>424</v>
      </c>
      <c r="U1961">
        <f t="shared" si="307"/>
        <v>424</v>
      </c>
      <c r="V1961" t="str">
        <f t="shared" si="308"/>
        <v/>
      </c>
      <c r="W1961" t="b">
        <v>1</v>
      </c>
      <c r="X1961" t="s">
        <v>8293</v>
      </c>
      <c r="Y1961" s="3">
        <f t="shared" si="309"/>
        <v>1.5673440000000001</v>
      </c>
      <c r="Z1961" s="4">
        <f t="shared" si="302"/>
        <v>36.965660377358489</v>
      </c>
      <c r="AA1961" t="s">
        <v>8315</v>
      </c>
      <c r="AB1961" t="s">
        <v>8345</v>
      </c>
      <c r="AC1961">
        <f>1</f>
        <v>1</v>
      </c>
    </row>
    <row r="1962" spans="1:29" ht="43.2" x14ac:dyDescent="0.3">
      <c r="A1962">
        <v>1960</v>
      </c>
      <c r="B1962" s="1" t="s">
        <v>1961</v>
      </c>
      <c r="C1962" s="1" t="s">
        <v>6070</v>
      </c>
      <c r="D1962">
        <v>70000</v>
      </c>
      <c r="E1962">
        <f>VLOOKUP(D1962,LU_A!$C$2:$D$13,1,TRUE)</f>
        <v>50000</v>
      </c>
      <c r="F1962" t="str">
        <f>VLOOKUP($D1962,LU_A!$C$2:$D$13,2,TRUE)</f>
        <v>LgD</v>
      </c>
      <c r="G1962">
        <v>82532</v>
      </c>
      <c r="H1962" t="s">
        <v>8219</v>
      </c>
      <c r="I1962" t="s">
        <v>8235</v>
      </c>
      <c r="J1962" t="s">
        <v>8255</v>
      </c>
      <c r="K1962">
        <v>1419151341</v>
      </c>
      <c r="L1962" s="8">
        <f t="shared" si="300"/>
        <v>41994.362743055557</v>
      </c>
      <c r="M1962" s="8">
        <f t="shared" si="303"/>
        <v>41994</v>
      </c>
      <c r="N1962" s="9">
        <f t="shared" si="304"/>
        <v>0.36274305555707542</v>
      </c>
      <c r="O1962">
        <v>1416559341</v>
      </c>
      <c r="P1962" s="8">
        <f t="shared" si="301"/>
        <v>41964.362743055557</v>
      </c>
      <c r="Q1962" s="8">
        <f t="shared" si="305"/>
        <v>41964</v>
      </c>
      <c r="R1962" s="9">
        <f t="shared" si="306"/>
        <v>0.36274305555707542</v>
      </c>
      <c r="S1962" t="b">
        <v>1</v>
      </c>
      <c r="T1962">
        <v>33</v>
      </c>
      <c r="U1962">
        <f t="shared" si="307"/>
        <v>33</v>
      </c>
      <c r="V1962" t="str">
        <f t="shared" si="308"/>
        <v/>
      </c>
      <c r="W1962" t="b">
        <v>1</v>
      </c>
      <c r="X1962" t="s">
        <v>8293</v>
      </c>
      <c r="Y1962" s="3">
        <f t="shared" si="309"/>
        <v>1.1790285714285715</v>
      </c>
      <c r="Z1962" s="4">
        <f t="shared" si="302"/>
        <v>2500.969696969697</v>
      </c>
      <c r="AA1962" t="s">
        <v>8315</v>
      </c>
      <c r="AB1962" t="s">
        <v>8345</v>
      </c>
      <c r="AC1962">
        <f>1</f>
        <v>1</v>
      </c>
    </row>
    <row r="1963" spans="1:29" ht="43.2" x14ac:dyDescent="0.3">
      <c r="A1963">
        <v>1961</v>
      </c>
      <c r="B1963" s="1" t="s">
        <v>1962</v>
      </c>
      <c r="C1963" s="1" t="s">
        <v>6071</v>
      </c>
      <c r="D1963">
        <v>10000</v>
      </c>
      <c r="E1963">
        <f>VLOOKUP(D1963,LU_A!$C$2:$D$13,1,TRUE)</f>
        <v>10000</v>
      </c>
      <c r="F1963" t="str">
        <f>VLOOKUP($D1963,LU_A!$C$2:$D$13,2,TRUE)</f>
        <v>SmD</v>
      </c>
      <c r="G1963">
        <v>110538.12</v>
      </c>
      <c r="H1963" t="s">
        <v>8219</v>
      </c>
      <c r="I1963" t="s">
        <v>8224</v>
      </c>
      <c r="J1963" t="s">
        <v>8246</v>
      </c>
      <c r="K1963">
        <v>1349495940</v>
      </c>
      <c r="L1963" s="8">
        <f t="shared" si="300"/>
        <v>41188.165972222225</v>
      </c>
      <c r="M1963" s="8">
        <f t="shared" si="303"/>
        <v>41188</v>
      </c>
      <c r="N1963" s="9">
        <f t="shared" si="304"/>
        <v>0.16597222222480923</v>
      </c>
      <c r="O1963">
        <v>1346042417</v>
      </c>
      <c r="P1963" s="8">
        <f t="shared" si="301"/>
        <v>41148.194641203707</v>
      </c>
      <c r="Q1963" s="8">
        <f t="shared" si="305"/>
        <v>41148</v>
      </c>
      <c r="R1963" s="9">
        <f t="shared" si="306"/>
        <v>0.19464120370685123</v>
      </c>
      <c r="S1963" t="b">
        <v>1</v>
      </c>
      <c r="T1963">
        <v>1633</v>
      </c>
      <c r="U1963">
        <f t="shared" si="307"/>
        <v>1633</v>
      </c>
      <c r="V1963" t="str">
        <f t="shared" si="308"/>
        <v/>
      </c>
      <c r="W1963" t="b">
        <v>1</v>
      </c>
      <c r="X1963" t="s">
        <v>8293</v>
      </c>
      <c r="Y1963" s="3">
        <f t="shared" si="309"/>
        <v>11.053811999999999</v>
      </c>
      <c r="Z1963" s="4">
        <f t="shared" si="302"/>
        <v>67.690214329454989</v>
      </c>
      <c r="AA1963" t="s">
        <v>8315</v>
      </c>
      <c r="AB1963" t="s">
        <v>8345</v>
      </c>
      <c r="AC1963">
        <f>1</f>
        <v>1</v>
      </c>
    </row>
    <row r="1964" spans="1:29" ht="43.2" x14ac:dyDescent="0.3">
      <c r="A1964">
        <v>1962</v>
      </c>
      <c r="B1964" s="1" t="s">
        <v>1963</v>
      </c>
      <c r="C1964" s="1" t="s">
        <v>6072</v>
      </c>
      <c r="D1964">
        <v>10000</v>
      </c>
      <c r="E1964">
        <f>VLOOKUP(D1964,LU_A!$C$2:$D$13,1,TRUE)</f>
        <v>10000</v>
      </c>
      <c r="F1964" t="str">
        <f>VLOOKUP($D1964,LU_A!$C$2:$D$13,2,TRUE)</f>
        <v>SmD</v>
      </c>
      <c r="G1964">
        <v>19292.5</v>
      </c>
      <c r="H1964" t="s">
        <v>8219</v>
      </c>
      <c r="I1964" t="s">
        <v>8224</v>
      </c>
      <c r="J1964" t="s">
        <v>8246</v>
      </c>
      <c r="K1964">
        <v>1400006636</v>
      </c>
      <c r="L1964" s="8">
        <f t="shared" si="300"/>
        <v>41772.780509259261</v>
      </c>
      <c r="M1964" s="8">
        <f t="shared" si="303"/>
        <v>41772</v>
      </c>
      <c r="N1964" s="9">
        <f t="shared" si="304"/>
        <v>0.78050925926072523</v>
      </c>
      <c r="O1964">
        <v>1397414636</v>
      </c>
      <c r="P1964" s="8">
        <f t="shared" si="301"/>
        <v>41742.780509259261</v>
      </c>
      <c r="Q1964" s="8">
        <f t="shared" si="305"/>
        <v>41742</v>
      </c>
      <c r="R1964" s="9">
        <f t="shared" si="306"/>
        <v>0.78050925926072523</v>
      </c>
      <c r="S1964" t="b">
        <v>1</v>
      </c>
      <c r="T1964">
        <v>306</v>
      </c>
      <c r="U1964">
        <f t="shared" si="307"/>
        <v>306</v>
      </c>
      <c r="V1964" t="str">
        <f t="shared" si="308"/>
        <v/>
      </c>
      <c r="W1964" t="b">
        <v>1</v>
      </c>
      <c r="X1964" t="s">
        <v>8293</v>
      </c>
      <c r="Y1964" s="3">
        <f t="shared" si="309"/>
        <v>1.9292499999999999</v>
      </c>
      <c r="Z1964" s="4">
        <f t="shared" si="302"/>
        <v>63.04738562091503</v>
      </c>
      <c r="AA1964" t="s">
        <v>8315</v>
      </c>
      <c r="AB1964" t="s">
        <v>8345</v>
      </c>
      <c r="AC1964">
        <f>1</f>
        <v>1</v>
      </c>
    </row>
    <row r="1965" spans="1:29" ht="43.2" x14ac:dyDescent="0.3">
      <c r="A1965">
        <v>1963</v>
      </c>
      <c r="B1965" s="1" t="s">
        <v>1964</v>
      </c>
      <c r="C1965" s="1" t="s">
        <v>6073</v>
      </c>
      <c r="D1965">
        <v>19000</v>
      </c>
      <c r="E1965">
        <f>VLOOKUP(D1965,LU_A!$C$2:$D$13,1,TRUE)</f>
        <v>15000</v>
      </c>
      <c r="F1965" t="str">
        <f>VLOOKUP($D1965,LU_A!$C$2:$D$13,2,TRUE)</f>
        <v>MedA</v>
      </c>
      <c r="G1965">
        <v>24108</v>
      </c>
      <c r="H1965" t="s">
        <v>8219</v>
      </c>
      <c r="I1965" t="s">
        <v>8225</v>
      </c>
      <c r="J1965" t="s">
        <v>8247</v>
      </c>
      <c r="K1965">
        <v>1410862734</v>
      </c>
      <c r="L1965" s="8">
        <f t="shared" si="300"/>
        <v>41898.429791666669</v>
      </c>
      <c r="M1965" s="8">
        <f t="shared" si="303"/>
        <v>41898</v>
      </c>
      <c r="N1965" s="9">
        <f t="shared" si="304"/>
        <v>0.429791666669189</v>
      </c>
      <c r="O1965">
        <v>1407838734</v>
      </c>
      <c r="P1965" s="8">
        <f t="shared" si="301"/>
        <v>41863.429791666669</v>
      </c>
      <c r="Q1965" s="8">
        <f t="shared" si="305"/>
        <v>41863</v>
      </c>
      <c r="R1965" s="9">
        <f t="shared" si="306"/>
        <v>0.429791666669189</v>
      </c>
      <c r="S1965" t="b">
        <v>1</v>
      </c>
      <c r="T1965">
        <v>205</v>
      </c>
      <c r="U1965">
        <f t="shared" si="307"/>
        <v>205</v>
      </c>
      <c r="V1965" t="str">
        <f t="shared" si="308"/>
        <v/>
      </c>
      <c r="W1965" t="b">
        <v>1</v>
      </c>
      <c r="X1965" t="s">
        <v>8293</v>
      </c>
      <c r="Y1965" s="3">
        <f t="shared" si="309"/>
        <v>1.268842105263158</v>
      </c>
      <c r="Z1965" s="4">
        <f t="shared" si="302"/>
        <v>117.6</v>
      </c>
      <c r="AA1965" t="s">
        <v>8315</v>
      </c>
      <c r="AB1965" t="s">
        <v>8345</v>
      </c>
      <c r="AC1965">
        <f>1</f>
        <v>1</v>
      </c>
    </row>
    <row r="1966" spans="1:29" ht="43.2" x14ac:dyDescent="0.3">
      <c r="A1966">
        <v>1964</v>
      </c>
      <c r="B1966" s="1" t="s">
        <v>1965</v>
      </c>
      <c r="C1966" s="1" t="s">
        <v>6074</v>
      </c>
      <c r="D1966">
        <v>89200</v>
      </c>
      <c r="E1966">
        <f>VLOOKUP(D1966,LU_A!$C$2:$D$13,1,TRUE)</f>
        <v>50000</v>
      </c>
      <c r="F1966" t="str">
        <f>VLOOKUP($D1966,LU_A!$C$2:$D$13,2,TRUE)</f>
        <v>LgD</v>
      </c>
      <c r="G1966">
        <v>231543.12</v>
      </c>
      <c r="H1966" t="s">
        <v>8219</v>
      </c>
      <c r="I1966" t="s">
        <v>8237</v>
      </c>
      <c r="J1966" t="s">
        <v>8249</v>
      </c>
      <c r="K1966">
        <v>1461306772</v>
      </c>
      <c r="L1966" s="8">
        <f t="shared" si="300"/>
        <v>42482.272824074069</v>
      </c>
      <c r="M1966" s="8">
        <f t="shared" si="303"/>
        <v>42482</v>
      </c>
      <c r="N1966" s="9">
        <f t="shared" si="304"/>
        <v>0.27282407406892162</v>
      </c>
      <c r="O1966">
        <v>1458714772</v>
      </c>
      <c r="P1966" s="8">
        <f t="shared" si="301"/>
        <v>42452.272824074069</v>
      </c>
      <c r="Q1966" s="8">
        <f t="shared" si="305"/>
        <v>42452</v>
      </c>
      <c r="R1966" s="9">
        <f t="shared" si="306"/>
        <v>0.27282407406892162</v>
      </c>
      <c r="S1966" t="b">
        <v>1</v>
      </c>
      <c r="T1966">
        <v>1281</v>
      </c>
      <c r="U1966">
        <f t="shared" si="307"/>
        <v>1281</v>
      </c>
      <c r="V1966" t="str">
        <f t="shared" si="308"/>
        <v/>
      </c>
      <c r="W1966" t="b">
        <v>1</v>
      </c>
      <c r="X1966" t="s">
        <v>8293</v>
      </c>
      <c r="Y1966" s="3">
        <f t="shared" si="309"/>
        <v>2.5957748878923765</v>
      </c>
      <c r="Z1966" s="4">
        <f t="shared" si="302"/>
        <v>180.75185011709601</v>
      </c>
      <c r="AA1966" t="s">
        <v>8315</v>
      </c>
      <c r="AB1966" t="s">
        <v>8345</v>
      </c>
      <c r="AC1966">
        <f>1</f>
        <v>1</v>
      </c>
    </row>
    <row r="1967" spans="1:29" ht="43.2" x14ac:dyDescent="0.3">
      <c r="A1967">
        <v>1965</v>
      </c>
      <c r="B1967" s="1" t="s">
        <v>1966</v>
      </c>
      <c r="C1967" s="1" t="s">
        <v>6075</v>
      </c>
      <c r="D1967">
        <v>5000</v>
      </c>
      <c r="E1967">
        <f>VLOOKUP(D1967,LU_A!$C$2:$D$13,1,TRUE)</f>
        <v>5000</v>
      </c>
      <c r="F1967" t="str">
        <f>VLOOKUP($D1967,LU_A!$C$2:$D$13,2,TRUE)</f>
        <v>SmC</v>
      </c>
      <c r="G1967">
        <v>13114</v>
      </c>
      <c r="H1967" t="s">
        <v>8219</v>
      </c>
      <c r="I1967" t="s">
        <v>8224</v>
      </c>
      <c r="J1967" t="s">
        <v>8246</v>
      </c>
      <c r="K1967">
        <v>1326330000</v>
      </c>
      <c r="L1967" s="8">
        <f t="shared" si="300"/>
        <v>40920.041666666664</v>
      </c>
      <c r="M1967" s="8">
        <f t="shared" si="303"/>
        <v>40920</v>
      </c>
      <c r="N1967" s="9">
        <f t="shared" si="304"/>
        <v>4.1666666664241347E-2</v>
      </c>
      <c r="O1967">
        <v>1324433310</v>
      </c>
      <c r="P1967" s="8">
        <f t="shared" si="301"/>
        <v>40898.089236111111</v>
      </c>
      <c r="Q1967" s="8">
        <f t="shared" si="305"/>
        <v>40898</v>
      </c>
      <c r="R1967" s="9">
        <f t="shared" si="306"/>
        <v>8.9236111110949423E-2</v>
      </c>
      <c r="S1967" t="b">
        <v>1</v>
      </c>
      <c r="T1967">
        <v>103</v>
      </c>
      <c r="U1967">
        <f t="shared" si="307"/>
        <v>103</v>
      </c>
      <c r="V1967" t="str">
        <f t="shared" si="308"/>
        <v/>
      </c>
      <c r="W1967" t="b">
        <v>1</v>
      </c>
      <c r="X1967" t="s">
        <v>8293</v>
      </c>
      <c r="Y1967" s="3">
        <f t="shared" si="309"/>
        <v>2.6227999999999998</v>
      </c>
      <c r="Z1967" s="4">
        <f t="shared" si="302"/>
        <v>127.32038834951456</v>
      </c>
      <c r="AA1967" t="s">
        <v>8315</v>
      </c>
      <c r="AB1967" t="s">
        <v>8345</v>
      </c>
      <c r="AC1967">
        <f>1</f>
        <v>1</v>
      </c>
    </row>
    <row r="1968" spans="1:29" ht="43.2" x14ac:dyDescent="0.3">
      <c r="A1968">
        <v>1966</v>
      </c>
      <c r="B1968" s="1" t="s">
        <v>1967</v>
      </c>
      <c r="C1968" s="1" t="s">
        <v>6076</v>
      </c>
      <c r="D1968">
        <v>100000</v>
      </c>
      <c r="E1968">
        <f>VLOOKUP(D1968,LU_A!$C$2:$D$13,1,TRUE)</f>
        <v>50000</v>
      </c>
      <c r="F1968" t="str">
        <f>VLOOKUP($D1968,LU_A!$C$2:$D$13,2,TRUE)</f>
        <v>LgD</v>
      </c>
      <c r="G1968">
        <v>206743.09</v>
      </c>
      <c r="H1968" t="s">
        <v>8219</v>
      </c>
      <c r="I1968" t="s">
        <v>8224</v>
      </c>
      <c r="J1968" t="s">
        <v>8246</v>
      </c>
      <c r="K1968">
        <v>1408021098</v>
      </c>
      <c r="L1968" s="8">
        <f t="shared" si="300"/>
        <v>41865.540486111109</v>
      </c>
      <c r="M1968" s="8">
        <f t="shared" si="303"/>
        <v>41865</v>
      </c>
      <c r="N1968" s="9">
        <f t="shared" si="304"/>
        <v>0.54048611110920319</v>
      </c>
      <c r="O1968">
        <v>1405429098</v>
      </c>
      <c r="P1968" s="8">
        <f t="shared" si="301"/>
        <v>41835.540486111109</v>
      </c>
      <c r="Q1968" s="8">
        <f t="shared" si="305"/>
        <v>41835</v>
      </c>
      <c r="R1968" s="9">
        <f t="shared" si="306"/>
        <v>0.54048611110920319</v>
      </c>
      <c r="S1968" t="b">
        <v>1</v>
      </c>
      <c r="T1968">
        <v>1513</v>
      </c>
      <c r="U1968">
        <f t="shared" si="307"/>
        <v>1513</v>
      </c>
      <c r="V1968" t="str">
        <f t="shared" si="308"/>
        <v/>
      </c>
      <c r="W1968" t="b">
        <v>1</v>
      </c>
      <c r="X1968" t="s">
        <v>8293</v>
      </c>
      <c r="Y1968" s="3">
        <f t="shared" si="309"/>
        <v>2.0674309000000002</v>
      </c>
      <c r="Z1968" s="4">
        <f t="shared" si="302"/>
        <v>136.6444745538665</v>
      </c>
      <c r="AA1968" t="s">
        <v>8315</v>
      </c>
      <c r="AB1968" t="s">
        <v>8345</v>
      </c>
      <c r="AC1968">
        <f>1</f>
        <v>1</v>
      </c>
    </row>
    <row r="1969" spans="1:29" ht="43.2" x14ac:dyDescent="0.3">
      <c r="A1969">
        <v>1967</v>
      </c>
      <c r="B1969" s="1" t="s">
        <v>1968</v>
      </c>
      <c r="C1969" s="1" t="s">
        <v>6077</v>
      </c>
      <c r="D1969">
        <v>20000</v>
      </c>
      <c r="E1969">
        <f>VLOOKUP(D1969,LU_A!$C$2:$D$13,1,TRUE)</f>
        <v>20000</v>
      </c>
      <c r="F1969" t="str">
        <f>VLOOKUP($D1969,LU_A!$C$2:$D$13,2,TRUE)</f>
        <v>MedB</v>
      </c>
      <c r="G1969">
        <v>74026</v>
      </c>
      <c r="H1969" t="s">
        <v>8219</v>
      </c>
      <c r="I1969" t="s">
        <v>8224</v>
      </c>
      <c r="J1969" t="s">
        <v>8246</v>
      </c>
      <c r="K1969">
        <v>1398959729</v>
      </c>
      <c r="L1969" s="8">
        <f t="shared" si="300"/>
        <v>41760.663530092592</v>
      </c>
      <c r="M1969" s="8">
        <f t="shared" si="303"/>
        <v>41760</v>
      </c>
      <c r="N1969" s="9">
        <f t="shared" si="304"/>
        <v>0.66353009259182727</v>
      </c>
      <c r="O1969">
        <v>1396367729</v>
      </c>
      <c r="P1969" s="8">
        <f t="shared" si="301"/>
        <v>41730.663530092592</v>
      </c>
      <c r="Q1969" s="8">
        <f t="shared" si="305"/>
        <v>41730</v>
      </c>
      <c r="R1969" s="9">
        <f t="shared" si="306"/>
        <v>0.66353009259182727</v>
      </c>
      <c r="S1969" t="b">
        <v>1</v>
      </c>
      <c r="T1969">
        <v>405</v>
      </c>
      <c r="U1969">
        <f t="shared" si="307"/>
        <v>405</v>
      </c>
      <c r="V1969" t="str">
        <f t="shared" si="308"/>
        <v/>
      </c>
      <c r="W1969" t="b">
        <v>1</v>
      </c>
      <c r="X1969" t="s">
        <v>8293</v>
      </c>
      <c r="Y1969" s="3">
        <f t="shared" si="309"/>
        <v>3.7012999999999998</v>
      </c>
      <c r="Z1969" s="4">
        <f t="shared" si="302"/>
        <v>182.78024691358024</v>
      </c>
      <c r="AA1969" t="s">
        <v>8315</v>
      </c>
      <c r="AB1969" t="s">
        <v>8345</v>
      </c>
      <c r="AC1969">
        <f>1</f>
        <v>1</v>
      </c>
    </row>
    <row r="1970" spans="1:29" ht="28.8" x14ac:dyDescent="0.3">
      <c r="A1970">
        <v>1968</v>
      </c>
      <c r="B1970" s="1" t="s">
        <v>1969</v>
      </c>
      <c r="C1970" s="1" t="s">
        <v>6078</v>
      </c>
      <c r="D1970">
        <v>50000</v>
      </c>
      <c r="E1970">
        <f>VLOOKUP(D1970,LU_A!$C$2:$D$13,1,TRUE)</f>
        <v>50000</v>
      </c>
      <c r="F1970" t="str">
        <f>VLOOKUP($D1970,LU_A!$C$2:$D$13,2,TRUE)</f>
        <v>LgD</v>
      </c>
      <c r="G1970">
        <v>142483</v>
      </c>
      <c r="H1970" t="s">
        <v>8219</v>
      </c>
      <c r="I1970" t="s">
        <v>8224</v>
      </c>
      <c r="J1970" t="s">
        <v>8246</v>
      </c>
      <c r="K1970">
        <v>1480777515</v>
      </c>
      <c r="L1970" s="8">
        <f t="shared" si="300"/>
        <v>42707.628645833334</v>
      </c>
      <c r="M1970" s="8">
        <f t="shared" si="303"/>
        <v>42707</v>
      </c>
      <c r="N1970" s="9">
        <f t="shared" si="304"/>
        <v>0.62864583333430346</v>
      </c>
      <c r="O1970">
        <v>1478095515</v>
      </c>
      <c r="P1970" s="8">
        <f t="shared" si="301"/>
        <v>42676.586979166663</v>
      </c>
      <c r="Q1970" s="8">
        <f t="shared" si="305"/>
        <v>42676</v>
      </c>
      <c r="R1970" s="9">
        <f t="shared" si="306"/>
        <v>0.58697916666278616</v>
      </c>
      <c r="S1970" t="b">
        <v>1</v>
      </c>
      <c r="T1970">
        <v>510</v>
      </c>
      <c r="U1970">
        <f t="shared" si="307"/>
        <v>510</v>
      </c>
      <c r="V1970" t="str">
        <f t="shared" si="308"/>
        <v/>
      </c>
      <c r="W1970" t="b">
        <v>1</v>
      </c>
      <c r="X1970" t="s">
        <v>8293</v>
      </c>
      <c r="Y1970" s="3">
        <f t="shared" si="309"/>
        <v>2.8496600000000001</v>
      </c>
      <c r="Z1970" s="4">
        <f t="shared" si="302"/>
        <v>279.37843137254902</v>
      </c>
      <c r="AA1970" t="s">
        <v>8315</v>
      </c>
      <c r="AB1970" t="s">
        <v>8345</v>
      </c>
      <c r="AC1970">
        <f>1</f>
        <v>1</v>
      </c>
    </row>
    <row r="1971" spans="1:29" ht="43.2" x14ac:dyDescent="0.3">
      <c r="A1971">
        <v>1969</v>
      </c>
      <c r="B1971" s="1" t="s">
        <v>1970</v>
      </c>
      <c r="C1971" s="1" t="s">
        <v>6079</v>
      </c>
      <c r="D1971">
        <v>20000</v>
      </c>
      <c r="E1971">
        <f>VLOOKUP(D1971,LU_A!$C$2:$D$13,1,TRUE)</f>
        <v>20000</v>
      </c>
      <c r="F1971" t="str">
        <f>VLOOKUP($D1971,LU_A!$C$2:$D$13,2,TRUE)</f>
        <v>MedB</v>
      </c>
      <c r="G1971">
        <v>115816</v>
      </c>
      <c r="H1971" t="s">
        <v>8219</v>
      </c>
      <c r="I1971" t="s">
        <v>8225</v>
      </c>
      <c r="J1971" t="s">
        <v>8247</v>
      </c>
      <c r="K1971">
        <v>1470423668</v>
      </c>
      <c r="L1971" s="8">
        <f t="shared" si="300"/>
        <v>42587.792453703703</v>
      </c>
      <c r="M1971" s="8">
        <f t="shared" si="303"/>
        <v>42587</v>
      </c>
      <c r="N1971" s="9">
        <f t="shared" si="304"/>
        <v>0.79245370370335877</v>
      </c>
      <c r="O1971">
        <v>1467831668</v>
      </c>
      <c r="P1971" s="8">
        <f t="shared" si="301"/>
        <v>42557.792453703703</v>
      </c>
      <c r="Q1971" s="8">
        <f t="shared" si="305"/>
        <v>42557</v>
      </c>
      <c r="R1971" s="9">
        <f t="shared" si="306"/>
        <v>0.79245370370335877</v>
      </c>
      <c r="S1971" t="b">
        <v>1</v>
      </c>
      <c r="T1971">
        <v>1887</v>
      </c>
      <c r="U1971">
        <f t="shared" si="307"/>
        <v>1887</v>
      </c>
      <c r="V1971" t="str">
        <f t="shared" si="308"/>
        <v/>
      </c>
      <c r="W1971" t="b">
        <v>1</v>
      </c>
      <c r="X1971" t="s">
        <v>8293</v>
      </c>
      <c r="Y1971" s="3">
        <f t="shared" si="309"/>
        <v>5.7907999999999999</v>
      </c>
      <c r="Z1971" s="4">
        <f t="shared" si="302"/>
        <v>61.375728669846318</v>
      </c>
      <c r="AA1971" t="s">
        <v>8315</v>
      </c>
      <c r="AB1971" t="s">
        <v>8345</v>
      </c>
      <c r="AC1971">
        <f>1</f>
        <v>1</v>
      </c>
    </row>
    <row r="1972" spans="1:29" ht="43.2" x14ac:dyDescent="0.3">
      <c r="A1972">
        <v>1970</v>
      </c>
      <c r="B1972" s="1" t="s">
        <v>1971</v>
      </c>
      <c r="C1972" s="1" t="s">
        <v>6080</v>
      </c>
      <c r="D1972">
        <v>5000</v>
      </c>
      <c r="E1972">
        <f>VLOOKUP(D1972,LU_A!$C$2:$D$13,1,TRUE)</f>
        <v>5000</v>
      </c>
      <c r="F1972" t="str">
        <f>VLOOKUP($D1972,LU_A!$C$2:$D$13,2,TRUE)</f>
        <v>SmC</v>
      </c>
      <c r="G1972">
        <v>56590</v>
      </c>
      <c r="H1972" t="s">
        <v>8219</v>
      </c>
      <c r="I1972" t="s">
        <v>8224</v>
      </c>
      <c r="J1972" t="s">
        <v>8246</v>
      </c>
      <c r="K1972">
        <v>1366429101</v>
      </c>
      <c r="L1972" s="8">
        <f t="shared" si="300"/>
        <v>41384.151631944449</v>
      </c>
      <c r="M1972" s="8">
        <f t="shared" si="303"/>
        <v>41384</v>
      </c>
      <c r="N1972" s="9">
        <f t="shared" si="304"/>
        <v>0.15163194444903638</v>
      </c>
      <c r="O1972">
        <v>1361248701</v>
      </c>
      <c r="P1972" s="8">
        <f t="shared" si="301"/>
        <v>41324.193298611113</v>
      </c>
      <c r="Q1972" s="8">
        <f t="shared" si="305"/>
        <v>41324</v>
      </c>
      <c r="R1972" s="9">
        <f t="shared" si="306"/>
        <v>0.19329861111327773</v>
      </c>
      <c r="S1972" t="b">
        <v>1</v>
      </c>
      <c r="T1972">
        <v>701</v>
      </c>
      <c r="U1972">
        <f t="shared" si="307"/>
        <v>701</v>
      </c>
      <c r="V1972" t="str">
        <f t="shared" si="308"/>
        <v/>
      </c>
      <c r="W1972" t="b">
        <v>1</v>
      </c>
      <c r="X1972" t="s">
        <v>8293</v>
      </c>
      <c r="Y1972" s="3">
        <f t="shared" si="309"/>
        <v>11.318</v>
      </c>
      <c r="Z1972" s="4">
        <f t="shared" si="302"/>
        <v>80.727532097004286</v>
      </c>
      <c r="AA1972" t="s">
        <v>8315</v>
      </c>
      <c r="AB1972" t="s">
        <v>8345</v>
      </c>
      <c r="AC1972">
        <f>1</f>
        <v>1</v>
      </c>
    </row>
    <row r="1973" spans="1:29" ht="43.2" x14ac:dyDescent="0.3">
      <c r="A1973">
        <v>1971</v>
      </c>
      <c r="B1973" s="1" t="s">
        <v>1972</v>
      </c>
      <c r="C1973" s="1" t="s">
        <v>6081</v>
      </c>
      <c r="D1973">
        <v>400000</v>
      </c>
      <c r="E1973">
        <f>VLOOKUP(D1973,LU_A!$C$2:$D$13,1,TRUE)</f>
        <v>50000</v>
      </c>
      <c r="F1973" t="str">
        <f>VLOOKUP($D1973,LU_A!$C$2:$D$13,2,TRUE)</f>
        <v>LgD</v>
      </c>
      <c r="G1973">
        <v>1052110.8700000001</v>
      </c>
      <c r="H1973" t="s">
        <v>8219</v>
      </c>
      <c r="I1973" t="s">
        <v>8224</v>
      </c>
      <c r="J1973" t="s">
        <v>8246</v>
      </c>
      <c r="K1973">
        <v>1384488000</v>
      </c>
      <c r="L1973" s="8">
        <f t="shared" si="300"/>
        <v>41593.166666666664</v>
      </c>
      <c r="M1973" s="8">
        <f t="shared" si="303"/>
        <v>41593</v>
      </c>
      <c r="N1973" s="9">
        <f t="shared" si="304"/>
        <v>0.16666666666424135</v>
      </c>
      <c r="O1973">
        <v>1381752061</v>
      </c>
      <c r="P1973" s="8">
        <f t="shared" si="301"/>
        <v>41561.500706018516</v>
      </c>
      <c r="Q1973" s="8">
        <f t="shared" si="305"/>
        <v>41561</v>
      </c>
      <c r="R1973" s="9">
        <f t="shared" si="306"/>
        <v>0.50070601851621177</v>
      </c>
      <c r="S1973" t="b">
        <v>1</v>
      </c>
      <c r="T1973">
        <v>3863</v>
      </c>
      <c r="U1973">
        <f t="shared" si="307"/>
        <v>3863</v>
      </c>
      <c r="V1973" t="str">
        <f t="shared" si="308"/>
        <v/>
      </c>
      <c r="W1973" t="b">
        <v>1</v>
      </c>
      <c r="X1973" t="s">
        <v>8293</v>
      </c>
      <c r="Y1973" s="3">
        <f t="shared" si="309"/>
        <v>2.6302771750000002</v>
      </c>
      <c r="Z1973" s="4">
        <f t="shared" si="302"/>
        <v>272.35590732591254</v>
      </c>
      <c r="AA1973" t="s">
        <v>8315</v>
      </c>
      <c r="AB1973" t="s">
        <v>8345</v>
      </c>
      <c r="AC1973">
        <f>1</f>
        <v>1</v>
      </c>
    </row>
    <row r="1974" spans="1:29" ht="43.2" x14ac:dyDescent="0.3">
      <c r="A1974">
        <v>1972</v>
      </c>
      <c r="B1974" s="1" t="s">
        <v>1973</v>
      </c>
      <c r="C1974" s="1" t="s">
        <v>6082</v>
      </c>
      <c r="D1974">
        <v>2500</v>
      </c>
      <c r="E1974">
        <f>VLOOKUP(D1974,LU_A!$C$2:$D$13,1,TRUE)</f>
        <v>1000</v>
      </c>
      <c r="F1974" t="str">
        <f>VLOOKUP($D1974,LU_A!$C$2:$D$13,2,TRUE)</f>
        <v>SmB</v>
      </c>
      <c r="G1974">
        <v>16862</v>
      </c>
      <c r="H1974" t="s">
        <v>8219</v>
      </c>
      <c r="I1974" t="s">
        <v>8224</v>
      </c>
      <c r="J1974" t="s">
        <v>8246</v>
      </c>
      <c r="K1974">
        <v>1353201444</v>
      </c>
      <c r="L1974" s="8">
        <f t="shared" si="300"/>
        <v>41231.053749999999</v>
      </c>
      <c r="M1974" s="8">
        <f t="shared" si="303"/>
        <v>41231</v>
      </c>
      <c r="N1974" s="9">
        <f t="shared" si="304"/>
        <v>5.3749999999126885E-2</v>
      </c>
      <c r="O1974">
        <v>1350605844</v>
      </c>
      <c r="P1974" s="8">
        <f t="shared" si="301"/>
        <v>41201.012083333335</v>
      </c>
      <c r="Q1974" s="8">
        <f t="shared" si="305"/>
        <v>41201</v>
      </c>
      <c r="R1974" s="9">
        <f t="shared" si="306"/>
        <v>1.2083333334885538E-2</v>
      </c>
      <c r="S1974" t="b">
        <v>1</v>
      </c>
      <c r="T1974">
        <v>238</v>
      </c>
      <c r="U1974">
        <f t="shared" si="307"/>
        <v>238</v>
      </c>
      <c r="V1974" t="str">
        <f t="shared" si="308"/>
        <v/>
      </c>
      <c r="W1974" t="b">
        <v>1</v>
      </c>
      <c r="X1974" t="s">
        <v>8293</v>
      </c>
      <c r="Y1974" s="3">
        <f t="shared" si="309"/>
        <v>6.7447999999999997</v>
      </c>
      <c r="Z1974" s="4">
        <f t="shared" si="302"/>
        <v>70.848739495798313</v>
      </c>
      <c r="AA1974" t="s">
        <v>8315</v>
      </c>
      <c r="AB1974" t="s">
        <v>8345</v>
      </c>
      <c r="AC1974">
        <f>1</f>
        <v>1</v>
      </c>
    </row>
    <row r="1975" spans="1:29" ht="43.2" x14ac:dyDescent="0.3">
      <c r="A1975">
        <v>1973</v>
      </c>
      <c r="B1975" s="1" t="s">
        <v>1974</v>
      </c>
      <c r="C1975" s="1" t="s">
        <v>6083</v>
      </c>
      <c r="D1975">
        <v>198000</v>
      </c>
      <c r="E1975">
        <f>VLOOKUP(D1975,LU_A!$C$2:$D$13,1,TRUE)</f>
        <v>50000</v>
      </c>
      <c r="F1975" t="str">
        <f>VLOOKUP($D1975,LU_A!$C$2:$D$13,2,TRUE)</f>
        <v>LgD</v>
      </c>
      <c r="G1975">
        <v>508525.01</v>
      </c>
      <c r="H1975" t="s">
        <v>8219</v>
      </c>
      <c r="I1975" t="s">
        <v>8224</v>
      </c>
      <c r="J1975" t="s">
        <v>8246</v>
      </c>
      <c r="K1975">
        <v>1470466800</v>
      </c>
      <c r="L1975" s="8">
        <f t="shared" si="300"/>
        <v>42588.291666666672</v>
      </c>
      <c r="M1975" s="8">
        <f t="shared" si="303"/>
        <v>42588</v>
      </c>
      <c r="N1975" s="9">
        <f t="shared" si="304"/>
        <v>0.29166666667151731</v>
      </c>
      <c r="O1975">
        <v>1467134464</v>
      </c>
      <c r="P1975" s="8">
        <f t="shared" si="301"/>
        <v>42549.722962962958</v>
      </c>
      <c r="Q1975" s="8">
        <f t="shared" si="305"/>
        <v>42549</v>
      </c>
      <c r="R1975" s="9">
        <f t="shared" si="306"/>
        <v>0.72296296295826323</v>
      </c>
      <c r="S1975" t="b">
        <v>1</v>
      </c>
      <c r="T1975">
        <v>2051</v>
      </c>
      <c r="U1975">
        <f t="shared" si="307"/>
        <v>2051</v>
      </c>
      <c r="V1975" t="str">
        <f t="shared" si="308"/>
        <v/>
      </c>
      <c r="W1975" t="b">
        <v>1</v>
      </c>
      <c r="X1975" t="s">
        <v>8293</v>
      </c>
      <c r="Y1975" s="3">
        <f t="shared" si="309"/>
        <v>2.5683081313131315</v>
      </c>
      <c r="Z1975" s="4">
        <f t="shared" si="302"/>
        <v>247.94003412969283</v>
      </c>
      <c r="AA1975" t="s">
        <v>8315</v>
      </c>
      <c r="AB1975" t="s">
        <v>8345</v>
      </c>
      <c r="AC1975">
        <f>1</f>
        <v>1</v>
      </c>
    </row>
    <row r="1976" spans="1:29" ht="43.2" x14ac:dyDescent="0.3">
      <c r="A1976">
        <v>1974</v>
      </c>
      <c r="B1976" s="1" t="s">
        <v>1975</v>
      </c>
      <c r="C1976" s="1" t="s">
        <v>6084</v>
      </c>
      <c r="D1976">
        <v>20000</v>
      </c>
      <c r="E1976">
        <f>VLOOKUP(D1976,LU_A!$C$2:$D$13,1,TRUE)</f>
        <v>20000</v>
      </c>
      <c r="F1976" t="str">
        <f>VLOOKUP($D1976,LU_A!$C$2:$D$13,2,TRUE)</f>
        <v>MedB</v>
      </c>
      <c r="G1976">
        <v>75099.199999999997</v>
      </c>
      <c r="H1976" t="s">
        <v>8219</v>
      </c>
      <c r="I1976" t="s">
        <v>8225</v>
      </c>
      <c r="J1976" t="s">
        <v>8247</v>
      </c>
      <c r="K1976">
        <v>1376899269</v>
      </c>
      <c r="L1976" s="8">
        <f t="shared" si="300"/>
        <v>41505.334131944444</v>
      </c>
      <c r="M1976" s="8">
        <f t="shared" si="303"/>
        <v>41505</v>
      </c>
      <c r="N1976" s="9">
        <f t="shared" si="304"/>
        <v>0.33413194444437977</v>
      </c>
      <c r="O1976">
        <v>1371715269</v>
      </c>
      <c r="P1976" s="8">
        <f t="shared" si="301"/>
        <v>41445.334131944444</v>
      </c>
      <c r="Q1976" s="8">
        <f t="shared" si="305"/>
        <v>41445</v>
      </c>
      <c r="R1976" s="9">
        <f t="shared" si="306"/>
        <v>0.33413194444437977</v>
      </c>
      <c r="S1976" t="b">
        <v>1</v>
      </c>
      <c r="T1976">
        <v>402</v>
      </c>
      <c r="U1976">
        <f t="shared" si="307"/>
        <v>402</v>
      </c>
      <c r="V1976" t="str">
        <f t="shared" si="308"/>
        <v/>
      </c>
      <c r="W1976" t="b">
        <v>1</v>
      </c>
      <c r="X1976" t="s">
        <v>8293</v>
      </c>
      <c r="Y1976" s="3">
        <f t="shared" si="309"/>
        <v>3.7549600000000001</v>
      </c>
      <c r="Z1976" s="4">
        <f t="shared" si="302"/>
        <v>186.81393034825871</v>
      </c>
      <c r="AA1976" t="s">
        <v>8315</v>
      </c>
      <c r="AB1976" t="s">
        <v>8345</v>
      </c>
      <c r="AC1976">
        <f>1</f>
        <v>1</v>
      </c>
    </row>
    <row r="1977" spans="1:29" ht="28.8" x14ac:dyDescent="0.3">
      <c r="A1977">
        <v>1975</v>
      </c>
      <c r="B1977" s="1" t="s">
        <v>1976</v>
      </c>
      <c r="C1977" s="1" t="s">
        <v>6085</v>
      </c>
      <c r="D1977">
        <v>16000</v>
      </c>
      <c r="E1977">
        <f>VLOOKUP(D1977,LU_A!$C$2:$D$13,1,TRUE)</f>
        <v>15000</v>
      </c>
      <c r="F1977" t="str">
        <f>VLOOKUP($D1977,LU_A!$C$2:$D$13,2,TRUE)</f>
        <v>MedA</v>
      </c>
      <c r="G1977">
        <v>33393.339999999997</v>
      </c>
      <c r="H1977" t="s">
        <v>8219</v>
      </c>
      <c r="I1977" t="s">
        <v>8224</v>
      </c>
      <c r="J1977" t="s">
        <v>8246</v>
      </c>
      <c r="K1977">
        <v>1362938851</v>
      </c>
      <c r="L1977" s="8">
        <f t="shared" si="300"/>
        <v>41343.755219907405</v>
      </c>
      <c r="M1977" s="8">
        <f t="shared" si="303"/>
        <v>41343</v>
      </c>
      <c r="N1977" s="9">
        <f t="shared" si="304"/>
        <v>0.75521990740526235</v>
      </c>
      <c r="O1977">
        <v>1360346851</v>
      </c>
      <c r="P1977" s="8">
        <f t="shared" si="301"/>
        <v>41313.755219907405</v>
      </c>
      <c r="Q1977" s="8">
        <f t="shared" si="305"/>
        <v>41313</v>
      </c>
      <c r="R1977" s="9">
        <f t="shared" si="306"/>
        <v>0.75521990740526235</v>
      </c>
      <c r="S1977" t="b">
        <v>1</v>
      </c>
      <c r="T1977">
        <v>253</v>
      </c>
      <c r="U1977">
        <f t="shared" si="307"/>
        <v>253</v>
      </c>
      <c r="V1977" t="str">
        <f t="shared" si="308"/>
        <v/>
      </c>
      <c r="W1977" t="b">
        <v>1</v>
      </c>
      <c r="X1977" t="s">
        <v>8293</v>
      </c>
      <c r="Y1977" s="3">
        <f t="shared" si="309"/>
        <v>2.0870837499999997</v>
      </c>
      <c r="Z1977" s="4">
        <f t="shared" si="302"/>
        <v>131.98948616600788</v>
      </c>
      <c r="AA1977" t="s">
        <v>8315</v>
      </c>
      <c r="AB1977" t="s">
        <v>8345</v>
      </c>
      <c r="AC1977">
        <f>1</f>
        <v>1</v>
      </c>
    </row>
    <row r="1978" spans="1:29" ht="28.8" x14ac:dyDescent="0.3">
      <c r="A1978">
        <v>1976</v>
      </c>
      <c r="B1978" s="1" t="s">
        <v>1977</v>
      </c>
      <c r="C1978" s="1" t="s">
        <v>6086</v>
      </c>
      <c r="D1978">
        <v>4000</v>
      </c>
      <c r="E1978">
        <f>VLOOKUP(D1978,LU_A!$C$2:$D$13,1,TRUE)</f>
        <v>1000</v>
      </c>
      <c r="F1978" t="str">
        <f>VLOOKUP($D1978,LU_A!$C$2:$D$13,2,TRUE)</f>
        <v>SmB</v>
      </c>
      <c r="G1978">
        <v>13864</v>
      </c>
      <c r="H1978" t="s">
        <v>8219</v>
      </c>
      <c r="I1978" t="s">
        <v>8225</v>
      </c>
      <c r="J1978" t="s">
        <v>8247</v>
      </c>
      <c r="K1978">
        <v>1373751325</v>
      </c>
      <c r="L1978" s="8">
        <f t="shared" si="300"/>
        <v>41468.899594907409</v>
      </c>
      <c r="M1978" s="8">
        <f t="shared" si="303"/>
        <v>41468</v>
      </c>
      <c r="N1978" s="9">
        <f t="shared" si="304"/>
        <v>0.89959490740875481</v>
      </c>
      <c r="O1978">
        <v>1371159325</v>
      </c>
      <c r="P1978" s="8">
        <f t="shared" si="301"/>
        <v>41438.899594907409</v>
      </c>
      <c r="Q1978" s="8">
        <f t="shared" si="305"/>
        <v>41438</v>
      </c>
      <c r="R1978" s="9">
        <f t="shared" si="306"/>
        <v>0.89959490740875481</v>
      </c>
      <c r="S1978" t="b">
        <v>1</v>
      </c>
      <c r="T1978">
        <v>473</v>
      </c>
      <c r="U1978">
        <f t="shared" si="307"/>
        <v>473</v>
      </c>
      <c r="V1978" t="str">
        <f t="shared" si="308"/>
        <v/>
      </c>
      <c r="W1978" t="b">
        <v>1</v>
      </c>
      <c r="X1978" t="s">
        <v>8293</v>
      </c>
      <c r="Y1978" s="3">
        <f t="shared" si="309"/>
        <v>3.4660000000000002</v>
      </c>
      <c r="Z1978" s="4">
        <f t="shared" si="302"/>
        <v>29.310782241014799</v>
      </c>
      <c r="AA1978" t="s">
        <v>8315</v>
      </c>
      <c r="AB1978" t="s">
        <v>8345</v>
      </c>
      <c r="AC1978">
        <f>1</f>
        <v>1</v>
      </c>
    </row>
    <row r="1979" spans="1:29" ht="43.2" x14ac:dyDescent="0.3">
      <c r="A1979">
        <v>1977</v>
      </c>
      <c r="B1979" s="1" t="s">
        <v>1978</v>
      </c>
      <c r="C1979" s="1" t="s">
        <v>6087</v>
      </c>
      <c r="D1979">
        <v>50000</v>
      </c>
      <c r="E1979">
        <f>VLOOKUP(D1979,LU_A!$C$2:$D$13,1,TRUE)</f>
        <v>50000</v>
      </c>
      <c r="F1979" t="str">
        <f>VLOOKUP($D1979,LU_A!$C$2:$D$13,2,TRUE)</f>
        <v>LgD</v>
      </c>
      <c r="G1979">
        <v>201165</v>
      </c>
      <c r="H1979" t="s">
        <v>8219</v>
      </c>
      <c r="I1979" t="s">
        <v>8224</v>
      </c>
      <c r="J1979" t="s">
        <v>8246</v>
      </c>
      <c r="K1979">
        <v>1450511940</v>
      </c>
      <c r="L1979" s="8">
        <f t="shared" si="300"/>
        <v>42357.332638888889</v>
      </c>
      <c r="M1979" s="8">
        <f t="shared" si="303"/>
        <v>42357</v>
      </c>
      <c r="N1979" s="9">
        <f t="shared" si="304"/>
        <v>0.33263888888905058</v>
      </c>
      <c r="O1979">
        <v>1446527540</v>
      </c>
      <c r="P1979" s="8">
        <f t="shared" si="301"/>
        <v>42311.216898148152</v>
      </c>
      <c r="Q1979" s="8">
        <f t="shared" si="305"/>
        <v>42311</v>
      </c>
      <c r="R1979" s="9">
        <f t="shared" si="306"/>
        <v>0.21689814815181307</v>
      </c>
      <c r="S1979" t="b">
        <v>1</v>
      </c>
      <c r="T1979">
        <v>821</v>
      </c>
      <c r="U1979">
        <f t="shared" si="307"/>
        <v>821</v>
      </c>
      <c r="V1979" t="str">
        <f t="shared" si="308"/>
        <v/>
      </c>
      <c r="W1979" t="b">
        <v>1</v>
      </c>
      <c r="X1979" t="s">
        <v>8293</v>
      </c>
      <c r="Y1979" s="3">
        <f t="shared" si="309"/>
        <v>4.0232999999999999</v>
      </c>
      <c r="Z1979" s="4">
        <f t="shared" si="302"/>
        <v>245.02436053593178</v>
      </c>
      <c r="AA1979" t="s">
        <v>8315</v>
      </c>
      <c r="AB1979" t="s">
        <v>8345</v>
      </c>
      <c r="AC1979">
        <f>1</f>
        <v>1</v>
      </c>
    </row>
    <row r="1980" spans="1:29" ht="43.2" x14ac:dyDescent="0.3">
      <c r="A1980">
        <v>1978</v>
      </c>
      <c r="B1980" s="1" t="s">
        <v>1979</v>
      </c>
      <c r="C1980" s="1" t="s">
        <v>6088</v>
      </c>
      <c r="D1980">
        <v>50000</v>
      </c>
      <c r="E1980">
        <f>VLOOKUP(D1980,LU_A!$C$2:$D$13,1,TRUE)</f>
        <v>50000</v>
      </c>
      <c r="F1980" t="str">
        <f>VLOOKUP($D1980,LU_A!$C$2:$D$13,2,TRUE)</f>
        <v>LgD</v>
      </c>
      <c r="G1980">
        <v>513422.57</v>
      </c>
      <c r="H1980" t="s">
        <v>8219</v>
      </c>
      <c r="I1980" t="s">
        <v>8224</v>
      </c>
      <c r="J1980" t="s">
        <v>8246</v>
      </c>
      <c r="K1980">
        <v>1339484400</v>
      </c>
      <c r="L1980" s="8">
        <f t="shared" si="300"/>
        <v>41072.291666666664</v>
      </c>
      <c r="M1980" s="8">
        <f t="shared" si="303"/>
        <v>41072</v>
      </c>
      <c r="N1980" s="9">
        <f t="shared" si="304"/>
        <v>0.29166666666424135</v>
      </c>
      <c r="O1980">
        <v>1336627492</v>
      </c>
      <c r="P1980" s="8">
        <f t="shared" si="301"/>
        <v>41039.225601851853</v>
      </c>
      <c r="Q1980" s="8">
        <f t="shared" si="305"/>
        <v>41039</v>
      </c>
      <c r="R1980" s="9">
        <f t="shared" si="306"/>
        <v>0.22560185185284354</v>
      </c>
      <c r="S1980" t="b">
        <v>1</v>
      </c>
      <c r="T1980">
        <v>388</v>
      </c>
      <c r="U1980">
        <f t="shared" si="307"/>
        <v>388</v>
      </c>
      <c r="V1980" t="str">
        <f t="shared" si="308"/>
        <v/>
      </c>
      <c r="W1980" t="b">
        <v>1</v>
      </c>
      <c r="X1980" t="s">
        <v>8293</v>
      </c>
      <c r="Y1980" s="3">
        <f t="shared" si="309"/>
        <v>10.2684514</v>
      </c>
      <c r="Z1980" s="4">
        <f t="shared" si="302"/>
        <v>1323.2540463917526</v>
      </c>
      <c r="AA1980" t="s">
        <v>8315</v>
      </c>
      <c r="AB1980" t="s">
        <v>8345</v>
      </c>
      <c r="AC1980">
        <f>1</f>
        <v>1</v>
      </c>
    </row>
    <row r="1981" spans="1:29" ht="43.2" x14ac:dyDescent="0.3">
      <c r="A1981">
        <v>1979</v>
      </c>
      <c r="B1981" s="1" t="s">
        <v>1980</v>
      </c>
      <c r="C1981" s="1" t="s">
        <v>6089</v>
      </c>
      <c r="D1981">
        <v>200000</v>
      </c>
      <c r="E1981">
        <f>VLOOKUP(D1981,LU_A!$C$2:$D$13,1,TRUE)</f>
        <v>50000</v>
      </c>
      <c r="F1981" t="str">
        <f>VLOOKUP($D1981,LU_A!$C$2:$D$13,2,TRUE)</f>
        <v>LgD</v>
      </c>
      <c r="G1981">
        <v>229802.31</v>
      </c>
      <c r="H1981" t="s">
        <v>8219</v>
      </c>
      <c r="I1981" t="s">
        <v>8224</v>
      </c>
      <c r="J1981" t="s">
        <v>8246</v>
      </c>
      <c r="K1981">
        <v>1447909140</v>
      </c>
      <c r="L1981" s="8">
        <f t="shared" si="300"/>
        <v>42327.207638888889</v>
      </c>
      <c r="M1981" s="8">
        <f t="shared" si="303"/>
        <v>42327</v>
      </c>
      <c r="N1981" s="9">
        <f t="shared" si="304"/>
        <v>0.20763888888905058</v>
      </c>
      <c r="O1981">
        <v>1444734146</v>
      </c>
      <c r="P1981" s="8">
        <f t="shared" si="301"/>
        <v>42290.460023148145</v>
      </c>
      <c r="Q1981" s="8">
        <f t="shared" si="305"/>
        <v>42290</v>
      </c>
      <c r="R1981" s="9">
        <f t="shared" si="306"/>
        <v>0.46002314814541023</v>
      </c>
      <c r="S1981" t="b">
        <v>1</v>
      </c>
      <c r="T1981">
        <v>813</v>
      </c>
      <c r="U1981">
        <f t="shared" si="307"/>
        <v>813</v>
      </c>
      <c r="V1981" t="str">
        <f t="shared" si="308"/>
        <v/>
      </c>
      <c r="W1981" t="b">
        <v>1</v>
      </c>
      <c r="X1981" t="s">
        <v>8293</v>
      </c>
      <c r="Y1981" s="3">
        <f t="shared" si="309"/>
        <v>1.14901155</v>
      </c>
      <c r="Z1981" s="4">
        <f t="shared" si="302"/>
        <v>282.65966789667897</v>
      </c>
      <c r="AA1981" t="s">
        <v>8315</v>
      </c>
      <c r="AB1981" t="s">
        <v>8345</v>
      </c>
      <c r="AC1981">
        <f>1</f>
        <v>1</v>
      </c>
    </row>
    <row r="1982" spans="1:29" ht="28.8" x14ac:dyDescent="0.3">
      <c r="A1982">
        <v>1980</v>
      </c>
      <c r="B1982" s="1" t="s">
        <v>1981</v>
      </c>
      <c r="C1982" s="1" t="s">
        <v>6090</v>
      </c>
      <c r="D1982">
        <v>50000</v>
      </c>
      <c r="E1982">
        <f>VLOOKUP(D1982,LU_A!$C$2:$D$13,1,TRUE)</f>
        <v>50000</v>
      </c>
      <c r="F1982" t="str">
        <f>VLOOKUP($D1982,LU_A!$C$2:$D$13,2,TRUE)</f>
        <v>LgD</v>
      </c>
      <c r="G1982">
        <v>177412.01</v>
      </c>
      <c r="H1982" t="s">
        <v>8219</v>
      </c>
      <c r="I1982" t="s">
        <v>8236</v>
      </c>
      <c r="J1982" t="s">
        <v>8249</v>
      </c>
      <c r="K1982">
        <v>1459684862</v>
      </c>
      <c r="L1982" s="8">
        <f t="shared" si="300"/>
        <v>42463.500717592593</v>
      </c>
      <c r="M1982" s="8">
        <f t="shared" si="303"/>
        <v>42463</v>
      </c>
      <c r="N1982" s="9">
        <f t="shared" si="304"/>
        <v>0.50071759259299142</v>
      </c>
      <c r="O1982">
        <v>1456232462</v>
      </c>
      <c r="P1982" s="8">
        <f t="shared" si="301"/>
        <v>42423.542384259257</v>
      </c>
      <c r="Q1982" s="8">
        <f t="shared" si="305"/>
        <v>42423</v>
      </c>
      <c r="R1982" s="9">
        <f t="shared" si="306"/>
        <v>0.54238425925723277</v>
      </c>
      <c r="S1982" t="b">
        <v>1</v>
      </c>
      <c r="T1982">
        <v>1945</v>
      </c>
      <c r="U1982">
        <f t="shared" si="307"/>
        <v>1945</v>
      </c>
      <c r="V1982" t="str">
        <f t="shared" si="308"/>
        <v/>
      </c>
      <c r="W1982" t="b">
        <v>1</v>
      </c>
      <c r="X1982" t="s">
        <v>8293</v>
      </c>
      <c r="Y1982" s="3">
        <f t="shared" si="309"/>
        <v>3.5482402000000004</v>
      </c>
      <c r="Z1982" s="4">
        <f t="shared" si="302"/>
        <v>91.214401028277635</v>
      </c>
      <c r="AA1982" t="s">
        <v>8315</v>
      </c>
      <c r="AB1982" t="s">
        <v>8345</v>
      </c>
      <c r="AC1982">
        <f>1</f>
        <v>1</v>
      </c>
    </row>
    <row r="1983" spans="1:29" ht="43.2" x14ac:dyDescent="0.3">
      <c r="A1983">
        <v>1981</v>
      </c>
      <c r="B1983" s="1" t="s">
        <v>1982</v>
      </c>
      <c r="C1983" s="1" t="s">
        <v>6091</v>
      </c>
      <c r="D1983">
        <v>7500</v>
      </c>
      <c r="E1983">
        <f>VLOOKUP(D1983,LU_A!$C$2:$D$13,1,TRUE)</f>
        <v>5000</v>
      </c>
      <c r="F1983" t="str">
        <f>VLOOKUP($D1983,LU_A!$C$2:$D$13,2,TRUE)</f>
        <v>SmC</v>
      </c>
      <c r="G1983">
        <v>381</v>
      </c>
      <c r="H1983" t="s">
        <v>8221</v>
      </c>
      <c r="I1983" t="s">
        <v>8229</v>
      </c>
      <c r="J1983" t="s">
        <v>8251</v>
      </c>
      <c r="K1983">
        <v>1404926665</v>
      </c>
      <c r="L1983" s="8">
        <f t="shared" si="300"/>
        <v>41829.725289351853</v>
      </c>
      <c r="M1983" s="8">
        <f t="shared" si="303"/>
        <v>41829</v>
      </c>
      <c r="N1983" s="9">
        <f t="shared" si="304"/>
        <v>0.7252893518525525</v>
      </c>
      <c r="O1983">
        <v>1402334665</v>
      </c>
      <c r="P1983" s="8">
        <f t="shared" si="301"/>
        <v>41799.725289351853</v>
      </c>
      <c r="Q1983" s="8">
        <f t="shared" si="305"/>
        <v>41799</v>
      </c>
      <c r="R1983" s="9">
        <f t="shared" si="306"/>
        <v>0.7252893518525525</v>
      </c>
      <c r="S1983" t="b">
        <v>0</v>
      </c>
      <c r="T1983">
        <v>12</v>
      </c>
      <c r="U1983" t="str">
        <f t="shared" si="307"/>
        <v/>
      </c>
      <c r="V1983">
        <f t="shared" si="308"/>
        <v>12</v>
      </c>
      <c r="W1983" t="b">
        <v>0</v>
      </c>
      <c r="X1983" t="s">
        <v>8294</v>
      </c>
      <c r="Y1983" s="3">
        <f t="shared" si="309"/>
        <v>5.0799999999999998E-2</v>
      </c>
      <c r="Z1983" s="4">
        <f t="shared" si="302"/>
        <v>31.75</v>
      </c>
      <c r="AA1983" t="s">
        <v>8334</v>
      </c>
      <c r="AB1983" t="s">
        <v>8346</v>
      </c>
      <c r="AC1983">
        <f>1</f>
        <v>1</v>
      </c>
    </row>
    <row r="1984" spans="1:29" ht="43.2" x14ac:dyDescent="0.3">
      <c r="A1984">
        <v>1982</v>
      </c>
      <c r="B1984" s="1" t="s">
        <v>1983</v>
      </c>
      <c r="C1984" s="1" t="s">
        <v>6092</v>
      </c>
      <c r="D1984">
        <v>180000</v>
      </c>
      <c r="E1984">
        <f>VLOOKUP(D1984,LU_A!$C$2:$D$13,1,TRUE)</f>
        <v>50000</v>
      </c>
      <c r="F1984" t="str">
        <f>VLOOKUP($D1984,LU_A!$C$2:$D$13,2,TRUE)</f>
        <v>LgD</v>
      </c>
      <c r="G1984">
        <v>0</v>
      </c>
      <c r="H1984" t="s">
        <v>8221</v>
      </c>
      <c r="I1984" t="s">
        <v>8231</v>
      </c>
      <c r="J1984" t="s">
        <v>8252</v>
      </c>
      <c r="K1984">
        <v>1480863887</v>
      </c>
      <c r="L1984" s="8">
        <f t="shared" si="300"/>
        <v>42708.628321759257</v>
      </c>
      <c r="M1984" s="8">
        <f t="shared" si="303"/>
        <v>42708</v>
      </c>
      <c r="N1984" s="9">
        <f t="shared" si="304"/>
        <v>0.62832175925723277</v>
      </c>
      <c r="O1984">
        <v>1478268287</v>
      </c>
      <c r="P1984" s="8">
        <f t="shared" si="301"/>
        <v>42678.586655092593</v>
      </c>
      <c r="Q1984" s="8">
        <f t="shared" si="305"/>
        <v>42678</v>
      </c>
      <c r="R1984" s="9">
        <f t="shared" si="306"/>
        <v>0.58665509259299142</v>
      </c>
      <c r="S1984" t="b">
        <v>0</v>
      </c>
      <c r="T1984">
        <v>0</v>
      </c>
      <c r="U1984" t="str">
        <f t="shared" si="307"/>
        <v/>
      </c>
      <c r="V1984">
        <f t="shared" si="308"/>
        <v>0</v>
      </c>
      <c r="W1984" t="b">
        <v>0</v>
      </c>
      <c r="X1984" t="s">
        <v>8294</v>
      </c>
      <c r="Y1984" s="3">
        <f t="shared" si="309"/>
        <v>0</v>
      </c>
      <c r="Z1984" s="4" t="str">
        <f t="shared" si="302"/>
        <v xml:space="preserve"> </v>
      </c>
      <c r="AA1984" t="s">
        <v>8334</v>
      </c>
      <c r="AB1984" t="s">
        <v>8346</v>
      </c>
      <c r="AC1984">
        <f>1</f>
        <v>1</v>
      </c>
    </row>
    <row r="1985" spans="1:29" ht="43.2" x14ac:dyDescent="0.3">
      <c r="A1985">
        <v>1983</v>
      </c>
      <c r="B1985" s="1" t="s">
        <v>1984</v>
      </c>
      <c r="C1985" s="1" t="s">
        <v>6093</v>
      </c>
      <c r="D1985">
        <v>33000</v>
      </c>
      <c r="E1985">
        <f>VLOOKUP(D1985,LU_A!$C$2:$D$13,1,TRUE)</f>
        <v>30000</v>
      </c>
      <c r="F1985" t="str">
        <f>VLOOKUP($D1985,LU_A!$C$2:$D$13,2,TRUE)</f>
        <v>MedD</v>
      </c>
      <c r="G1985">
        <v>1419</v>
      </c>
      <c r="H1985" t="s">
        <v>8221</v>
      </c>
      <c r="I1985" t="s">
        <v>8224</v>
      </c>
      <c r="J1985" t="s">
        <v>8246</v>
      </c>
      <c r="K1985">
        <v>1472799600</v>
      </c>
      <c r="L1985" s="8">
        <f t="shared" si="300"/>
        <v>42615.291666666672</v>
      </c>
      <c r="M1985" s="8">
        <f t="shared" si="303"/>
        <v>42615</v>
      </c>
      <c r="N1985" s="9">
        <f t="shared" si="304"/>
        <v>0.29166666667151731</v>
      </c>
      <c r="O1985">
        <v>1470874618</v>
      </c>
      <c r="P1985" s="8">
        <f t="shared" si="301"/>
        <v>42593.011782407411</v>
      </c>
      <c r="Q1985" s="8">
        <f t="shared" si="305"/>
        <v>42593</v>
      </c>
      <c r="R1985" s="9">
        <f t="shared" si="306"/>
        <v>1.1782407411374152E-2</v>
      </c>
      <c r="S1985" t="b">
        <v>0</v>
      </c>
      <c r="T1985">
        <v>16</v>
      </c>
      <c r="U1985" t="str">
        <f t="shared" si="307"/>
        <v/>
      </c>
      <c r="V1985">
        <f t="shared" si="308"/>
        <v>16</v>
      </c>
      <c r="W1985" t="b">
        <v>0</v>
      </c>
      <c r="X1985" t="s">
        <v>8294</v>
      </c>
      <c r="Y1985" s="3">
        <f t="shared" si="309"/>
        <v>4.2999999999999997E-2</v>
      </c>
      <c r="Z1985" s="4">
        <f t="shared" si="302"/>
        <v>88.6875</v>
      </c>
      <c r="AA1985" t="s">
        <v>8334</v>
      </c>
      <c r="AB1985" t="s">
        <v>8346</v>
      </c>
      <c r="AC1985">
        <f>1</f>
        <v>1</v>
      </c>
    </row>
    <row r="1986" spans="1:29" ht="57.6" x14ac:dyDescent="0.3">
      <c r="A1986">
        <v>1984</v>
      </c>
      <c r="B1986" s="1" t="s">
        <v>1985</v>
      </c>
      <c r="C1986" s="1" t="s">
        <v>6094</v>
      </c>
      <c r="D1986">
        <v>15000</v>
      </c>
      <c r="E1986">
        <f>VLOOKUP(D1986,LU_A!$C$2:$D$13,1,TRUE)</f>
        <v>15000</v>
      </c>
      <c r="F1986" t="str">
        <f>VLOOKUP($D1986,LU_A!$C$2:$D$13,2,TRUE)</f>
        <v>MedA</v>
      </c>
      <c r="G1986">
        <v>3172</v>
      </c>
      <c r="H1986" t="s">
        <v>8221</v>
      </c>
      <c r="I1986" t="s">
        <v>8224</v>
      </c>
      <c r="J1986" t="s">
        <v>8246</v>
      </c>
      <c r="K1986">
        <v>1417377481</v>
      </c>
      <c r="L1986" s="8">
        <f t="shared" ref="L1986:L2049" si="310">(((K1986/60)/60)/24)+DATE(1970,1,1)</f>
        <v>41973.831956018519</v>
      </c>
      <c r="M1986" s="8">
        <f t="shared" si="303"/>
        <v>41973</v>
      </c>
      <c r="N1986" s="9">
        <f t="shared" si="304"/>
        <v>0.83195601851912215</v>
      </c>
      <c r="O1986">
        <v>1412189881</v>
      </c>
      <c r="P1986" s="8">
        <f t="shared" ref="P1986:P2049" si="311">(((O1986/60)/60)/24)+DATE(1970,1,1)</f>
        <v>41913.790289351848</v>
      </c>
      <c r="Q1986" s="8">
        <f t="shared" si="305"/>
        <v>41913</v>
      </c>
      <c r="R1986" s="9">
        <f t="shared" si="306"/>
        <v>0.79028935184760485</v>
      </c>
      <c r="S1986" t="b">
        <v>0</v>
      </c>
      <c r="T1986">
        <v>7</v>
      </c>
      <c r="U1986" t="str">
        <f t="shared" si="307"/>
        <v/>
      </c>
      <c r="V1986">
        <f t="shared" si="308"/>
        <v>7</v>
      </c>
      <c r="W1986" t="b">
        <v>0</v>
      </c>
      <c r="X1986" t="s">
        <v>8294</v>
      </c>
      <c r="Y1986" s="3">
        <f t="shared" si="309"/>
        <v>0.21146666666666666</v>
      </c>
      <c r="Z1986" s="4">
        <f t="shared" ref="Z1986:Z2049" si="312">IFERROR(G1986/T1986," ")</f>
        <v>453.14285714285717</v>
      </c>
      <c r="AA1986" t="s">
        <v>8334</v>
      </c>
      <c r="AB1986" t="s">
        <v>8346</v>
      </c>
      <c r="AC1986">
        <f>1</f>
        <v>1</v>
      </c>
    </row>
    <row r="1987" spans="1:29" ht="43.2" x14ac:dyDescent="0.3">
      <c r="A1987">
        <v>1985</v>
      </c>
      <c r="B1987" s="1" t="s">
        <v>1986</v>
      </c>
      <c r="C1987" s="1" t="s">
        <v>6095</v>
      </c>
      <c r="D1987">
        <v>1600</v>
      </c>
      <c r="E1987">
        <f>VLOOKUP(D1987,LU_A!$C$2:$D$13,1,TRUE)</f>
        <v>1000</v>
      </c>
      <c r="F1987" t="str">
        <f>VLOOKUP($D1987,LU_A!$C$2:$D$13,2,TRUE)</f>
        <v>SmB</v>
      </c>
      <c r="G1987">
        <v>51</v>
      </c>
      <c r="H1987" t="s">
        <v>8221</v>
      </c>
      <c r="I1987" t="s">
        <v>8225</v>
      </c>
      <c r="J1987" t="s">
        <v>8247</v>
      </c>
      <c r="K1987">
        <v>1470178800</v>
      </c>
      <c r="L1987" s="8">
        <f t="shared" si="310"/>
        <v>42584.958333333328</v>
      </c>
      <c r="M1987" s="8">
        <f t="shared" ref="M1987:M2050" si="313">INT(L1987)</f>
        <v>42584</v>
      </c>
      <c r="N1987" s="9">
        <f t="shared" ref="N1987:N2050" si="314">L1987-M1987</f>
        <v>0.95833333332848269</v>
      </c>
      <c r="O1987">
        <v>1467650771</v>
      </c>
      <c r="P1987" s="8">
        <f t="shared" si="311"/>
        <v>42555.698738425926</v>
      </c>
      <c r="Q1987" s="8">
        <f t="shared" ref="Q1987:Q2050" si="315">INT(P1987)</f>
        <v>42555</v>
      </c>
      <c r="R1987" s="9">
        <f t="shared" ref="R1987:R2050" si="316">P1987-Q1987</f>
        <v>0.69873842592642177</v>
      </c>
      <c r="S1987" t="b">
        <v>0</v>
      </c>
      <c r="T1987">
        <v>4</v>
      </c>
      <c r="U1987" t="str">
        <f t="shared" ref="U1987:U2050" si="317">IF(H1987="successful",T1987,"")</f>
        <v/>
      </c>
      <c r="V1987">
        <f t="shared" ref="V1987:V2050" si="318">IF(H1987="failed",T1987,"")</f>
        <v>4</v>
      </c>
      <c r="W1987" t="b">
        <v>0</v>
      </c>
      <c r="X1987" t="s">
        <v>8294</v>
      </c>
      <c r="Y1987" s="3">
        <f t="shared" ref="Y1987:Y2050" si="319">G1987/D1987</f>
        <v>3.1875000000000001E-2</v>
      </c>
      <c r="Z1987" s="4">
        <f t="shared" si="312"/>
        <v>12.75</v>
      </c>
      <c r="AA1987" t="s">
        <v>8334</v>
      </c>
      <c r="AB1987" t="s">
        <v>8346</v>
      </c>
      <c r="AC1987">
        <f>1</f>
        <v>1</v>
      </c>
    </row>
    <row r="1988" spans="1:29" ht="43.2" x14ac:dyDescent="0.3">
      <c r="A1988">
        <v>1986</v>
      </c>
      <c r="B1988" s="1" t="s">
        <v>1987</v>
      </c>
      <c r="C1988" s="1" t="s">
        <v>6096</v>
      </c>
      <c r="D1988">
        <v>2000</v>
      </c>
      <c r="E1988">
        <f>VLOOKUP(D1988,LU_A!$C$2:$D$13,1,TRUE)</f>
        <v>1000</v>
      </c>
      <c r="F1988" t="str">
        <f>VLOOKUP($D1988,LU_A!$C$2:$D$13,2,TRUE)</f>
        <v>SmB</v>
      </c>
      <c r="G1988">
        <v>1</v>
      </c>
      <c r="H1988" t="s">
        <v>8221</v>
      </c>
      <c r="I1988" t="s">
        <v>8225</v>
      </c>
      <c r="J1988" t="s">
        <v>8247</v>
      </c>
      <c r="K1988">
        <v>1457947483</v>
      </c>
      <c r="L1988" s="8">
        <f t="shared" si="310"/>
        <v>42443.392164351855</v>
      </c>
      <c r="M1988" s="8">
        <f t="shared" si="313"/>
        <v>42443</v>
      </c>
      <c r="N1988" s="9">
        <f t="shared" si="314"/>
        <v>0.39216435185517184</v>
      </c>
      <c r="O1988">
        <v>1455359083</v>
      </c>
      <c r="P1988" s="8">
        <f t="shared" si="311"/>
        <v>42413.433831018512</v>
      </c>
      <c r="Q1988" s="8">
        <f t="shared" si="315"/>
        <v>42413</v>
      </c>
      <c r="R1988" s="9">
        <f t="shared" si="316"/>
        <v>0.43383101851213723</v>
      </c>
      <c r="S1988" t="b">
        <v>0</v>
      </c>
      <c r="T1988">
        <v>1</v>
      </c>
      <c r="U1988" t="str">
        <f t="shared" si="317"/>
        <v/>
      </c>
      <c r="V1988">
        <f t="shared" si="318"/>
        <v>1</v>
      </c>
      <c r="W1988" t="b">
        <v>0</v>
      </c>
      <c r="X1988" t="s">
        <v>8294</v>
      </c>
      <c r="Y1988" s="3">
        <f t="shared" si="319"/>
        <v>5.0000000000000001E-4</v>
      </c>
      <c r="Z1988" s="4">
        <f t="shared" si="312"/>
        <v>1</v>
      </c>
      <c r="AA1988" t="s">
        <v>8334</v>
      </c>
      <c r="AB1988" t="s">
        <v>8346</v>
      </c>
      <c r="AC1988">
        <f>1</f>
        <v>1</v>
      </c>
    </row>
    <row r="1989" spans="1:29" ht="28.8" x14ac:dyDescent="0.3">
      <c r="A1989">
        <v>1987</v>
      </c>
      <c r="B1989" s="1" t="s">
        <v>1988</v>
      </c>
      <c r="C1989" s="1" t="s">
        <v>6097</v>
      </c>
      <c r="D1989">
        <v>5500</v>
      </c>
      <c r="E1989">
        <f>VLOOKUP(D1989,LU_A!$C$2:$D$13,1,TRUE)</f>
        <v>5000</v>
      </c>
      <c r="F1989" t="str">
        <f>VLOOKUP($D1989,LU_A!$C$2:$D$13,2,TRUE)</f>
        <v>SmC</v>
      </c>
      <c r="G1989">
        <v>2336</v>
      </c>
      <c r="H1989" t="s">
        <v>8221</v>
      </c>
      <c r="I1989" t="s">
        <v>8225</v>
      </c>
      <c r="J1989" t="s">
        <v>8247</v>
      </c>
      <c r="K1989">
        <v>1425223276</v>
      </c>
      <c r="L1989" s="8">
        <f t="shared" si="310"/>
        <v>42064.639768518522</v>
      </c>
      <c r="M1989" s="8">
        <f t="shared" si="313"/>
        <v>42064</v>
      </c>
      <c r="N1989" s="9">
        <f t="shared" si="314"/>
        <v>0.63976851852203254</v>
      </c>
      <c r="O1989">
        <v>1422631276</v>
      </c>
      <c r="P1989" s="8">
        <f t="shared" si="311"/>
        <v>42034.639768518522</v>
      </c>
      <c r="Q1989" s="8">
        <f t="shared" si="315"/>
        <v>42034</v>
      </c>
      <c r="R1989" s="9">
        <f t="shared" si="316"/>
        <v>0.63976851852203254</v>
      </c>
      <c r="S1989" t="b">
        <v>0</v>
      </c>
      <c r="T1989">
        <v>28</v>
      </c>
      <c r="U1989" t="str">
        <f t="shared" si="317"/>
        <v/>
      </c>
      <c r="V1989">
        <f t="shared" si="318"/>
        <v>28</v>
      </c>
      <c r="W1989" t="b">
        <v>0</v>
      </c>
      <c r="X1989" t="s">
        <v>8294</v>
      </c>
      <c r="Y1989" s="3">
        <f t="shared" si="319"/>
        <v>0.42472727272727273</v>
      </c>
      <c r="Z1989" s="4">
        <f t="shared" si="312"/>
        <v>83.428571428571431</v>
      </c>
      <c r="AA1989" t="s">
        <v>8334</v>
      </c>
      <c r="AB1989" t="s">
        <v>8346</v>
      </c>
      <c r="AC1989">
        <f>1</f>
        <v>1</v>
      </c>
    </row>
    <row r="1990" spans="1:29" x14ac:dyDescent="0.3">
      <c r="A1990">
        <v>1988</v>
      </c>
      <c r="B1990" s="1" t="s">
        <v>1989</v>
      </c>
      <c r="C1990" s="1" t="s">
        <v>6098</v>
      </c>
      <c r="D1990">
        <v>6000</v>
      </c>
      <c r="E1990">
        <f>VLOOKUP(D1990,LU_A!$C$2:$D$13,1,TRUE)</f>
        <v>5000</v>
      </c>
      <c r="F1990" t="str">
        <f>VLOOKUP($D1990,LU_A!$C$2:$D$13,2,TRUE)</f>
        <v>SmC</v>
      </c>
      <c r="G1990">
        <v>25</v>
      </c>
      <c r="H1990" t="s">
        <v>8221</v>
      </c>
      <c r="I1990" t="s">
        <v>8224</v>
      </c>
      <c r="J1990" t="s">
        <v>8246</v>
      </c>
      <c r="K1990">
        <v>1440094742</v>
      </c>
      <c r="L1990" s="8">
        <f t="shared" si="310"/>
        <v>42236.763217592597</v>
      </c>
      <c r="M1990" s="8">
        <f t="shared" si="313"/>
        <v>42236</v>
      </c>
      <c r="N1990" s="9">
        <f t="shared" si="314"/>
        <v>0.763217592597357</v>
      </c>
      <c r="O1990">
        <v>1437502742</v>
      </c>
      <c r="P1990" s="8">
        <f t="shared" si="311"/>
        <v>42206.763217592597</v>
      </c>
      <c r="Q1990" s="8">
        <f t="shared" si="315"/>
        <v>42206</v>
      </c>
      <c r="R1990" s="9">
        <f t="shared" si="316"/>
        <v>0.763217592597357</v>
      </c>
      <c r="S1990" t="b">
        <v>0</v>
      </c>
      <c r="T1990">
        <v>1</v>
      </c>
      <c r="U1990" t="str">
        <f t="shared" si="317"/>
        <v/>
      </c>
      <c r="V1990">
        <f t="shared" si="318"/>
        <v>1</v>
      </c>
      <c r="W1990" t="b">
        <v>0</v>
      </c>
      <c r="X1990" t="s">
        <v>8294</v>
      </c>
      <c r="Y1990" s="3">
        <f t="shared" si="319"/>
        <v>4.1666666666666666E-3</v>
      </c>
      <c r="Z1990" s="4">
        <f t="shared" si="312"/>
        <v>25</v>
      </c>
      <c r="AA1990" t="s">
        <v>8334</v>
      </c>
      <c r="AB1990" t="s">
        <v>8346</v>
      </c>
      <c r="AC1990">
        <f>1</f>
        <v>1</v>
      </c>
    </row>
    <row r="1991" spans="1:29" ht="43.2" x14ac:dyDescent="0.3">
      <c r="A1991">
        <v>1989</v>
      </c>
      <c r="B1991" s="1" t="s">
        <v>1990</v>
      </c>
      <c r="C1991" s="1" t="s">
        <v>6099</v>
      </c>
      <c r="D1991">
        <v>5000</v>
      </c>
      <c r="E1991">
        <f>VLOOKUP(D1991,LU_A!$C$2:$D$13,1,TRUE)</f>
        <v>5000</v>
      </c>
      <c r="F1991" t="str">
        <f>VLOOKUP($D1991,LU_A!$C$2:$D$13,2,TRUE)</f>
        <v>SmC</v>
      </c>
      <c r="G1991">
        <v>50</v>
      </c>
      <c r="H1991" t="s">
        <v>8221</v>
      </c>
      <c r="I1991" t="s">
        <v>8224</v>
      </c>
      <c r="J1991" t="s">
        <v>8246</v>
      </c>
      <c r="K1991">
        <v>1481473208</v>
      </c>
      <c r="L1991" s="8">
        <f t="shared" si="310"/>
        <v>42715.680648148147</v>
      </c>
      <c r="M1991" s="8">
        <f t="shared" si="313"/>
        <v>42715</v>
      </c>
      <c r="N1991" s="9">
        <f t="shared" si="314"/>
        <v>0.68064814814715646</v>
      </c>
      <c r="O1991">
        <v>1478881208</v>
      </c>
      <c r="P1991" s="8">
        <f t="shared" si="311"/>
        <v>42685.680648148147</v>
      </c>
      <c r="Q1991" s="8">
        <f t="shared" si="315"/>
        <v>42685</v>
      </c>
      <c r="R1991" s="9">
        <f t="shared" si="316"/>
        <v>0.68064814814715646</v>
      </c>
      <c r="S1991" t="b">
        <v>0</v>
      </c>
      <c r="T1991">
        <v>1</v>
      </c>
      <c r="U1991" t="str">
        <f t="shared" si="317"/>
        <v/>
      </c>
      <c r="V1991">
        <f t="shared" si="318"/>
        <v>1</v>
      </c>
      <c r="W1991" t="b">
        <v>0</v>
      </c>
      <c r="X1991" t="s">
        <v>8294</v>
      </c>
      <c r="Y1991" s="3">
        <f t="shared" si="319"/>
        <v>0.01</v>
      </c>
      <c r="Z1991" s="4">
        <f t="shared" si="312"/>
        <v>50</v>
      </c>
      <c r="AA1991" t="s">
        <v>8334</v>
      </c>
      <c r="AB1991" t="s">
        <v>8346</v>
      </c>
      <c r="AC1991">
        <f>1</f>
        <v>1</v>
      </c>
    </row>
    <row r="1992" spans="1:29" ht="43.2" x14ac:dyDescent="0.3">
      <c r="A1992">
        <v>1990</v>
      </c>
      <c r="B1992" s="1" t="s">
        <v>1991</v>
      </c>
      <c r="C1992" s="1" t="s">
        <v>6100</v>
      </c>
      <c r="D1992">
        <v>3000</v>
      </c>
      <c r="E1992">
        <f>VLOOKUP(D1992,LU_A!$C$2:$D$13,1,TRUE)</f>
        <v>1000</v>
      </c>
      <c r="F1992" t="str">
        <f>VLOOKUP($D1992,LU_A!$C$2:$D$13,2,TRUE)</f>
        <v>SmB</v>
      </c>
      <c r="G1992">
        <v>509</v>
      </c>
      <c r="H1992" t="s">
        <v>8221</v>
      </c>
      <c r="I1992" t="s">
        <v>8224</v>
      </c>
      <c r="J1992" t="s">
        <v>8246</v>
      </c>
      <c r="K1992">
        <v>1455338532</v>
      </c>
      <c r="L1992" s="8">
        <f t="shared" si="310"/>
        <v>42413.195972222224</v>
      </c>
      <c r="M1992" s="8">
        <f t="shared" si="313"/>
        <v>42413</v>
      </c>
      <c r="N1992" s="9">
        <f t="shared" si="314"/>
        <v>0.19597222222364508</v>
      </c>
      <c r="O1992">
        <v>1454042532</v>
      </c>
      <c r="P1992" s="8">
        <f t="shared" si="311"/>
        <v>42398.195972222224</v>
      </c>
      <c r="Q1992" s="8">
        <f t="shared" si="315"/>
        <v>42398</v>
      </c>
      <c r="R1992" s="9">
        <f t="shared" si="316"/>
        <v>0.19597222222364508</v>
      </c>
      <c r="S1992" t="b">
        <v>0</v>
      </c>
      <c r="T1992">
        <v>5</v>
      </c>
      <c r="U1992" t="str">
        <f t="shared" si="317"/>
        <v/>
      </c>
      <c r="V1992">
        <f t="shared" si="318"/>
        <v>5</v>
      </c>
      <c r="W1992" t="b">
        <v>0</v>
      </c>
      <c r="X1992" t="s">
        <v>8294</v>
      </c>
      <c r="Y1992" s="3">
        <f t="shared" si="319"/>
        <v>0.16966666666666666</v>
      </c>
      <c r="Z1992" s="4">
        <f t="shared" si="312"/>
        <v>101.8</v>
      </c>
      <c r="AA1992" t="s">
        <v>8334</v>
      </c>
      <c r="AB1992" t="s">
        <v>8346</v>
      </c>
      <c r="AC1992">
        <f>1</f>
        <v>1</v>
      </c>
    </row>
    <row r="1993" spans="1:29" ht="28.8" x14ac:dyDescent="0.3">
      <c r="A1993">
        <v>1991</v>
      </c>
      <c r="B1993" s="1" t="s">
        <v>1992</v>
      </c>
      <c r="C1993" s="1" t="s">
        <v>6101</v>
      </c>
      <c r="D1993">
        <v>2000</v>
      </c>
      <c r="E1993">
        <f>VLOOKUP(D1993,LU_A!$C$2:$D$13,1,TRUE)</f>
        <v>1000</v>
      </c>
      <c r="F1993" t="str">
        <f>VLOOKUP($D1993,LU_A!$C$2:$D$13,2,TRUE)</f>
        <v>SmB</v>
      </c>
      <c r="G1993">
        <v>140</v>
      </c>
      <c r="H1993" t="s">
        <v>8221</v>
      </c>
      <c r="I1993" t="s">
        <v>8224</v>
      </c>
      <c r="J1993" t="s">
        <v>8246</v>
      </c>
      <c r="K1993">
        <v>1435958786</v>
      </c>
      <c r="L1993" s="8">
        <f t="shared" si="310"/>
        <v>42188.89335648148</v>
      </c>
      <c r="M1993" s="8">
        <f t="shared" si="313"/>
        <v>42188</v>
      </c>
      <c r="N1993" s="9">
        <f t="shared" si="314"/>
        <v>0.89335648147971369</v>
      </c>
      <c r="O1993">
        <v>1434144386</v>
      </c>
      <c r="P1993" s="8">
        <f t="shared" si="311"/>
        <v>42167.89335648148</v>
      </c>
      <c r="Q1993" s="8">
        <f t="shared" si="315"/>
        <v>42167</v>
      </c>
      <c r="R1993" s="9">
        <f t="shared" si="316"/>
        <v>0.89335648147971369</v>
      </c>
      <c r="S1993" t="b">
        <v>0</v>
      </c>
      <c r="T1993">
        <v>3</v>
      </c>
      <c r="U1993" t="str">
        <f t="shared" si="317"/>
        <v/>
      </c>
      <c r="V1993">
        <f t="shared" si="318"/>
        <v>3</v>
      </c>
      <c r="W1993" t="b">
        <v>0</v>
      </c>
      <c r="X1993" t="s">
        <v>8294</v>
      </c>
      <c r="Y1993" s="3">
        <f t="shared" si="319"/>
        <v>7.0000000000000007E-2</v>
      </c>
      <c r="Z1993" s="4">
        <f t="shared" si="312"/>
        <v>46.666666666666664</v>
      </c>
      <c r="AA1993" t="s">
        <v>8334</v>
      </c>
      <c r="AB1993" t="s">
        <v>8346</v>
      </c>
      <c r="AC1993">
        <f>1</f>
        <v>1</v>
      </c>
    </row>
    <row r="1994" spans="1:29" ht="28.8" x14ac:dyDescent="0.3">
      <c r="A1994">
        <v>1992</v>
      </c>
      <c r="B1994" s="1" t="s">
        <v>1993</v>
      </c>
      <c r="C1994" s="1" t="s">
        <v>6102</v>
      </c>
      <c r="D1994">
        <v>1500</v>
      </c>
      <c r="E1994">
        <f>VLOOKUP(D1994,LU_A!$C$2:$D$13,1,TRUE)</f>
        <v>1000</v>
      </c>
      <c r="F1994" t="str">
        <f>VLOOKUP($D1994,LU_A!$C$2:$D$13,2,TRUE)</f>
        <v>SmB</v>
      </c>
      <c r="G1994">
        <v>2</v>
      </c>
      <c r="H1994" t="s">
        <v>8221</v>
      </c>
      <c r="I1994" t="s">
        <v>8224</v>
      </c>
      <c r="J1994" t="s">
        <v>8246</v>
      </c>
      <c r="K1994">
        <v>1424229991</v>
      </c>
      <c r="L1994" s="8">
        <f t="shared" si="310"/>
        <v>42053.143414351856</v>
      </c>
      <c r="M1994" s="8">
        <f t="shared" si="313"/>
        <v>42053</v>
      </c>
      <c r="N1994" s="9">
        <f t="shared" si="314"/>
        <v>0.143414351856336</v>
      </c>
      <c r="O1994">
        <v>1421637991</v>
      </c>
      <c r="P1994" s="8">
        <f t="shared" si="311"/>
        <v>42023.143414351856</v>
      </c>
      <c r="Q1994" s="8">
        <f t="shared" si="315"/>
        <v>42023</v>
      </c>
      <c r="R1994" s="9">
        <f t="shared" si="316"/>
        <v>0.143414351856336</v>
      </c>
      <c r="S1994" t="b">
        <v>0</v>
      </c>
      <c r="T1994">
        <v>2</v>
      </c>
      <c r="U1994" t="str">
        <f t="shared" si="317"/>
        <v/>
      </c>
      <c r="V1994">
        <f t="shared" si="318"/>
        <v>2</v>
      </c>
      <c r="W1994" t="b">
        <v>0</v>
      </c>
      <c r="X1994" t="s">
        <v>8294</v>
      </c>
      <c r="Y1994" s="3">
        <f t="shared" si="319"/>
        <v>1.3333333333333333E-3</v>
      </c>
      <c r="Z1994" s="4">
        <f t="shared" si="312"/>
        <v>1</v>
      </c>
      <c r="AA1994" t="s">
        <v>8334</v>
      </c>
      <c r="AB1994" t="s">
        <v>8346</v>
      </c>
      <c r="AC1994">
        <f>1</f>
        <v>1</v>
      </c>
    </row>
    <row r="1995" spans="1:29" ht="43.2" x14ac:dyDescent="0.3">
      <c r="A1995">
        <v>1993</v>
      </c>
      <c r="B1995" s="1" t="s">
        <v>1994</v>
      </c>
      <c r="C1995" s="1" t="s">
        <v>6103</v>
      </c>
      <c r="D1995">
        <v>2000</v>
      </c>
      <c r="E1995">
        <f>VLOOKUP(D1995,LU_A!$C$2:$D$13,1,TRUE)</f>
        <v>1000</v>
      </c>
      <c r="F1995" t="str">
        <f>VLOOKUP($D1995,LU_A!$C$2:$D$13,2,TRUE)</f>
        <v>SmB</v>
      </c>
      <c r="G1995">
        <v>0</v>
      </c>
      <c r="H1995" t="s">
        <v>8221</v>
      </c>
      <c r="I1995" t="s">
        <v>8225</v>
      </c>
      <c r="J1995" t="s">
        <v>8247</v>
      </c>
      <c r="K1995">
        <v>1450706837</v>
      </c>
      <c r="L1995" s="8">
        <f t="shared" si="310"/>
        <v>42359.58839120371</v>
      </c>
      <c r="M1995" s="8">
        <f t="shared" si="313"/>
        <v>42359</v>
      </c>
      <c r="N1995" s="9">
        <f t="shared" si="314"/>
        <v>0.58839120370976161</v>
      </c>
      <c r="O1995">
        <v>1448114837</v>
      </c>
      <c r="P1995" s="8">
        <f t="shared" si="311"/>
        <v>42329.58839120371</v>
      </c>
      <c r="Q1995" s="8">
        <f t="shared" si="315"/>
        <v>42329</v>
      </c>
      <c r="R1995" s="9">
        <f t="shared" si="316"/>
        <v>0.58839120370976161</v>
      </c>
      <c r="S1995" t="b">
        <v>0</v>
      </c>
      <c r="T1995">
        <v>0</v>
      </c>
      <c r="U1995" t="str">
        <f t="shared" si="317"/>
        <v/>
      </c>
      <c r="V1995">
        <f t="shared" si="318"/>
        <v>0</v>
      </c>
      <c r="W1995" t="b">
        <v>0</v>
      </c>
      <c r="X1995" t="s">
        <v>8294</v>
      </c>
      <c r="Y1995" s="3">
        <f t="shared" si="319"/>
        <v>0</v>
      </c>
      <c r="Z1995" s="4" t="str">
        <f t="shared" si="312"/>
        <v xml:space="preserve"> </v>
      </c>
      <c r="AA1995" t="s">
        <v>8334</v>
      </c>
      <c r="AB1995" t="s">
        <v>8346</v>
      </c>
      <c r="AC1995">
        <f>1</f>
        <v>1</v>
      </c>
    </row>
    <row r="1996" spans="1:29" ht="57.6" x14ac:dyDescent="0.3">
      <c r="A1996">
        <v>1994</v>
      </c>
      <c r="B1996" s="1" t="s">
        <v>1995</v>
      </c>
      <c r="C1996" s="1" t="s">
        <v>6104</v>
      </c>
      <c r="D1996">
        <v>3200</v>
      </c>
      <c r="E1996">
        <f>VLOOKUP(D1996,LU_A!$C$2:$D$13,1,TRUE)</f>
        <v>1000</v>
      </c>
      <c r="F1996" t="str">
        <f>VLOOKUP($D1996,LU_A!$C$2:$D$13,2,TRUE)</f>
        <v>SmB</v>
      </c>
      <c r="G1996">
        <v>0</v>
      </c>
      <c r="H1996" t="s">
        <v>8221</v>
      </c>
      <c r="I1996" t="s">
        <v>8224</v>
      </c>
      <c r="J1996" t="s">
        <v>8246</v>
      </c>
      <c r="K1996">
        <v>1481072942</v>
      </c>
      <c r="L1996" s="8">
        <f t="shared" si="310"/>
        <v>42711.047939814816</v>
      </c>
      <c r="M1996" s="8">
        <f t="shared" si="313"/>
        <v>42711</v>
      </c>
      <c r="N1996" s="9">
        <f t="shared" si="314"/>
        <v>4.7939814816345461E-2</v>
      </c>
      <c r="O1996">
        <v>1475885342</v>
      </c>
      <c r="P1996" s="8">
        <f t="shared" si="311"/>
        <v>42651.006273148145</v>
      </c>
      <c r="Q1996" s="8">
        <f t="shared" si="315"/>
        <v>42651</v>
      </c>
      <c r="R1996" s="9">
        <f t="shared" si="316"/>
        <v>6.2731481448281556E-3</v>
      </c>
      <c r="S1996" t="b">
        <v>0</v>
      </c>
      <c r="T1996">
        <v>0</v>
      </c>
      <c r="U1996" t="str">
        <f t="shared" si="317"/>
        <v/>
      </c>
      <c r="V1996">
        <f t="shared" si="318"/>
        <v>0</v>
      </c>
      <c r="W1996" t="b">
        <v>0</v>
      </c>
      <c r="X1996" t="s">
        <v>8294</v>
      </c>
      <c r="Y1996" s="3">
        <f t="shared" si="319"/>
        <v>0</v>
      </c>
      <c r="Z1996" s="4" t="str">
        <f t="shared" si="312"/>
        <v xml:space="preserve"> </v>
      </c>
      <c r="AA1996" t="s">
        <v>8334</v>
      </c>
      <c r="AB1996" t="s">
        <v>8346</v>
      </c>
      <c r="AC1996">
        <f>1</f>
        <v>1</v>
      </c>
    </row>
    <row r="1997" spans="1:29" ht="43.2" x14ac:dyDescent="0.3">
      <c r="A1997">
        <v>1995</v>
      </c>
      <c r="B1997" s="1" t="s">
        <v>1996</v>
      </c>
      <c r="C1997" s="1" t="s">
        <v>6105</v>
      </c>
      <c r="D1997">
        <v>1000</v>
      </c>
      <c r="E1997">
        <f>VLOOKUP(D1997,LU_A!$C$2:$D$13,1,TRUE)</f>
        <v>1000</v>
      </c>
      <c r="F1997" t="str">
        <f>VLOOKUP($D1997,LU_A!$C$2:$D$13,2,TRUE)</f>
        <v>SmB</v>
      </c>
      <c r="G1997">
        <v>78</v>
      </c>
      <c r="H1997" t="s">
        <v>8221</v>
      </c>
      <c r="I1997" t="s">
        <v>8229</v>
      </c>
      <c r="J1997" t="s">
        <v>8251</v>
      </c>
      <c r="K1997">
        <v>1437082736</v>
      </c>
      <c r="L1997" s="8">
        <f t="shared" si="310"/>
        <v>42201.902037037042</v>
      </c>
      <c r="M1997" s="8">
        <f t="shared" si="313"/>
        <v>42201</v>
      </c>
      <c r="N1997" s="9">
        <f t="shared" si="314"/>
        <v>0.90203703704173677</v>
      </c>
      <c r="O1997">
        <v>1435354736</v>
      </c>
      <c r="P1997" s="8">
        <f t="shared" si="311"/>
        <v>42181.902037037042</v>
      </c>
      <c r="Q1997" s="8">
        <f t="shared" si="315"/>
        <v>42181</v>
      </c>
      <c r="R1997" s="9">
        <f t="shared" si="316"/>
        <v>0.90203703704173677</v>
      </c>
      <c r="S1997" t="b">
        <v>0</v>
      </c>
      <c r="T1997">
        <v>3</v>
      </c>
      <c r="U1997" t="str">
        <f t="shared" si="317"/>
        <v/>
      </c>
      <c r="V1997">
        <f t="shared" si="318"/>
        <v>3</v>
      </c>
      <c r="W1997" t="b">
        <v>0</v>
      </c>
      <c r="X1997" t="s">
        <v>8294</v>
      </c>
      <c r="Y1997" s="3">
        <f t="shared" si="319"/>
        <v>7.8E-2</v>
      </c>
      <c r="Z1997" s="4">
        <f t="shared" si="312"/>
        <v>26</v>
      </c>
      <c r="AA1997" t="s">
        <v>8334</v>
      </c>
      <c r="AB1997" t="s">
        <v>8346</v>
      </c>
      <c r="AC1997">
        <f>1</f>
        <v>1</v>
      </c>
    </row>
    <row r="1998" spans="1:29" ht="57.6" x14ac:dyDescent="0.3">
      <c r="A1998">
        <v>1996</v>
      </c>
      <c r="B1998" s="1" t="s">
        <v>1997</v>
      </c>
      <c r="C1998" s="1" t="s">
        <v>6106</v>
      </c>
      <c r="D1998">
        <v>133800</v>
      </c>
      <c r="E1998">
        <f>VLOOKUP(D1998,LU_A!$C$2:$D$13,1,TRUE)</f>
        <v>50000</v>
      </c>
      <c r="F1998" t="str">
        <f>VLOOKUP($D1998,LU_A!$C$2:$D$13,2,TRUE)</f>
        <v>LgD</v>
      </c>
      <c r="G1998">
        <v>0</v>
      </c>
      <c r="H1998" t="s">
        <v>8221</v>
      </c>
      <c r="I1998" t="s">
        <v>8224</v>
      </c>
      <c r="J1998" t="s">
        <v>8246</v>
      </c>
      <c r="K1998">
        <v>1405021211</v>
      </c>
      <c r="L1998" s="8">
        <f t="shared" si="310"/>
        <v>41830.819571759261</v>
      </c>
      <c r="M1998" s="8">
        <f t="shared" si="313"/>
        <v>41830</v>
      </c>
      <c r="N1998" s="9">
        <f t="shared" si="314"/>
        <v>0.81957175926072523</v>
      </c>
      <c r="O1998">
        <v>1402429211</v>
      </c>
      <c r="P1998" s="8">
        <f t="shared" si="311"/>
        <v>41800.819571759261</v>
      </c>
      <c r="Q1998" s="8">
        <f t="shared" si="315"/>
        <v>41800</v>
      </c>
      <c r="R1998" s="9">
        <f t="shared" si="316"/>
        <v>0.81957175926072523</v>
      </c>
      <c r="S1998" t="b">
        <v>0</v>
      </c>
      <c r="T1998">
        <v>0</v>
      </c>
      <c r="U1998" t="str">
        <f t="shared" si="317"/>
        <v/>
      </c>
      <c r="V1998">
        <f t="shared" si="318"/>
        <v>0</v>
      </c>
      <c r="W1998" t="b">
        <v>0</v>
      </c>
      <c r="X1998" t="s">
        <v>8294</v>
      </c>
      <c r="Y1998" s="3">
        <f t="shared" si="319"/>
        <v>0</v>
      </c>
      <c r="Z1998" s="4" t="str">
        <f t="shared" si="312"/>
        <v xml:space="preserve"> </v>
      </c>
      <c r="AA1998" t="s">
        <v>8334</v>
      </c>
      <c r="AB1998" t="s">
        <v>8346</v>
      </c>
      <c r="AC1998">
        <f>1</f>
        <v>1</v>
      </c>
    </row>
    <row r="1999" spans="1:29" ht="43.2" x14ac:dyDescent="0.3">
      <c r="A1999">
        <v>1997</v>
      </c>
      <c r="B1999" s="1" t="s">
        <v>1998</v>
      </c>
      <c r="C1999" s="1" t="s">
        <v>6107</v>
      </c>
      <c r="D1999">
        <v>6500</v>
      </c>
      <c r="E1999">
        <f>VLOOKUP(D1999,LU_A!$C$2:$D$13,1,TRUE)</f>
        <v>5000</v>
      </c>
      <c r="F1999" t="str">
        <f>VLOOKUP($D1999,LU_A!$C$2:$D$13,2,TRUE)</f>
        <v>SmC</v>
      </c>
      <c r="G1999">
        <v>0</v>
      </c>
      <c r="H1999" t="s">
        <v>8221</v>
      </c>
      <c r="I1999" t="s">
        <v>8224</v>
      </c>
      <c r="J1999" t="s">
        <v>8246</v>
      </c>
      <c r="K1999">
        <v>1409091612</v>
      </c>
      <c r="L1999" s="8">
        <f t="shared" si="310"/>
        <v>41877.930694444447</v>
      </c>
      <c r="M1999" s="8">
        <f t="shared" si="313"/>
        <v>41877</v>
      </c>
      <c r="N1999" s="9">
        <f t="shared" si="314"/>
        <v>0.93069444444699911</v>
      </c>
      <c r="O1999">
        <v>1406499612</v>
      </c>
      <c r="P1999" s="8">
        <f t="shared" si="311"/>
        <v>41847.930694444447</v>
      </c>
      <c r="Q1999" s="8">
        <f t="shared" si="315"/>
        <v>41847</v>
      </c>
      <c r="R1999" s="9">
        <f t="shared" si="316"/>
        <v>0.93069444444699911</v>
      </c>
      <c r="S1999" t="b">
        <v>0</v>
      </c>
      <c r="T1999">
        <v>0</v>
      </c>
      <c r="U1999" t="str">
        <f t="shared" si="317"/>
        <v/>
      </c>
      <c r="V1999">
        <f t="shared" si="318"/>
        <v>0</v>
      </c>
      <c r="W1999" t="b">
        <v>0</v>
      </c>
      <c r="X1999" t="s">
        <v>8294</v>
      </c>
      <c r="Y1999" s="3">
        <f t="shared" si="319"/>
        <v>0</v>
      </c>
      <c r="Z1999" s="4" t="str">
        <f t="shared" si="312"/>
        <v xml:space="preserve"> </v>
      </c>
      <c r="AA1999" t="s">
        <v>8334</v>
      </c>
      <c r="AB1999" t="s">
        <v>8346</v>
      </c>
      <c r="AC1999">
        <f>1</f>
        <v>1</v>
      </c>
    </row>
    <row r="2000" spans="1:29" ht="43.2" x14ac:dyDescent="0.3">
      <c r="A2000">
        <v>1998</v>
      </c>
      <c r="B2000" s="1" t="s">
        <v>1999</v>
      </c>
      <c r="C2000" s="1" t="s">
        <v>6108</v>
      </c>
      <c r="D2000">
        <v>2500</v>
      </c>
      <c r="E2000">
        <f>VLOOKUP(D2000,LU_A!$C$2:$D$13,1,TRUE)</f>
        <v>1000</v>
      </c>
      <c r="F2000" t="str">
        <f>VLOOKUP($D2000,LU_A!$C$2:$D$13,2,TRUE)</f>
        <v>SmB</v>
      </c>
      <c r="G2000">
        <v>655</v>
      </c>
      <c r="H2000" t="s">
        <v>8221</v>
      </c>
      <c r="I2000" t="s">
        <v>8224</v>
      </c>
      <c r="J2000" t="s">
        <v>8246</v>
      </c>
      <c r="K2000">
        <v>1406861438</v>
      </c>
      <c r="L2000" s="8">
        <f t="shared" si="310"/>
        <v>41852.118495370371</v>
      </c>
      <c r="M2000" s="8">
        <f t="shared" si="313"/>
        <v>41852</v>
      </c>
      <c r="N2000" s="9">
        <f t="shared" si="314"/>
        <v>0.1184953703705105</v>
      </c>
      <c r="O2000">
        <v>1402973438</v>
      </c>
      <c r="P2000" s="8">
        <f t="shared" si="311"/>
        <v>41807.118495370371</v>
      </c>
      <c r="Q2000" s="8">
        <f t="shared" si="315"/>
        <v>41807</v>
      </c>
      <c r="R2000" s="9">
        <f t="shared" si="316"/>
        <v>0.1184953703705105</v>
      </c>
      <c r="S2000" t="b">
        <v>0</v>
      </c>
      <c r="T2000">
        <v>3</v>
      </c>
      <c r="U2000" t="str">
        <f t="shared" si="317"/>
        <v/>
      </c>
      <c r="V2000">
        <f t="shared" si="318"/>
        <v>3</v>
      </c>
      <c r="W2000" t="b">
        <v>0</v>
      </c>
      <c r="X2000" t="s">
        <v>8294</v>
      </c>
      <c r="Y2000" s="3">
        <f t="shared" si="319"/>
        <v>0.26200000000000001</v>
      </c>
      <c r="Z2000" s="4">
        <f t="shared" si="312"/>
        <v>218.33333333333334</v>
      </c>
      <c r="AA2000" t="s">
        <v>8334</v>
      </c>
      <c r="AB2000" t="s">
        <v>8346</v>
      </c>
      <c r="AC2000">
        <f>1</f>
        <v>1</v>
      </c>
    </row>
    <row r="2001" spans="1:29" ht="43.2" x14ac:dyDescent="0.3">
      <c r="A2001">
        <v>1999</v>
      </c>
      <c r="B2001" s="1" t="s">
        <v>2000</v>
      </c>
      <c r="C2001" s="1" t="s">
        <v>6109</v>
      </c>
      <c r="D2001">
        <v>31000</v>
      </c>
      <c r="E2001">
        <f>VLOOKUP(D2001,LU_A!$C$2:$D$13,1,TRUE)</f>
        <v>30000</v>
      </c>
      <c r="F2001" t="str">
        <f>VLOOKUP($D2001,LU_A!$C$2:$D$13,2,TRUE)</f>
        <v>MedD</v>
      </c>
      <c r="G2001">
        <v>236</v>
      </c>
      <c r="H2001" t="s">
        <v>8221</v>
      </c>
      <c r="I2001" t="s">
        <v>8225</v>
      </c>
      <c r="J2001" t="s">
        <v>8247</v>
      </c>
      <c r="K2001">
        <v>1415882108</v>
      </c>
      <c r="L2001" s="8">
        <f t="shared" si="310"/>
        <v>41956.524398148147</v>
      </c>
      <c r="M2001" s="8">
        <f t="shared" si="313"/>
        <v>41956</v>
      </c>
      <c r="N2001" s="9">
        <f t="shared" si="314"/>
        <v>0.52439814814715646</v>
      </c>
      <c r="O2001">
        <v>1413286508</v>
      </c>
      <c r="P2001" s="8">
        <f t="shared" si="311"/>
        <v>41926.482731481483</v>
      </c>
      <c r="Q2001" s="8">
        <f t="shared" si="315"/>
        <v>41926</v>
      </c>
      <c r="R2001" s="9">
        <f t="shared" si="316"/>
        <v>0.48273148148291511</v>
      </c>
      <c r="S2001" t="b">
        <v>0</v>
      </c>
      <c r="T2001">
        <v>7</v>
      </c>
      <c r="U2001" t="str">
        <f t="shared" si="317"/>
        <v/>
      </c>
      <c r="V2001">
        <f t="shared" si="318"/>
        <v>7</v>
      </c>
      <c r="W2001" t="b">
        <v>0</v>
      </c>
      <c r="X2001" t="s">
        <v>8294</v>
      </c>
      <c r="Y2001" s="3">
        <f t="shared" si="319"/>
        <v>7.6129032258064515E-3</v>
      </c>
      <c r="Z2001" s="4">
        <f t="shared" si="312"/>
        <v>33.714285714285715</v>
      </c>
      <c r="AA2001" t="s">
        <v>8334</v>
      </c>
      <c r="AB2001" t="s">
        <v>8346</v>
      </c>
      <c r="AC2001">
        <f>1</f>
        <v>1</v>
      </c>
    </row>
    <row r="2002" spans="1:29" ht="43.2" x14ac:dyDescent="0.3">
      <c r="A2002">
        <v>2000</v>
      </c>
      <c r="B2002" s="1" t="s">
        <v>2001</v>
      </c>
      <c r="C2002" s="1" t="s">
        <v>6110</v>
      </c>
      <c r="D2002">
        <v>5000</v>
      </c>
      <c r="E2002">
        <f>VLOOKUP(D2002,LU_A!$C$2:$D$13,1,TRUE)</f>
        <v>5000</v>
      </c>
      <c r="F2002" t="str">
        <f>VLOOKUP($D2002,LU_A!$C$2:$D$13,2,TRUE)</f>
        <v>SmC</v>
      </c>
      <c r="G2002">
        <v>625</v>
      </c>
      <c r="H2002" t="s">
        <v>8221</v>
      </c>
      <c r="I2002" t="s">
        <v>8229</v>
      </c>
      <c r="J2002" t="s">
        <v>8251</v>
      </c>
      <c r="K2002">
        <v>1452120613</v>
      </c>
      <c r="L2002" s="8">
        <f t="shared" si="310"/>
        <v>42375.951539351852</v>
      </c>
      <c r="M2002" s="8">
        <f t="shared" si="313"/>
        <v>42375</v>
      </c>
      <c r="N2002" s="9">
        <f t="shared" si="314"/>
        <v>0.95153935185226146</v>
      </c>
      <c r="O2002">
        <v>1449528613</v>
      </c>
      <c r="P2002" s="8">
        <f t="shared" si="311"/>
        <v>42345.951539351852</v>
      </c>
      <c r="Q2002" s="8">
        <f t="shared" si="315"/>
        <v>42345</v>
      </c>
      <c r="R2002" s="9">
        <f t="shared" si="316"/>
        <v>0.95153935185226146</v>
      </c>
      <c r="S2002" t="b">
        <v>0</v>
      </c>
      <c r="T2002">
        <v>25</v>
      </c>
      <c r="U2002" t="str">
        <f t="shared" si="317"/>
        <v/>
      </c>
      <c r="V2002">
        <f t="shared" si="318"/>
        <v>25</v>
      </c>
      <c r="W2002" t="b">
        <v>0</v>
      </c>
      <c r="X2002" t="s">
        <v>8294</v>
      </c>
      <c r="Y2002" s="3">
        <f t="shared" si="319"/>
        <v>0.125</v>
      </c>
      <c r="Z2002" s="4">
        <f t="shared" si="312"/>
        <v>25</v>
      </c>
      <c r="AA2002" t="s">
        <v>8334</v>
      </c>
      <c r="AB2002" t="s">
        <v>8346</v>
      </c>
      <c r="AC2002">
        <f>1</f>
        <v>1</v>
      </c>
    </row>
    <row r="2003" spans="1:29" ht="43.2" x14ac:dyDescent="0.3">
      <c r="A2003">
        <v>2001</v>
      </c>
      <c r="B2003" s="1" t="s">
        <v>2002</v>
      </c>
      <c r="C2003" s="1" t="s">
        <v>6111</v>
      </c>
      <c r="D2003">
        <v>55000</v>
      </c>
      <c r="E2003">
        <f>VLOOKUP(D2003,LU_A!$C$2:$D$13,1,TRUE)</f>
        <v>50000</v>
      </c>
      <c r="F2003" t="str">
        <f>VLOOKUP($D2003,LU_A!$C$2:$D$13,2,TRUE)</f>
        <v>LgD</v>
      </c>
      <c r="G2003">
        <v>210171</v>
      </c>
      <c r="H2003" t="s">
        <v>8219</v>
      </c>
      <c r="I2003" t="s">
        <v>8236</v>
      </c>
      <c r="J2003" t="s">
        <v>8249</v>
      </c>
      <c r="K2003">
        <v>1434139200</v>
      </c>
      <c r="L2003" s="8">
        <f t="shared" si="310"/>
        <v>42167.833333333328</v>
      </c>
      <c r="M2003" s="8">
        <f t="shared" si="313"/>
        <v>42167</v>
      </c>
      <c r="N2003" s="9">
        <f t="shared" si="314"/>
        <v>0.83333333332848269</v>
      </c>
      <c r="O2003">
        <v>1431406916</v>
      </c>
      <c r="P2003" s="8">
        <f t="shared" si="311"/>
        <v>42136.209675925929</v>
      </c>
      <c r="Q2003" s="8">
        <f t="shared" si="315"/>
        <v>42136</v>
      </c>
      <c r="R2003" s="9">
        <f t="shared" si="316"/>
        <v>0.20967592592933215</v>
      </c>
      <c r="S2003" t="b">
        <v>1</v>
      </c>
      <c r="T2003">
        <v>1637</v>
      </c>
      <c r="U2003">
        <f t="shared" si="317"/>
        <v>1637</v>
      </c>
      <c r="V2003" t="str">
        <f t="shared" si="318"/>
        <v/>
      </c>
      <c r="W2003" t="b">
        <v>1</v>
      </c>
      <c r="X2003" t="s">
        <v>8293</v>
      </c>
      <c r="Y2003" s="3">
        <f t="shared" si="319"/>
        <v>3.8212909090909091</v>
      </c>
      <c r="Z2003" s="4">
        <f t="shared" si="312"/>
        <v>128.38790470372632</v>
      </c>
      <c r="AA2003" t="s">
        <v>8315</v>
      </c>
      <c r="AB2003" t="s">
        <v>8345</v>
      </c>
      <c r="AC2003">
        <f>1</f>
        <v>1</v>
      </c>
    </row>
    <row r="2004" spans="1:29" ht="43.2" x14ac:dyDescent="0.3">
      <c r="A2004">
        <v>2002</v>
      </c>
      <c r="B2004" s="1" t="s">
        <v>2003</v>
      </c>
      <c r="C2004" s="1" t="s">
        <v>6112</v>
      </c>
      <c r="D2004">
        <v>50000</v>
      </c>
      <c r="E2004">
        <f>VLOOKUP(D2004,LU_A!$C$2:$D$13,1,TRUE)</f>
        <v>50000</v>
      </c>
      <c r="F2004" t="str">
        <f>VLOOKUP($D2004,LU_A!$C$2:$D$13,2,TRUE)</f>
        <v>LgD</v>
      </c>
      <c r="G2004">
        <v>108397.11</v>
      </c>
      <c r="H2004" t="s">
        <v>8219</v>
      </c>
      <c r="I2004" t="s">
        <v>8224</v>
      </c>
      <c r="J2004" t="s">
        <v>8246</v>
      </c>
      <c r="K2004">
        <v>1485191143</v>
      </c>
      <c r="L2004" s="8">
        <f t="shared" si="310"/>
        <v>42758.71230324074</v>
      </c>
      <c r="M2004" s="8">
        <f t="shared" si="313"/>
        <v>42758</v>
      </c>
      <c r="N2004" s="9">
        <f t="shared" si="314"/>
        <v>0.71230324073985685</v>
      </c>
      <c r="O2004">
        <v>1482599143</v>
      </c>
      <c r="P2004" s="8">
        <f t="shared" si="311"/>
        <v>42728.71230324074</v>
      </c>
      <c r="Q2004" s="8">
        <f t="shared" si="315"/>
        <v>42728</v>
      </c>
      <c r="R2004" s="9">
        <f t="shared" si="316"/>
        <v>0.71230324073985685</v>
      </c>
      <c r="S2004" t="b">
        <v>1</v>
      </c>
      <c r="T2004">
        <v>1375</v>
      </c>
      <c r="U2004">
        <f t="shared" si="317"/>
        <v>1375</v>
      </c>
      <c r="V2004" t="str">
        <f t="shared" si="318"/>
        <v/>
      </c>
      <c r="W2004" t="b">
        <v>1</v>
      </c>
      <c r="X2004" t="s">
        <v>8293</v>
      </c>
      <c r="Y2004" s="3">
        <f t="shared" si="319"/>
        <v>2.1679422000000002</v>
      </c>
      <c r="Z2004" s="4">
        <f t="shared" si="312"/>
        <v>78.834261818181815</v>
      </c>
      <c r="AA2004" t="s">
        <v>8315</v>
      </c>
      <c r="AB2004" t="s">
        <v>8345</v>
      </c>
      <c r="AC2004">
        <f>1</f>
        <v>1</v>
      </c>
    </row>
    <row r="2005" spans="1:29" ht="57.6" x14ac:dyDescent="0.3">
      <c r="A2005">
        <v>2003</v>
      </c>
      <c r="B2005" s="1" t="s">
        <v>2004</v>
      </c>
      <c r="C2005" s="1" t="s">
        <v>6113</v>
      </c>
      <c r="D2005">
        <v>500</v>
      </c>
      <c r="E2005">
        <f>VLOOKUP(D2005,LU_A!$C$2:$D$13,1,TRUE)</f>
        <v>0</v>
      </c>
      <c r="F2005" t="str">
        <f>VLOOKUP($D2005,LU_A!$C$2:$D$13,2,TRUE)</f>
        <v>SmA</v>
      </c>
      <c r="G2005">
        <v>1560</v>
      </c>
      <c r="H2005" t="s">
        <v>8219</v>
      </c>
      <c r="I2005" t="s">
        <v>8224</v>
      </c>
      <c r="J2005" t="s">
        <v>8246</v>
      </c>
      <c r="K2005">
        <v>1278111600</v>
      </c>
      <c r="L2005" s="8">
        <f t="shared" si="310"/>
        <v>40361.958333333336</v>
      </c>
      <c r="M2005" s="8">
        <f t="shared" si="313"/>
        <v>40361</v>
      </c>
      <c r="N2005" s="9">
        <f t="shared" si="314"/>
        <v>0.95833333333575865</v>
      </c>
      <c r="O2005">
        <v>1276830052</v>
      </c>
      <c r="P2005" s="8">
        <f t="shared" si="311"/>
        <v>40347.125601851854</v>
      </c>
      <c r="Q2005" s="8">
        <f t="shared" si="315"/>
        <v>40347</v>
      </c>
      <c r="R2005" s="9">
        <f t="shared" si="316"/>
        <v>0.12560185185429873</v>
      </c>
      <c r="S2005" t="b">
        <v>1</v>
      </c>
      <c r="T2005">
        <v>17</v>
      </c>
      <c r="U2005">
        <f t="shared" si="317"/>
        <v>17</v>
      </c>
      <c r="V2005" t="str">
        <f t="shared" si="318"/>
        <v/>
      </c>
      <c r="W2005" t="b">
        <v>1</v>
      </c>
      <c r="X2005" t="s">
        <v>8293</v>
      </c>
      <c r="Y2005" s="3">
        <f t="shared" si="319"/>
        <v>3.12</v>
      </c>
      <c r="Z2005" s="4">
        <f t="shared" si="312"/>
        <v>91.764705882352942</v>
      </c>
      <c r="AA2005" t="s">
        <v>8315</v>
      </c>
      <c r="AB2005" t="s">
        <v>8345</v>
      </c>
      <c r="AC2005">
        <f>1</f>
        <v>1</v>
      </c>
    </row>
    <row r="2006" spans="1:29" ht="43.2" x14ac:dyDescent="0.3">
      <c r="A2006">
        <v>2004</v>
      </c>
      <c r="B2006" s="1" t="s">
        <v>2005</v>
      </c>
      <c r="C2006" s="1" t="s">
        <v>6114</v>
      </c>
      <c r="D2006">
        <v>50000</v>
      </c>
      <c r="E2006">
        <f>VLOOKUP(D2006,LU_A!$C$2:$D$13,1,TRUE)</f>
        <v>50000</v>
      </c>
      <c r="F2006" t="str">
        <f>VLOOKUP($D2006,LU_A!$C$2:$D$13,2,TRUE)</f>
        <v>LgD</v>
      </c>
      <c r="G2006">
        <v>117210.24000000001</v>
      </c>
      <c r="H2006" t="s">
        <v>8219</v>
      </c>
      <c r="I2006" t="s">
        <v>8224</v>
      </c>
      <c r="J2006" t="s">
        <v>8246</v>
      </c>
      <c r="K2006">
        <v>1405002663</v>
      </c>
      <c r="L2006" s="8">
        <f t="shared" si="310"/>
        <v>41830.604895833334</v>
      </c>
      <c r="M2006" s="8">
        <f t="shared" si="313"/>
        <v>41830</v>
      </c>
      <c r="N2006" s="9">
        <f t="shared" si="314"/>
        <v>0.60489583333401242</v>
      </c>
      <c r="O2006">
        <v>1402410663</v>
      </c>
      <c r="P2006" s="8">
        <f t="shared" si="311"/>
        <v>41800.604895833334</v>
      </c>
      <c r="Q2006" s="8">
        <f t="shared" si="315"/>
        <v>41800</v>
      </c>
      <c r="R2006" s="9">
        <f t="shared" si="316"/>
        <v>0.60489583333401242</v>
      </c>
      <c r="S2006" t="b">
        <v>1</v>
      </c>
      <c r="T2006">
        <v>354</v>
      </c>
      <c r="U2006">
        <f t="shared" si="317"/>
        <v>354</v>
      </c>
      <c r="V2006" t="str">
        <f t="shared" si="318"/>
        <v/>
      </c>
      <c r="W2006" t="b">
        <v>1</v>
      </c>
      <c r="X2006" t="s">
        <v>8293</v>
      </c>
      <c r="Y2006" s="3">
        <f t="shared" si="319"/>
        <v>2.3442048</v>
      </c>
      <c r="Z2006" s="4">
        <f t="shared" si="312"/>
        <v>331.10237288135596</v>
      </c>
      <c r="AA2006" t="s">
        <v>8315</v>
      </c>
      <c r="AB2006" t="s">
        <v>8345</v>
      </c>
      <c r="AC2006">
        <f>1</f>
        <v>1</v>
      </c>
    </row>
    <row r="2007" spans="1:29" ht="43.2" x14ac:dyDescent="0.3">
      <c r="A2007">
        <v>2005</v>
      </c>
      <c r="B2007" s="1" t="s">
        <v>2006</v>
      </c>
      <c r="C2007" s="1" t="s">
        <v>6115</v>
      </c>
      <c r="D2007">
        <v>30000</v>
      </c>
      <c r="E2007">
        <f>VLOOKUP(D2007,LU_A!$C$2:$D$13,1,TRUE)</f>
        <v>30000</v>
      </c>
      <c r="F2007" t="str">
        <f>VLOOKUP($D2007,LU_A!$C$2:$D$13,2,TRUE)</f>
        <v>MedD</v>
      </c>
      <c r="G2007">
        <v>37104.03</v>
      </c>
      <c r="H2007" t="s">
        <v>8219</v>
      </c>
      <c r="I2007" t="s">
        <v>8224</v>
      </c>
      <c r="J2007" t="s">
        <v>8246</v>
      </c>
      <c r="K2007">
        <v>1381895940</v>
      </c>
      <c r="L2007" s="8">
        <f t="shared" si="310"/>
        <v>41563.165972222225</v>
      </c>
      <c r="M2007" s="8">
        <f t="shared" si="313"/>
        <v>41563</v>
      </c>
      <c r="N2007" s="9">
        <f t="shared" si="314"/>
        <v>0.16597222222480923</v>
      </c>
      <c r="O2007">
        <v>1379532618</v>
      </c>
      <c r="P2007" s="8">
        <f t="shared" si="311"/>
        <v>41535.812708333331</v>
      </c>
      <c r="Q2007" s="8">
        <f t="shared" si="315"/>
        <v>41535</v>
      </c>
      <c r="R2007" s="9">
        <f t="shared" si="316"/>
        <v>0.81270833333110204</v>
      </c>
      <c r="S2007" t="b">
        <v>1</v>
      </c>
      <c r="T2007">
        <v>191</v>
      </c>
      <c r="U2007">
        <f t="shared" si="317"/>
        <v>191</v>
      </c>
      <c r="V2007" t="str">
        <f t="shared" si="318"/>
        <v/>
      </c>
      <c r="W2007" t="b">
        <v>1</v>
      </c>
      <c r="X2007" t="s">
        <v>8293</v>
      </c>
      <c r="Y2007" s="3">
        <f t="shared" si="319"/>
        <v>1.236801</v>
      </c>
      <c r="Z2007" s="4">
        <f t="shared" si="312"/>
        <v>194.26193717277485</v>
      </c>
      <c r="AA2007" t="s">
        <v>8315</v>
      </c>
      <c r="AB2007" t="s">
        <v>8345</v>
      </c>
      <c r="AC2007">
        <f>1</f>
        <v>1</v>
      </c>
    </row>
    <row r="2008" spans="1:29" ht="57.6" x14ac:dyDescent="0.3">
      <c r="A2008">
        <v>2006</v>
      </c>
      <c r="B2008" s="1" t="s">
        <v>2007</v>
      </c>
      <c r="C2008" s="1" t="s">
        <v>6116</v>
      </c>
      <c r="D2008">
        <v>50000</v>
      </c>
      <c r="E2008">
        <f>VLOOKUP(D2008,LU_A!$C$2:$D$13,1,TRUE)</f>
        <v>50000</v>
      </c>
      <c r="F2008" t="str">
        <f>VLOOKUP($D2008,LU_A!$C$2:$D$13,2,TRUE)</f>
        <v>LgD</v>
      </c>
      <c r="G2008">
        <v>123920</v>
      </c>
      <c r="H2008" t="s">
        <v>8219</v>
      </c>
      <c r="I2008" t="s">
        <v>8224</v>
      </c>
      <c r="J2008" t="s">
        <v>8246</v>
      </c>
      <c r="K2008">
        <v>1417611645</v>
      </c>
      <c r="L2008" s="8">
        <f t="shared" si="310"/>
        <v>41976.542187500003</v>
      </c>
      <c r="M2008" s="8">
        <f t="shared" si="313"/>
        <v>41976</v>
      </c>
      <c r="N2008" s="9">
        <f t="shared" si="314"/>
        <v>0.54218750000291038</v>
      </c>
      <c r="O2008">
        <v>1414584045</v>
      </c>
      <c r="P2008" s="8">
        <f t="shared" si="311"/>
        <v>41941.500520833331</v>
      </c>
      <c r="Q2008" s="8">
        <f t="shared" si="315"/>
        <v>41941</v>
      </c>
      <c r="R2008" s="9">
        <f t="shared" si="316"/>
        <v>0.50052083333139308</v>
      </c>
      <c r="S2008" t="b">
        <v>1</v>
      </c>
      <c r="T2008">
        <v>303</v>
      </c>
      <c r="U2008">
        <f t="shared" si="317"/>
        <v>303</v>
      </c>
      <c r="V2008" t="str">
        <f t="shared" si="318"/>
        <v/>
      </c>
      <c r="W2008" t="b">
        <v>1</v>
      </c>
      <c r="X2008" t="s">
        <v>8293</v>
      </c>
      <c r="Y2008" s="3">
        <f t="shared" si="319"/>
        <v>2.4784000000000002</v>
      </c>
      <c r="Z2008" s="4">
        <f t="shared" si="312"/>
        <v>408.97689768976898</v>
      </c>
      <c r="AA2008" t="s">
        <v>8315</v>
      </c>
      <c r="AB2008" t="s">
        <v>8345</v>
      </c>
      <c r="AC2008">
        <f>1</f>
        <v>1</v>
      </c>
    </row>
    <row r="2009" spans="1:29" ht="57.6" x14ac:dyDescent="0.3">
      <c r="A2009">
        <v>2007</v>
      </c>
      <c r="B2009" s="1" t="s">
        <v>2008</v>
      </c>
      <c r="C2009" s="1" t="s">
        <v>6117</v>
      </c>
      <c r="D2009">
        <v>10000</v>
      </c>
      <c r="E2009">
        <f>VLOOKUP(D2009,LU_A!$C$2:$D$13,1,TRUE)</f>
        <v>10000</v>
      </c>
      <c r="F2009" t="str">
        <f>VLOOKUP($D2009,LU_A!$C$2:$D$13,2,TRUE)</f>
        <v>SmD</v>
      </c>
      <c r="G2009">
        <v>11570.92</v>
      </c>
      <c r="H2009" t="s">
        <v>8219</v>
      </c>
      <c r="I2009" t="s">
        <v>8224</v>
      </c>
      <c r="J2009" t="s">
        <v>8246</v>
      </c>
      <c r="K2009">
        <v>1282622400</v>
      </c>
      <c r="L2009" s="8">
        <f t="shared" si="310"/>
        <v>40414.166666666664</v>
      </c>
      <c r="M2009" s="8">
        <f t="shared" si="313"/>
        <v>40414</v>
      </c>
      <c r="N2009" s="9">
        <f t="shared" si="314"/>
        <v>0.16666666666424135</v>
      </c>
      <c r="O2009">
        <v>1276891586</v>
      </c>
      <c r="P2009" s="8">
        <f t="shared" si="311"/>
        <v>40347.837800925925</v>
      </c>
      <c r="Q2009" s="8">
        <f t="shared" si="315"/>
        <v>40347</v>
      </c>
      <c r="R2009" s="9">
        <f t="shared" si="316"/>
        <v>0.83780092592496658</v>
      </c>
      <c r="S2009" t="b">
        <v>1</v>
      </c>
      <c r="T2009">
        <v>137</v>
      </c>
      <c r="U2009">
        <f t="shared" si="317"/>
        <v>137</v>
      </c>
      <c r="V2009" t="str">
        <f t="shared" si="318"/>
        <v/>
      </c>
      <c r="W2009" t="b">
        <v>1</v>
      </c>
      <c r="X2009" t="s">
        <v>8293</v>
      </c>
      <c r="Y2009" s="3">
        <f t="shared" si="319"/>
        <v>1.157092</v>
      </c>
      <c r="Z2009" s="4">
        <f t="shared" si="312"/>
        <v>84.459270072992695</v>
      </c>
      <c r="AA2009" t="s">
        <v>8315</v>
      </c>
      <c r="AB2009" t="s">
        <v>8345</v>
      </c>
      <c r="AC2009">
        <f>1</f>
        <v>1</v>
      </c>
    </row>
    <row r="2010" spans="1:29" ht="43.2" x14ac:dyDescent="0.3">
      <c r="A2010">
        <v>2008</v>
      </c>
      <c r="B2010" s="1" t="s">
        <v>2009</v>
      </c>
      <c r="C2010" s="1" t="s">
        <v>6118</v>
      </c>
      <c r="D2010">
        <v>1570.79</v>
      </c>
      <c r="E2010">
        <f>VLOOKUP(D2010,LU_A!$C$2:$D$13,1,TRUE)</f>
        <v>1000</v>
      </c>
      <c r="F2010" t="str">
        <f>VLOOKUP($D2010,LU_A!$C$2:$D$13,2,TRUE)</f>
        <v>SmB</v>
      </c>
      <c r="G2010">
        <v>1839</v>
      </c>
      <c r="H2010" t="s">
        <v>8219</v>
      </c>
      <c r="I2010" t="s">
        <v>8224</v>
      </c>
      <c r="J2010" t="s">
        <v>8246</v>
      </c>
      <c r="K2010">
        <v>1316442622</v>
      </c>
      <c r="L2010" s="8">
        <f t="shared" si="310"/>
        <v>40805.604421296295</v>
      </c>
      <c r="M2010" s="8">
        <f t="shared" si="313"/>
        <v>40805</v>
      </c>
      <c r="N2010" s="9">
        <f t="shared" si="314"/>
        <v>0.60442129629518604</v>
      </c>
      <c r="O2010">
        <v>1312641022</v>
      </c>
      <c r="P2010" s="8">
        <f t="shared" si="311"/>
        <v>40761.604421296295</v>
      </c>
      <c r="Q2010" s="8">
        <f t="shared" si="315"/>
        <v>40761</v>
      </c>
      <c r="R2010" s="9">
        <f t="shared" si="316"/>
        <v>0.60442129629518604</v>
      </c>
      <c r="S2010" t="b">
        <v>1</v>
      </c>
      <c r="T2010">
        <v>41</v>
      </c>
      <c r="U2010">
        <f t="shared" si="317"/>
        <v>41</v>
      </c>
      <c r="V2010" t="str">
        <f t="shared" si="318"/>
        <v/>
      </c>
      <c r="W2010" t="b">
        <v>1</v>
      </c>
      <c r="X2010" t="s">
        <v>8293</v>
      </c>
      <c r="Y2010" s="3">
        <f t="shared" si="319"/>
        <v>1.1707484768810599</v>
      </c>
      <c r="Z2010" s="4">
        <f t="shared" si="312"/>
        <v>44.853658536585364</v>
      </c>
      <c r="AA2010" t="s">
        <v>8315</v>
      </c>
      <c r="AB2010" t="s">
        <v>8345</v>
      </c>
      <c r="AC2010">
        <f>1</f>
        <v>1</v>
      </c>
    </row>
    <row r="2011" spans="1:29" ht="43.2" x14ac:dyDescent="0.3">
      <c r="A2011">
        <v>2009</v>
      </c>
      <c r="B2011" s="1" t="s">
        <v>2010</v>
      </c>
      <c r="C2011" s="1" t="s">
        <v>6119</v>
      </c>
      <c r="D2011">
        <v>50000</v>
      </c>
      <c r="E2011">
        <f>VLOOKUP(D2011,LU_A!$C$2:$D$13,1,TRUE)</f>
        <v>50000</v>
      </c>
      <c r="F2011" t="str">
        <f>VLOOKUP($D2011,LU_A!$C$2:$D$13,2,TRUE)</f>
        <v>LgD</v>
      </c>
      <c r="G2011">
        <v>152579</v>
      </c>
      <c r="H2011" t="s">
        <v>8219</v>
      </c>
      <c r="I2011" t="s">
        <v>8236</v>
      </c>
      <c r="J2011" t="s">
        <v>8249</v>
      </c>
      <c r="K2011">
        <v>1479890743</v>
      </c>
      <c r="L2011" s="8">
        <f t="shared" si="310"/>
        <v>42697.365081018521</v>
      </c>
      <c r="M2011" s="8">
        <f t="shared" si="313"/>
        <v>42697</v>
      </c>
      <c r="N2011" s="9">
        <f t="shared" si="314"/>
        <v>0.36508101852086838</v>
      </c>
      <c r="O2011">
        <v>1476776743</v>
      </c>
      <c r="P2011" s="8">
        <f t="shared" si="311"/>
        <v>42661.323414351849</v>
      </c>
      <c r="Q2011" s="8">
        <f t="shared" si="315"/>
        <v>42661</v>
      </c>
      <c r="R2011" s="9">
        <f t="shared" si="316"/>
        <v>0.32341435184935108</v>
      </c>
      <c r="S2011" t="b">
        <v>1</v>
      </c>
      <c r="T2011">
        <v>398</v>
      </c>
      <c r="U2011">
        <f t="shared" si="317"/>
        <v>398</v>
      </c>
      <c r="V2011" t="str">
        <f t="shared" si="318"/>
        <v/>
      </c>
      <c r="W2011" t="b">
        <v>1</v>
      </c>
      <c r="X2011" t="s">
        <v>8293</v>
      </c>
      <c r="Y2011" s="3">
        <f t="shared" si="319"/>
        <v>3.05158</v>
      </c>
      <c r="Z2011" s="4">
        <f t="shared" si="312"/>
        <v>383.3643216080402</v>
      </c>
      <c r="AA2011" t="s">
        <v>8315</v>
      </c>
      <c r="AB2011" t="s">
        <v>8345</v>
      </c>
      <c r="AC2011">
        <f>1</f>
        <v>1</v>
      </c>
    </row>
    <row r="2012" spans="1:29" ht="28.8" x14ac:dyDescent="0.3">
      <c r="A2012">
        <v>2010</v>
      </c>
      <c r="B2012" s="1" t="s">
        <v>2011</v>
      </c>
      <c r="C2012" s="1" t="s">
        <v>6120</v>
      </c>
      <c r="D2012">
        <v>30000</v>
      </c>
      <c r="E2012">
        <f>VLOOKUP(D2012,LU_A!$C$2:$D$13,1,TRUE)</f>
        <v>30000</v>
      </c>
      <c r="F2012" t="str">
        <f>VLOOKUP($D2012,LU_A!$C$2:$D$13,2,TRUE)</f>
        <v>MedD</v>
      </c>
      <c r="G2012">
        <v>96015.9</v>
      </c>
      <c r="H2012" t="s">
        <v>8219</v>
      </c>
      <c r="I2012" t="s">
        <v>8224</v>
      </c>
      <c r="J2012" t="s">
        <v>8246</v>
      </c>
      <c r="K2012">
        <v>1471564491</v>
      </c>
      <c r="L2012" s="8">
        <f t="shared" si="310"/>
        <v>42600.996423611112</v>
      </c>
      <c r="M2012" s="8">
        <f t="shared" si="313"/>
        <v>42600</v>
      </c>
      <c r="N2012" s="9">
        <f t="shared" si="314"/>
        <v>0.99642361111182254</v>
      </c>
      <c r="O2012">
        <v>1468972491</v>
      </c>
      <c r="P2012" s="8">
        <f t="shared" si="311"/>
        <v>42570.996423611112</v>
      </c>
      <c r="Q2012" s="8">
        <f t="shared" si="315"/>
        <v>42570</v>
      </c>
      <c r="R2012" s="9">
        <f t="shared" si="316"/>
        <v>0.99642361111182254</v>
      </c>
      <c r="S2012" t="b">
        <v>1</v>
      </c>
      <c r="T2012">
        <v>1737</v>
      </c>
      <c r="U2012">
        <f t="shared" si="317"/>
        <v>1737</v>
      </c>
      <c r="V2012" t="str">
        <f t="shared" si="318"/>
        <v/>
      </c>
      <c r="W2012" t="b">
        <v>1</v>
      </c>
      <c r="X2012" t="s">
        <v>8293</v>
      </c>
      <c r="Y2012" s="3">
        <f t="shared" si="319"/>
        <v>3.2005299999999997</v>
      </c>
      <c r="Z2012" s="4">
        <f t="shared" si="312"/>
        <v>55.276856649395505</v>
      </c>
      <c r="AA2012" t="s">
        <v>8315</v>
      </c>
      <c r="AB2012" t="s">
        <v>8345</v>
      </c>
      <c r="AC2012">
        <f>1</f>
        <v>1</v>
      </c>
    </row>
    <row r="2013" spans="1:29" ht="43.2" x14ac:dyDescent="0.3">
      <c r="A2013">
        <v>2011</v>
      </c>
      <c r="B2013" s="1" t="s">
        <v>2012</v>
      </c>
      <c r="C2013" s="1" t="s">
        <v>6121</v>
      </c>
      <c r="D2013">
        <v>50000</v>
      </c>
      <c r="E2013">
        <f>VLOOKUP(D2013,LU_A!$C$2:$D$13,1,TRUE)</f>
        <v>50000</v>
      </c>
      <c r="F2013" t="str">
        <f>VLOOKUP($D2013,LU_A!$C$2:$D$13,2,TRUE)</f>
        <v>LgD</v>
      </c>
      <c r="G2013">
        <v>409782</v>
      </c>
      <c r="H2013" t="s">
        <v>8219</v>
      </c>
      <c r="I2013" t="s">
        <v>8239</v>
      </c>
      <c r="J2013" t="s">
        <v>8249</v>
      </c>
      <c r="K2013">
        <v>1452553200</v>
      </c>
      <c r="L2013" s="8">
        <f t="shared" si="310"/>
        <v>42380.958333333328</v>
      </c>
      <c r="M2013" s="8">
        <f t="shared" si="313"/>
        <v>42380</v>
      </c>
      <c r="N2013" s="9">
        <f t="shared" si="314"/>
        <v>0.95833333332848269</v>
      </c>
      <c r="O2013">
        <v>1449650173</v>
      </c>
      <c r="P2013" s="8">
        <f t="shared" si="311"/>
        <v>42347.358483796299</v>
      </c>
      <c r="Q2013" s="8">
        <f t="shared" si="315"/>
        <v>42347</v>
      </c>
      <c r="R2013" s="9">
        <f t="shared" si="316"/>
        <v>0.35848379629896954</v>
      </c>
      <c r="S2013" t="b">
        <v>1</v>
      </c>
      <c r="T2013">
        <v>971</v>
      </c>
      <c r="U2013">
        <f t="shared" si="317"/>
        <v>971</v>
      </c>
      <c r="V2013" t="str">
        <f t="shared" si="318"/>
        <v/>
      </c>
      <c r="W2013" t="b">
        <v>1</v>
      </c>
      <c r="X2013" t="s">
        <v>8293</v>
      </c>
      <c r="Y2013" s="3">
        <f t="shared" si="319"/>
        <v>8.1956399999999991</v>
      </c>
      <c r="Z2013" s="4">
        <f t="shared" si="312"/>
        <v>422.02059732234807</v>
      </c>
      <c r="AA2013" t="s">
        <v>8315</v>
      </c>
      <c r="AB2013" t="s">
        <v>8345</v>
      </c>
      <c r="AC2013">
        <f>1</f>
        <v>1</v>
      </c>
    </row>
    <row r="2014" spans="1:29" ht="43.2" x14ac:dyDescent="0.3">
      <c r="A2014">
        <v>2012</v>
      </c>
      <c r="B2014" s="1" t="s">
        <v>2013</v>
      </c>
      <c r="C2014" s="1" t="s">
        <v>6122</v>
      </c>
      <c r="D2014">
        <v>5000</v>
      </c>
      <c r="E2014">
        <f>VLOOKUP(D2014,LU_A!$C$2:$D$13,1,TRUE)</f>
        <v>5000</v>
      </c>
      <c r="F2014" t="str">
        <f>VLOOKUP($D2014,LU_A!$C$2:$D$13,2,TRUE)</f>
        <v>SmC</v>
      </c>
      <c r="G2014">
        <v>11745</v>
      </c>
      <c r="H2014" t="s">
        <v>8219</v>
      </c>
      <c r="I2014" t="s">
        <v>8224</v>
      </c>
      <c r="J2014" t="s">
        <v>8246</v>
      </c>
      <c r="K2014">
        <v>1423165441</v>
      </c>
      <c r="L2014" s="8">
        <f t="shared" si="310"/>
        <v>42040.822233796294</v>
      </c>
      <c r="M2014" s="8">
        <f t="shared" si="313"/>
        <v>42040</v>
      </c>
      <c r="N2014" s="9">
        <f t="shared" si="314"/>
        <v>0.82223379629431292</v>
      </c>
      <c r="O2014">
        <v>1420573441</v>
      </c>
      <c r="P2014" s="8">
        <f t="shared" si="311"/>
        <v>42010.822233796294</v>
      </c>
      <c r="Q2014" s="8">
        <f t="shared" si="315"/>
        <v>42010</v>
      </c>
      <c r="R2014" s="9">
        <f t="shared" si="316"/>
        <v>0.82223379629431292</v>
      </c>
      <c r="S2014" t="b">
        <v>1</v>
      </c>
      <c r="T2014">
        <v>183</v>
      </c>
      <c r="U2014">
        <f t="shared" si="317"/>
        <v>183</v>
      </c>
      <c r="V2014" t="str">
        <f t="shared" si="318"/>
        <v/>
      </c>
      <c r="W2014" t="b">
        <v>1</v>
      </c>
      <c r="X2014" t="s">
        <v>8293</v>
      </c>
      <c r="Y2014" s="3">
        <f t="shared" si="319"/>
        <v>2.3490000000000002</v>
      </c>
      <c r="Z2014" s="4">
        <f t="shared" si="312"/>
        <v>64.180327868852459</v>
      </c>
      <c r="AA2014" t="s">
        <v>8315</v>
      </c>
      <c r="AB2014" t="s">
        <v>8345</v>
      </c>
      <c r="AC2014">
        <f>1</f>
        <v>1</v>
      </c>
    </row>
    <row r="2015" spans="1:29" ht="43.2" x14ac:dyDescent="0.3">
      <c r="A2015">
        <v>2013</v>
      </c>
      <c r="B2015" s="1" t="s">
        <v>2014</v>
      </c>
      <c r="C2015" s="1" t="s">
        <v>6123</v>
      </c>
      <c r="D2015">
        <v>160000</v>
      </c>
      <c r="E2015">
        <f>VLOOKUP(D2015,LU_A!$C$2:$D$13,1,TRUE)</f>
        <v>50000</v>
      </c>
      <c r="F2015" t="str">
        <f>VLOOKUP($D2015,LU_A!$C$2:$D$13,2,TRUE)</f>
        <v>LgD</v>
      </c>
      <c r="G2015">
        <v>791862</v>
      </c>
      <c r="H2015" t="s">
        <v>8219</v>
      </c>
      <c r="I2015" t="s">
        <v>8224</v>
      </c>
      <c r="J2015" t="s">
        <v>8246</v>
      </c>
      <c r="K2015">
        <v>1468019014</v>
      </c>
      <c r="L2015" s="8">
        <f t="shared" si="310"/>
        <v>42559.960810185185</v>
      </c>
      <c r="M2015" s="8">
        <f t="shared" si="313"/>
        <v>42559</v>
      </c>
      <c r="N2015" s="9">
        <f t="shared" si="314"/>
        <v>0.96081018518452765</v>
      </c>
      <c r="O2015">
        <v>1462835014</v>
      </c>
      <c r="P2015" s="8">
        <f t="shared" si="311"/>
        <v>42499.960810185185</v>
      </c>
      <c r="Q2015" s="8">
        <f t="shared" si="315"/>
        <v>42499</v>
      </c>
      <c r="R2015" s="9">
        <f t="shared" si="316"/>
        <v>0.96081018518452765</v>
      </c>
      <c r="S2015" t="b">
        <v>1</v>
      </c>
      <c r="T2015">
        <v>4562</v>
      </c>
      <c r="U2015">
        <f t="shared" si="317"/>
        <v>4562</v>
      </c>
      <c r="V2015" t="str">
        <f t="shared" si="318"/>
        <v/>
      </c>
      <c r="W2015" t="b">
        <v>1</v>
      </c>
      <c r="X2015" t="s">
        <v>8293</v>
      </c>
      <c r="Y2015" s="3">
        <f t="shared" si="319"/>
        <v>4.9491375</v>
      </c>
      <c r="Z2015" s="4">
        <f t="shared" si="312"/>
        <v>173.57781674704077</v>
      </c>
      <c r="AA2015" t="s">
        <v>8315</v>
      </c>
      <c r="AB2015" t="s">
        <v>8345</v>
      </c>
      <c r="AC2015">
        <f>1</f>
        <v>1</v>
      </c>
    </row>
    <row r="2016" spans="1:29" ht="43.2" x14ac:dyDescent="0.3">
      <c r="A2016">
        <v>2014</v>
      </c>
      <c r="B2016" s="1" t="s">
        <v>2015</v>
      </c>
      <c r="C2016" s="1" t="s">
        <v>6124</v>
      </c>
      <c r="D2016">
        <v>30000</v>
      </c>
      <c r="E2016">
        <f>VLOOKUP(D2016,LU_A!$C$2:$D$13,1,TRUE)</f>
        <v>30000</v>
      </c>
      <c r="F2016" t="str">
        <f>VLOOKUP($D2016,LU_A!$C$2:$D$13,2,TRUE)</f>
        <v>MedD</v>
      </c>
      <c r="G2016">
        <v>2344134.67</v>
      </c>
      <c r="H2016" t="s">
        <v>8219</v>
      </c>
      <c r="I2016" t="s">
        <v>8224</v>
      </c>
      <c r="J2016" t="s">
        <v>8246</v>
      </c>
      <c r="K2016">
        <v>1364184539</v>
      </c>
      <c r="L2016" s="8">
        <f t="shared" si="310"/>
        <v>41358.172905092593</v>
      </c>
      <c r="M2016" s="8">
        <f t="shared" si="313"/>
        <v>41358</v>
      </c>
      <c r="N2016" s="9">
        <f t="shared" si="314"/>
        <v>0.17290509259328246</v>
      </c>
      <c r="O2016">
        <v>1361250539</v>
      </c>
      <c r="P2016" s="8">
        <f t="shared" si="311"/>
        <v>41324.214571759258</v>
      </c>
      <c r="Q2016" s="8">
        <f t="shared" si="315"/>
        <v>41324</v>
      </c>
      <c r="R2016" s="9">
        <f t="shared" si="316"/>
        <v>0.21457175925752381</v>
      </c>
      <c r="S2016" t="b">
        <v>1</v>
      </c>
      <c r="T2016">
        <v>26457</v>
      </c>
      <c r="U2016">
        <f t="shared" si="317"/>
        <v>26457</v>
      </c>
      <c r="V2016" t="str">
        <f t="shared" si="318"/>
        <v/>
      </c>
      <c r="W2016" t="b">
        <v>1</v>
      </c>
      <c r="X2016" t="s">
        <v>8293</v>
      </c>
      <c r="Y2016" s="3">
        <f t="shared" si="319"/>
        <v>78.137822333333332</v>
      </c>
      <c r="Z2016" s="4">
        <f t="shared" si="312"/>
        <v>88.601680840609291</v>
      </c>
      <c r="AA2016" t="s">
        <v>8315</v>
      </c>
      <c r="AB2016" t="s">
        <v>8345</v>
      </c>
      <c r="AC2016">
        <f>1</f>
        <v>1</v>
      </c>
    </row>
    <row r="2017" spans="1:29" ht="43.2" x14ac:dyDescent="0.3">
      <c r="A2017">
        <v>2015</v>
      </c>
      <c r="B2017" s="1" t="s">
        <v>2016</v>
      </c>
      <c r="C2017" s="1" t="s">
        <v>6125</v>
      </c>
      <c r="D2017">
        <v>7200</v>
      </c>
      <c r="E2017">
        <f>VLOOKUP(D2017,LU_A!$C$2:$D$13,1,TRUE)</f>
        <v>5000</v>
      </c>
      <c r="F2017" t="str">
        <f>VLOOKUP($D2017,LU_A!$C$2:$D$13,2,TRUE)</f>
        <v>SmC</v>
      </c>
      <c r="G2017">
        <v>8136.01</v>
      </c>
      <c r="H2017" t="s">
        <v>8219</v>
      </c>
      <c r="I2017" t="s">
        <v>8224</v>
      </c>
      <c r="J2017" t="s">
        <v>8246</v>
      </c>
      <c r="K2017">
        <v>1315602163</v>
      </c>
      <c r="L2017" s="8">
        <f t="shared" si="310"/>
        <v>40795.876886574071</v>
      </c>
      <c r="M2017" s="8">
        <f t="shared" si="313"/>
        <v>40795</v>
      </c>
      <c r="N2017" s="9">
        <f t="shared" si="314"/>
        <v>0.87688657407124992</v>
      </c>
      <c r="O2017">
        <v>1313010163</v>
      </c>
      <c r="P2017" s="8">
        <f t="shared" si="311"/>
        <v>40765.876886574071</v>
      </c>
      <c r="Q2017" s="8">
        <f t="shared" si="315"/>
        <v>40765</v>
      </c>
      <c r="R2017" s="9">
        <f t="shared" si="316"/>
        <v>0.87688657407124992</v>
      </c>
      <c r="S2017" t="b">
        <v>1</v>
      </c>
      <c r="T2017">
        <v>162</v>
      </c>
      <c r="U2017">
        <f t="shared" si="317"/>
        <v>162</v>
      </c>
      <c r="V2017" t="str">
        <f t="shared" si="318"/>
        <v/>
      </c>
      <c r="W2017" t="b">
        <v>1</v>
      </c>
      <c r="X2017" t="s">
        <v>8293</v>
      </c>
      <c r="Y2017" s="3">
        <f t="shared" si="319"/>
        <v>1.1300013888888889</v>
      </c>
      <c r="Z2017" s="4">
        <f t="shared" si="312"/>
        <v>50.222283950617282</v>
      </c>
      <c r="AA2017" t="s">
        <v>8315</v>
      </c>
      <c r="AB2017" t="s">
        <v>8345</v>
      </c>
      <c r="AC2017">
        <f>1</f>
        <v>1</v>
      </c>
    </row>
    <row r="2018" spans="1:29" ht="28.8" x14ac:dyDescent="0.3">
      <c r="A2018">
        <v>2016</v>
      </c>
      <c r="B2018" s="1" t="s">
        <v>2017</v>
      </c>
      <c r="C2018" s="1" t="s">
        <v>6126</v>
      </c>
      <c r="D2018">
        <v>10000</v>
      </c>
      <c r="E2018">
        <f>VLOOKUP(D2018,LU_A!$C$2:$D$13,1,TRUE)</f>
        <v>10000</v>
      </c>
      <c r="F2018" t="str">
        <f>VLOOKUP($D2018,LU_A!$C$2:$D$13,2,TRUE)</f>
        <v>SmD</v>
      </c>
      <c r="G2018">
        <v>92154.22</v>
      </c>
      <c r="H2018" t="s">
        <v>8219</v>
      </c>
      <c r="I2018" t="s">
        <v>8224</v>
      </c>
      <c r="J2018" t="s">
        <v>8246</v>
      </c>
      <c r="K2018">
        <v>1362863299</v>
      </c>
      <c r="L2018" s="8">
        <f t="shared" si="310"/>
        <v>41342.88077546296</v>
      </c>
      <c r="M2018" s="8">
        <f t="shared" si="313"/>
        <v>41342</v>
      </c>
      <c r="N2018" s="9">
        <f t="shared" si="314"/>
        <v>0.88077546295971842</v>
      </c>
      <c r="O2018">
        <v>1360271299</v>
      </c>
      <c r="P2018" s="8">
        <f t="shared" si="311"/>
        <v>41312.88077546296</v>
      </c>
      <c r="Q2018" s="8">
        <f t="shared" si="315"/>
        <v>41312</v>
      </c>
      <c r="R2018" s="9">
        <f t="shared" si="316"/>
        <v>0.88077546295971842</v>
      </c>
      <c r="S2018" t="b">
        <v>1</v>
      </c>
      <c r="T2018">
        <v>479</v>
      </c>
      <c r="U2018">
        <f t="shared" si="317"/>
        <v>479</v>
      </c>
      <c r="V2018" t="str">
        <f t="shared" si="318"/>
        <v/>
      </c>
      <c r="W2018" t="b">
        <v>1</v>
      </c>
      <c r="X2018" t="s">
        <v>8293</v>
      </c>
      <c r="Y2018" s="3">
        <f t="shared" si="319"/>
        <v>9.2154220000000002</v>
      </c>
      <c r="Z2018" s="4">
        <f t="shared" si="312"/>
        <v>192.38876826722338</v>
      </c>
      <c r="AA2018" t="s">
        <v>8315</v>
      </c>
      <c r="AB2018" t="s">
        <v>8345</v>
      </c>
      <c r="AC2018">
        <f>1</f>
        <v>1</v>
      </c>
    </row>
    <row r="2019" spans="1:29" ht="43.2" x14ac:dyDescent="0.3">
      <c r="A2019">
        <v>2017</v>
      </c>
      <c r="B2019" s="1" t="s">
        <v>2018</v>
      </c>
      <c r="C2019" s="1" t="s">
        <v>6127</v>
      </c>
      <c r="D2019">
        <v>25000</v>
      </c>
      <c r="E2019">
        <f>VLOOKUP(D2019,LU_A!$C$2:$D$13,1,TRUE)</f>
        <v>25000</v>
      </c>
      <c r="F2019" t="str">
        <f>VLOOKUP($D2019,LU_A!$C$2:$D$13,2,TRUE)</f>
        <v>MedC</v>
      </c>
      <c r="G2019">
        <v>31275.599999999999</v>
      </c>
      <c r="H2019" t="s">
        <v>8219</v>
      </c>
      <c r="I2019" t="s">
        <v>8224</v>
      </c>
      <c r="J2019" t="s">
        <v>8246</v>
      </c>
      <c r="K2019">
        <v>1332561600</v>
      </c>
      <c r="L2019" s="8">
        <f t="shared" si="310"/>
        <v>40992.166666666664</v>
      </c>
      <c r="M2019" s="8">
        <f t="shared" si="313"/>
        <v>40992</v>
      </c>
      <c r="N2019" s="9">
        <f t="shared" si="314"/>
        <v>0.16666666666424135</v>
      </c>
      <c r="O2019">
        <v>1329873755</v>
      </c>
      <c r="P2019" s="8">
        <f t="shared" si="311"/>
        <v>40961.057349537034</v>
      </c>
      <c r="Q2019" s="8">
        <f t="shared" si="315"/>
        <v>40961</v>
      </c>
      <c r="R2019" s="9">
        <f t="shared" si="316"/>
        <v>5.7349537033587694E-2</v>
      </c>
      <c r="S2019" t="b">
        <v>1</v>
      </c>
      <c r="T2019">
        <v>426</v>
      </c>
      <c r="U2019">
        <f t="shared" si="317"/>
        <v>426</v>
      </c>
      <c r="V2019" t="str">
        <f t="shared" si="318"/>
        <v/>
      </c>
      <c r="W2019" t="b">
        <v>1</v>
      </c>
      <c r="X2019" t="s">
        <v>8293</v>
      </c>
      <c r="Y2019" s="3">
        <f t="shared" si="319"/>
        <v>1.2510239999999999</v>
      </c>
      <c r="Z2019" s="4">
        <f t="shared" si="312"/>
        <v>73.416901408450698</v>
      </c>
      <c r="AA2019" t="s">
        <v>8315</v>
      </c>
      <c r="AB2019" t="s">
        <v>8345</v>
      </c>
      <c r="AC2019">
        <f>1</f>
        <v>1</v>
      </c>
    </row>
    <row r="2020" spans="1:29" ht="43.2" x14ac:dyDescent="0.3">
      <c r="A2020">
        <v>2018</v>
      </c>
      <c r="B2020" s="1" t="s">
        <v>2019</v>
      </c>
      <c r="C2020" s="1" t="s">
        <v>6128</v>
      </c>
      <c r="D2020">
        <v>65000</v>
      </c>
      <c r="E2020">
        <f>VLOOKUP(D2020,LU_A!$C$2:$D$13,1,TRUE)</f>
        <v>50000</v>
      </c>
      <c r="F2020" t="str">
        <f>VLOOKUP($D2020,LU_A!$C$2:$D$13,2,TRUE)</f>
        <v>LgD</v>
      </c>
      <c r="G2020">
        <v>66458.23</v>
      </c>
      <c r="H2020" t="s">
        <v>8219</v>
      </c>
      <c r="I2020" t="s">
        <v>8241</v>
      </c>
      <c r="J2020" t="s">
        <v>8249</v>
      </c>
      <c r="K2020">
        <v>1439455609</v>
      </c>
      <c r="L2020" s="8">
        <f t="shared" si="310"/>
        <v>42229.365844907406</v>
      </c>
      <c r="M2020" s="8">
        <f t="shared" si="313"/>
        <v>42229</v>
      </c>
      <c r="N2020" s="9">
        <f t="shared" si="314"/>
        <v>0.3658449074064265</v>
      </c>
      <c r="O2020">
        <v>1436863609</v>
      </c>
      <c r="P2020" s="8">
        <f t="shared" si="311"/>
        <v>42199.365844907406</v>
      </c>
      <c r="Q2020" s="8">
        <f t="shared" si="315"/>
        <v>42199</v>
      </c>
      <c r="R2020" s="9">
        <f t="shared" si="316"/>
        <v>0.3658449074064265</v>
      </c>
      <c r="S2020" t="b">
        <v>1</v>
      </c>
      <c r="T2020">
        <v>450</v>
      </c>
      <c r="U2020">
        <f t="shared" si="317"/>
        <v>450</v>
      </c>
      <c r="V2020" t="str">
        <f t="shared" si="318"/>
        <v/>
      </c>
      <c r="W2020" t="b">
        <v>1</v>
      </c>
      <c r="X2020" t="s">
        <v>8293</v>
      </c>
      <c r="Y2020" s="3">
        <f t="shared" si="319"/>
        <v>1.0224343076923077</v>
      </c>
      <c r="Z2020" s="4">
        <f t="shared" si="312"/>
        <v>147.68495555555555</v>
      </c>
      <c r="AA2020" t="s">
        <v>8315</v>
      </c>
      <c r="AB2020" t="s">
        <v>8345</v>
      </c>
      <c r="AC2020">
        <f>1</f>
        <v>1</v>
      </c>
    </row>
    <row r="2021" spans="1:29" ht="57.6" x14ac:dyDescent="0.3">
      <c r="A2021">
        <v>2019</v>
      </c>
      <c r="B2021" s="1" t="s">
        <v>2020</v>
      </c>
      <c r="C2021" s="1" t="s">
        <v>6129</v>
      </c>
      <c r="D2021">
        <v>40000</v>
      </c>
      <c r="E2021">
        <f>VLOOKUP(D2021,LU_A!$C$2:$D$13,1,TRUE)</f>
        <v>40000</v>
      </c>
      <c r="F2021" t="str">
        <f>VLOOKUP($D2021,LU_A!$C$2:$D$13,2,TRUE)</f>
        <v>LgB</v>
      </c>
      <c r="G2021">
        <v>193963.9</v>
      </c>
      <c r="H2021" t="s">
        <v>8219</v>
      </c>
      <c r="I2021" t="s">
        <v>8224</v>
      </c>
      <c r="J2021" t="s">
        <v>8246</v>
      </c>
      <c r="K2021">
        <v>1474563621</v>
      </c>
      <c r="L2021" s="8">
        <f t="shared" si="310"/>
        <v>42635.70857638889</v>
      </c>
      <c r="M2021" s="8">
        <f t="shared" si="313"/>
        <v>42635</v>
      </c>
      <c r="N2021" s="9">
        <f t="shared" si="314"/>
        <v>0.70857638888992369</v>
      </c>
      <c r="O2021">
        <v>1471971621</v>
      </c>
      <c r="P2021" s="8">
        <f t="shared" si="311"/>
        <v>42605.70857638889</v>
      </c>
      <c r="Q2021" s="8">
        <f t="shared" si="315"/>
        <v>42605</v>
      </c>
      <c r="R2021" s="9">
        <f t="shared" si="316"/>
        <v>0.70857638888992369</v>
      </c>
      <c r="S2021" t="b">
        <v>1</v>
      </c>
      <c r="T2021">
        <v>1780</v>
      </c>
      <c r="U2021">
        <f t="shared" si="317"/>
        <v>1780</v>
      </c>
      <c r="V2021" t="str">
        <f t="shared" si="318"/>
        <v/>
      </c>
      <c r="W2021" t="b">
        <v>1</v>
      </c>
      <c r="X2021" t="s">
        <v>8293</v>
      </c>
      <c r="Y2021" s="3">
        <f t="shared" si="319"/>
        <v>4.8490975000000001</v>
      </c>
      <c r="Z2021" s="4">
        <f t="shared" si="312"/>
        <v>108.96848314606741</v>
      </c>
      <c r="AA2021" t="s">
        <v>8315</v>
      </c>
      <c r="AB2021" t="s">
        <v>8345</v>
      </c>
      <c r="AC2021">
        <f>1</f>
        <v>1</v>
      </c>
    </row>
    <row r="2022" spans="1:29" ht="43.2" x14ac:dyDescent="0.3">
      <c r="A2022">
        <v>2020</v>
      </c>
      <c r="B2022" s="1" t="s">
        <v>2021</v>
      </c>
      <c r="C2022" s="1" t="s">
        <v>6130</v>
      </c>
      <c r="D2022">
        <v>1500</v>
      </c>
      <c r="E2022">
        <f>VLOOKUP(D2022,LU_A!$C$2:$D$13,1,TRUE)</f>
        <v>1000</v>
      </c>
      <c r="F2022" t="str">
        <f>VLOOKUP($D2022,LU_A!$C$2:$D$13,2,TRUE)</f>
        <v>SmB</v>
      </c>
      <c r="G2022">
        <v>2885</v>
      </c>
      <c r="H2022" t="s">
        <v>8219</v>
      </c>
      <c r="I2022" t="s">
        <v>8224</v>
      </c>
      <c r="J2022" t="s">
        <v>8246</v>
      </c>
      <c r="K2022">
        <v>1400108640</v>
      </c>
      <c r="L2022" s="8">
        <f t="shared" si="310"/>
        <v>41773.961111111108</v>
      </c>
      <c r="M2022" s="8">
        <f t="shared" si="313"/>
        <v>41773</v>
      </c>
      <c r="N2022" s="9">
        <f t="shared" si="314"/>
        <v>0.96111111110803904</v>
      </c>
      <c r="O2022">
        <v>1396923624</v>
      </c>
      <c r="P2022" s="8">
        <f t="shared" si="311"/>
        <v>41737.097499999996</v>
      </c>
      <c r="Q2022" s="8">
        <f t="shared" si="315"/>
        <v>41737</v>
      </c>
      <c r="R2022" s="9">
        <f t="shared" si="316"/>
        <v>9.7499999996216502E-2</v>
      </c>
      <c r="S2022" t="b">
        <v>1</v>
      </c>
      <c r="T2022">
        <v>122</v>
      </c>
      <c r="U2022">
        <f t="shared" si="317"/>
        <v>122</v>
      </c>
      <c r="V2022" t="str">
        <f t="shared" si="318"/>
        <v/>
      </c>
      <c r="W2022" t="b">
        <v>1</v>
      </c>
      <c r="X2022" t="s">
        <v>8293</v>
      </c>
      <c r="Y2022" s="3">
        <f t="shared" si="319"/>
        <v>1.9233333333333333</v>
      </c>
      <c r="Z2022" s="4">
        <f t="shared" si="312"/>
        <v>23.647540983606557</v>
      </c>
      <c r="AA2022" t="s">
        <v>8315</v>
      </c>
      <c r="AB2022" t="s">
        <v>8345</v>
      </c>
      <c r="AC2022">
        <f>1</f>
        <v>1</v>
      </c>
    </row>
    <row r="2023" spans="1:29" ht="43.2" x14ac:dyDescent="0.3">
      <c r="A2023">
        <v>2021</v>
      </c>
      <c r="B2023" s="1" t="s">
        <v>2022</v>
      </c>
      <c r="C2023" s="1" t="s">
        <v>6131</v>
      </c>
      <c r="D2023">
        <v>5000</v>
      </c>
      <c r="E2023">
        <f>VLOOKUP(D2023,LU_A!$C$2:$D$13,1,TRUE)</f>
        <v>5000</v>
      </c>
      <c r="F2023" t="str">
        <f>VLOOKUP($D2023,LU_A!$C$2:$D$13,2,TRUE)</f>
        <v>SmC</v>
      </c>
      <c r="G2023">
        <v>14055</v>
      </c>
      <c r="H2023" t="s">
        <v>8219</v>
      </c>
      <c r="I2023" t="s">
        <v>8224</v>
      </c>
      <c r="J2023" t="s">
        <v>8246</v>
      </c>
      <c r="K2023">
        <v>1411522897</v>
      </c>
      <c r="L2023" s="8">
        <f t="shared" si="310"/>
        <v>41906.070567129631</v>
      </c>
      <c r="M2023" s="8">
        <f t="shared" si="313"/>
        <v>41906</v>
      </c>
      <c r="N2023" s="9">
        <f t="shared" si="314"/>
        <v>7.0567129630944692E-2</v>
      </c>
      <c r="O2023">
        <v>1407634897</v>
      </c>
      <c r="P2023" s="8">
        <f t="shared" si="311"/>
        <v>41861.070567129631</v>
      </c>
      <c r="Q2023" s="8">
        <f t="shared" si="315"/>
        <v>41861</v>
      </c>
      <c r="R2023" s="9">
        <f t="shared" si="316"/>
        <v>7.0567129630944692E-2</v>
      </c>
      <c r="S2023" t="b">
        <v>1</v>
      </c>
      <c r="T2023">
        <v>95</v>
      </c>
      <c r="U2023">
        <f t="shared" si="317"/>
        <v>95</v>
      </c>
      <c r="V2023" t="str">
        <f t="shared" si="318"/>
        <v/>
      </c>
      <c r="W2023" t="b">
        <v>1</v>
      </c>
      <c r="X2023" t="s">
        <v>8293</v>
      </c>
      <c r="Y2023" s="3">
        <f t="shared" si="319"/>
        <v>2.8109999999999999</v>
      </c>
      <c r="Z2023" s="4">
        <f t="shared" si="312"/>
        <v>147.94736842105263</v>
      </c>
      <c r="AA2023" t="s">
        <v>8315</v>
      </c>
      <c r="AB2023" t="s">
        <v>8345</v>
      </c>
      <c r="AC2023">
        <f>1</f>
        <v>1</v>
      </c>
    </row>
    <row r="2024" spans="1:29" ht="43.2" x14ac:dyDescent="0.3">
      <c r="A2024">
        <v>2022</v>
      </c>
      <c r="B2024" s="1" t="s">
        <v>2023</v>
      </c>
      <c r="C2024" s="1" t="s">
        <v>6132</v>
      </c>
      <c r="D2024">
        <v>100000</v>
      </c>
      <c r="E2024">
        <f>VLOOKUP(D2024,LU_A!$C$2:$D$13,1,TRUE)</f>
        <v>50000</v>
      </c>
      <c r="F2024" t="str">
        <f>VLOOKUP($D2024,LU_A!$C$2:$D$13,2,TRUE)</f>
        <v>LgD</v>
      </c>
      <c r="G2024">
        <v>125137</v>
      </c>
      <c r="H2024" t="s">
        <v>8219</v>
      </c>
      <c r="I2024" t="s">
        <v>8224</v>
      </c>
      <c r="J2024" t="s">
        <v>8246</v>
      </c>
      <c r="K2024">
        <v>1465652372</v>
      </c>
      <c r="L2024" s="8">
        <f t="shared" si="310"/>
        <v>42532.569120370375</v>
      </c>
      <c r="M2024" s="8">
        <f t="shared" si="313"/>
        <v>42532</v>
      </c>
      <c r="N2024" s="9">
        <f t="shared" si="314"/>
        <v>0.56912037037545815</v>
      </c>
      <c r="O2024">
        <v>1463060372</v>
      </c>
      <c r="P2024" s="8">
        <f t="shared" si="311"/>
        <v>42502.569120370375</v>
      </c>
      <c r="Q2024" s="8">
        <f t="shared" si="315"/>
        <v>42502</v>
      </c>
      <c r="R2024" s="9">
        <f t="shared" si="316"/>
        <v>0.56912037037545815</v>
      </c>
      <c r="S2024" t="b">
        <v>1</v>
      </c>
      <c r="T2024">
        <v>325</v>
      </c>
      <c r="U2024">
        <f t="shared" si="317"/>
        <v>325</v>
      </c>
      <c r="V2024" t="str">
        <f t="shared" si="318"/>
        <v/>
      </c>
      <c r="W2024" t="b">
        <v>1</v>
      </c>
      <c r="X2024" t="s">
        <v>8293</v>
      </c>
      <c r="Y2024" s="3">
        <f t="shared" si="319"/>
        <v>1.2513700000000001</v>
      </c>
      <c r="Z2024" s="4">
        <f t="shared" si="312"/>
        <v>385.03692307692307</v>
      </c>
      <c r="AA2024" t="s">
        <v>8315</v>
      </c>
      <c r="AB2024" t="s">
        <v>8345</v>
      </c>
      <c r="AC2024">
        <f>1</f>
        <v>1</v>
      </c>
    </row>
    <row r="2025" spans="1:29" ht="57.6" x14ac:dyDescent="0.3">
      <c r="A2025">
        <v>2023</v>
      </c>
      <c r="B2025" s="1" t="s">
        <v>2024</v>
      </c>
      <c r="C2025" s="1" t="s">
        <v>6133</v>
      </c>
      <c r="D2025">
        <v>100000</v>
      </c>
      <c r="E2025">
        <f>VLOOKUP(D2025,LU_A!$C$2:$D$13,1,TRUE)</f>
        <v>50000</v>
      </c>
      <c r="F2025" t="str">
        <f>VLOOKUP($D2025,LU_A!$C$2:$D$13,2,TRUE)</f>
        <v>LgD</v>
      </c>
      <c r="G2025">
        <v>161459</v>
      </c>
      <c r="H2025" t="s">
        <v>8219</v>
      </c>
      <c r="I2025" t="s">
        <v>8224</v>
      </c>
      <c r="J2025" t="s">
        <v>8246</v>
      </c>
      <c r="K2025">
        <v>1434017153</v>
      </c>
      <c r="L2025" s="8">
        <f t="shared" si="310"/>
        <v>42166.420752314814</v>
      </c>
      <c r="M2025" s="8">
        <f t="shared" si="313"/>
        <v>42166</v>
      </c>
      <c r="N2025" s="9">
        <f t="shared" si="314"/>
        <v>0.42075231481430819</v>
      </c>
      <c r="O2025">
        <v>1431425153</v>
      </c>
      <c r="P2025" s="8">
        <f t="shared" si="311"/>
        <v>42136.420752314814</v>
      </c>
      <c r="Q2025" s="8">
        <f t="shared" si="315"/>
        <v>42136</v>
      </c>
      <c r="R2025" s="9">
        <f t="shared" si="316"/>
        <v>0.42075231481430819</v>
      </c>
      <c r="S2025" t="b">
        <v>1</v>
      </c>
      <c r="T2025">
        <v>353</v>
      </c>
      <c r="U2025">
        <f t="shared" si="317"/>
        <v>353</v>
      </c>
      <c r="V2025" t="str">
        <f t="shared" si="318"/>
        <v/>
      </c>
      <c r="W2025" t="b">
        <v>1</v>
      </c>
      <c r="X2025" t="s">
        <v>8293</v>
      </c>
      <c r="Y2025" s="3">
        <f t="shared" si="319"/>
        <v>1.61459</v>
      </c>
      <c r="Z2025" s="4">
        <f t="shared" si="312"/>
        <v>457.39093484419266</v>
      </c>
      <c r="AA2025" t="s">
        <v>8315</v>
      </c>
      <c r="AB2025" t="s">
        <v>8345</v>
      </c>
      <c r="AC2025">
        <f>1</f>
        <v>1</v>
      </c>
    </row>
    <row r="2026" spans="1:29" ht="43.2" x14ac:dyDescent="0.3">
      <c r="A2026">
        <v>2024</v>
      </c>
      <c r="B2026" s="1" t="s">
        <v>2025</v>
      </c>
      <c r="C2026" s="1" t="s">
        <v>6134</v>
      </c>
      <c r="D2026">
        <v>4000</v>
      </c>
      <c r="E2026">
        <f>VLOOKUP(D2026,LU_A!$C$2:$D$13,1,TRUE)</f>
        <v>1000</v>
      </c>
      <c r="F2026" t="str">
        <f>VLOOKUP($D2026,LU_A!$C$2:$D$13,2,TRUE)</f>
        <v>SmB</v>
      </c>
      <c r="G2026">
        <v>23414</v>
      </c>
      <c r="H2026" t="s">
        <v>8219</v>
      </c>
      <c r="I2026" t="s">
        <v>8224</v>
      </c>
      <c r="J2026" t="s">
        <v>8246</v>
      </c>
      <c r="K2026">
        <v>1344826800</v>
      </c>
      <c r="L2026" s="8">
        <f t="shared" si="310"/>
        <v>41134.125</v>
      </c>
      <c r="M2026" s="8">
        <f t="shared" si="313"/>
        <v>41134</v>
      </c>
      <c r="N2026" s="9">
        <f t="shared" si="314"/>
        <v>0.125</v>
      </c>
      <c r="O2026">
        <v>1341875544</v>
      </c>
      <c r="P2026" s="8">
        <f t="shared" si="311"/>
        <v>41099.966944444444</v>
      </c>
      <c r="Q2026" s="8">
        <f t="shared" si="315"/>
        <v>41099</v>
      </c>
      <c r="R2026" s="9">
        <f t="shared" si="316"/>
        <v>0.96694444444437977</v>
      </c>
      <c r="S2026" t="b">
        <v>1</v>
      </c>
      <c r="T2026">
        <v>105</v>
      </c>
      <c r="U2026">
        <f t="shared" si="317"/>
        <v>105</v>
      </c>
      <c r="V2026" t="str">
        <f t="shared" si="318"/>
        <v/>
      </c>
      <c r="W2026" t="b">
        <v>1</v>
      </c>
      <c r="X2026" t="s">
        <v>8293</v>
      </c>
      <c r="Y2026" s="3">
        <f t="shared" si="319"/>
        <v>5.8535000000000004</v>
      </c>
      <c r="Z2026" s="4">
        <f t="shared" si="312"/>
        <v>222.99047619047619</v>
      </c>
      <c r="AA2026" t="s">
        <v>8315</v>
      </c>
      <c r="AB2026" t="s">
        <v>8345</v>
      </c>
      <c r="AC2026">
        <f>1</f>
        <v>1</v>
      </c>
    </row>
    <row r="2027" spans="1:29" ht="43.2" x14ac:dyDescent="0.3">
      <c r="A2027">
        <v>2025</v>
      </c>
      <c r="B2027" s="1" t="s">
        <v>2026</v>
      </c>
      <c r="C2027" s="1" t="s">
        <v>6135</v>
      </c>
      <c r="D2027">
        <v>80000</v>
      </c>
      <c r="E2027">
        <f>VLOOKUP(D2027,LU_A!$C$2:$D$13,1,TRUE)</f>
        <v>50000</v>
      </c>
      <c r="F2027" t="str">
        <f>VLOOKUP($D2027,LU_A!$C$2:$D$13,2,TRUE)</f>
        <v>LgD</v>
      </c>
      <c r="G2027">
        <v>160920</v>
      </c>
      <c r="H2027" t="s">
        <v>8219</v>
      </c>
      <c r="I2027" t="s">
        <v>8236</v>
      </c>
      <c r="J2027" t="s">
        <v>8249</v>
      </c>
      <c r="K2027">
        <v>1433996746</v>
      </c>
      <c r="L2027" s="8">
        <f t="shared" si="310"/>
        <v>42166.184560185182</v>
      </c>
      <c r="M2027" s="8">
        <f t="shared" si="313"/>
        <v>42166</v>
      </c>
      <c r="N2027" s="9">
        <f t="shared" si="314"/>
        <v>0.18456018518190831</v>
      </c>
      <c r="O2027">
        <v>1431404746</v>
      </c>
      <c r="P2027" s="8">
        <f t="shared" si="311"/>
        <v>42136.184560185182</v>
      </c>
      <c r="Q2027" s="8">
        <f t="shared" si="315"/>
        <v>42136</v>
      </c>
      <c r="R2027" s="9">
        <f t="shared" si="316"/>
        <v>0.18456018518190831</v>
      </c>
      <c r="S2027" t="b">
        <v>1</v>
      </c>
      <c r="T2027">
        <v>729</v>
      </c>
      <c r="U2027">
        <f t="shared" si="317"/>
        <v>729</v>
      </c>
      <c r="V2027" t="str">
        <f t="shared" si="318"/>
        <v/>
      </c>
      <c r="W2027" t="b">
        <v>1</v>
      </c>
      <c r="X2027" t="s">
        <v>8293</v>
      </c>
      <c r="Y2027" s="3">
        <f t="shared" si="319"/>
        <v>2.0114999999999998</v>
      </c>
      <c r="Z2027" s="4">
        <f t="shared" si="312"/>
        <v>220.74074074074073</v>
      </c>
      <c r="AA2027" t="s">
        <v>8315</v>
      </c>
      <c r="AB2027" t="s">
        <v>8345</v>
      </c>
      <c r="AC2027">
        <f>1</f>
        <v>1</v>
      </c>
    </row>
    <row r="2028" spans="1:29" ht="28.8" x14ac:dyDescent="0.3">
      <c r="A2028">
        <v>2026</v>
      </c>
      <c r="B2028" s="1" t="s">
        <v>2027</v>
      </c>
      <c r="C2028" s="1" t="s">
        <v>6136</v>
      </c>
      <c r="D2028">
        <v>25000</v>
      </c>
      <c r="E2028">
        <f>VLOOKUP(D2028,LU_A!$C$2:$D$13,1,TRUE)</f>
        <v>25000</v>
      </c>
      <c r="F2028" t="str">
        <f>VLOOKUP($D2028,LU_A!$C$2:$D$13,2,TRUE)</f>
        <v>MedC</v>
      </c>
      <c r="G2028">
        <v>33370.769999999997</v>
      </c>
      <c r="H2028" t="s">
        <v>8219</v>
      </c>
      <c r="I2028" t="s">
        <v>8224</v>
      </c>
      <c r="J2028" t="s">
        <v>8246</v>
      </c>
      <c r="K2028">
        <v>1398052740</v>
      </c>
      <c r="L2028" s="8">
        <f t="shared" si="310"/>
        <v>41750.165972222225</v>
      </c>
      <c r="M2028" s="8">
        <f t="shared" si="313"/>
        <v>41750</v>
      </c>
      <c r="N2028" s="9">
        <f t="shared" si="314"/>
        <v>0.16597222222480923</v>
      </c>
      <c r="O2028">
        <v>1394127585</v>
      </c>
      <c r="P2028" s="8">
        <f t="shared" si="311"/>
        <v>41704.735937500001</v>
      </c>
      <c r="Q2028" s="8">
        <f t="shared" si="315"/>
        <v>41704</v>
      </c>
      <c r="R2028" s="9">
        <f t="shared" si="316"/>
        <v>0.73593750000145519</v>
      </c>
      <c r="S2028" t="b">
        <v>1</v>
      </c>
      <c r="T2028">
        <v>454</v>
      </c>
      <c r="U2028">
        <f t="shared" si="317"/>
        <v>454</v>
      </c>
      <c r="V2028" t="str">
        <f t="shared" si="318"/>
        <v/>
      </c>
      <c r="W2028" t="b">
        <v>1</v>
      </c>
      <c r="X2028" t="s">
        <v>8293</v>
      </c>
      <c r="Y2028" s="3">
        <f t="shared" si="319"/>
        <v>1.3348307999999998</v>
      </c>
      <c r="Z2028" s="4">
        <f t="shared" si="312"/>
        <v>73.503898678414089</v>
      </c>
      <c r="AA2028" t="s">
        <v>8315</v>
      </c>
      <c r="AB2028" t="s">
        <v>8345</v>
      </c>
      <c r="AC2028">
        <f>1</f>
        <v>1</v>
      </c>
    </row>
    <row r="2029" spans="1:29" ht="43.2" x14ac:dyDescent="0.3">
      <c r="A2029">
        <v>2027</v>
      </c>
      <c r="B2029" s="1" t="s">
        <v>2028</v>
      </c>
      <c r="C2029" s="1" t="s">
        <v>6137</v>
      </c>
      <c r="D2029">
        <v>100000</v>
      </c>
      <c r="E2029">
        <f>VLOOKUP(D2029,LU_A!$C$2:$D$13,1,TRUE)</f>
        <v>50000</v>
      </c>
      <c r="F2029" t="str">
        <f>VLOOKUP($D2029,LU_A!$C$2:$D$13,2,TRUE)</f>
        <v>LgD</v>
      </c>
      <c r="G2029">
        <v>120249</v>
      </c>
      <c r="H2029" t="s">
        <v>8219</v>
      </c>
      <c r="I2029" t="s">
        <v>8224</v>
      </c>
      <c r="J2029" t="s">
        <v>8246</v>
      </c>
      <c r="K2029">
        <v>1427740319</v>
      </c>
      <c r="L2029" s="8">
        <f t="shared" si="310"/>
        <v>42093.772210648152</v>
      </c>
      <c r="M2029" s="8">
        <f t="shared" si="313"/>
        <v>42093</v>
      </c>
      <c r="N2029" s="9">
        <f t="shared" si="314"/>
        <v>0.77221064815239515</v>
      </c>
      <c r="O2029">
        <v>1423855919</v>
      </c>
      <c r="P2029" s="8">
        <f t="shared" si="311"/>
        <v>42048.813877314817</v>
      </c>
      <c r="Q2029" s="8">
        <f t="shared" si="315"/>
        <v>42048</v>
      </c>
      <c r="R2029" s="9">
        <f t="shared" si="316"/>
        <v>0.8138773148166365</v>
      </c>
      <c r="S2029" t="b">
        <v>1</v>
      </c>
      <c r="T2029">
        <v>539</v>
      </c>
      <c r="U2029">
        <f t="shared" si="317"/>
        <v>539</v>
      </c>
      <c r="V2029" t="str">
        <f t="shared" si="318"/>
        <v/>
      </c>
      <c r="W2029" t="b">
        <v>1</v>
      </c>
      <c r="X2029" t="s">
        <v>8293</v>
      </c>
      <c r="Y2029" s="3">
        <f t="shared" si="319"/>
        <v>1.2024900000000001</v>
      </c>
      <c r="Z2029" s="4">
        <f t="shared" si="312"/>
        <v>223.09647495361781</v>
      </c>
      <c r="AA2029" t="s">
        <v>8315</v>
      </c>
      <c r="AB2029" t="s">
        <v>8345</v>
      </c>
      <c r="AC2029">
        <f>1</f>
        <v>1</v>
      </c>
    </row>
    <row r="2030" spans="1:29" ht="28.8" x14ac:dyDescent="0.3">
      <c r="A2030">
        <v>2028</v>
      </c>
      <c r="B2030" s="1" t="s">
        <v>2029</v>
      </c>
      <c r="C2030" s="1" t="s">
        <v>6138</v>
      </c>
      <c r="D2030">
        <v>3000</v>
      </c>
      <c r="E2030">
        <f>VLOOKUP(D2030,LU_A!$C$2:$D$13,1,TRUE)</f>
        <v>1000</v>
      </c>
      <c r="F2030" t="str">
        <f>VLOOKUP($D2030,LU_A!$C$2:$D$13,2,TRUE)</f>
        <v>SmB</v>
      </c>
      <c r="G2030">
        <v>3785</v>
      </c>
      <c r="H2030" t="s">
        <v>8219</v>
      </c>
      <c r="I2030" t="s">
        <v>8224</v>
      </c>
      <c r="J2030" t="s">
        <v>8246</v>
      </c>
      <c r="K2030">
        <v>1268690100</v>
      </c>
      <c r="L2030" s="8">
        <f t="shared" si="310"/>
        <v>40252.913194444445</v>
      </c>
      <c r="M2030" s="8">
        <f t="shared" si="313"/>
        <v>40252</v>
      </c>
      <c r="N2030" s="9">
        <f t="shared" si="314"/>
        <v>0.91319444444525288</v>
      </c>
      <c r="O2030">
        <v>1265493806</v>
      </c>
      <c r="P2030" s="8">
        <f t="shared" si="311"/>
        <v>40215.919050925928</v>
      </c>
      <c r="Q2030" s="8">
        <f t="shared" si="315"/>
        <v>40215</v>
      </c>
      <c r="R2030" s="9">
        <f t="shared" si="316"/>
        <v>0.91905092592787696</v>
      </c>
      <c r="S2030" t="b">
        <v>1</v>
      </c>
      <c r="T2030">
        <v>79</v>
      </c>
      <c r="U2030">
        <f t="shared" si="317"/>
        <v>79</v>
      </c>
      <c r="V2030" t="str">
        <f t="shared" si="318"/>
        <v/>
      </c>
      <c r="W2030" t="b">
        <v>1</v>
      </c>
      <c r="X2030" t="s">
        <v>8293</v>
      </c>
      <c r="Y2030" s="3">
        <f t="shared" si="319"/>
        <v>1.2616666666666667</v>
      </c>
      <c r="Z2030" s="4">
        <f t="shared" si="312"/>
        <v>47.911392405063289</v>
      </c>
      <c r="AA2030" t="s">
        <v>8315</v>
      </c>
      <c r="AB2030" t="s">
        <v>8345</v>
      </c>
      <c r="AC2030">
        <f>1</f>
        <v>1</v>
      </c>
    </row>
    <row r="2031" spans="1:29" ht="43.2" x14ac:dyDescent="0.3">
      <c r="A2031">
        <v>2029</v>
      </c>
      <c r="B2031" s="1" t="s">
        <v>2030</v>
      </c>
      <c r="C2031" s="1" t="s">
        <v>6139</v>
      </c>
      <c r="D2031">
        <v>2500</v>
      </c>
      <c r="E2031">
        <f>VLOOKUP(D2031,LU_A!$C$2:$D$13,1,TRUE)</f>
        <v>1000</v>
      </c>
      <c r="F2031" t="str">
        <f>VLOOKUP($D2031,LU_A!$C$2:$D$13,2,TRUE)</f>
        <v>SmB</v>
      </c>
      <c r="G2031">
        <v>9030</v>
      </c>
      <c r="H2031" t="s">
        <v>8219</v>
      </c>
      <c r="I2031" t="s">
        <v>8224</v>
      </c>
      <c r="J2031" t="s">
        <v>8246</v>
      </c>
      <c r="K2031">
        <v>1409099481</v>
      </c>
      <c r="L2031" s="8">
        <f t="shared" si="310"/>
        <v>41878.021770833337</v>
      </c>
      <c r="M2031" s="8">
        <f t="shared" si="313"/>
        <v>41878</v>
      </c>
      <c r="N2031" s="9">
        <f t="shared" si="314"/>
        <v>2.1770833336631767E-2</v>
      </c>
      <c r="O2031">
        <v>1406507481</v>
      </c>
      <c r="P2031" s="8">
        <f t="shared" si="311"/>
        <v>41848.021770833337</v>
      </c>
      <c r="Q2031" s="8">
        <f t="shared" si="315"/>
        <v>41848</v>
      </c>
      <c r="R2031" s="9">
        <f t="shared" si="316"/>
        <v>2.1770833336631767E-2</v>
      </c>
      <c r="S2031" t="b">
        <v>1</v>
      </c>
      <c r="T2031">
        <v>94</v>
      </c>
      <c r="U2031">
        <f t="shared" si="317"/>
        <v>94</v>
      </c>
      <c r="V2031" t="str">
        <f t="shared" si="318"/>
        <v/>
      </c>
      <c r="W2031" t="b">
        <v>1</v>
      </c>
      <c r="X2031" t="s">
        <v>8293</v>
      </c>
      <c r="Y2031" s="3">
        <f t="shared" si="319"/>
        <v>3.6120000000000001</v>
      </c>
      <c r="Z2031" s="4">
        <f t="shared" si="312"/>
        <v>96.063829787234042</v>
      </c>
      <c r="AA2031" t="s">
        <v>8315</v>
      </c>
      <c r="AB2031" t="s">
        <v>8345</v>
      </c>
      <c r="AC2031">
        <f>1</f>
        <v>1</v>
      </c>
    </row>
    <row r="2032" spans="1:29" ht="43.2" x14ac:dyDescent="0.3">
      <c r="A2032">
        <v>2030</v>
      </c>
      <c r="B2032" s="1" t="s">
        <v>2031</v>
      </c>
      <c r="C2032" s="1" t="s">
        <v>6140</v>
      </c>
      <c r="D2032">
        <v>32768</v>
      </c>
      <c r="E2032">
        <f>VLOOKUP(D2032,LU_A!$C$2:$D$13,1,TRUE)</f>
        <v>30000</v>
      </c>
      <c r="F2032" t="str">
        <f>VLOOKUP($D2032,LU_A!$C$2:$D$13,2,TRUE)</f>
        <v>MedD</v>
      </c>
      <c r="G2032">
        <v>74134</v>
      </c>
      <c r="H2032" t="s">
        <v>8219</v>
      </c>
      <c r="I2032" t="s">
        <v>8225</v>
      </c>
      <c r="J2032" t="s">
        <v>8247</v>
      </c>
      <c r="K2032">
        <v>1354233296</v>
      </c>
      <c r="L2032" s="8">
        <f t="shared" si="310"/>
        <v>41242.996481481481</v>
      </c>
      <c r="M2032" s="8">
        <f t="shared" si="313"/>
        <v>41242</v>
      </c>
      <c r="N2032" s="9">
        <f t="shared" si="314"/>
        <v>0.99648148148116888</v>
      </c>
      <c r="O2032">
        <v>1351641296</v>
      </c>
      <c r="P2032" s="8">
        <f t="shared" si="311"/>
        <v>41212.996481481481</v>
      </c>
      <c r="Q2032" s="8">
        <f t="shared" si="315"/>
        <v>41212</v>
      </c>
      <c r="R2032" s="9">
        <f t="shared" si="316"/>
        <v>0.99648148148116888</v>
      </c>
      <c r="S2032" t="b">
        <v>1</v>
      </c>
      <c r="T2032">
        <v>625</v>
      </c>
      <c r="U2032">
        <f t="shared" si="317"/>
        <v>625</v>
      </c>
      <c r="V2032" t="str">
        <f t="shared" si="318"/>
        <v/>
      </c>
      <c r="W2032" t="b">
        <v>1</v>
      </c>
      <c r="X2032" t="s">
        <v>8293</v>
      </c>
      <c r="Y2032" s="3">
        <f t="shared" si="319"/>
        <v>2.26239013671875</v>
      </c>
      <c r="Z2032" s="4">
        <f t="shared" si="312"/>
        <v>118.6144</v>
      </c>
      <c r="AA2032" t="s">
        <v>8315</v>
      </c>
      <c r="AB2032" t="s">
        <v>8345</v>
      </c>
      <c r="AC2032">
        <f>1</f>
        <v>1</v>
      </c>
    </row>
    <row r="2033" spans="1:29" ht="43.2" x14ac:dyDescent="0.3">
      <c r="A2033">
        <v>2031</v>
      </c>
      <c r="B2033" s="1" t="s">
        <v>2032</v>
      </c>
      <c r="C2033" s="1" t="s">
        <v>6141</v>
      </c>
      <c r="D2033">
        <v>50000</v>
      </c>
      <c r="E2033">
        <f>VLOOKUP(D2033,LU_A!$C$2:$D$13,1,TRUE)</f>
        <v>50000</v>
      </c>
      <c r="F2033" t="str">
        <f>VLOOKUP($D2033,LU_A!$C$2:$D$13,2,TRUE)</f>
        <v>LgD</v>
      </c>
      <c r="G2033">
        <v>60175</v>
      </c>
      <c r="H2033" t="s">
        <v>8219</v>
      </c>
      <c r="I2033" t="s">
        <v>8233</v>
      </c>
      <c r="J2033" t="s">
        <v>8249</v>
      </c>
      <c r="K2033">
        <v>1420765200</v>
      </c>
      <c r="L2033" s="8">
        <f t="shared" si="310"/>
        <v>42013.041666666672</v>
      </c>
      <c r="M2033" s="8">
        <f t="shared" si="313"/>
        <v>42013</v>
      </c>
      <c r="N2033" s="9">
        <f t="shared" si="314"/>
        <v>4.1666666671517305E-2</v>
      </c>
      <c r="O2033">
        <v>1417506853</v>
      </c>
      <c r="P2033" s="8">
        <f t="shared" si="311"/>
        <v>41975.329317129625</v>
      </c>
      <c r="Q2033" s="8">
        <f t="shared" si="315"/>
        <v>41975</v>
      </c>
      <c r="R2033" s="9">
        <f t="shared" si="316"/>
        <v>0.32931712962454185</v>
      </c>
      <c r="S2033" t="b">
        <v>1</v>
      </c>
      <c r="T2033">
        <v>508</v>
      </c>
      <c r="U2033">
        <f t="shared" si="317"/>
        <v>508</v>
      </c>
      <c r="V2033" t="str">
        <f t="shared" si="318"/>
        <v/>
      </c>
      <c r="W2033" t="b">
        <v>1</v>
      </c>
      <c r="X2033" t="s">
        <v>8293</v>
      </c>
      <c r="Y2033" s="3">
        <f t="shared" si="319"/>
        <v>1.2035</v>
      </c>
      <c r="Z2033" s="4">
        <f t="shared" si="312"/>
        <v>118.45472440944881</v>
      </c>
      <c r="AA2033" t="s">
        <v>8315</v>
      </c>
      <c r="AB2033" t="s">
        <v>8345</v>
      </c>
      <c r="AC2033">
        <f>1</f>
        <v>1</v>
      </c>
    </row>
    <row r="2034" spans="1:29" ht="43.2" x14ac:dyDescent="0.3">
      <c r="A2034">
        <v>2032</v>
      </c>
      <c r="B2034" s="1" t="s">
        <v>2033</v>
      </c>
      <c r="C2034" s="1" t="s">
        <v>6142</v>
      </c>
      <c r="D2034">
        <v>25000</v>
      </c>
      <c r="E2034">
        <f>VLOOKUP(D2034,LU_A!$C$2:$D$13,1,TRUE)</f>
        <v>25000</v>
      </c>
      <c r="F2034" t="str">
        <f>VLOOKUP($D2034,LU_A!$C$2:$D$13,2,TRUE)</f>
        <v>MedC</v>
      </c>
      <c r="G2034">
        <v>76047</v>
      </c>
      <c r="H2034" t="s">
        <v>8219</v>
      </c>
      <c r="I2034" t="s">
        <v>8224</v>
      </c>
      <c r="J2034" t="s">
        <v>8246</v>
      </c>
      <c r="K2034">
        <v>1481778000</v>
      </c>
      <c r="L2034" s="8">
        <f t="shared" si="310"/>
        <v>42719.208333333328</v>
      </c>
      <c r="M2034" s="8">
        <f t="shared" si="313"/>
        <v>42719</v>
      </c>
      <c r="N2034" s="9">
        <f t="shared" si="314"/>
        <v>0.20833333332848269</v>
      </c>
      <c r="O2034">
        <v>1479216874</v>
      </c>
      <c r="P2034" s="8">
        <f t="shared" si="311"/>
        <v>42689.565671296295</v>
      </c>
      <c r="Q2034" s="8">
        <f t="shared" si="315"/>
        <v>42689</v>
      </c>
      <c r="R2034" s="9">
        <f t="shared" si="316"/>
        <v>0.56567129629547708</v>
      </c>
      <c r="S2034" t="b">
        <v>1</v>
      </c>
      <c r="T2034">
        <v>531</v>
      </c>
      <c r="U2034">
        <f t="shared" si="317"/>
        <v>531</v>
      </c>
      <c r="V2034" t="str">
        <f t="shared" si="318"/>
        <v/>
      </c>
      <c r="W2034" t="b">
        <v>1</v>
      </c>
      <c r="X2034" t="s">
        <v>8293</v>
      </c>
      <c r="Y2034" s="3">
        <f t="shared" si="319"/>
        <v>3.0418799999999999</v>
      </c>
      <c r="Z2034" s="4">
        <f t="shared" si="312"/>
        <v>143.21468926553672</v>
      </c>
      <c r="AA2034" t="s">
        <v>8315</v>
      </c>
      <c r="AB2034" t="s">
        <v>8345</v>
      </c>
      <c r="AC2034">
        <f>1</f>
        <v>1</v>
      </c>
    </row>
    <row r="2035" spans="1:29" ht="43.2" x14ac:dyDescent="0.3">
      <c r="A2035">
        <v>2033</v>
      </c>
      <c r="B2035" s="1" t="s">
        <v>2034</v>
      </c>
      <c r="C2035" s="1" t="s">
        <v>6143</v>
      </c>
      <c r="D2035">
        <v>25000</v>
      </c>
      <c r="E2035">
        <f>VLOOKUP(D2035,LU_A!$C$2:$D$13,1,TRUE)</f>
        <v>25000</v>
      </c>
      <c r="F2035" t="str">
        <f>VLOOKUP($D2035,LU_A!$C$2:$D$13,2,TRUE)</f>
        <v>MedC</v>
      </c>
      <c r="G2035">
        <v>44669</v>
      </c>
      <c r="H2035" t="s">
        <v>8219</v>
      </c>
      <c r="I2035" t="s">
        <v>8224</v>
      </c>
      <c r="J2035" t="s">
        <v>8246</v>
      </c>
      <c r="K2035">
        <v>1398477518</v>
      </c>
      <c r="L2035" s="8">
        <f t="shared" si="310"/>
        <v>41755.082384259258</v>
      </c>
      <c r="M2035" s="8">
        <f t="shared" si="313"/>
        <v>41755</v>
      </c>
      <c r="N2035" s="9">
        <f t="shared" si="314"/>
        <v>8.2384259258105885E-2</v>
      </c>
      <c r="O2035">
        <v>1395885518</v>
      </c>
      <c r="P2035" s="8">
        <f t="shared" si="311"/>
        <v>41725.082384259258</v>
      </c>
      <c r="Q2035" s="8">
        <f t="shared" si="315"/>
        <v>41725</v>
      </c>
      <c r="R2035" s="9">
        <f t="shared" si="316"/>
        <v>8.2384259258105885E-2</v>
      </c>
      <c r="S2035" t="b">
        <v>1</v>
      </c>
      <c r="T2035">
        <v>158</v>
      </c>
      <c r="U2035">
        <f t="shared" si="317"/>
        <v>158</v>
      </c>
      <c r="V2035" t="str">
        <f t="shared" si="318"/>
        <v/>
      </c>
      <c r="W2035" t="b">
        <v>1</v>
      </c>
      <c r="X2035" t="s">
        <v>8293</v>
      </c>
      <c r="Y2035" s="3">
        <f t="shared" si="319"/>
        <v>1.7867599999999999</v>
      </c>
      <c r="Z2035" s="4">
        <f t="shared" si="312"/>
        <v>282.71518987341773</v>
      </c>
      <c r="AA2035" t="s">
        <v>8315</v>
      </c>
      <c r="AB2035" t="s">
        <v>8345</v>
      </c>
      <c r="AC2035">
        <f>1</f>
        <v>1</v>
      </c>
    </row>
    <row r="2036" spans="1:29" ht="57.6" x14ac:dyDescent="0.3">
      <c r="A2036">
        <v>2034</v>
      </c>
      <c r="B2036" s="1" t="s">
        <v>2035</v>
      </c>
      <c r="C2036" s="1" t="s">
        <v>6144</v>
      </c>
      <c r="D2036">
        <v>78000</v>
      </c>
      <c r="E2036">
        <f>VLOOKUP(D2036,LU_A!$C$2:$D$13,1,TRUE)</f>
        <v>50000</v>
      </c>
      <c r="F2036" t="str">
        <f>VLOOKUP($D2036,LU_A!$C$2:$D$13,2,TRUE)</f>
        <v>LgD</v>
      </c>
      <c r="G2036">
        <v>301719.59000000003</v>
      </c>
      <c r="H2036" t="s">
        <v>8219</v>
      </c>
      <c r="I2036" t="s">
        <v>8224</v>
      </c>
      <c r="J2036" t="s">
        <v>8246</v>
      </c>
      <c r="K2036">
        <v>1430981880</v>
      </c>
      <c r="L2036" s="8">
        <f t="shared" si="310"/>
        <v>42131.290277777778</v>
      </c>
      <c r="M2036" s="8">
        <f t="shared" si="313"/>
        <v>42131</v>
      </c>
      <c r="N2036" s="9">
        <f t="shared" si="314"/>
        <v>0.29027777777810115</v>
      </c>
      <c r="O2036">
        <v>1426216033</v>
      </c>
      <c r="P2036" s="8">
        <f t="shared" si="311"/>
        <v>42076.130011574074</v>
      </c>
      <c r="Q2036" s="8">
        <f t="shared" si="315"/>
        <v>42076</v>
      </c>
      <c r="R2036" s="9">
        <f t="shared" si="316"/>
        <v>0.13001157407416031</v>
      </c>
      <c r="S2036" t="b">
        <v>1</v>
      </c>
      <c r="T2036">
        <v>508</v>
      </c>
      <c r="U2036">
        <f t="shared" si="317"/>
        <v>508</v>
      </c>
      <c r="V2036" t="str">
        <f t="shared" si="318"/>
        <v/>
      </c>
      <c r="W2036" t="b">
        <v>1</v>
      </c>
      <c r="X2036" t="s">
        <v>8293</v>
      </c>
      <c r="Y2036" s="3">
        <f t="shared" si="319"/>
        <v>3.868199871794872</v>
      </c>
      <c r="Z2036" s="4">
        <f t="shared" si="312"/>
        <v>593.93620078740162</v>
      </c>
      <c r="AA2036" t="s">
        <v>8315</v>
      </c>
      <c r="AB2036" t="s">
        <v>8345</v>
      </c>
      <c r="AC2036">
        <f>1</f>
        <v>1</v>
      </c>
    </row>
    <row r="2037" spans="1:29" ht="43.2" x14ac:dyDescent="0.3">
      <c r="A2037">
        <v>2035</v>
      </c>
      <c r="B2037" s="1" t="s">
        <v>2036</v>
      </c>
      <c r="C2037" s="1" t="s">
        <v>6145</v>
      </c>
      <c r="D2037">
        <v>80000</v>
      </c>
      <c r="E2037">
        <f>VLOOKUP(D2037,LU_A!$C$2:$D$13,1,TRUE)</f>
        <v>50000</v>
      </c>
      <c r="F2037" t="str">
        <f>VLOOKUP($D2037,LU_A!$C$2:$D$13,2,TRUE)</f>
        <v>LgD</v>
      </c>
      <c r="G2037">
        <v>168829.14</v>
      </c>
      <c r="H2037" t="s">
        <v>8219</v>
      </c>
      <c r="I2037" t="s">
        <v>8224</v>
      </c>
      <c r="J2037" t="s">
        <v>8246</v>
      </c>
      <c r="K2037">
        <v>1450486800</v>
      </c>
      <c r="L2037" s="8">
        <f t="shared" si="310"/>
        <v>42357.041666666672</v>
      </c>
      <c r="M2037" s="8">
        <f t="shared" si="313"/>
        <v>42357</v>
      </c>
      <c r="N2037" s="9">
        <f t="shared" si="314"/>
        <v>4.1666666671517305E-2</v>
      </c>
      <c r="O2037">
        <v>1446562807</v>
      </c>
      <c r="P2037" s="8">
        <f t="shared" si="311"/>
        <v>42311.625081018516</v>
      </c>
      <c r="Q2037" s="8">
        <f t="shared" si="315"/>
        <v>42311</v>
      </c>
      <c r="R2037" s="9">
        <f t="shared" si="316"/>
        <v>0.62508101851562969</v>
      </c>
      <c r="S2037" t="b">
        <v>1</v>
      </c>
      <c r="T2037">
        <v>644</v>
      </c>
      <c r="U2037">
        <f t="shared" si="317"/>
        <v>644</v>
      </c>
      <c r="V2037" t="str">
        <f t="shared" si="318"/>
        <v/>
      </c>
      <c r="W2037" t="b">
        <v>1</v>
      </c>
      <c r="X2037" t="s">
        <v>8293</v>
      </c>
      <c r="Y2037" s="3">
        <f t="shared" si="319"/>
        <v>2.1103642500000004</v>
      </c>
      <c r="Z2037" s="4">
        <f t="shared" si="312"/>
        <v>262.15704968944101</v>
      </c>
      <c r="AA2037" t="s">
        <v>8315</v>
      </c>
      <c r="AB2037" t="s">
        <v>8345</v>
      </c>
      <c r="AC2037">
        <f>1</f>
        <v>1</v>
      </c>
    </row>
    <row r="2038" spans="1:29" ht="43.2" x14ac:dyDescent="0.3">
      <c r="A2038">
        <v>2036</v>
      </c>
      <c r="B2038" s="1" t="s">
        <v>2037</v>
      </c>
      <c r="C2038" s="1" t="s">
        <v>6146</v>
      </c>
      <c r="D2038">
        <v>30000</v>
      </c>
      <c r="E2038">
        <f>VLOOKUP(D2038,LU_A!$C$2:$D$13,1,TRUE)</f>
        <v>30000</v>
      </c>
      <c r="F2038" t="str">
        <f>VLOOKUP($D2038,LU_A!$C$2:$D$13,2,TRUE)</f>
        <v>MedD</v>
      </c>
      <c r="G2038">
        <v>39500.5</v>
      </c>
      <c r="H2038" t="s">
        <v>8219</v>
      </c>
      <c r="I2038" t="s">
        <v>8224</v>
      </c>
      <c r="J2038" t="s">
        <v>8246</v>
      </c>
      <c r="K2038">
        <v>1399668319</v>
      </c>
      <c r="L2038" s="8">
        <f t="shared" si="310"/>
        <v>41768.864803240744</v>
      </c>
      <c r="M2038" s="8">
        <f t="shared" si="313"/>
        <v>41768</v>
      </c>
      <c r="N2038" s="9">
        <f t="shared" si="314"/>
        <v>0.86480324074364034</v>
      </c>
      <c r="O2038">
        <v>1397076319</v>
      </c>
      <c r="P2038" s="8">
        <f t="shared" si="311"/>
        <v>41738.864803240744</v>
      </c>
      <c r="Q2038" s="8">
        <f t="shared" si="315"/>
        <v>41738</v>
      </c>
      <c r="R2038" s="9">
        <f t="shared" si="316"/>
        <v>0.86480324074364034</v>
      </c>
      <c r="S2038" t="b">
        <v>1</v>
      </c>
      <c r="T2038">
        <v>848</v>
      </c>
      <c r="U2038">
        <f t="shared" si="317"/>
        <v>848</v>
      </c>
      <c r="V2038" t="str">
        <f t="shared" si="318"/>
        <v/>
      </c>
      <c r="W2038" t="b">
        <v>1</v>
      </c>
      <c r="X2038" t="s">
        <v>8293</v>
      </c>
      <c r="Y2038" s="3">
        <f t="shared" si="319"/>
        <v>1.3166833333333334</v>
      </c>
      <c r="Z2038" s="4">
        <f t="shared" si="312"/>
        <v>46.580778301886795</v>
      </c>
      <c r="AA2038" t="s">
        <v>8315</v>
      </c>
      <c r="AB2038" t="s">
        <v>8345</v>
      </c>
      <c r="AC2038">
        <f>1</f>
        <v>1</v>
      </c>
    </row>
    <row r="2039" spans="1:29" ht="43.2" x14ac:dyDescent="0.3">
      <c r="A2039">
        <v>2037</v>
      </c>
      <c r="B2039" s="1" t="s">
        <v>2038</v>
      </c>
      <c r="C2039" s="1" t="s">
        <v>6147</v>
      </c>
      <c r="D2039">
        <v>10000</v>
      </c>
      <c r="E2039">
        <f>VLOOKUP(D2039,LU_A!$C$2:$D$13,1,TRUE)</f>
        <v>10000</v>
      </c>
      <c r="F2039" t="str">
        <f>VLOOKUP($D2039,LU_A!$C$2:$D$13,2,TRUE)</f>
        <v>SmD</v>
      </c>
      <c r="G2039">
        <v>30047.64</v>
      </c>
      <c r="H2039" t="s">
        <v>8219</v>
      </c>
      <c r="I2039" t="s">
        <v>8224</v>
      </c>
      <c r="J2039" t="s">
        <v>8246</v>
      </c>
      <c r="K2039">
        <v>1388383353</v>
      </c>
      <c r="L2039" s="8">
        <f t="shared" si="310"/>
        <v>41638.251770833333</v>
      </c>
      <c r="M2039" s="8">
        <f t="shared" si="313"/>
        <v>41638</v>
      </c>
      <c r="N2039" s="9">
        <f t="shared" si="314"/>
        <v>0.25177083333255723</v>
      </c>
      <c r="O2039">
        <v>1383195753</v>
      </c>
      <c r="P2039" s="8">
        <f t="shared" si="311"/>
        <v>41578.210104166668</v>
      </c>
      <c r="Q2039" s="8">
        <f t="shared" si="315"/>
        <v>41578</v>
      </c>
      <c r="R2039" s="9">
        <f t="shared" si="316"/>
        <v>0.21010416666831588</v>
      </c>
      <c r="S2039" t="b">
        <v>1</v>
      </c>
      <c r="T2039">
        <v>429</v>
      </c>
      <c r="U2039">
        <f t="shared" si="317"/>
        <v>429</v>
      </c>
      <c r="V2039" t="str">
        <f t="shared" si="318"/>
        <v/>
      </c>
      <c r="W2039" t="b">
        <v>1</v>
      </c>
      <c r="X2039" t="s">
        <v>8293</v>
      </c>
      <c r="Y2039" s="3">
        <f t="shared" si="319"/>
        <v>3.0047639999999998</v>
      </c>
      <c r="Z2039" s="4">
        <f t="shared" si="312"/>
        <v>70.041118881118877</v>
      </c>
      <c r="AA2039" t="s">
        <v>8315</v>
      </c>
      <c r="AB2039" t="s">
        <v>8345</v>
      </c>
      <c r="AC2039">
        <f>1</f>
        <v>1</v>
      </c>
    </row>
    <row r="2040" spans="1:29" ht="43.2" x14ac:dyDescent="0.3">
      <c r="A2040">
        <v>2038</v>
      </c>
      <c r="B2040" s="1" t="s">
        <v>2039</v>
      </c>
      <c r="C2040" s="1" t="s">
        <v>6148</v>
      </c>
      <c r="D2040">
        <v>8000</v>
      </c>
      <c r="E2040">
        <f>VLOOKUP(D2040,LU_A!$C$2:$D$13,1,TRUE)</f>
        <v>5000</v>
      </c>
      <c r="F2040" t="str">
        <f>VLOOKUP($D2040,LU_A!$C$2:$D$13,2,TRUE)</f>
        <v>SmC</v>
      </c>
      <c r="G2040">
        <v>33641</v>
      </c>
      <c r="H2040" t="s">
        <v>8219</v>
      </c>
      <c r="I2040" t="s">
        <v>8225</v>
      </c>
      <c r="J2040" t="s">
        <v>8247</v>
      </c>
      <c r="K2040">
        <v>1372701600</v>
      </c>
      <c r="L2040" s="8">
        <f t="shared" si="310"/>
        <v>41456.75</v>
      </c>
      <c r="M2040" s="8">
        <f t="shared" si="313"/>
        <v>41456</v>
      </c>
      <c r="N2040" s="9">
        <f t="shared" si="314"/>
        <v>0.75</v>
      </c>
      <c r="O2040">
        <v>1369895421</v>
      </c>
      <c r="P2040" s="8">
        <f t="shared" si="311"/>
        <v>41424.27107638889</v>
      </c>
      <c r="Q2040" s="8">
        <f t="shared" si="315"/>
        <v>41424</v>
      </c>
      <c r="R2040" s="9">
        <f t="shared" si="316"/>
        <v>0.27107638888992369</v>
      </c>
      <c r="S2040" t="b">
        <v>1</v>
      </c>
      <c r="T2040">
        <v>204</v>
      </c>
      <c r="U2040">
        <f t="shared" si="317"/>
        <v>204</v>
      </c>
      <c r="V2040" t="str">
        <f t="shared" si="318"/>
        <v/>
      </c>
      <c r="W2040" t="b">
        <v>1</v>
      </c>
      <c r="X2040" t="s">
        <v>8293</v>
      </c>
      <c r="Y2040" s="3">
        <f t="shared" si="319"/>
        <v>4.2051249999999998</v>
      </c>
      <c r="Z2040" s="4">
        <f t="shared" si="312"/>
        <v>164.90686274509804</v>
      </c>
      <c r="AA2040" t="s">
        <v>8315</v>
      </c>
      <c r="AB2040" t="s">
        <v>8345</v>
      </c>
      <c r="AC2040">
        <f>1</f>
        <v>1</v>
      </c>
    </row>
    <row r="2041" spans="1:29" ht="28.8" x14ac:dyDescent="0.3">
      <c r="A2041">
        <v>2039</v>
      </c>
      <c r="B2041" s="1" t="s">
        <v>2040</v>
      </c>
      <c r="C2041" s="1" t="s">
        <v>6149</v>
      </c>
      <c r="D2041">
        <v>125000</v>
      </c>
      <c r="E2041">
        <f>VLOOKUP(D2041,LU_A!$C$2:$D$13,1,TRUE)</f>
        <v>50000</v>
      </c>
      <c r="F2041" t="str">
        <f>VLOOKUP($D2041,LU_A!$C$2:$D$13,2,TRUE)</f>
        <v>LgD</v>
      </c>
      <c r="G2041">
        <v>170271</v>
      </c>
      <c r="H2041" t="s">
        <v>8219</v>
      </c>
      <c r="I2041" t="s">
        <v>8224</v>
      </c>
      <c r="J2041" t="s">
        <v>8246</v>
      </c>
      <c r="K2041">
        <v>1480568340</v>
      </c>
      <c r="L2041" s="8">
        <f t="shared" si="310"/>
        <v>42705.207638888889</v>
      </c>
      <c r="M2041" s="8">
        <f t="shared" si="313"/>
        <v>42705</v>
      </c>
      <c r="N2041" s="9">
        <f t="shared" si="314"/>
        <v>0.20763888888905058</v>
      </c>
      <c r="O2041">
        <v>1477996325</v>
      </c>
      <c r="P2041" s="8">
        <f t="shared" si="311"/>
        <v>42675.438946759255</v>
      </c>
      <c r="Q2041" s="8">
        <f t="shared" si="315"/>
        <v>42675</v>
      </c>
      <c r="R2041" s="9">
        <f t="shared" si="316"/>
        <v>0.43894675925548654</v>
      </c>
      <c r="S2041" t="b">
        <v>1</v>
      </c>
      <c r="T2041">
        <v>379</v>
      </c>
      <c r="U2041">
        <f t="shared" si="317"/>
        <v>379</v>
      </c>
      <c r="V2041" t="str">
        <f t="shared" si="318"/>
        <v/>
      </c>
      <c r="W2041" t="b">
        <v>1</v>
      </c>
      <c r="X2041" t="s">
        <v>8293</v>
      </c>
      <c r="Y2041" s="3">
        <f t="shared" si="319"/>
        <v>1.362168</v>
      </c>
      <c r="Z2041" s="4">
        <f t="shared" si="312"/>
        <v>449.26385224274406</v>
      </c>
      <c r="AA2041" t="s">
        <v>8315</v>
      </c>
      <c r="AB2041" t="s">
        <v>8345</v>
      </c>
      <c r="AC2041">
        <f>1</f>
        <v>1</v>
      </c>
    </row>
    <row r="2042" spans="1:29" ht="28.8" x14ac:dyDescent="0.3">
      <c r="A2042">
        <v>2040</v>
      </c>
      <c r="B2042" s="1" t="s">
        <v>2041</v>
      </c>
      <c r="C2042" s="1" t="s">
        <v>6150</v>
      </c>
      <c r="D2042">
        <v>3000</v>
      </c>
      <c r="E2042">
        <f>VLOOKUP(D2042,LU_A!$C$2:$D$13,1,TRUE)</f>
        <v>1000</v>
      </c>
      <c r="F2042" t="str">
        <f>VLOOKUP($D2042,LU_A!$C$2:$D$13,2,TRUE)</f>
        <v>SmB</v>
      </c>
      <c r="G2042">
        <v>7445.14</v>
      </c>
      <c r="H2042" t="s">
        <v>8219</v>
      </c>
      <c r="I2042" t="s">
        <v>8224</v>
      </c>
      <c r="J2042" t="s">
        <v>8246</v>
      </c>
      <c r="K2042">
        <v>1384557303</v>
      </c>
      <c r="L2042" s="8">
        <f t="shared" si="310"/>
        <v>41593.968784722223</v>
      </c>
      <c r="M2042" s="8">
        <f t="shared" si="313"/>
        <v>41593</v>
      </c>
      <c r="N2042" s="9">
        <f t="shared" si="314"/>
        <v>0.968784722223063</v>
      </c>
      <c r="O2042">
        <v>1383257703</v>
      </c>
      <c r="P2042" s="8">
        <f t="shared" si="311"/>
        <v>41578.927118055559</v>
      </c>
      <c r="Q2042" s="8">
        <f t="shared" si="315"/>
        <v>41578</v>
      </c>
      <c r="R2042" s="9">
        <f t="shared" si="316"/>
        <v>0.92711805555882165</v>
      </c>
      <c r="S2042" t="b">
        <v>1</v>
      </c>
      <c r="T2042">
        <v>271</v>
      </c>
      <c r="U2042">
        <f t="shared" si="317"/>
        <v>271</v>
      </c>
      <c r="V2042" t="str">
        <f t="shared" si="318"/>
        <v/>
      </c>
      <c r="W2042" t="b">
        <v>1</v>
      </c>
      <c r="X2042" t="s">
        <v>8293</v>
      </c>
      <c r="Y2042" s="3">
        <f t="shared" si="319"/>
        <v>2.4817133333333334</v>
      </c>
      <c r="Z2042" s="4">
        <f t="shared" si="312"/>
        <v>27.472841328413285</v>
      </c>
      <c r="AA2042" t="s">
        <v>8315</v>
      </c>
      <c r="AB2042" t="s">
        <v>8345</v>
      </c>
      <c r="AC2042">
        <f>1</f>
        <v>1</v>
      </c>
    </row>
    <row r="2043" spans="1:29" ht="43.2" x14ac:dyDescent="0.3">
      <c r="A2043">
        <v>2041</v>
      </c>
      <c r="B2043" s="1" t="s">
        <v>2042</v>
      </c>
      <c r="C2043" s="1" t="s">
        <v>6151</v>
      </c>
      <c r="D2043">
        <v>9500</v>
      </c>
      <c r="E2043">
        <f>VLOOKUP(D2043,LU_A!$C$2:$D$13,1,TRUE)</f>
        <v>5000</v>
      </c>
      <c r="F2043" t="str">
        <f>VLOOKUP($D2043,LU_A!$C$2:$D$13,2,TRUE)</f>
        <v>SmC</v>
      </c>
      <c r="G2043">
        <v>17277</v>
      </c>
      <c r="H2043" t="s">
        <v>8219</v>
      </c>
      <c r="I2043" t="s">
        <v>8224</v>
      </c>
      <c r="J2043" t="s">
        <v>8246</v>
      </c>
      <c r="K2043">
        <v>1478785027</v>
      </c>
      <c r="L2043" s="8">
        <f t="shared" si="310"/>
        <v>42684.567442129628</v>
      </c>
      <c r="M2043" s="8">
        <f t="shared" si="313"/>
        <v>42684</v>
      </c>
      <c r="N2043" s="9">
        <f t="shared" si="314"/>
        <v>0.56744212962803431</v>
      </c>
      <c r="O2043">
        <v>1476189427</v>
      </c>
      <c r="P2043" s="8">
        <f t="shared" si="311"/>
        <v>42654.525775462964</v>
      </c>
      <c r="Q2043" s="8">
        <f t="shared" si="315"/>
        <v>42654</v>
      </c>
      <c r="R2043" s="9">
        <f t="shared" si="316"/>
        <v>0.52577546296379296</v>
      </c>
      <c r="S2043" t="b">
        <v>0</v>
      </c>
      <c r="T2043">
        <v>120</v>
      </c>
      <c r="U2043">
        <f t="shared" si="317"/>
        <v>120</v>
      </c>
      <c r="V2043" t="str">
        <f t="shared" si="318"/>
        <v/>
      </c>
      <c r="W2043" t="b">
        <v>1</v>
      </c>
      <c r="X2043" t="s">
        <v>8293</v>
      </c>
      <c r="Y2043" s="3">
        <f t="shared" si="319"/>
        <v>1.8186315789473684</v>
      </c>
      <c r="Z2043" s="4">
        <f t="shared" si="312"/>
        <v>143.97499999999999</v>
      </c>
      <c r="AA2043" t="s">
        <v>8315</v>
      </c>
      <c r="AB2043" t="s">
        <v>8345</v>
      </c>
      <c r="AC2043">
        <f>1</f>
        <v>1</v>
      </c>
    </row>
    <row r="2044" spans="1:29" ht="43.2" x14ac:dyDescent="0.3">
      <c r="A2044">
        <v>2042</v>
      </c>
      <c r="B2044" s="1" t="s">
        <v>2043</v>
      </c>
      <c r="C2044" s="1" t="s">
        <v>6152</v>
      </c>
      <c r="D2044">
        <v>10000</v>
      </c>
      <c r="E2044">
        <f>VLOOKUP(D2044,LU_A!$C$2:$D$13,1,TRUE)</f>
        <v>10000</v>
      </c>
      <c r="F2044" t="str">
        <f>VLOOKUP($D2044,LU_A!$C$2:$D$13,2,TRUE)</f>
        <v>SmD</v>
      </c>
      <c r="G2044">
        <v>12353</v>
      </c>
      <c r="H2044" t="s">
        <v>8219</v>
      </c>
      <c r="I2044" t="s">
        <v>8224</v>
      </c>
      <c r="J2044" t="s">
        <v>8246</v>
      </c>
      <c r="K2044">
        <v>1453481974</v>
      </c>
      <c r="L2044" s="8">
        <f t="shared" si="310"/>
        <v>42391.708032407405</v>
      </c>
      <c r="M2044" s="8">
        <f t="shared" si="313"/>
        <v>42391</v>
      </c>
      <c r="N2044" s="9">
        <f t="shared" si="314"/>
        <v>0.70803240740497131</v>
      </c>
      <c r="O2044">
        <v>1448297974</v>
      </c>
      <c r="P2044" s="8">
        <f t="shared" si="311"/>
        <v>42331.708032407405</v>
      </c>
      <c r="Q2044" s="8">
        <f t="shared" si="315"/>
        <v>42331</v>
      </c>
      <c r="R2044" s="9">
        <f t="shared" si="316"/>
        <v>0.70803240740497131</v>
      </c>
      <c r="S2044" t="b">
        <v>0</v>
      </c>
      <c r="T2044">
        <v>140</v>
      </c>
      <c r="U2044">
        <f t="shared" si="317"/>
        <v>140</v>
      </c>
      <c r="V2044" t="str">
        <f t="shared" si="318"/>
        <v/>
      </c>
      <c r="W2044" t="b">
        <v>1</v>
      </c>
      <c r="X2044" t="s">
        <v>8293</v>
      </c>
      <c r="Y2044" s="3">
        <f t="shared" si="319"/>
        <v>1.2353000000000001</v>
      </c>
      <c r="Z2044" s="4">
        <f t="shared" si="312"/>
        <v>88.23571428571428</v>
      </c>
      <c r="AA2044" t="s">
        <v>8315</v>
      </c>
      <c r="AB2044" t="s">
        <v>8345</v>
      </c>
      <c r="AC2044">
        <f>1</f>
        <v>1</v>
      </c>
    </row>
    <row r="2045" spans="1:29" ht="43.2" x14ac:dyDescent="0.3">
      <c r="A2045">
        <v>2043</v>
      </c>
      <c r="B2045" s="1" t="s">
        <v>2044</v>
      </c>
      <c r="C2045" s="1" t="s">
        <v>6153</v>
      </c>
      <c r="D2045">
        <v>1385</v>
      </c>
      <c r="E2045">
        <f>VLOOKUP(D2045,LU_A!$C$2:$D$13,1,TRUE)</f>
        <v>1000</v>
      </c>
      <c r="F2045" t="str">
        <f>VLOOKUP($D2045,LU_A!$C$2:$D$13,2,TRUE)</f>
        <v>SmB</v>
      </c>
      <c r="G2045">
        <v>7011</v>
      </c>
      <c r="H2045" t="s">
        <v>8219</v>
      </c>
      <c r="I2045" t="s">
        <v>8224</v>
      </c>
      <c r="J2045" t="s">
        <v>8246</v>
      </c>
      <c r="K2045">
        <v>1481432340</v>
      </c>
      <c r="L2045" s="8">
        <f t="shared" si="310"/>
        <v>42715.207638888889</v>
      </c>
      <c r="M2045" s="8">
        <f t="shared" si="313"/>
        <v>42715</v>
      </c>
      <c r="N2045" s="9">
        <f t="shared" si="314"/>
        <v>0.20763888888905058</v>
      </c>
      <c r="O2045">
        <v>1476764077</v>
      </c>
      <c r="P2045" s="8">
        <f t="shared" si="311"/>
        <v>42661.176817129628</v>
      </c>
      <c r="Q2045" s="8">
        <f t="shared" si="315"/>
        <v>42661</v>
      </c>
      <c r="R2045" s="9">
        <f t="shared" si="316"/>
        <v>0.17681712962803431</v>
      </c>
      <c r="S2045" t="b">
        <v>0</v>
      </c>
      <c r="T2045">
        <v>193</v>
      </c>
      <c r="U2045">
        <f t="shared" si="317"/>
        <v>193</v>
      </c>
      <c r="V2045" t="str">
        <f t="shared" si="318"/>
        <v/>
      </c>
      <c r="W2045" t="b">
        <v>1</v>
      </c>
      <c r="X2045" t="s">
        <v>8293</v>
      </c>
      <c r="Y2045" s="3">
        <f t="shared" si="319"/>
        <v>5.0620938628158845</v>
      </c>
      <c r="Z2045" s="4">
        <f t="shared" si="312"/>
        <v>36.326424870466319</v>
      </c>
      <c r="AA2045" t="s">
        <v>8315</v>
      </c>
      <c r="AB2045" t="s">
        <v>8345</v>
      </c>
      <c r="AC2045">
        <f>1</f>
        <v>1</v>
      </c>
    </row>
    <row r="2046" spans="1:29" ht="43.2" x14ac:dyDescent="0.3">
      <c r="A2046">
        <v>2044</v>
      </c>
      <c r="B2046" s="1" t="s">
        <v>2045</v>
      </c>
      <c r="C2046" s="1" t="s">
        <v>6154</v>
      </c>
      <c r="D2046">
        <v>15000</v>
      </c>
      <c r="E2046">
        <f>VLOOKUP(D2046,LU_A!$C$2:$D$13,1,TRUE)</f>
        <v>15000</v>
      </c>
      <c r="F2046" t="str">
        <f>VLOOKUP($D2046,LU_A!$C$2:$D$13,2,TRUE)</f>
        <v>MedA</v>
      </c>
      <c r="G2046">
        <v>16232</v>
      </c>
      <c r="H2046" t="s">
        <v>8219</v>
      </c>
      <c r="I2046" t="s">
        <v>8224</v>
      </c>
      <c r="J2046" t="s">
        <v>8246</v>
      </c>
      <c r="K2046">
        <v>1434212714</v>
      </c>
      <c r="L2046" s="8">
        <f t="shared" si="310"/>
        <v>42168.684189814812</v>
      </c>
      <c r="M2046" s="8">
        <f t="shared" si="313"/>
        <v>42168</v>
      </c>
      <c r="N2046" s="9">
        <f t="shared" si="314"/>
        <v>0.68418981481227092</v>
      </c>
      <c r="O2046">
        <v>1431620714</v>
      </c>
      <c r="P2046" s="8">
        <f t="shared" si="311"/>
        <v>42138.684189814812</v>
      </c>
      <c r="Q2046" s="8">
        <f t="shared" si="315"/>
        <v>42138</v>
      </c>
      <c r="R2046" s="9">
        <f t="shared" si="316"/>
        <v>0.68418981481227092</v>
      </c>
      <c r="S2046" t="b">
        <v>0</v>
      </c>
      <c r="T2046">
        <v>180</v>
      </c>
      <c r="U2046">
        <f t="shared" si="317"/>
        <v>180</v>
      </c>
      <c r="V2046" t="str">
        <f t="shared" si="318"/>
        <v/>
      </c>
      <c r="W2046" t="b">
        <v>1</v>
      </c>
      <c r="X2046" t="s">
        <v>8293</v>
      </c>
      <c r="Y2046" s="3">
        <f t="shared" si="319"/>
        <v>1.0821333333333334</v>
      </c>
      <c r="Z2046" s="4">
        <f t="shared" si="312"/>
        <v>90.177777777777777</v>
      </c>
      <c r="AA2046" t="s">
        <v>8315</v>
      </c>
      <c r="AB2046" t="s">
        <v>8345</v>
      </c>
      <c r="AC2046">
        <f>1</f>
        <v>1</v>
      </c>
    </row>
    <row r="2047" spans="1:29" ht="43.2" x14ac:dyDescent="0.3">
      <c r="A2047">
        <v>2045</v>
      </c>
      <c r="B2047" s="1" t="s">
        <v>2046</v>
      </c>
      <c r="C2047" s="1" t="s">
        <v>6155</v>
      </c>
      <c r="D2047">
        <v>4900</v>
      </c>
      <c r="E2047">
        <f>VLOOKUP(D2047,LU_A!$C$2:$D$13,1,TRUE)</f>
        <v>1000</v>
      </c>
      <c r="F2047" t="str">
        <f>VLOOKUP($D2047,LU_A!$C$2:$D$13,2,TRUE)</f>
        <v>SmB</v>
      </c>
      <c r="G2047">
        <v>40140.01</v>
      </c>
      <c r="H2047" t="s">
        <v>8219</v>
      </c>
      <c r="I2047" t="s">
        <v>8224</v>
      </c>
      <c r="J2047" t="s">
        <v>8246</v>
      </c>
      <c r="K2047">
        <v>1341799647</v>
      </c>
      <c r="L2047" s="8">
        <f t="shared" si="310"/>
        <v>41099.088506944441</v>
      </c>
      <c r="M2047" s="8">
        <f t="shared" si="313"/>
        <v>41099</v>
      </c>
      <c r="N2047" s="9">
        <f t="shared" si="314"/>
        <v>8.8506944441178348E-2</v>
      </c>
      <c r="O2047">
        <v>1339207647</v>
      </c>
      <c r="P2047" s="8">
        <f t="shared" si="311"/>
        <v>41069.088506944441</v>
      </c>
      <c r="Q2047" s="8">
        <f t="shared" si="315"/>
        <v>41069</v>
      </c>
      <c r="R2047" s="9">
        <f t="shared" si="316"/>
        <v>8.8506944441178348E-2</v>
      </c>
      <c r="S2047" t="b">
        <v>0</v>
      </c>
      <c r="T2047">
        <v>263</v>
      </c>
      <c r="U2047">
        <f t="shared" si="317"/>
        <v>263</v>
      </c>
      <c r="V2047" t="str">
        <f t="shared" si="318"/>
        <v/>
      </c>
      <c r="W2047" t="b">
        <v>1</v>
      </c>
      <c r="X2047" t="s">
        <v>8293</v>
      </c>
      <c r="Y2047" s="3">
        <f t="shared" si="319"/>
        <v>8.1918387755102042</v>
      </c>
      <c r="Z2047" s="4">
        <f t="shared" si="312"/>
        <v>152.62361216730039</v>
      </c>
      <c r="AA2047" t="s">
        <v>8315</v>
      </c>
      <c r="AB2047" t="s">
        <v>8345</v>
      </c>
      <c r="AC2047">
        <f>1</f>
        <v>1</v>
      </c>
    </row>
    <row r="2048" spans="1:29" ht="43.2" x14ac:dyDescent="0.3">
      <c r="A2048">
        <v>2046</v>
      </c>
      <c r="B2048" s="1" t="s">
        <v>2047</v>
      </c>
      <c r="C2048" s="1" t="s">
        <v>6156</v>
      </c>
      <c r="D2048">
        <v>10000</v>
      </c>
      <c r="E2048">
        <f>VLOOKUP(D2048,LU_A!$C$2:$D$13,1,TRUE)</f>
        <v>10000</v>
      </c>
      <c r="F2048" t="str">
        <f>VLOOKUP($D2048,LU_A!$C$2:$D$13,2,TRUE)</f>
        <v>SmD</v>
      </c>
      <c r="G2048">
        <v>12110</v>
      </c>
      <c r="H2048" t="s">
        <v>8219</v>
      </c>
      <c r="I2048" t="s">
        <v>8224</v>
      </c>
      <c r="J2048" t="s">
        <v>8246</v>
      </c>
      <c r="K2048">
        <v>1369282044</v>
      </c>
      <c r="L2048" s="8">
        <f t="shared" si="310"/>
        <v>41417.171805555554</v>
      </c>
      <c r="M2048" s="8">
        <f t="shared" si="313"/>
        <v>41417</v>
      </c>
      <c r="N2048" s="9">
        <f t="shared" si="314"/>
        <v>0.171805555553874</v>
      </c>
      <c r="O2048">
        <v>1366690044</v>
      </c>
      <c r="P2048" s="8">
        <f t="shared" si="311"/>
        <v>41387.171805555554</v>
      </c>
      <c r="Q2048" s="8">
        <f t="shared" si="315"/>
        <v>41387</v>
      </c>
      <c r="R2048" s="9">
        <f t="shared" si="316"/>
        <v>0.171805555553874</v>
      </c>
      <c r="S2048" t="b">
        <v>0</v>
      </c>
      <c r="T2048">
        <v>217</v>
      </c>
      <c r="U2048">
        <f t="shared" si="317"/>
        <v>217</v>
      </c>
      <c r="V2048" t="str">
        <f t="shared" si="318"/>
        <v/>
      </c>
      <c r="W2048" t="b">
        <v>1</v>
      </c>
      <c r="X2048" t="s">
        <v>8293</v>
      </c>
      <c r="Y2048" s="3">
        <f t="shared" si="319"/>
        <v>1.2110000000000001</v>
      </c>
      <c r="Z2048" s="4">
        <f t="shared" si="312"/>
        <v>55.806451612903224</v>
      </c>
      <c r="AA2048" t="s">
        <v>8315</v>
      </c>
      <c r="AB2048" t="s">
        <v>8345</v>
      </c>
      <c r="AC2048">
        <f>1</f>
        <v>1</v>
      </c>
    </row>
    <row r="2049" spans="1:29" ht="43.2" x14ac:dyDescent="0.3">
      <c r="A2049">
        <v>2047</v>
      </c>
      <c r="B2049" s="1" t="s">
        <v>2048</v>
      </c>
      <c r="C2049" s="1" t="s">
        <v>6157</v>
      </c>
      <c r="D2049">
        <v>98000</v>
      </c>
      <c r="E2049">
        <f>VLOOKUP(D2049,LU_A!$C$2:$D$13,1,TRUE)</f>
        <v>50000</v>
      </c>
      <c r="F2049" t="str">
        <f>VLOOKUP($D2049,LU_A!$C$2:$D$13,2,TRUE)</f>
        <v>LgD</v>
      </c>
      <c r="G2049">
        <v>100939</v>
      </c>
      <c r="H2049" t="s">
        <v>8219</v>
      </c>
      <c r="I2049" t="s">
        <v>8226</v>
      </c>
      <c r="J2049" t="s">
        <v>8248</v>
      </c>
      <c r="K2049">
        <v>1429228800</v>
      </c>
      <c r="L2049" s="8">
        <f t="shared" si="310"/>
        <v>42111</v>
      </c>
      <c r="M2049" s="8">
        <f t="shared" si="313"/>
        <v>42111</v>
      </c>
      <c r="N2049" s="9">
        <f t="shared" si="314"/>
        <v>0</v>
      </c>
      <c r="O2049">
        <v>1426714870</v>
      </c>
      <c r="P2049" s="8">
        <f t="shared" si="311"/>
        <v>42081.903587962966</v>
      </c>
      <c r="Q2049" s="8">
        <f t="shared" si="315"/>
        <v>42081</v>
      </c>
      <c r="R2049" s="9">
        <f t="shared" si="316"/>
        <v>0.90358796296641231</v>
      </c>
      <c r="S2049" t="b">
        <v>0</v>
      </c>
      <c r="T2049">
        <v>443</v>
      </c>
      <c r="U2049">
        <f t="shared" si="317"/>
        <v>443</v>
      </c>
      <c r="V2049" t="str">
        <f t="shared" si="318"/>
        <v/>
      </c>
      <c r="W2049" t="b">
        <v>1</v>
      </c>
      <c r="X2049" t="s">
        <v>8293</v>
      </c>
      <c r="Y2049" s="3">
        <f t="shared" si="319"/>
        <v>1.0299897959183673</v>
      </c>
      <c r="Z2049" s="4">
        <f t="shared" si="312"/>
        <v>227.85327313769753</v>
      </c>
      <c r="AA2049" t="s">
        <v>8315</v>
      </c>
      <c r="AB2049" t="s">
        <v>8345</v>
      </c>
      <c r="AC2049">
        <f>1</f>
        <v>1</v>
      </c>
    </row>
    <row r="2050" spans="1:29" ht="43.2" x14ac:dyDescent="0.3">
      <c r="A2050">
        <v>2048</v>
      </c>
      <c r="B2050" s="1" t="s">
        <v>2049</v>
      </c>
      <c r="C2050" s="1" t="s">
        <v>6158</v>
      </c>
      <c r="D2050">
        <v>85000</v>
      </c>
      <c r="E2050">
        <f>VLOOKUP(D2050,LU_A!$C$2:$D$13,1,TRUE)</f>
        <v>50000</v>
      </c>
      <c r="F2050" t="str">
        <f>VLOOKUP($D2050,LU_A!$C$2:$D$13,2,TRUE)</f>
        <v>LgD</v>
      </c>
      <c r="G2050">
        <v>126082.45</v>
      </c>
      <c r="H2050" t="s">
        <v>8219</v>
      </c>
      <c r="I2050" t="s">
        <v>8224</v>
      </c>
      <c r="J2050" t="s">
        <v>8246</v>
      </c>
      <c r="K2050">
        <v>1369323491</v>
      </c>
      <c r="L2050" s="8">
        <f t="shared" ref="L2050:L2113" si="320">(((K2050/60)/60)/24)+DATE(1970,1,1)</f>
        <v>41417.651516203703</v>
      </c>
      <c r="M2050" s="8">
        <f t="shared" si="313"/>
        <v>41417</v>
      </c>
      <c r="N2050" s="9">
        <f t="shared" si="314"/>
        <v>0.65151620370306773</v>
      </c>
      <c r="O2050">
        <v>1366731491</v>
      </c>
      <c r="P2050" s="8">
        <f t="shared" ref="P2050:P2113" si="321">(((O2050/60)/60)/24)+DATE(1970,1,1)</f>
        <v>41387.651516203703</v>
      </c>
      <c r="Q2050" s="8">
        <f t="shared" si="315"/>
        <v>41387</v>
      </c>
      <c r="R2050" s="9">
        <f t="shared" si="316"/>
        <v>0.65151620370306773</v>
      </c>
      <c r="S2050" t="b">
        <v>0</v>
      </c>
      <c r="T2050">
        <v>1373</v>
      </c>
      <c r="U2050">
        <f t="shared" si="317"/>
        <v>1373</v>
      </c>
      <c r="V2050" t="str">
        <f t="shared" si="318"/>
        <v/>
      </c>
      <c r="W2050" t="b">
        <v>1</v>
      </c>
      <c r="X2050" t="s">
        <v>8293</v>
      </c>
      <c r="Y2050" s="3">
        <f t="shared" si="319"/>
        <v>1.4833229411764706</v>
      </c>
      <c r="Z2050" s="4">
        <f t="shared" ref="Z2050:Z2113" si="322">IFERROR(G2050/T2050," ")</f>
        <v>91.82989803350327</v>
      </c>
      <c r="AA2050" t="s">
        <v>8315</v>
      </c>
      <c r="AB2050" t="s">
        <v>8345</v>
      </c>
      <c r="AC2050">
        <f>1</f>
        <v>1</v>
      </c>
    </row>
    <row r="2051" spans="1:29" x14ac:dyDescent="0.3">
      <c r="A2051">
        <v>2049</v>
      </c>
      <c r="B2051" s="1" t="s">
        <v>2050</v>
      </c>
      <c r="C2051" s="1" t="s">
        <v>6159</v>
      </c>
      <c r="D2051">
        <v>50000</v>
      </c>
      <c r="E2051">
        <f>VLOOKUP(D2051,LU_A!$C$2:$D$13,1,TRUE)</f>
        <v>50000</v>
      </c>
      <c r="F2051" t="str">
        <f>VLOOKUP($D2051,LU_A!$C$2:$D$13,2,TRUE)</f>
        <v>LgD</v>
      </c>
      <c r="G2051">
        <v>60095.35</v>
      </c>
      <c r="H2051" t="s">
        <v>8219</v>
      </c>
      <c r="I2051" t="s">
        <v>8225</v>
      </c>
      <c r="J2051" t="s">
        <v>8247</v>
      </c>
      <c r="K2051">
        <v>1386025140</v>
      </c>
      <c r="L2051" s="8">
        <f t="shared" si="320"/>
        <v>41610.957638888889</v>
      </c>
      <c r="M2051" s="8">
        <f t="shared" ref="M2051:M2114" si="323">INT(L2051)</f>
        <v>41610</v>
      </c>
      <c r="N2051" s="9">
        <f t="shared" ref="N2051:N2114" si="324">L2051-M2051</f>
        <v>0.95763888888905058</v>
      </c>
      <c r="O2051">
        <v>1382963963</v>
      </c>
      <c r="P2051" s="8">
        <f t="shared" si="321"/>
        <v>41575.527349537035</v>
      </c>
      <c r="Q2051" s="8">
        <f t="shared" ref="Q2051:Q2114" si="325">INT(P2051)</f>
        <v>41575</v>
      </c>
      <c r="R2051" s="9">
        <f t="shared" ref="R2051:R2114" si="326">P2051-Q2051</f>
        <v>0.52734953703475185</v>
      </c>
      <c r="S2051" t="b">
        <v>0</v>
      </c>
      <c r="T2051">
        <v>742</v>
      </c>
      <c r="U2051">
        <f t="shared" ref="U2051:U2114" si="327">IF(H2051="successful",T2051,"")</f>
        <v>742</v>
      </c>
      <c r="V2051" t="str">
        <f t="shared" ref="V2051:V2114" si="328">IF(H2051="failed",T2051,"")</f>
        <v/>
      </c>
      <c r="W2051" t="b">
        <v>1</v>
      </c>
      <c r="X2051" t="s">
        <v>8293</v>
      </c>
      <c r="Y2051" s="3">
        <f t="shared" ref="Y2051:Y2114" si="329">G2051/D2051</f>
        <v>1.2019070000000001</v>
      </c>
      <c r="Z2051" s="4">
        <f t="shared" si="322"/>
        <v>80.991037735849048</v>
      </c>
      <c r="AA2051" t="s">
        <v>8315</v>
      </c>
      <c r="AB2051" t="s">
        <v>8345</v>
      </c>
      <c r="AC2051">
        <f>1</f>
        <v>1</v>
      </c>
    </row>
    <row r="2052" spans="1:29" ht="43.2" x14ac:dyDescent="0.3">
      <c r="A2052">
        <v>2050</v>
      </c>
      <c r="B2052" s="1" t="s">
        <v>2051</v>
      </c>
      <c r="C2052" s="1" t="s">
        <v>6160</v>
      </c>
      <c r="D2052">
        <v>10000</v>
      </c>
      <c r="E2052">
        <f>VLOOKUP(D2052,LU_A!$C$2:$D$13,1,TRUE)</f>
        <v>10000</v>
      </c>
      <c r="F2052" t="str">
        <f>VLOOKUP($D2052,LU_A!$C$2:$D$13,2,TRUE)</f>
        <v>SmD</v>
      </c>
      <c r="G2052">
        <v>47327</v>
      </c>
      <c r="H2052" t="s">
        <v>8219</v>
      </c>
      <c r="I2052" t="s">
        <v>8224</v>
      </c>
      <c r="J2052" t="s">
        <v>8246</v>
      </c>
      <c r="K2052">
        <v>1433036578</v>
      </c>
      <c r="L2052" s="8">
        <f t="shared" si="320"/>
        <v>42155.071504629625</v>
      </c>
      <c r="M2052" s="8">
        <f t="shared" si="323"/>
        <v>42155</v>
      </c>
      <c r="N2052" s="9">
        <f t="shared" si="324"/>
        <v>7.1504629624541849E-2</v>
      </c>
      <c r="O2052">
        <v>1429580578</v>
      </c>
      <c r="P2052" s="8">
        <f t="shared" si="321"/>
        <v>42115.071504629625</v>
      </c>
      <c r="Q2052" s="8">
        <f t="shared" si="325"/>
        <v>42115</v>
      </c>
      <c r="R2052" s="9">
        <f t="shared" si="326"/>
        <v>7.1504629624541849E-2</v>
      </c>
      <c r="S2052" t="b">
        <v>0</v>
      </c>
      <c r="T2052">
        <v>170</v>
      </c>
      <c r="U2052">
        <f t="shared" si="327"/>
        <v>170</v>
      </c>
      <c r="V2052" t="str">
        <f t="shared" si="328"/>
        <v/>
      </c>
      <c r="W2052" t="b">
        <v>1</v>
      </c>
      <c r="X2052" t="s">
        <v>8293</v>
      </c>
      <c r="Y2052" s="3">
        <f t="shared" si="329"/>
        <v>4.7327000000000004</v>
      </c>
      <c r="Z2052" s="4">
        <f t="shared" si="322"/>
        <v>278.39411764705881</v>
      </c>
      <c r="AA2052" t="s">
        <v>8315</v>
      </c>
      <c r="AB2052" t="s">
        <v>8345</v>
      </c>
      <c r="AC2052">
        <f>1</f>
        <v>1</v>
      </c>
    </row>
    <row r="2053" spans="1:29" ht="43.2" x14ac:dyDescent="0.3">
      <c r="A2053">
        <v>2051</v>
      </c>
      <c r="B2053" s="1" t="s">
        <v>2052</v>
      </c>
      <c r="C2053" s="1" t="s">
        <v>6161</v>
      </c>
      <c r="D2053">
        <v>8000</v>
      </c>
      <c r="E2053">
        <f>VLOOKUP(D2053,LU_A!$C$2:$D$13,1,TRUE)</f>
        <v>5000</v>
      </c>
      <c r="F2053" t="str">
        <f>VLOOKUP($D2053,LU_A!$C$2:$D$13,2,TRUE)</f>
        <v>SmC</v>
      </c>
      <c r="G2053">
        <v>10429</v>
      </c>
      <c r="H2053" t="s">
        <v>8219</v>
      </c>
      <c r="I2053" t="s">
        <v>8224</v>
      </c>
      <c r="J2053" t="s">
        <v>8246</v>
      </c>
      <c r="K2053">
        <v>1388017937</v>
      </c>
      <c r="L2053" s="8">
        <f t="shared" si="320"/>
        <v>41634.022418981483</v>
      </c>
      <c r="M2053" s="8">
        <f t="shared" si="323"/>
        <v>41634</v>
      </c>
      <c r="N2053" s="9">
        <f t="shared" si="324"/>
        <v>2.2418981483497191E-2</v>
      </c>
      <c r="O2053">
        <v>1385425937</v>
      </c>
      <c r="P2053" s="8">
        <f t="shared" si="321"/>
        <v>41604.022418981483</v>
      </c>
      <c r="Q2053" s="8">
        <f t="shared" si="325"/>
        <v>41604</v>
      </c>
      <c r="R2053" s="9">
        <f t="shared" si="326"/>
        <v>2.2418981483497191E-2</v>
      </c>
      <c r="S2053" t="b">
        <v>0</v>
      </c>
      <c r="T2053">
        <v>242</v>
      </c>
      <c r="U2053">
        <f t="shared" si="327"/>
        <v>242</v>
      </c>
      <c r="V2053" t="str">
        <f t="shared" si="328"/>
        <v/>
      </c>
      <c r="W2053" t="b">
        <v>1</v>
      </c>
      <c r="X2053" t="s">
        <v>8293</v>
      </c>
      <c r="Y2053" s="3">
        <f t="shared" si="329"/>
        <v>1.303625</v>
      </c>
      <c r="Z2053" s="4">
        <f t="shared" si="322"/>
        <v>43.095041322314053</v>
      </c>
      <c r="AA2053" t="s">
        <v>8315</v>
      </c>
      <c r="AB2053" t="s">
        <v>8345</v>
      </c>
      <c r="AC2053">
        <f>1</f>
        <v>1</v>
      </c>
    </row>
    <row r="2054" spans="1:29" ht="43.2" x14ac:dyDescent="0.3">
      <c r="A2054">
        <v>2052</v>
      </c>
      <c r="B2054" s="1" t="s">
        <v>2053</v>
      </c>
      <c r="C2054" s="1" t="s">
        <v>6162</v>
      </c>
      <c r="D2054">
        <v>50000</v>
      </c>
      <c r="E2054">
        <f>VLOOKUP(D2054,LU_A!$C$2:$D$13,1,TRUE)</f>
        <v>50000</v>
      </c>
      <c r="F2054" t="str">
        <f>VLOOKUP($D2054,LU_A!$C$2:$D$13,2,TRUE)</f>
        <v>LgD</v>
      </c>
      <c r="G2054">
        <v>176524</v>
      </c>
      <c r="H2054" t="s">
        <v>8219</v>
      </c>
      <c r="I2054" t="s">
        <v>8224</v>
      </c>
      <c r="J2054" t="s">
        <v>8246</v>
      </c>
      <c r="K2054">
        <v>1455933653</v>
      </c>
      <c r="L2054" s="8">
        <f t="shared" si="320"/>
        <v>42420.08394675926</v>
      </c>
      <c r="M2054" s="8">
        <f t="shared" si="323"/>
        <v>42420</v>
      </c>
      <c r="N2054" s="9">
        <f t="shared" si="324"/>
        <v>8.3946759259561077E-2</v>
      </c>
      <c r="O2054">
        <v>1452045653</v>
      </c>
      <c r="P2054" s="8">
        <f t="shared" si="321"/>
        <v>42375.08394675926</v>
      </c>
      <c r="Q2054" s="8">
        <f t="shared" si="325"/>
        <v>42375</v>
      </c>
      <c r="R2054" s="9">
        <f t="shared" si="326"/>
        <v>8.3946759259561077E-2</v>
      </c>
      <c r="S2054" t="b">
        <v>0</v>
      </c>
      <c r="T2054">
        <v>541</v>
      </c>
      <c r="U2054">
        <f t="shared" si="327"/>
        <v>541</v>
      </c>
      <c r="V2054" t="str">
        <f t="shared" si="328"/>
        <v/>
      </c>
      <c r="W2054" t="b">
        <v>1</v>
      </c>
      <c r="X2054" t="s">
        <v>8293</v>
      </c>
      <c r="Y2054" s="3">
        <f t="shared" si="329"/>
        <v>3.5304799999999998</v>
      </c>
      <c r="Z2054" s="4">
        <f t="shared" si="322"/>
        <v>326.29205175600737</v>
      </c>
      <c r="AA2054" t="s">
        <v>8315</v>
      </c>
      <c r="AB2054" t="s">
        <v>8345</v>
      </c>
      <c r="AC2054">
        <f>1</f>
        <v>1</v>
      </c>
    </row>
    <row r="2055" spans="1:29" ht="43.2" x14ac:dyDescent="0.3">
      <c r="A2055">
        <v>2053</v>
      </c>
      <c r="B2055" s="1" t="s">
        <v>2054</v>
      </c>
      <c r="C2055" s="1" t="s">
        <v>6163</v>
      </c>
      <c r="D2055">
        <v>5000</v>
      </c>
      <c r="E2055">
        <f>VLOOKUP(D2055,LU_A!$C$2:$D$13,1,TRUE)</f>
        <v>5000</v>
      </c>
      <c r="F2055" t="str">
        <f>VLOOKUP($D2055,LU_A!$C$2:$D$13,2,TRUE)</f>
        <v>SmC</v>
      </c>
      <c r="G2055">
        <v>5051</v>
      </c>
      <c r="H2055" t="s">
        <v>8219</v>
      </c>
      <c r="I2055" t="s">
        <v>8224</v>
      </c>
      <c r="J2055" t="s">
        <v>8246</v>
      </c>
      <c r="K2055">
        <v>1448466551</v>
      </c>
      <c r="L2055" s="8">
        <f t="shared" si="320"/>
        <v>42333.659155092595</v>
      </c>
      <c r="M2055" s="8">
        <f t="shared" si="323"/>
        <v>42333</v>
      </c>
      <c r="N2055" s="9">
        <f t="shared" si="324"/>
        <v>0.65915509259502869</v>
      </c>
      <c r="O2055">
        <v>1445870951</v>
      </c>
      <c r="P2055" s="8">
        <f t="shared" si="321"/>
        <v>42303.617488425924</v>
      </c>
      <c r="Q2055" s="8">
        <f t="shared" si="325"/>
        <v>42303</v>
      </c>
      <c r="R2055" s="9">
        <f t="shared" si="326"/>
        <v>0.61748842592351139</v>
      </c>
      <c r="S2055" t="b">
        <v>0</v>
      </c>
      <c r="T2055">
        <v>121</v>
      </c>
      <c r="U2055">
        <f t="shared" si="327"/>
        <v>121</v>
      </c>
      <c r="V2055" t="str">
        <f t="shared" si="328"/>
        <v/>
      </c>
      <c r="W2055" t="b">
        <v>1</v>
      </c>
      <c r="X2055" t="s">
        <v>8293</v>
      </c>
      <c r="Y2055" s="3">
        <f t="shared" si="329"/>
        <v>1.0102</v>
      </c>
      <c r="Z2055" s="4">
        <f t="shared" si="322"/>
        <v>41.743801652892564</v>
      </c>
      <c r="AA2055" t="s">
        <v>8315</v>
      </c>
      <c r="AB2055" t="s">
        <v>8345</v>
      </c>
      <c r="AC2055">
        <f>1</f>
        <v>1</v>
      </c>
    </row>
    <row r="2056" spans="1:29" ht="43.2" x14ac:dyDescent="0.3">
      <c r="A2056">
        <v>2054</v>
      </c>
      <c r="B2056" s="1" t="s">
        <v>2055</v>
      </c>
      <c r="C2056" s="1" t="s">
        <v>6164</v>
      </c>
      <c r="D2056">
        <v>35000</v>
      </c>
      <c r="E2056">
        <f>VLOOKUP(D2056,LU_A!$C$2:$D$13,1,TRUE)</f>
        <v>35000</v>
      </c>
      <c r="F2056" t="str">
        <f>VLOOKUP($D2056,LU_A!$C$2:$D$13,2,TRUE)</f>
        <v>LgA</v>
      </c>
      <c r="G2056">
        <v>39757</v>
      </c>
      <c r="H2056" t="s">
        <v>8219</v>
      </c>
      <c r="I2056" t="s">
        <v>8225</v>
      </c>
      <c r="J2056" t="s">
        <v>8247</v>
      </c>
      <c r="K2056">
        <v>1399033810</v>
      </c>
      <c r="L2056" s="8">
        <f t="shared" si="320"/>
        <v>41761.520949074074</v>
      </c>
      <c r="M2056" s="8">
        <f t="shared" si="323"/>
        <v>41761</v>
      </c>
      <c r="N2056" s="9">
        <f t="shared" si="324"/>
        <v>0.52094907407445135</v>
      </c>
      <c r="O2056">
        <v>1396441810</v>
      </c>
      <c r="P2056" s="8">
        <f t="shared" si="321"/>
        <v>41731.520949074074</v>
      </c>
      <c r="Q2056" s="8">
        <f t="shared" si="325"/>
        <v>41731</v>
      </c>
      <c r="R2056" s="9">
        <f t="shared" si="326"/>
        <v>0.52094907407445135</v>
      </c>
      <c r="S2056" t="b">
        <v>0</v>
      </c>
      <c r="T2056">
        <v>621</v>
      </c>
      <c r="U2056">
        <f t="shared" si="327"/>
        <v>621</v>
      </c>
      <c r="V2056" t="str">
        <f t="shared" si="328"/>
        <v/>
      </c>
      <c r="W2056" t="b">
        <v>1</v>
      </c>
      <c r="X2056" t="s">
        <v>8293</v>
      </c>
      <c r="Y2056" s="3">
        <f t="shared" si="329"/>
        <v>1.1359142857142857</v>
      </c>
      <c r="Z2056" s="4">
        <f t="shared" si="322"/>
        <v>64.020933977455712</v>
      </c>
      <c r="AA2056" t="s">
        <v>8315</v>
      </c>
      <c r="AB2056" t="s">
        <v>8345</v>
      </c>
      <c r="AC2056">
        <f>1</f>
        <v>1</v>
      </c>
    </row>
    <row r="2057" spans="1:29" ht="43.2" x14ac:dyDescent="0.3">
      <c r="A2057">
        <v>2055</v>
      </c>
      <c r="B2057" s="1" t="s">
        <v>2056</v>
      </c>
      <c r="C2057" s="1" t="s">
        <v>6165</v>
      </c>
      <c r="D2057">
        <v>6000</v>
      </c>
      <c r="E2057">
        <f>VLOOKUP(D2057,LU_A!$C$2:$D$13,1,TRUE)</f>
        <v>5000</v>
      </c>
      <c r="F2057" t="str">
        <f>VLOOKUP($D2057,LU_A!$C$2:$D$13,2,TRUE)</f>
        <v>SmC</v>
      </c>
      <c r="G2057">
        <v>10045</v>
      </c>
      <c r="H2057" t="s">
        <v>8219</v>
      </c>
      <c r="I2057" t="s">
        <v>8224</v>
      </c>
      <c r="J2057" t="s">
        <v>8246</v>
      </c>
      <c r="K2057">
        <v>1417579200</v>
      </c>
      <c r="L2057" s="8">
        <f t="shared" si="320"/>
        <v>41976.166666666672</v>
      </c>
      <c r="M2057" s="8">
        <f t="shared" si="323"/>
        <v>41976</v>
      </c>
      <c r="N2057" s="9">
        <f t="shared" si="324"/>
        <v>0.16666666667151731</v>
      </c>
      <c r="O2057">
        <v>1415031043</v>
      </c>
      <c r="P2057" s="8">
        <f t="shared" si="321"/>
        <v>41946.674108796295</v>
      </c>
      <c r="Q2057" s="8">
        <f t="shared" si="325"/>
        <v>41946</v>
      </c>
      <c r="R2057" s="9">
        <f t="shared" si="326"/>
        <v>0.67410879629460396</v>
      </c>
      <c r="S2057" t="b">
        <v>0</v>
      </c>
      <c r="T2057">
        <v>101</v>
      </c>
      <c r="U2057">
        <f t="shared" si="327"/>
        <v>101</v>
      </c>
      <c r="V2057" t="str">
        <f t="shared" si="328"/>
        <v/>
      </c>
      <c r="W2057" t="b">
        <v>1</v>
      </c>
      <c r="X2057" t="s">
        <v>8293</v>
      </c>
      <c r="Y2057" s="3">
        <f t="shared" si="329"/>
        <v>1.6741666666666666</v>
      </c>
      <c r="Z2057" s="4">
        <f t="shared" si="322"/>
        <v>99.455445544554451</v>
      </c>
      <c r="AA2057" t="s">
        <v>8315</v>
      </c>
      <c r="AB2057" t="s">
        <v>8345</v>
      </c>
      <c r="AC2057">
        <f>1</f>
        <v>1</v>
      </c>
    </row>
    <row r="2058" spans="1:29" ht="43.2" x14ac:dyDescent="0.3">
      <c r="A2058">
        <v>2056</v>
      </c>
      <c r="B2058" s="1" t="s">
        <v>2057</v>
      </c>
      <c r="C2058" s="1" t="s">
        <v>6166</v>
      </c>
      <c r="D2058">
        <v>50000</v>
      </c>
      <c r="E2058">
        <f>VLOOKUP(D2058,LU_A!$C$2:$D$13,1,TRUE)</f>
        <v>50000</v>
      </c>
      <c r="F2058" t="str">
        <f>VLOOKUP($D2058,LU_A!$C$2:$D$13,2,TRUE)</f>
        <v>LgD</v>
      </c>
      <c r="G2058">
        <v>76726</v>
      </c>
      <c r="H2058" t="s">
        <v>8219</v>
      </c>
      <c r="I2058" t="s">
        <v>8224</v>
      </c>
      <c r="J2058" t="s">
        <v>8246</v>
      </c>
      <c r="K2058">
        <v>1366222542</v>
      </c>
      <c r="L2058" s="8">
        <f t="shared" si="320"/>
        <v>41381.76090277778</v>
      </c>
      <c r="M2058" s="8">
        <f t="shared" si="323"/>
        <v>41381</v>
      </c>
      <c r="N2058" s="9">
        <f t="shared" si="324"/>
        <v>0.76090277777984738</v>
      </c>
      <c r="O2058">
        <v>1363630542</v>
      </c>
      <c r="P2058" s="8">
        <f t="shared" si="321"/>
        <v>41351.76090277778</v>
      </c>
      <c r="Q2058" s="8">
        <f t="shared" si="325"/>
        <v>41351</v>
      </c>
      <c r="R2058" s="9">
        <f t="shared" si="326"/>
        <v>0.76090277777984738</v>
      </c>
      <c r="S2058" t="b">
        <v>0</v>
      </c>
      <c r="T2058">
        <v>554</v>
      </c>
      <c r="U2058">
        <f t="shared" si="327"/>
        <v>554</v>
      </c>
      <c r="V2058" t="str">
        <f t="shared" si="328"/>
        <v/>
      </c>
      <c r="W2058" t="b">
        <v>1</v>
      </c>
      <c r="X2058" t="s">
        <v>8293</v>
      </c>
      <c r="Y2058" s="3">
        <f t="shared" si="329"/>
        <v>1.5345200000000001</v>
      </c>
      <c r="Z2058" s="4">
        <f t="shared" si="322"/>
        <v>138.49458483754512</v>
      </c>
      <c r="AA2058" t="s">
        <v>8315</v>
      </c>
      <c r="AB2058" t="s">
        <v>8345</v>
      </c>
      <c r="AC2058">
        <f>1</f>
        <v>1</v>
      </c>
    </row>
    <row r="2059" spans="1:29" ht="57.6" x14ac:dyDescent="0.3">
      <c r="A2059">
        <v>2057</v>
      </c>
      <c r="B2059" s="1" t="s">
        <v>2058</v>
      </c>
      <c r="C2059" s="1" t="s">
        <v>6167</v>
      </c>
      <c r="D2059">
        <v>15000</v>
      </c>
      <c r="E2059">
        <f>VLOOKUP(D2059,LU_A!$C$2:$D$13,1,TRUE)</f>
        <v>15000</v>
      </c>
      <c r="F2059" t="str">
        <f>VLOOKUP($D2059,LU_A!$C$2:$D$13,2,TRUE)</f>
        <v>MedA</v>
      </c>
      <c r="G2059">
        <v>30334.83</v>
      </c>
      <c r="H2059" t="s">
        <v>8219</v>
      </c>
      <c r="I2059" t="s">
        <v>8225</v>
      </c>
      <c r="J2059" t="s">
        <v>8247</v>
      </c>
      <c r="K2059">
        <v>1456487532</v>
      </c>
      <c r="L2059" s="8">
        <f t="shared" si="320"/>
        <v>42426.494583333333</v>
      </c>
      <c r="M2059" s="8">
        <f t="shared" si="323"/>
        <v>42426</v>
      </c>
      <c r="N2059" s="9">
        <f t="shared" si="324"/>
        <v>0.49458333333313931</v>
      </c>
      <c r="O2059">
        <v>1453895532</v>
      </c>
      <c r="P2059" s="8">
        <f t="shared" si="321"/>
        <v>42396.494583333333</v>
      </c>
      <c r="Q2059" s="8">
        <f t="shared" si="325"/>
        <v>42396</v>
      </c>
      <c r="R2059" s="9">
        <f t="shared" si="326"/>
        <v>0.49458333333313931</v>
      </c>
      <c r="S2059" t="b">
        <v>0</v>
      </c>
      <c r="T2059">
        <v>666</v>
      </c>
      <c r="U2059">
        <f t="shared" si="327"/>
        <v>666</v>
      </c>
      <c r="V2059" t="str">
        <f t="shared" si="328"/>
        <v/>
      </c>
      <c r="W2059" t="b">
        <v>1</v>
      </c>
      <c r="X2059" t="s">
        <v>8293</v>
      </c>
      <c r="Y2059" s="3">
        <f t="shared" si="329"/>
        <v>2.022322</v>
      </c>
      <c r="Z2059" s="4">
        <f t="shared" si="322"/>
        <v>45.547792792792798</v>
      </c>
      <c r="AA2059" t="s">
        <v>8315</v>
      </c>
      <c r="AB2059" t="s">
        <v>8345</v>
      </c>
      <c r="AC2059">
        <f>1</f>
        <v>1</v>
      </c>
    </row>
    <row r="2060" spans="1:29" ht="28.8" x14ac:dyDescent="0.3">
      <c r="A2060">
        <v>2058</v>
      </c>
      <c r="B2060" s="1" t="s">
        <v>2059</v>
      </c>
      <c r="C2060" s="1" t="s">
        <v>6168</v>
      </c>
      <c r="D2060">
        <v>2560</v>
      </c>
      <c r="E2060">
        <f>VLOOKUP(D2060,LU_A!$C$2:$D$13,1,TRUE)</f>
        <v>1000</v>
      </c>
      <c r="F2060" t="str">
        <f>VLOOKUP($D2060,LU_A!$C$2:$D$13,2,TRUE)</f>
        <v>SmB</v>
      </c>
      <c r="G2060">
        <v>4308</v>
      </c>
      <c r="H2060" t="s">
        <v>8219</v>
      </c>
      <c r="I2060" t="s">
        <v>8225</v>
      </c>
      <c r="J2060" t="s">
        <v>8247</v>
      </c>
      <c r="K2060">
        <v>1425326400</v>
      </c>
      <c r="L2060" s="8">
        <f t="shared" si="320"/>
        <v>42065.833333333328</v>
      </c>
      <c r="M2060" s="8">
        <f t="shared" si="323"/>
        <v>42065</v>
      </c>
      <c r="N2060" s="9">
        <f t="shared" si="324"/>
        <v>0.83333333332848269</v>
      </c>
      <c r="O2060">
        <v>1421916830</v>
      </c>
      <c r="P2060" s="8">
        <f t="shared" si="321"/>
        <v>42026.370717592596</v>
      </c>
      <c r="Q2060" s="8">
        <f t="shared" si="325"/>
        <v>42026</v>
      </c>
      <c r="R2060" s="9">
        <f t="shared" si="326"/>
        <v>0.37071759259561077</v>
      </c>
      <c r="S2060" t="b">
        <v>0</v>
      </c>
      <c r="T2060">
        <v>410</v>
      </c>
      <c r="U2060">
        <f t="shared" si="327"/>
        <v>410</v>
      </c>
      <c r="V2060" t="str">
        <f t="shared" si="328"/>
        <v/>
      </c>
      <c r="W2060" t="b">
        <v>1</v>
      </c>
      <c r="X2060" t="s">
        <v>8293</v>
      </c>
      <c r="Y2060" s="3">
        <f t="shared" si="329"/>
        <v>1.6828125</v>
      </c>
      <c r="Z2060" s="4">
        <f t="shared" si="322"/>
        <v>10.507317073170732</v>
      </c>
      <c r="AA2060" t="s">
        <v>8315</v>
      </c>
      <c r="AB2060" t="s">
        <v>8345</v>
      </c>
      <c r="AC2060">
        <f>1</f>
        <v>1</v>
      </c>
    </row>
    <row r="2061" spans="1:29" ht="43.2" x14ac:dyDescent="0.3">
      <c r="A2061">
        <v>2059</v>
      </c>
      <c r="B2061" s="1" t="s">
        <v>2060</v>
      </c>
      <c r="C2061" s="1" t="s">
        <v>6169</v>
      </c>
      <c r="D2061">
        <v>30000</v>
      </c>
      <c r="E2061">
        <f>VLOOKUP(D2061,LU_A!$C$2:$D$13,1,TRUE)</f>
        <v>30000</v>
      </c>
      <c r="F2061" t="str">
        <f>VLOOKUP($D2061,LU_A!$C$2:$D$13,2,TRUE)</f>
        <v>MedD</v>
      </c>
      <c r="G2061">
        <v>43037</v>
      </c>
      <c r="H2061" t="s">
        <v>8219</v>
      </c>
      <c r="I2061" t="s">
        <v>8224</v>
      </c>
      <c r="J2061" t="s">
        <v>8246</v>
      </c>
      <c r="K2061">
        <v>1454277540</v>
      </c>
      <c r="L2061" s="8">
        <f t="shared" si="320"/>
        <v>42400.915972222225</v>
      </c>
      <c r="M2061" s="8">
        <f t="shared" si="323"/>
        <v>42400</v>
      </c>
      <c r="N2061" s="9">
        <f t="shared" si="324"/>
        <v>0.91597222222480923</v>
      </c>
      <c r="O2061">
        <v>1450880854</v>
      </c>
      <c r="P2061" s="8">
        <f t="shared" si="321"/>
        <v>42361.602476851855</v>
      </c>
      <c r="Q2061" s="8">
        <f t="shared" si="325"/>
        <v>42361</v>
      </c>
      <c r="R2061" s="9">
        <f t="shared" si="326"/>
        <v>0.60247685185458977</v>
      </c>
      <c r="S2061" t="b">
        <v>0</v>
      </c>
      <c r="T2061">
        <v>375</v>
      </c>
      <c r="U2061">
        <f t="shared" si="327"/>
        <v>375</v>
      </c>
      <c r="V2061" t="str">
        <f t="shared" si="328"/>
        <v/>
      </c>
      <c r="W2061" t="b">
        <v>1</v>
      </c>
      <c r="X2061" t="s">
        <v>8293</v>
      </c>
      <c r="Y2061" s="3">
        <f t="shared" si="329"/>
        <v>1.4345666666666668</v>
      </c>
      <c r="Z2061" s="4">
        <f t="shared" si="322"/>
        <v>114.76533333333333</v>
      </c>
      <c r="AA2061" t="s">
        <v>8315</v>
      </c>
      <c r="AB2061" t="s">
        <v>8345</v>
      </c>
      <c r="AC2061">
        <f>1</f>
        <v>1</v>
      </c>
    </row>
    <row r="2062" spans="1:29" ht="43.2" x14ac:dyDescent="0.3">
      <c r="A2062">
        <v>2060</v>
      </c>
      <c r="B2062" s="1" t="s">
        <v>2061</v>
      </c>
      <c r="C2062" s="1" t="s">
        <v>6170</v>
      </c>
      <c r="D2062">
        <v>25000</v>
      </c>
      <c r="E2062">
        <f>VLOOKUP(D2062,LU_A!$C$2:$D$13,1,TRUE)</f>
        <v>25000</v>
      </c>
      <c r="F2062" t="str">
        <f>VLOOKUP($D2062,LU_A!$C$2:$D$13,2,TRUE)</f>
        <v>MedC</v>
      </c>
      <c r="G2062">
        <v>49100</v>
      </c>
      <c r="H2062" t="s">
        <v>8219</v>
      </c>
      <c r="I2062" t="s">
        <v>8224</v>
      </c>
      <c r="J2062" t="s">
        <v>8246</v>
      </c>
      <c r="K2062">
        <v>1406129150</v>
      </c>
      <c r="L2062" s="8">
        <f t="shared" si="320"/>
        <v>41843.642939814818</v>
      </c>
      <c r="M2062" s="8">
        <f t="shared" si="323"/>
        <v>41843</v>
      </c>
      <c r="N2062" s="9">
        <f t="shared" si="324"/>
        <v>0.64293981481750961</v>
      </c>
      <c r="O2062">
        <v>1400945150</v>
      </c>
      <c r="P2062" s="8">
        <f t="shared" si="321"/>
        <v>41783.642939814818</v>
      </c>
      <c r="Q2062" s="8">
        <f t="shared" si="325"/>
        <v>41783</v>
      </c>
      <c r="R2062" s="9">
        <f t="shared" si="326"/>
        <v>0.64293981481750961</v>
      </c>
      <c r="S2062" t="b">
        <v>0</v>
      </c>
      <c r="T2062">
        <v>1364</v>
      </c>
      <c r="U2062">
        <f t="shared" si="327"/>
        <v>1364</v>
      </c>
      <c r="V2062" t="str">
        <f t="shared" si="328"/>
        <v/>
      </c>
      <c r="W2062" t="b">
        <v>1</v>
      </c>
      <c r="X2062" t="s">
        <v>8293</v>
      </c>
      <c r="Y2062" s="3">
        <f t="shared" si="329"/>
        <v>1.964</v>
      </c>
      <c r="Z2062" s="4">
        <f t="shared" si="322"/>
        <v>35.997067448680355</v>
      </c>
      <c r="AA2062" t="s">
        <v>8315</v>
      </c>
      <c r="AB2062" t="s">
        <v>8345</v>
      </c>
      <c r="AC2062">
        <f>1</f>
        <v>1</v>
      </c>
    </row>
    <row r="2063" spans="1:29" ht="43.2" x14ac:dyDescent="0.3">
      <c r="A2063">
        <v>2061</v>
      </c>
      <c r="B2063" s="1" t="s">
        <v>2062</v>
      </c>
      <c r="C2063" s="1" t="s">
        <v>6171</v>
      </c>
      <c r="D2063">
        <v>5000</v>
      </c>
      <c r="E2063">
        <f>VLOOKUP(D2063,LU_A!$C$2:$D$13,1,TRUE)</f>
        <v>5000</v>
      </c>
      <c r="F2063" t="str">
        <f>VLOOKUP($D2063,LU_A!$C$2:$D$13,2,TRUE)</f>
        <v>SmC</v>
      </c>
      <c r="G2063">
        <v>5396</v>
      </c>
      <c r="H2063" t="s">
        <v>8219</v>
      </c>
      <c r="I2063" t="s">
        <v>8224</v>
      </c>
      <c r="J2063" t="s">
        <v>8246</v>
      </c>
      <c r="K2063">
        <v>1483208454</v>
      </c>
      <c r="L2063" s="8">
        <f t="shared" si="320"/>
        <v>42735.764513888891</v>
      </c>
      <c r="M2063" s="8">
        <f t="shared" si="323"/>
        <v>42735</v>
      </c>
      <c r="N2063" s="9">
        <f t="shared" si="324"/>
        <v>0.76451388889108784</v>
      </c>
      <c r="O2063">
        <v>1480616454</v>
      </c>
      <c r="P2063" s="8">
        <f t="shared" si="321"/>
        <v>42705.764513888891</v>
      </c>
      <c r="Q2063" s="8">
        <f t="shared" si="325"/>
        <v>42705</v>
      </c>
      <c r="R2063" s="9">
        <f t="shared" si="326"/>
        <v>0.76451388889108784</v>
      </c>
      <c r="S2063" t="b">
        <v>0</v>
      </c>
      <c r="T2063">
        <v>35</v>
      </c>
      <c r="U2063">
        <f t="shared" si="327"/>
        <v>35</v>
      </c>
      <c r="V2063" t="str">
        <f t="shared" si="328"/>
        <v/>
      </c>
      <c r="W2063" t="b">
        <v>1</v>
      </c>
      <c r="X2063" t="s">
        <v>8293</v>
      </c>
      <c r="Y2063" s="3">
        <f t="shared" si="329"/>
        <v>1.0791999999999999</v>
      </c>
      <c r="Z2063" s="4">
        <f t="shared" si="322"/>
        <v>154.17142857142858</v>
      </c>
      <c r="AA2063" t="s">
        <v>8315</v>
      </c>
      <c r="AB2063" t="s">
        <v>8345</v>
      </c>
      <c r="AC2063">
        <f>1</f>
        <v>1</v>
      </c>
    </row>
    <row r="2064" spans="1:29" ht="57.6" x14ac:dyDescent="0.3">
      <c r="A2064">
        <v>2062</v>
      </c>
      <c r="B2064" s="1" t="s">
        <v>2063</v>
      </c>
      <c r="C2064" s="1" t="s">
        <v>6172</v>
      </c>
      <c r="D2064">
        <v>100000</v>
      </c>
      <c r="E2064">
        <f>VLOOKUP(D2064,LU_A!$C$2:$D$13,1,TRUE)</f>
        <v>50000</v>
      </c>
      <c r="F2064" t="str">
        <f>VLOOKUP($D2064,LU_A!$C$2:$D$13,2,TRUE)</f>
        <v>LgD</v>
      </c>
      <c r="G2064">
        <v>114977</v>
      </c>
      <c r="H2064" t="s">
        <v>8219</v>
      </c>
      <c r="I2064" t="s">
        <v>8232</v>
      </c>
      <c r="J2064" t="s">
        <v>8253</v>
      </c>
      <c r="K2064">
        <v>1458807098</v>
      </c>
      <c r="L2064" s="8">
        <f t="shared" si="320"/>
        <v>42453.341412037036</v>
      </c>
      <c r="M2064" s="8">
        <f t="shared" si="323"/>
        <v>42453</v>
      </c>
      <c r="N2064" s="9">
        <f t="shared" si="324"/>
        <v>0.34141203703620704</v>
      </c>
      <c r="O2064">
        <v>1456218698</v>
      </c>
      <c r="P2064" s="8">
        <f t="shared" si="321"/>
        <v>42423.3830787037</v>
      </c>
      <c r="Q2064" s="8">
        <f t="shared" si="325"/>
        <v>42423</v>
      </c>
      <c r="R2064" s="9">
        <f t="shared" si="326"/>
        <v>0.38307870370044839</v>
      </c>
      <c r="S2064" t="b">
        <v>0</v>
      </c>
      <c r="T2064">
        <v>203</v>
      </c>
      <c r="U2064">
        <f t="shared" si="327"/>
        <v>203</v>
      </c>
      <c r="V2064" t="str">
        <f t="shared" si="328"/>
        <v/>
      </c>
      <c r="W2064" t="b">
        <v>1</v>
      </c>
      <c r="X2064" t="s">
        <v>8293</v>
      </c>
      <c r="Y2064" s="3">
        <f t="shared" si="329"/>
        <v>1.14977</v>
      </c>
      <c r="Z2064" s="4">
        <f t="shared" si="322"/>
        <v>566.38916256157631</v>
      </c>
      <c r="AA2064" t="s">
        <v>8315</v>
      </c>
      <c r="AB2064" t="s">
        <v>8345</v>
      </c>
      <c r="AC2064">
        <f>1</f>
        <v>1</v>
      </c>
    </row>
    <row r="2065" spans="1:29" ht="28.8" x14ac:dyDescent="0.3">
      <c r="A2065">
        <v>2063</v>
      </c>
      <c r="B2065" s="1" t="s">
        <v>2064</v>
      </c>
      <c r="C2065" s="1" t="s">
        <v>6173</v>
      </c>
      <c r="D2065">
        <v>4000</v>
      </c>
      <c r="E2065">
        <f>VLOOKUP(D2065,LU_A!$C$2:$D$13,1,TRUE)</f>
        <v>1000</v>
      </c>
      <c r="F2065" t="str">
        <f>VLOOKUP($D2065,LU_A!$C$2:$D$13,2,TRUE)</f>
        <v>SmB</v>
      </c>
      <c r="G2065">
        <v>5922</v>
      </c>
      <c r="H2065" t="s">
        <v>8219</v>
      </c>
      <c r="I2065" t="s">
        <v>8236</v>
      </c>
      <c r="J2065" t="s">
        <v>8249</v>
      </c>
      <c r="K2065">
        <v>1463333701</v>
      </c>
      <c r="L2065" s="8">
        <f t="shared" si="320"/>
        <v>42505.73265046296</v>
      </c>
      <c r="M2065" s="8">
        <f t="shared" si="323"/>
        <v>42505</v>
      </c>
      <c r="N2065" s="9">
        <f t="shared" si="324"/>
        <v>0.73265046296000946</v>
      </c>
      <c r="O2065">
        <v>1460482501</v>
      </c>
      <c r="P2065" s="8">
        <f t="shared" si="321"/>
        <v>42472.73265046296</v>
      </c>
      <c r="Q2065" s="8">
        <f t="shared" si="325"/>
        <v>42472</v>
      </c>
      <c r="R2065" s="9">
        <f t="shared" si="326"/>
        <v>0.73265046296000946</v>
      </c>
      <c r="S2065" t="b">
        <v>0</v>
      </c>
      <c r="T2065">
        <v>49</v>
      </c>
      <c r="U2065">
        <f t="shared" si="327"/>
        <v>49</v>
      </c>
      <c r="V2065" t="str">
        <f t="shared" si="328"/>
        <v/>
      </c>
      <c r="W2065" t="b">
        <v>1</v>
      </c>
      <c r="X2065" t="s">
        <v>8293</v>
      </c>
      <c r="Y2065" s="3">
        <f t="shared" si="329"/>
        <v>1.4804999999999999</v>
      </c>
      <c r="Z2065" s="4">
        <f t="shared" si="322"/>
        <v>120.85714285714286</v>
      </c>
      <c r="AA2065" t="s">
        <v>8315</v>
      </c>
      <c r="AB2065" t="s">
        <v>8345</v>
      </c>
      <c r="AC2065">
        <f>1</f>
        <v>1</v>
      </c>
    </row>
    <row r="2066" spans="1:29" ht="43.2" x14ac:dyDescent="0.3">
      <c r="A2066">
        <v>2064</v>
      </c>
      <c r="B2066" s="1" t="s">
        <v>2065</v>
      </c>
      <c r="C2066" s="1" t="s">
        <v>6174</v>
      </c>
      <c r="D2066">
        <v>261962</v>
      </c>
      <c r="E2066">
        <f>VLOOKUP(D2066,LU_A!$C$2:$D$13,1,TRUE)</f>
        <v>50000</v>
      </c>
      <c r="F2066" t="str">
        <f>VLOOKUP($D2066,LU_A!$C$2:$D$13,2,TRUE)</f>
        <v>LgD</v>
      </c>
      <c r="G2066">
        <v>500784.27</v>
      </c>
      <c r="H2066" t="s">
        <v>8219</v>
      </c>
      <c r="I2066" t="s">
        <v>8224</v>
      </c>
      <c r="J2066" t="s">
        <v>8246</v>
      </c>
      <c r="K2066">
        <v>1370001600</v>
      </c>
      <c r="L2066" s="8">
        <f t="shared" si="320"/>
        <v>41425.5</v>
      </c>
      <c r="M2066" s="8">
        <f t="shared" si="323"/>
        <v>41425</v>
      </c>
      <c r="N2066" s="9">
        <f t="shared" si="324"/>
        <v>0.5</v>
      </c>
      <c r="O2066">
        <v>1366879523</v>
      </c>
      <c r="P2066" s="8">
        <f t="shared" si="321"/>
        <v>41389.364849537036</v>
      </c>
      <c r="Q2066" s="8">
        <f t="shared" si="325"/>
        <v>41389</v>
      </c>
      <c r="R2066" s="9">
        <f t="shared" si="326"/>
        <v>0.36484953703620704</v>
      </c>
      <c r="S2066" t="b">
        <v>0</v>
      </c>
      <c r="T2066">
        <v>5812</v>
      </c>
      <c r="U2066">
        <f t="shared" si="327"/>
        <v>5812</v>
      </c>
      <c r="V2066" t="str">
        <f t="shared" si="328"/>
        <v/>
      </c>
      <c r="W2066" t="b">
        <v>1</v>
      </c>
      <c r="X2066" t="s">
        <v>8293</v>
      </c>
      <c r="Y2066" s="3">
        <f t="shared" si="329"/>
        <v>1.9116676082790633</v>
      </c>
      <c r="Z2066" s="4">
        <f t="shared" si="322"/>
        <v>86.163845492085343</v>
      </c>
      <c r="AA2066" t="s">
        <v>8315</v>
      </c>
      <c r="AB2066" t="s">
        <v>8345</v>
      </c>
      <c r="AC2066">
        <f>1</f>
        <v>1</v>
      </c>
    </row>
    <row r="2067" spans="1:29" ht="43.2" x14ac:dyDescent="0.3">
      <c r="A2067">
        <v>2065</v>
      </c>
      <c r="B2067" s="1" t="s">
        <v>2066</v>
      </c>
      <c r="C2067" s="1" t="s">
        <v>6175</v>
      </c>
      <c r="D2067">
        <v>40000</v>
      </c>
      <c r="E2067">
        <f>VLOOKUP(D2067,LU_A!$C$2:$D$13,1,TRUE)</f>
        <v>40000</v>
      </c>
      <c r="F2067" t="str">
        <f>VLOOKUP($D2067,LU_A!$C$2:$D$13,2,TRUE)</f>
        <v>LgB</v>
      </c>
      <c r="G2067">
        <v>79686.05</v>
      </c>
      <c r="H2067" t="s">
        <v>8219</v>
      </c>
      <c r="I2067" t="s">
        <v>8225</v>
      </c>
      <c r="J2067" t="s">
        <v>8247</v>
      </c>
      <c r="K2067">
        <v>1387958429</v>
      </c>
      <c r="L2067" s="8">
        <f t="shared" si="320"/>
        <v>41633.333668981482</v>
      </c>
      <c r="M2067" s="8">
        <f t="shared" si="323"/>
        <v>41633</v>
      </c>
      <c r="N2067" s="9">
        <f t="shared" si="324"/>
        <v>0.33366898148233304</v>
      </c>
      <c r="O2067">
        <v>1385366429</v>
      </c>
      <c r="P2067" s="8">
        <f t="shared" si="321"/>
        <v>41603.333668981482</v>
      </c>
      <c r="Q2067" s="8">
        <f t="shared" si="325"/>
        <v>41603</v>
      </c>
      <c r="R2067" s="9">
        <f t="shared" si="326"/>
        <v>0.33366898148233304</v>
      </c>
      <c r="S2067" t="b">
        <v>0</v>
      </c>
      <c r="T2067">
        <v>1556</v>
      </c>
      <c r="U2067">
        <f t="shared" si="327"/>
        <v>1556</v>
      </c>
      <c r="V2067" t="str">
        <f t="shared" si="328"/>
        <v/>
      </c>
      <c r="W2067" t="b">
        <v>1</v>
      </c>
      <c r="X2067" t="s">
        <v>8293</v>
      </c>
      <c r="Y2067" s="3">
        <f t="shared" si="329"/>
        <v>1.99215125</v>
      </c>
      <c r="Z2067" s="4">
        <f t="shared" si="322"/>
        <v>51.212114395886893</v>
      </c>
      <c r="AA2067" t="s">
        <v>8315</v>
      </c>
      <c r="AB2067" t="s">
        <v>8345</v>
      </c>
      <c r="AC2067">
        <f>1</f>
        <v>1</v>
      </c>
    </row>
    <row r="2068" spans="1:29" ht="43.2" x14ac:dyDescent="0.3">
      <c r="A2068">
        <v>2066</v>
      </c>
      <c r="B2068" s="1" t="s">
        <v>2067</v>
      </c>
      <c r="C2068" s="1" t="s">
        <v>6176</v>
      </c>
      <c r="D2068">
        <v>2000</v>
      </c>
      <c r="E2068">
        <f>VLOOKUP(D2068,LU_A!$C$2:$D$13,1,TRUE)</f>
        <v>1000</v>
      </c>
      <c r="F2068" t="str">
        <f>VLOOKUP($D2068,LU_A!$C$2:$D$13,2,TRUE)</f>
        <v>SmB</v>
      </c>
      <c r="G2068">
        <v>4372</v>
      </c>
      <c r="H2068" t="s">
        <v>8219</v>
      </c>
      <c r="I2068" t="s">
        <v>8224</v>
      </c>
      <c r="J2068" t="s">
        <v>8246</v>
      </c>
      <c r="K2068">
        <v>1408818683</v>
      </c>
      <c r="L2068" s="8">
        <f t="shared" si="320"/>
        <v>41874.771793981483</v>
      </c>
      <c r="M2068" s="8">
        <f t="shared" si="323"/>
        <v>41874</v>
      </c>
      <c r="N2068" s="9">
        <f t="shared" si="324"/>
        <v>0.77179398148291511</v>
      </c>
      <c r="O2068">
        <v>1406226683</v>
      </c>
      <c r="P2068" s="8">
        <f t="shared" si="321"/>
        <v>41844.771793981483</v>
      </c>
      <c r="Q2068" s="8">
        <f t="shared" si="325"/>
        <v>41844</v>
      </c>
      <c r="R2068" s="9">
        <f t="shared" si="326"/>
        <v>0.77179398148291511</v>
      </c>
      <c r="S2068" t="b">
        <v>0</v>
      </c>
      <c r="T2068">
        <v>65</v>
      </c>
      <c r="U2068">
        <f t="shared" si="327"/>
        <v>65</v>
      </c>
      <c r="V2068" t="str">
        <f t="shared" si="328"/>
        <v/>
      </c>
      <c r="W2068" t="b">
        <v>1</v>
      </c>
      <c r="X2068" t="s">
        <v>8293</v>
      </c>
      <c r="Y2068" s="3">
        <f t="shared" si="329"/>
        <v>2.1859999999999999</v>
      </c>
      <c r="Z2068" s="4">
        <f t="shared" si="322"/>
        <v>67.261538461538464</v>
      </c>
      <c r="AA2068" t="s">
        <v>8315</v>
      </c>
      <c r="AB2068" t="s">
        <v>8345</v>
      </c>
      <c r="AC2068">
        <f>1</f>
        <v>1</v>
      </c>
    </row>
    <row r="2069" spans="1:29" ht="43.2" x14ac:dyDescent="0.3">
      <c r="A2069">
        <v>2067</v>
      </c>
      <c r="B2069" s="1" t="s">
        <v>2068</v>
      </c>
      <c r="C2069" s="1" t="s">
        <v>6177</v>
      </c>
      <c r="D2069">
        <v>495</v>
      </c>
      <c r="E2069">
        <f>VLOOKUP(D2069,LU_A!$C$2:$D$13,1,TRUE)</f>
        <v>0</v>
      </c>
      <c r="F2069" t="str">
        <f>VLOOKUP($D2069,LU_A!$C$2:$D$13,2,TRUE)</f>
        <v>SmA</v>
      </c>
      <c r="G2069">
        <v>628</v>
      </c>
      <c r="H2069" t="s">
        <v>8219</v>
      </c>
      <c r="I2069" t="s">
        <v>8225</v>
      </c>
      <c r="J2069" t="s">
        <v>8247</v>
      </c>
      <c r="K2069">
        <v>1432499376</v>
      </c>
      <c r="L2069" s="8">
        <f t="shared" si="320"/>
        <v>42148.853888888887</v>
      </c>
      <c r="M2069" s="8">
        <f t="shared" si="323"/>
        <v>42148</v>
      </c>
      <c r="N2069" s="9">
        <f t="shared" si="324"/>
        <v>0.85388888888701331</v>
      </c>
      <c r="O2069">
        <v>1429648176</v>
      </c>
      <c r="P2069" s="8">
        <f t="shared" si="321"/>
        <v>42115.853888888887</v>
      </c>
      <c r="Q2069" s="8">
        <f t="shared" si="325"/>
        <v>42115</v>
      </c>
      <c r="R2069" s="9">
        <f t="shared" si="326"/>
        <v>0.85388888888701331</v>
      </c>
      <c r="S2069" t="b">
        <v>0</v>
      </c>
      <c r="T2069">
        <v>10</v>
      </c>
      <c r="U2069">
        <f t="shared" si="327"/>
        <v>10</v>
      </c>
      <c r="V2069" t="str">
        <f t="shared" si="328"/>
        <v/>
      </c>
      <c r="W2069" t="b">
        <v>1</v>
      </c>
      <c r="X2069" t="s">
        <v>8293</v>
      </c>
      <c r="Y2069" s="3">
        <f t="shared" si="329"/>
        <v>1.2686868686868686</v>
      </c>
      <c r="Z2069" s="4">
        <f t="shared" si="322"/>
        <v>62.8</v>
      </c>
      <c r="AA2069" t="s">
        <v>8315</v>
      </c>
      <c r="AB2069" t="s">
        <v>8345</v>
      </c>
      <c r="AC2069">
        <f>1</f>
        <v>1</v>
      </c>
    </row>
    <row r="2070" spans="1:29" ht="43.2" x14ac:dyDescent="0.3">
      <c r="A2070">
        <v>2068</v>
      </c>
      <c r="B2070" s="1" t="s">
        <v>2069</v>
      </c>
      <c r="C2070" s="1" t="s">
        <v>6178</v>
      </c>
      <c r="D2070">
        <v>25000</v>
      </c>
      <c r="E2070">
        <f>VLOOKUP(D2070,LU_A!$C$2:$D$13,1,TRUE)</f>
        <v>25000</v>
      </c>
      <c r="F2070" t="str">
        <f>VLOOKUP($D2070,LU_A!$C$2:$D$13,2,TRUE)</f>
        <v>MedC</v>
      </c>
      <c r="G2070">
        <v>26305.97</v>
      </c>
      <c r="H2070" t="s">
        <v>8219</v>
      </c>
      <c r="I2070" t="s">
        <v>8224</v>
      </c>
      <c r="J2070" t="s">
        <v>8246</v>
      </c>
      <c r="K2070">
        <v>1476994315</v>
      </c>
      <c r="L2070" s="8">
        <f t="shared" si="320"/>
        <v>42663.841608796298</v>
      </c>
      <c r="M2070" s="8">
        <f t="shared" si="323"/>
        <v>42663</v>
      </c>
      <c r="N2070" s="9">
        <f t="shared" si="324"/>
        <v>0.84160879629780538</v>
      </c>
      <c r="O2070">
        <v>1474402315</v>
      </c>
      <c r="P2070" s="8">
        <f t="shared" si="321"/>
        <v>42633.841608796298</v>
      </c>
      <c r="Q2070" s="8">
        <f t="shared" si="325"/>
        <v>42633</v>
      </c>
      <c r="R2070" s="9">
        <f t="shared" si="326"/>
        <v>0.84160879629780538</v>
      </c>
      <c r="S2070" t="b">
        <v>0</v>
      </c>
      <c r="T2070">
        <v>76</v>
      </c>
      <c r="U2070">
        <f t="shared" si="327"/>
        <v>76</v>
      </c>
      <c r="V2070" t="str">
        <f t="shared" si="328"/>
        <v/>
      </c>
      <c r="W2070" t="b">
        <v>1</v>
      </c>
      <c r="X2070" t="s">
        <v>8293</v>
      </c>
      <c r="Y2070" s="3">
        <f t="shared" si="329"/>
        <v>1.0522388</v>
      </c>
      <c r="Z2070" s="4">
        <f t="shared" si="322"/>
        <v>346.13118421052633</v>
      </c>
      <c r="AA2070" t="s">
        <v>8315</v>
      </c>
      <c r="AB2070" t="s">
        <v>8345</v>
      </c>
      <c r="AC2070">
        <f>1</f>
        <v>1</v>
      </c>
    </row>
    <row r="2071" spans="1:29" ht="57.6" x14ac:dyDescent="0.3">
      <c r="A2071">
        <v>2069</v>
      </c>
      <c r="B2071" s="1" t="s">
        <v>2070</v>
      </c>
      <c r="C2071" s="1" t="s">
        <v>6179</v>
      </c>
      <c r="D2071">
        <v>50000</v>
      </c>
      <c r="E2071">
        <f>VLOOKUP(D2071,LU_A!$C$2:$D$13,1,TRUE)</f>
        <v>50000</v>
      </c>
      <c r="F2071" t="str">
        <f>VLOOKUP($D2071,LU_A!$C$2:$D$13,2,TRUE)</f>
        <v>LgD</v>
      </c>
      <c r="G2071">
        <v>64203.33</v>
      </c>
      <c r="H2071" t="s">
        <v>8219</v>
      </c>
      <c r="I2071" t="s">
        <v>8224</v>
      </c>
      <c r="J2071" t="s">
        <v>8246</v>
      </c>
      <c r="K2071">
        <v>1451776791</v>
      </c>
      <c r="L2071" s="8">
        <f t="shared" si="320"/>
        <v>42371.972118055557</v>
      </c>
      <c r="M2071" s="8">
        <f t="shared" si="323"/>
        <v>42371</v>
      </c>
      <c r="N2071" s="9">
        <f t="shared" si="324"/>
        <v>0.97211805555707542</v>
      </c>
      <c r="O2071">
        <v>1449098391</v>
      </c>
      <c r="P2071" s="8">
        <f t="shared" si="321"/>
        <v>42340.972118055557</v>
      </c>
      <c r="Q2071" s="8">
        <f t="shared" si="325"/>
        <v>42340</v>
      </c>
      <c r="R2071" s="9">
        <f t="shared" si="326"/>
        <v>0.97211805555707542</v>
      </c>
      <c r="S2071" t="b">
        <v>0</v>
      </c>
      <c r="T2071">
        <v>263</v>
      </c>
      <c r="U2071">
        <f t="shared" si="327"/>
        <v>263</v>
      </c>
      <c r="V2071" t="str">
        <f t="shared" si="328"/>
        <v/>
      </c>
      <c r="W2071" t="b">
        <v>1</v>
      </c>
      <c r="X2071" t="s">
        <v>8293</v>
      </c>
      <c r="Y2071" s="3">
        <f t="shared" si="329"/>
        <v>1.2840666000000001</v>
      </c>
      <c r="Z2071" s="4">
        <f t="shared" si="322"/>
        <v>244.11912547528519</v>
      </c>
      <c r="AA2071" t="s">
        <v>8315</v>
      </c>
      <c r="AB2071" t="s">
        <v>8345</v>
      </c>
      <c r="AC2071">
        <f>1</f>
        <v>1</v>
      </c>
    </row>
    <row r="2072" spans="1:29" ht="43.2" x14ac:dyDescent="0.3">
      <c r="A2072">
        <v>2070</v>
      </c>
      <c r="B2072" s="1" t="s">
        <v>2071</v>
      </c>
      <c r="C2072" s="1" t="s">
        <v>6180</v>
      </c>
      <c r="D2072">
        <v>125000</v>
      </c>
      <c r="E2072">
        <f>VLOOKUP(D2072,LU_A!$C$2:$D$13,1,TRUE)</f>
        <v>50000</v>
      </c>
      <c r="F2072" t="str">
        <f>VLOOKUP($D2072,LU_A!$C$2:$D$13,2,TRUE)</f>
        <v>LgD</v>
      </c>
      <c r="G2072">
        <v>396659</v>
      </c>
      <c r="H2072" t="s">
        <v>8219</v>
      </c>
      <c r="I2072" t="s">
        <v>8236</v>
      </c>
      <c r="J2072" t="s">
        <v>8249</v>
      </c>
      <c r="K2072">
        <v>1467128723</v>
      </c>
      <c r="L2072" s="8">
        <f t="shared" si="320"/>
        <v>42549.6565162037</v>
      </c>
      <c r="M2072" s="8">
        <f t="shared" si="323"/>
        <v>42549</v>
      </c>
      <c r="N2072" s="9">
        <f t="shared" si="324"/>
        <v>0.65651620370044839</v>
      </c>
      <c r="O2072">
        <v>1464536723</v>
      </c>
      <c r="P2072" s="8">
        <f t="shared" si="321"/>
        <v>42519.6565162037</v>
      </c>
      <c r="Q2072" s="8">
        <f t="shared" si="325"/>
        <v>42519</v>
      </c>
      <c r="R2072" s="9">
        <f t="shared" si="326"/>
        <v>0.65651620370044839</v>
      </c>
      <c r="S2072" t="b">
        <v>0</v>
      </c>
      <c r="T2072">
        <v>1530</v>
      </c>
      <c r="U2072">
        <f t="shared" si="327"/>
        <v>1530</v>
      </c>
      <c r="V2072" t="str">
        <f t="shared" si="328"/>
        <v/>
      </c>
      <c r="W2072" t="b">
        <v>1</v>
      </c>
      <c r="X2072" t="s">
        <v>8293</v>
      </c>
      <c r="Y2072" s="3">
        <f t="shared" si="329"/>
        <v>3.1732719999999999</v>
      </c>
      <c r="Z2072" s="4">
        <f t="shared" si="322"/>
        <v>259.25424836601309</v>
      </c>
      <c r="AA2072" t="s">
        <v>8315</v>
      </c>
      <c r="AB2072" t="s">
        <v>8345</v>
      </c>
      <c r="AC2072">
        <f>1</f>
        <v>1</v>
      </c>
    </row>
    <row r="2073" spans="1:29" ht="43.2" x14ac:dyDescent="0.3">
      <c r="A2073">
        <v>2071</v>
      </c>
      <c r="B2073" s="1" t="s">
        <v>2072</v>
      </c>
      <c r="C2073" s="1" t="s">
        <v>6181</v>
      </c>
      <c r="D2073">
        <v>20000</v>
      </c>
      <c r="E2073">
        <f>VLOOKUP(D2073,LU_A!$C$2:$D$13,1,TRUE)</f>
        <v>20000</v>
      </c>
      <c r="F2073" t="str">
        <f>VLOOKUP($D2073,LU_A!$C$2:$D$13,2,TRUE)</f>
        <v>MedB</v>
      </c>
      <c r="G2073">
        <v>56146</v>
      </c>
      <c r="H2073" t="s">
        <v>8219</v>
      </c>
      <c r="I2073" t="s">
        <v>8224</v>
      </c>
      <c r="J2073" t="s">
        <v>8246</v>
      </c>
      <c r="K2073">
        <v>1475390484</v>
      </c>
      <c r="L2073" s="8">
        <f t="shared" si="320"/>
        <v>42645.278749999998</v>
      </c>
      <c r="M2073" s="8">
        <f t="shared" si="323"/>
        <v>42645</v>
      </c>
      <c r="N2073" s="9">
        <f t="shared" si="324"/>
        <v>0.27874999999767169</v>
      </c>
      <c r="O2073">
        <v>1471502484</v>
      </c>
      <c r="P2073" s="8">
        <f t="shared" si="321"/>
        <v>42600.278749999998</v>
      </c>
      <c r="Q2073" s="8">
        <f t="shared" si="325"/>
        <v>42600</v>
      </c>
      <c r="R2073" s="9">
        <f t="shared" si="326"/>
        <v>0.27874999999767169</v>
      </c>
      <c r="S2073" t="b">
        <v>0</v>
      </c>
      <c r="T2073">
        <v>278</v>
      </c>
      <c r="U2073">
        <f t="shared" si="327"/>
        <v>278</v>
      </c>
      <c r="V2073" t="str">
        <f t="shared" si="328"/>
        <v/>
      </c>
      <c r="W2073" t="b">
        <v>1</v>
      </c>
      <c r="X2073" t="s">
        <v>8293</v>
      </c>
      <c r="Y2073" s="3">
        <f t="shared" si="329"/>
        <v>2.8073000000000001</v>
      </c>
      <c r="Z2073" s="4">
        <f t="shared" si="322"/>
        <v>201.96402877697841</v>
      </c>
      <c r="AA2073" t="s">
        <v>8315</v>
      </c>
      <c r="AB2073" t="s">
        <v>8345</v>
      </c>
      <c r="AC2073">
        <f>1</f>
        <v>1</v>
      </c>
    </row>
    <row r="2074" spans="1:29" ht="57.6" x14ac:dyDescent="0.3">
      <c r="A2074">
        <v>2072</v>
      </c>
      <c r="B2074" s="1" t="s">
        <v>2073</v>
      </c>
      <c r="C2074" s="1" t="s">
        <v>6182</v>
      </c>
      <c r="D2074">
        <v>71500</v>
      </c>
      <c r="E2074">
        <f>VLOOKUP(D2074,LU_A!$C$2:$D$13,1,TRUE)</f>
        <v>50000</v>
      </c>
      <c r="F2074" t="str">
        <f>VLOOKUP($D2074,LU_A!$C$2:$D$13,2,TRUE)</f>
        <v>LgD</v>
      </c>
      <c r="G2074">
        <v>79173</v>
      </c>
      <c r="H2074" t="s">
        <v>8219</v>
      </c>
      <c r="I2074" t="s">
        <v>8224</v>
      </c>
      <c r="J2074" t="s">
        <v>8246</v>
      </c>
      <c r="K2074">
        <v>1462629432</v>
      </c>
      <c r="L2074" s="8">
        <f t="shared" si="320"/>
        <v>42497.581388888888</v>
      </c>
      <c r="M2074" s="8">
        <f t="shared" si="323"/>
        <v>42497</v>
      </c>
      <c r="N2074" s="9">
        <f t="shared" si="324"/>
        <v>0.58138888888788642</v>
      </c>
      <c r="O2074">
        <v>1460037432</v>
      </c>
      <c r="P2074" s="8">
        <f t="shared" si="321"/>
        <v>42467.581388888888</v>
      </c>
      <c r="Q2074" s="8">
        <f t="shared" si="325"/>
        <v>42467</v>
      </c>
      <c r="R2074" s="9">
        <f t="shared" si="326"/>
        <v>0.58138888888788642</v>
      </c>
      <c r="S2074" t="b">
        <v>0</v>
      </c>
      <c r="T2074">
        <v>350</v>
      </c>
      <c r="U2074">
        <f t="shared" si="327"/>
        <v>350</v>
      </c>
      <c r="V2074" t="str">
        <f t="shared" si="328"/>
        <v/>
      </c>
      <c r="W2074" t="b">
        <v>1</v>
      </c>
      <c r="X2074" t="s">
        <v>8293</v>
      </c>
      <c r="Y2074" s="3">
        <f t="shared" si="329"/>
        <v>1.1073146853146854</v>
      </c>
      <c r="Z2074" s="4">
        <f t="shared" si="322"/>
        <v>226.20857142857142</v>
      </c>
      <c r="AA2074" t="s">
        <v>8315</v>
      </c>
      <c r="AB2074" t="s">
        <v>8345</v>
      </c>
      <c r="AC2074">
        <f>1</f>
        <v>1</v>
      </c>
    </row>
    <row r="2075" spans="1:29" ht="43.2" x14ac:dyDescent="0.3">
      <c r="A2075">
        <v>2073</v>
      </c>
      <c r="B2075" s="1" t="s">
        <v>2074</v>
      </c>
      <c r="C2075" s="1" t="s">
        <v>6183</v>
      </c>
      <c r="D2075">
        <v>100000</v>
      </c>
      <c r="E2075">
        <f>VLOOKUP(D2075,LU_A!$C$2:$D$13,1,TRUE)</f>
        <v>50000</v>
      </c>
      <c r="F2075" t="str">
        <f>VLOOKUP($D2075,LU_A!$C$2:$D$13,2,TRUE)</f>
        <v>LgD</v>
      </c>
      <c r="G2075">
        <v>152604.29999999999</v>
      </c>
      <c r="H2075" t="s">
        <v>8219</v>
      </c>
      <c r="I2075" t="s">
        <v>8224</v>
      </c>
      <c r="J2075" t="s">
        <v>8246</v>
      </c>
      <c r="K2075">
        <v>1431100918</v>
      </c>
      <c r="L2075" s="8">
        <f t="shared" si="320"/>
        <v>42132.668032407411</v>
      </c>
      <c r="M2075" s="8">
        <f t="shared" si="323"/>
        <v>42132</v>
      </c>
      <c r="N2075" s="9">
        <f t="shared" si="324"/>
        <v>0.66803240741137415</v>
      </c>
      <c r="O2075">
        <v>1427212918</v>
      </c>
      <c r="P2075" s="8">
        <f t="shared" si="321"/>
        <v>42087.668032407411</v>
      </c>
      <c r="Q2075" s="8">
        <f t="shared" si="325"/>
        <v>42087</v>
      </c>
      <c r="R2075" s="9">
        <f t="shared" si="326"/>
        <v>0.66803240741137415</v>
      </c>
      <c r="S2075" t="b">
        <v>0</v>
      </c>
      <c r="T2075">
        <v>470</v>
      </c>
      <c r="U2075">
        <f t="shared" si="327"/>
        <v>470</v>
      </c>
      <c r="V2075" t="str">
        <f t="shared" si="328"/>
        <v/>
      </c>
      <c r="W2075" t="b">
        <v>1</v>
      </c>
      <c r="X2075" t="s">
        <v>8293</v>
      </c>
      <c r="Y2075" s="3">
        <f t="shared" si="329"/>
        <v>1.5260429999999998</v>
      </c>
      <c r="Z2075" s="4">
        <f t="shared" si="322"/>
        <v>324.69</v>
      </c>
      <c r="AA2075" t="s">
        <v>8315</v>
      </c>
      <c r="AB2075" t="s">
        <v>8345</v>
      </c>
      <c r="AC2075">
        <f>1</f>
        <v>1</v>
      </c>
    </row>
    <row r="2076" spans="1:29" ht="28.8" x14ac:dyDescent="0.3">
      <c r="A2076">
        <v>2074</v>
      </c>
      <c r="B2076" s="1" t="s">
        <v>2075</v>
      </c>
      <c r="C2076" s="1" t="s">
        <v>6184</v>
      </c>
      <c r="D2076">
        <v>600</v>
      </c>
      <c r="E2076">
        <f>VLOOKUP(D2076,LU_A!$C$2:$D$13,1,TRUE)</f>
        <v>0</v>
      </c>
      <c r="F2076" t="str">
        <f>VLOOKUP($D2076,LU_A!$C$2:$D$13,2,TRUE)</f>
        <v>SmA</v>
      </c>
      <c r="G2076">
        <v>615</v>
      </c>
      <c r="H2076" t="s">
        <v>8219</v>
      </c>
      <c r="I2076" t="s">
        <v>8224</v>
      </c>
      <c r="J2076" t="s">
        <v>8246</v>
      </c>
      <c r="K2076">
        <v>1462564182</v>
      </c>
      <c r="L2076" s="8">
        <f t="shared" si="320"/>
        <v>42496.826180555552</v>
      </c>
      <c r="M2076" s="8">
        <f t="shared" si="323"/>
        <v>42496</v>
      </c>
      <c r="N2076" s="9">
        <f t="shared" si="324"/>
        <v>0.82618055555212777</v>
      </c>
      <c r="O2076">
        <v>1459972182</v>
      </c>
      <c r="P2076" s="8">
        <f t="shared" si="321"/>
        <v>42466.826180555552</v>
      </c>
      <c r="Q2076" s="8">
        <f t="shared" si="325"/>
        <v>42466</v>
      </c>
      <c r="R2076" s="9">
        <f t="shared" si="326"/>
        <v>0.82618055555212777</v>
      </c>
      <c r="S2076" t="b">
        <v>0</v>
      </c>
      <c r="T2076">
        <v>3</v>
      </c>
      <c r="U2076">
        <f t="shared" si="327"/>
        <v>3</v>
      </c>
      <c r="V2076" t="str">
        <f t="shared" si="328"/>
        <v/>
      </c>
      <c r="W2076" t="b">
        <v>1</v>
      </c>
      <c r="X2076" t="s">
        <v>8293</v>
      </c>
      <c r="Y2076" s="3">
        <f t="shared" si="329"/>
        <v>1.0249999999999999</v>
      </c>
      <c r="Z2076" s="4">
        <f t="shared" si="322"/>
        <v>205</v>
      </c>
      <c r="AA2076" t="s">
        <v>8315</v>
      </c>
      <c r="AB2076" t="s">
        <v>8345</v>
      </c>
      <c r="AC2076">
        <f>1</f>
        <v>1</v>
      </c>
    </row>
    <row r="2077" spans="1:29" ht="43.2" x14ac:dyDescent="0.3">
      <c r="A2077">
        <v>2075</v>
      </c>
      <c r="B2077" s="1" t="s">
        <v>2076</v>
      </c>
      <c r="C2077" s="1" t="s">
        <v>6185</v>
      </c>
      <c r="D2077">
        <v>9999</v>
      </c>
      <c r="E2077">
        <f>VLOOKUP(D2077,LU_A!$C$2:$D$13,1,TRUE)</f>
        <v>5000</v>
      </c>
      <c r="F2077" t="str">
        <f>VLOOKUP($D2077,LU_A!$C$2:$D$13,2,TRUE)</f>
        <v>SmC</v>
      </c>
      <c r="G2077">
        <v>167820.6</v>
      </c>
      <c r="H2077" t="s">
        <v>8219</v>
      </c>
      <c r="I2077" t="s">
        <v>8224</v>
      </c>
      <c r="J2077" t="s">
        <v>8246</v>
      </c>
      <c r="K2077">
        <v>1374769288</v>
      </c>
      <c r="L2077" s="8">
        <f t="shared" si="320"/>
        <v>41480.681574074071</v>
      </c>
      <c r="M2077" s="8">
        <f t="shared" si="323"/>
        <v>41480</v>
      </c>
      <c r="N2077" s="9">
        <f t="shared" si="324"/>
        <v>0.68157407407124992</v>
      </c>
      <c r="O2077">
        <v>1372177288</v>
      </c>
      <c r="P2077" s="8">
        <f t="shared" si="321"/>
        <v>41450.681574074071</v>
      </c>
      <c r="Q2077" s="8">
        <f t="shared" si="325"/>
        <v>41450</v>
      </c>
      <c r="R2077" s="9">
        <f t="shared" si="326"/>
        <v>0.68157407407124992</v>
      </c>
      <c r="S2077" t="b">
        <v>0</v>
      </c>
      <c r="T2077">
        <v>8200</v>
      </c>
      <c r="U2077">
        <f t="shared" si="327"/>
        <v>8200</v>
      </c>
      <c r="V2077" t="str">
        <f t="shared" si="328"/>
        <v/>
      </c>
      <c r="W2077" t="b">
        <v>1</v>
      </c>
      <c r="X2077" t="s">
        <v>8293</v>
      </c>
      <c r="Y2077" s="3">
        <f t="shared" si="329"/>
        <v>16.783738373837384</v>
      </c>
      <c r="Z2077" s="4">
        <f t="shared" si="322"/>
        <v>20.465926829268295</v>
      </c>
      <c r="AA2077" t="s">
        <v>8315</v>
      </c>
      <c r="AB2077" t="s">
        <v>8345</v>
      </c>
      <c r="AC2077">
        <f>1</f>
        <v>1</v>
      </c>
    </row>
    <row r="2078" spans="1:29" ht="28.8" x14ac:dyDescent="0.3">
      <c r="A2078">
        <v>2076</v>
      </c>
      <c r="B2078" s="1" t="s">
        <v>2077</v>
      </c>
      <c r="C2078" s="1" t="s">
        <v>6186</v>
      </c>
      <c r="D2078">
        <v>179000</v>
      </c>
      <c r="E2078">
        <f>VLOOKUP(D2078,LU_A!$C$2:$D$13,1,TRUE)</f>
        <v>50000</v>
      </c>
      <c r="F2078" t="str">
        <f>VLOOKUP($D2078,LU_A!$C$2:$D$13,2,TRUE)</f>
        <v>LgD</v>
      </c>
      <c r="G2078">
        <v>972594.99</v>
      </c>
      <c r="H2078" t="s">
        <v>8219</v>
      </c>
      <c r="I2078" t="s">
        <v>8225</v>
      </c>
      <c r="J2078" t="s">
        <v>8247</v>
      </c>
      <c r="K2078">
        <v>1406149689</v>
      </c>
      <c r="L2078" s="8">
        <f t="shared" si="320"/>
        <v>41843.880659722221</v>
      </c>
      <c r="M2078" s="8">
        <f t="shared" si="323"/>
        <v>41843</v>
      </c>
      <c r="N2078" s="9">
        <f t="shared" si="324"/>
        <v>0.88065972222102573</v>
      </c>
      <c r="O2078">
        <v>1402693689</v>
      </c>
      <c r="P2078" s="8">
        <f t="shared" si="321"/>
        <v>41803.880659722221</v>
      </c>
      <c r="Q2078" s="8">
        <f t="shared" si="325"/>
        <v>41803</v>
      </c>
      <c r="R2078" s="9">
        <f t="shared" si="326"/>
        <v>0.88065972222102573</v>
      </c>
      <c r="S2078" t="b">
        <v>0</v>
      </c>
      <c r="T2078">
        <v>8359</v>
      </c>
      <c r="U2078">
        <f t="shared" si="327"/>
        <v>8359</v>
      </c>
      <c r="V2078" t="str">
        <f t="shared" si="328"/>
        <v/>
      </c>
      <c r="W2078" t="b">
        <v>1</v>
      </c>
      <c r="X2078" t="s">
        <v>8293</v>
      </c>
      <c r="Y2078" s="3">
        <f t="shared" si="329"/>
        <v>5.4334915642458101</v>
      </c>
      <c r="Z2078" s="4">
        <f t="shared" si="322"/>
        <v>116.35303146309367</v>
      </c>
      <c r="AA2078" t="s">
        <v>8315</v>
      </c>
      <c r="AB2078" t="s">
        <v>8345</v>
      </c>
      <c r="AC2078">
        <f>1</f>
        <v>1</v>
      </c>
    </row>
    <row r="2079" spans="1:29" ht="43.2" x14ac:dyDescent="0.3">
      <c r="A2079">
        <v>2077</v>
      </c>
      <c r="B2079" s="1" t="s">
        <v>2078</v>
      </c>
      <c r="C2079" s="1" t="s">
        <v>6187</v>
      </c>
      <c r="D2079">
        <v>50000</v>
      </c>
      <c r="E2079">
        <f>VLOOKUP(D2079,LU_A!$C$2:$D$13,1,TRUE)</f>
        <v>50000</v>
      </c>
      <c r="F2079" t="str">
        <f>VLOOKUP($D2079,LU_A!$C$2:$D$13,2,TRUE)</f>
        <v>LgD</v>
      </c>
      <c r="G2079">
        <v>57754</v>
      </c>
      <c r="H2079" t="s">
        <v>8219</v>
      </c>
      <c r="I2079" t="s">
        <v>8224</v>
      </c>
      <c r="J2079" t="s">
        <v>8246</v>
      </c>
      <c r="K2079">
        <v>1433538000</v>
      </c>
      <c r="L2079" s="8">
        <f t="shared" si="320"/>
        <v>42160.875</v>
      </c>
      <c r="M2079" s="8">
        <f t="shared" si="323"/>
        <v>42160</v>
      </c>
      <c r="N2079" s="9">
        <f t="shared" si="324"/>
        <v>0.875</v>
      </c>
      <c r="O2079">
        <v>1428541276</v>
      </c>
      <c r="P2079" s="8">
        <f t="shared" si="321"/>
        <v>42103.042546296296</v>
      </c>
      <c r="Q2079" s="8">
        <f t="shared" si="325"/>
        <v>42103</v>
      </c>
      <c r="R2079" s="9">
        <f t="shared" si="326"/>
        <v>4.2546296295768116E-2</v>
      </c>
      <c r="S2079" t="b">
        <v>0</v>
      </c>
      <c r="T2079">
        <v>188</v>
      </c>
      <c r="U2079">
        <f t="shared" si="327"/>
        <v>188</v>
      </c>
      <c r="V2079" t="str">
        <f t="shared" si="328"/>
        <v/>
      </c>
      <c r="W2079" t="b">
        <v>1</v>
      </c>
      <c r="X2079" t="s">
        <v>8293</v>
      </c>
      <c r="Y2079" s="3">
        <f t="shared" si="329"/>
        <v>1.1550800000000001</v>
      </c>
      <c r="Z2079" s="4">
        <f t="shared" si="322"/>
        <v>307.20212765957444</v>
      </c>
      <c r="AA2079" t="s">
        <v>8315</v>
      </c>
      <c r="AB2079" t="s">
        <v>8345</v>
      </c>
      <c r="AC2079">
        <f>1</f>
        <v>1</v>
      </c>
    </row>
    <row r="2080" spans="1:29" ht="43.2" x14ac:dyDescent="0.3">
      <c r="A2080">
        <v>2078</v>
      </c>
      <c r="B2080" s="1" t="s">
        <v>2079</v>
      </c>
      <c r="C2080" s="1" t="s">
        <v>6188</v>
      </c>
      <c r="D2080">
        <v>20000</v>
      </c>
      <c r="E2080">
        <f>VLOOKUP(D2080,LU_A!$C$2:$D$13,1,TRUE)</f>
        <v>20000</v>
      </c>
      <c r="F2080" t="str">
        <f>VLOOKUP($D2080,LU_A!$C$2:$D$13,2,TRUE)</f>
        <v>MedB</v>
      </c>
      <c r="G2080">
        <v>26241</v>
      </c>
      <c r="H2080" t="s">
        <v>8219</v>
      </c>
      <c r="I2080" t="s">
        <v>8227</v>
      </c>
      <c r="J2080" t="s">
        <v>8249</v>
      </c>
      <c r="K2080">
        <v>1482085857</v>
      </c>
      <c r="L2080" s="8">
        <f t="shared" si="320"/>
        <v>42722.771493055552</v>
      </c>
      <c r="M2080" s="8">
        <f t="shared" si="323"/>
        <v>42722</v>
      </c>
      <c r="N2080" s="9">
        <f t="shared" si="324"/>
        <v>0.77149305555212777</v>
      </c>
      <c r="O2080">
        <v>1479493857</v>
      </c>
      <c r="P2080" s="8">
        <f t="shared" si="321"/>
        <v>42692.771493055552</v>
      </c>
      <c r="Q2080" s="8">
        <f t="shared" si="325"/>
        <v>42692</v>
      </c>
      <c r="R2080" s="9">
        <f t="shared" si="326"/>
        <v>0.77149305555212777</v>
      </c>
      <c r="S2080" t="b">
        <v>0</v>
      </c>
      <c r="T2080">
        <v>48</v>
      </c>
      <c r="U2080">
        <f t="shared" si="327"/>
        <v>48</v>
      </c>
      <c r="V2080" t="str">
        <f t="shared" si="328"/>
        <v/>
      </c>
      <c r="W2080" t="b">
        <v>1</v>
      </c>
      <c r="X2080" t="s">
        <v>8293</v>
      </c>
      <c r="Y2080" s="3">
        <f t="shared" si="329"/>
        <v>1.3120499999999999</v>
      </c>
      <c r="Z2080" s="4">
        <f t="shared" si="322"/>
        <v>546.6875</v>
      </c>
      <c r="AA2080" t="s">
        <v>8315</v>
      </c>
      <c r="AB2080" t="s">
        <v>8345</v>
      </c>
      <c r="AC2080">
        <f>1</f>
        <v>1</v>
      </c>
    </row>
    <row r="2081" spans="1:29" ht="57.6" x14ac:dyDescent="0.3">
      <c r="A2081">
        <v>2079</v>
      </c>
      <c r="B2081" s="1" t="s">
        <v>2080</v>
      </c>
      <c r="C2081" s="1" t="s">
        <v>6189</v>
      </c>
      <c r="D2081">
        <v>10000</v>
      </c>
      <c r="E2081">
        <f>VLOOKUP(D2081,LU_A!$C$2:$D$13,1,TRUE)</f>
        <v>10000</v>
      </c>
      <c r="F2081" t="str">
        <f>VLOOKUP($D2081,LU_A!$C$2:$D$13,2,TRUE)</f>
        <v>SmD</v>
      </c>
      <c r="G2081">
        <v>28817</v>
      </c>
      <c r="H2081" t="s">
        <v>8219</v>
      </c>
      <c r="I2081" t="s">
        <v>8225</v>
      </c>
      <c r="J2081" t="s">
        <v>8247</v>
      </c>
      <c r="K2081">
        <v>1435258800</v>
      </c>
      <c r="L2081" s="8">
        <f t="shared" si="320"/>
        <v>42180.791666666672</v>
      </c>
      <c r="M2081" s="8">
        <f t="shared" si="323"/>
        <v>42180</v>
      </c>
      <c r="N2081" s="9">
        <f t="shared" si="324"/>
        <v>0.79166666667151731</v>
      </c>
      <c r="O2081">
        <v>1432659793</v>
      </c>
      <c r="P2081" s="8">
        <f t="shared" si="321"/>
        <v>42150.71056712963</v>
      </c>
      <c r="Q2081" s="8">
        <f t="shared" si="325"/>
        <v>42150</v>
      </c>
      <c r="R2081" s="9">
        <f t="shared" si="326"/>
        <v>0.71056712963036261</v>
      </c>
      <c r="S2081" t="b">
        <v>0</v>
      </c>
      <c r="T2081">
        <v>607</v>
      </c>
      <c r="U2081">
        <f t="shared" si="327"/>
        <v>607</v>
      </c>
      <c r="V2081" t="str">
        <f t="shared" si="328"/>
        <v/>
      </c>
      <c r="W2081" t="b">
        <v>1</v>
      </c>
      <c r="X2081" t="s">
        <v>8293</v>
      </c>
      <c r="Y2081" s="3">
        <f t="shared" si="329"/>
        <v>2.8816999999999999</v>
      </c>
      <c r="Z2081" s="4">
        <f t="shared" si="322"/>
        <v>47.474464579901152</v>
      </c>
      <c r="AA2081" t="s">
        <v>8315</v>
      </c>
      <c r="AB2081" t="s">
        <v>8345</v>
      </c>
      <c r="AC2081">
        <f>1</f>
        <v>1</v>
      </c>
    </row>
    <row r="2082" spans="1:29" ht="43.2" x14ac:dyDescent="0.3">
      <c r="A2082">
        <v>2080</v>
      </c>
      <c r="B2082" s="1" t="s">
        <v>2081</v>
      </c>
      <c r="C2082" s="1" t="s">
        <v>6190</v>
      </c>
      <c r="D2082">
        <v>1000</v>
      </c>
      <c r="E2082">
        <f>VLOOKUP(D2082,LU_A!$C$2:$D$13,1,TRUE)</f>
        <v>1000</v>
      </c>
      <c r="F2082" t="str">
        <f>VLOOKUP($D2082,LU_A!$C$2:$D$13,2,TRUE)</f>
        <v>SmB</v>
      </c>
      <c r="G2082">
        <v>5078</v>
      </c>
      <c r="H2082" t="s">
        <v>8219</v>
      </c>
      <c r="I2082" t="s">
        <v>8224</v>
      </c>
      <c r="J2082" t="s">
        <v>8246</v>
      </c>
      <c r="K2082">
        <v>1447286300</v>
      </c>
      <c r="L2082" s="8">
        <f t="shared" si="320"/>
        <v>42319.998842592591</v>
      </c>
      <c r="M2082" s="8">
        <f t="shared" si="323"/>
        <v>42319</v>
      </c>
      <c r="N2082" s="9">
        <f t="shared" si="324"/>
        <v>0.99884259259124519</v>
      </c>
      <c r="O2082">
        <v>1444690700</v>
      </c>
      <c r="P2082" s="8">
        <f t="shared" si="321"/>
        <v>42289.957175925927</v>
      </c>
      <c r="Q2082" s="8">
        <f t="shared" si="325"/>
        <v>42289</v>
      </c>
      <c r="R2082" s="9">
        <f t="shared" si="326"/>
        <v>0.95717592592700385</v>
      </c>
      <c r="S2082" t="b">
        <v>0</v>
      </c>
      <c r="T2082">
        <v>50</v>
      </c>
      <c r="U2082">
        <f t="shared" si="327"/>
        <v>50</v>
      </c>
      <c r="V2082" t="str">
        <f t="shared" si="328"/>
        <v/>
      </c>
      <c r="W2082" t="b">
        <v>1</v>
      </c>
      <c r="X2082" t="s">
        <v>8293</v>
      </c>
      <c r="Y2082" s="3">
        <f t="shared" si="329"/>
        <v>5.0780000000000003</v>
      </c>
      <c r="Z2082" s="4">
        <f t="shared" si="322"/>
        <v>101.56</v>
      </c>
      <c r="AA2082" t="s">
        <v>8315</v>
      </c>
      <c r="AB2082" t="s">
        <v>8345</v>
      </c>
      <c r="AC2082">
        <f>1</f>
        <v>1</v>
      </c>
    </row>
    <row r="2083" spans="1:29" ht="43.2" x14ac:dyDescent="0.3">
      <c r="A2083">
        <v>2081</v>
      </c>
      <c r="B2083" s="1" t="s">
        <v>2082</v>
      </c>
      <c r="C2083" s="1" t="s">
        <v>6191</v>
      </c>
      <c r="D2083">
        <v>3500</v>
      </c>
      <c r="E2083">
        <f>VLOOKUP(D2083,LU_A!$C$2:$D$13,1,TRUE)</f>
        <v>1000</v>
      </c>
      <c r="F2083" t="str">
        <f>VLOOKUP($D2083,LU_A!$C$2:$D$13,2,TRUE)</f>
        <v>SmB</v>
      </c>
      <c r="G2083">
        <v>4010</v>
      </c>
      <c r="H2083" t="s">
        <v>8219</v>
      </c>
      <c r="I2083" t="s">
        <v>8224</v>
      </c>
      <c r="J2083" t="s">
        <v>8246</v>
      </c>
      <c r="K2083">
        <v>1337144340</v>
      </c>
      <c r="L2083" s="8">
        <f t="shared" si="320"/>
        <v>41045.207638888889</v>
      </c>
      <c r="M2083" s="8">
        <f t="shared" si="323"/>
        <v>41045</v>
      </c>
      <c r="N2083" s="9">
        <f t="shared" si="324"/>
        <v>0.20763888888905058</v>
      </c>
      <c r="O2083">
        <v>1333597555</v>
      </c>
      <c r="P2083" s="8">
        <f t="shared" si="321"/>
        <v>41004.156886574077</v>
      </c>
      <c r="Q2083" s="8">
        <f t="shared" si="325"/>
        <v>41004</v>
      </c>
      <c r="R2083" s="9">
        <f t="shared" si="326"/>
        <v>0.15688657407736173</v>
      </c>
      <c r="S2083" t="b">
        <v>0</v>
      </c>
      <c r="T2083">
        <v>55</v>
      </c>
      <c r="U2083">
        <f t="shared" si="327"/>
        <v>55</v>
      </c>
      <c r="V2083" t="str">
        <f t="shared" si="328"/>
        <v/>
      </c>
      <c r="W2083" t="b">
        <v>1</v>
      </c>
      <c r="X2083" t="s">
        <v>8277</v>
      </c>
      <c r="Y2083" s="3">
        <f t="shared" si="329"/>
        <v>1.1457142857142857</v>
      </c>
      <c r="Z2083" s="4">
        <f t="shared" si="322"/>
        <v>72.909090909090907</v>
      </c>
      <c r="AA2083" t="s">
        <v>8321</v>
      </c>
      <c r="AB2083" t="s">
        <v>8325</v>
      </c>
      <c r="AC2083">
        <f>1</f>
        <v>1</v>
      </c>
    </row>
    <row r="2084" spans="1:29" ht="43.2" x14ac:dyDescent="0.3">
      <c r="A2084">
        <v>2082</v>
      </c>
      <c r="B2084" s="1" t="s">
        <v>2083</v>
      </c>
      <c r="C2084" s="1" t="s">
        <v>6192</v>
      </c>
      <c r="D2084">
        <v>1500</v>
      </c>
      <c r="E2084">
        <f>VLOOKUP(D2084,LU_A!$C$2:$D$13,1,TRUE)</f>
        <v>1000</v>
      </c>
      <c r="F2084" t="str">
        <f>VLOOKUP($D2084,LU_A!$C$2:$D$13,2,TRUE)</f>
        <v>SmB</v>
      </c>
      <c r="G2084">
        <v>1661</v>
      </c>
      <c r="H2084" t="s">
        <v>8219</v>
      </c>
      <c r="I2084" t="s">
        <v>8224</v>
      </c>
      <c r="J2084" t="s">
        <v>8246</v>
      </c>
      <c r="K2084">
        <v>1322106796</v>
      </c>
      <c r="L2084" s="8">
        <f t="shared" si="320"/>
        <v>40871.161990740737</v>
      </c>
      <c r="M2084" s="8">
        <f t="shared" si="323"/>
        <v>40871</v>
      </c>
      <c r="N2084" s="9">
        <f t="shared" si="324"/>
        <v>0.16199074073665543</v>
      </c>
      <c r="O2084">
        <v>1316919196</v>
      </c>
      <c r="P2084" s="8">
        <f t="shared" si="321"/>
        <v>40811.120324074072</v>
      </c>
      <c r="Q2084" s="8">
        <f t="shared" si="325"/>
        <v>40811</v>
      </c>
      <c r="R2084" s="9">
        <f t="shared" si="326"/>
        <v>0.12032407407241408</v>
      </c>
      <c r="S2084" t="b">
        <v>0</v>
      </c>
      <c r="T2084">
        <v>38</v>
      </c>
      <c r="U2084">
        <f t="shared" si="327"/>
        <v>38</v>
      </c>
      <c r="V2084" t="str">
        <f t="shared" si="328"/>
        <v/>
      </c>
      <c r="W2084" t="b">
        <v>1</v>
      </c>
      <c r="X2084" t="s">
        <v>8277</v>
      </c>
      <c r="Y2084" s="3">
        <f t="shared" si="329"/>
        <v>1.1073333333333333</v>
      </c>
      <c r="Z2084" s="4">
        <f t="shared" si="322"/>
        <v>43.710526315789473</v>
      </c>
      <c r="AA2084" t="s">
        <v>8321</v>
      </c>
      <c r="AB2084" t="s">
        <v>8325</v>
      </c>
      <c r="AC2084">
        <f>1</f>
        <v>1</v>
      </c>
    </row>
    <row r="2085" spans="1:29" ht="43.2" x14ac:dyDescent="0.3">
      <c r="A2085">
        <v>2083</v>
      </c>
      <c r="B2085" s="1" t="s">
        <v>2084</v>
      </c>
      <c r="C2085" s="1" t="s">
        <v>6193</v>
      </c>
      <c r="D2085">
        <v>750</v>
      </c>
      <c r="E2085">
        <f>VLOOKUP(D2085,LU_A!$C$2:$D$13,1,TRUE)</f>
        <v>0</v>
      </c>
      <c r="F2085" t="str">
        <f>VLOOKUP($D2085,LU_A!$C$2:$D$13,2,TRUE)</f>
        <v>SmA</v>
      </c>
      <c r="G2085">
        <v>850</v>
      </c>
      <c r="H2085" t="s">
        <v>8219</v>
      </c>
      <c r="I2085" t="s">
        <v>8224</v>
      </c>
      <c r="J2085" t="s">
        <v>8246</v>
      </c>
      <c r="K2085">
        <v>1338830395</v>
      </c>
      <c r="L2085" s="8">
        <f t="shared" si="320"/>
        <v>41064.72216435185</v>
      </c>
      <c r="M2085" s="8">
        <f t="shared" si="323"/>
        <v>41064</v>
      </c>
      <c r="N2085" s="9">
        <f t="shared" si="324"/>
        <v>0.72216435184964212</v>
      </c>
      <c r="O2085">
        <v>1336238395</v>
      </c>
      <c r="P2085" s="8">
        <f t="shared" si="321"/>
        <v>41034.72216435185</v>
      </c>
      <c r="Q2085" s="8">
        <f t="shared" si="325"/>
        <v>41034</v>
      </c>
      <c r="R2085" s="9">
        <f t="shared" si="326"/>
        <v>0.72216435184964212</v>
      </c>
      <c r="S2085" t="b">
        <v>0</v>
      </c>
      <c r="T2085">
        <v>25</v>
      </c>
      <c r="U2085">
        <f t="shared" si="327"/>
        <v>25</v>
      </c>
      <c r="V2085" t="str">
        <f t="shared" si="328"/>
        <v/>
      </c>
      <c r="W2085" t="b">
        <v>1</v>
      </c>
      <c r="X2085" t="s">
        <v>8277</v>
      </c>
      <c r="Y2085" s="3">
        <f t="shared" si="329"/>
        <v>1.1333333333333333</v>
      </c>
      <c r="Z2085" s="4">
        <f t="shared" si="322"/>
        <v>34</v>
      </c>
      <c r="AA2085" t="s">
        <v>8321</v>
      </c>
      <c r="AB2085" t="s">
        <v>8325</v>
      </c>
      <c r="AC2085">
        <f>1</f>
        <v>1</v>
      </c>
    </row>
    <row r="2086" spans="1:29" ht="43.2" x14ac:dyDescent="0.3">
      <c r="A2086">
        <v>2084</v>
      </c>
      <c r="B2086" s="1" t="s">
        <v>2085</v>
      </c>
      <c r="C2086" s="1" t="s">
        <v>6194</v>
      </c>
      <c r="D2086">
        <v>3000</v>
      </c>
      <c r="E2086">
        <f>VLOOKUP(D2086,LU_A!$C$2:$D$13,1,TRUE)</f>
        <v>1000</v>
      </c>
      <c r="F2086" t="str">
        <f>VLOOKUP($D2086,LU_A!$C$2:$D$13,2,TRUE)</f>
        <v>SmB</v>
      </c>
      <c r="G2086">
        <v>3250</v>
      </c>
      <c r="H2086" t="s">
        <v>8219</v>
      </c>
      <c r="I2086" t="s">
        <v>8224</v>
      </c>
      <c r="J2086" t="s">
        <v>8246</v>
      </c>
      <c r="K2086">
        <v>1399186740</v>
      </c>
      <c r="L2086" s="8">
        <f t="shared" si="320"/>
        <v>41763.290972222225</v>
      </c>
      <c r="M2086" s="8">
        <f t="shared" si="323"/>
        <v>41763</v>
      </c>
      <c r="N2086" s="9">
        <f t="shared" si="324"/>
        <v>0.29097222222480923</v>
      </c>
      <c r="O2086">
        <v>1396468782</v>
      </c>
      <c r="P2086" s="8">
        <f t="shared" si="321"/>
        <v>41731.833124999997</v>
      </c>
      <c r="Q2086" s="8">
        <f t="shared" si="325"/>
        <v>41731</v>
      </c>
      <c r="R2086" s="9">
        <f t="shared" si="326"/>
        <v>0.83312499999738066</v>
      </c>
      <c r="S2086" t="b">
        <v>0</v>
      </c>
      <c r="T2086">
        <v>46</v>
      </c>
      <c r="U2086">
        <f t="shared" si="327"/>
        <v>46</v>
      </c>
      <c r="V2086" t="str">
        <f t="shared" si="328"/>
        <v/>
      </c>
      <c r="W2086" t="b">
        <v>1</v>
      </c>
      <c r="X2086" t="s">
        <v>8277</v>
      </c>
      <c r="Y2086" s="3">
        <f t="shared" si="329"/>
        <v>1.0833333333333333</v>
      </c>
      <c r="Z2086" s="4">
        <f t="shared" si="322"/>
        <v>70.652173913043484</v>
      </c>
      <c r="AA2086" t="s">
        <v>8321</v>
      </c>
      <c r="AB2086" t="s">
        <v>8325</v>
      </c>
      <c r="AC2086">
        <f>1</f>
        <v>1</v>
      </c>
    </row>
    <row r="2087" spans="1:29" ht="57.6" x14ac:dyDescent="0.3">
      <c r="A2087">
        <v>2085</v>
      </c>
      <c r="B2087" s="1" t="s">
        <v>2086</v>
      </c>
      <c r="C2087" s="1" t="s">
        <v>6195</v>
      </c>
      <c r="D2087">
        <v>6000</v>
      </c>
      <c r="E2087">
        <f>VLOOKUP(D2087,LU_A!$C$2:$D$13,1,TRUE)</f>
        <v>5000</v>
      </c>
      <c r="F2087" t="str">
        <f>VLOOKUP($D2087,LU_A!$C$2:$D$13,2,TRUE)</f>
        <v>SmC</v>
      </c>
      <c r="G2087">
        <v>7412</v>
      </c>
      <c r="H2087" t="s">
        <v>8219</v>
      </c>
      <c r="I2087" t="s">
        <v>8224</v>
      </c>
      <c r="J2087" t="s">
        <v>8246</v>
      </c>
      <c r="K2087">
        <v>1342382587</v>
      </c>
      <c r="L2087" s="8">
        <f t="shared" si="320"/>
        <v>41105.835497685184</v>
      </c>
      <c r="M2087" s="8">
        <f t="shared" si="323"/>
        <v>41105</v>
      </c>
      <c r="N2087" s="9">
        <f t="shared" si="324"/>
        <v>0.83549768518423662</v>
      </c>
      <c r="O2087">
        <v>1339790587</v>
      </c>
      <c r="P2087" s="8">
        <f t="shared" si="321"/>
        <v>41075.835497685184</v>
      </c>
      <c r="Q2087" s="8">
        <f t="shared" si="325"/>
        <v>41075</v>
      </c>
      <c r="R2087" s="9">
        <f t="shared" si="326"/>
        <v>0.83549768518423662</v>
      </c>
      <c r="S2087" t="b">
        <v>0</v>
      </c>
      <c r="T2087">
        <v>83</v>
      </c>
      <c r="U2087">
        <f t="shared" si="327"/>
        <v>83</v>
      </c>
      <c r="V2087" t="str">
        <f t="shared" si="328"/>
        <v/>
      </c>
      <c r="W2087" t="b">
        <v>1</v>
      </c>
      <c r="X2087" t="s">
        <v>8277</v>
      </c>
      <c r="Y2087" s="3">
        <f t="shared" si="329"/>
        <v>1.2353333333333334</v>
      </c>
      <c r="Z2087" s="4">
        <f t="shared" si="322"/>
        <v>89.301204819277103</v>
      </c>
      <c r="AA2087" t="s">
        <v>8321</v>
      </c>
      <c r="AB2087" t="s">
        <v>8325</v>
      </c>
      <c r="AC2087">
        <f>1</f>
        <v>1</v>
      </c>
    </row>
    <row r="2088" spans="1:29" ht="43.2" x14ac:dyDescent="0.3">
      <c r="A2088">
        <v>2086</v>
      </c>
      <c r="B2088" s="1" t="s">
        <v>2087</v>
      </c>
      <c r="C2088" s="1" t="s">
        <v>6196</v>
      </c>
      <c r="D2088">
        <v>4000</v>
      </c>
      <c r="E2088">
        <f>VLOOKUP(D2088,LU_A!$C$2:$D$13,1,TRUE)</f>
        <v>1000</v>
      </c>
      <c r="F2088" t="str">
        <f>VLOOKUP($D2088,LU_A!$C$2:$D$13,2,TRUE)</f>
        <v>SmB</v>
      </c>
      <c r="G2088">
        <v>4028</v>
      </c>
      <c r="H2088" t="s">
        <v>8219</v>
      </c>
      <c r="I2088" t="s">
        <v>8224</v>
      </c>
      <c r="J2088" t="s">
        <v>8246</v>
      </c>
      <c r="K2088">
        <v>1323838740</v>
      </c>
      <c r="L2088" s="8">
        <f t="shared" si="320"/>
        <v>40891.207638888889</v>
      </c>
      <c r="M2088" s="8">
        <f t="shared" si="323"/>
        <v>40891</v>
      </c>
      <c r="N2088" s="9">
        <f t="shared" si="324"/>
        <v>0.20763888888905058</v>
      </c>
      <c r="O2088">
        <v>1321200332</v>
      </c>
      <c r="P2088" s="8">
        <f t="shared" si="321"/>
        <v>40860.67050925926</v>
      </c>
      <c r="Q2088" s="8">
        <f t="shared" si="325"/>
        <v>40860</v>
      </c>
      <c r="R2088" s="9">
        <f t="shared" si="326"/>
        <v>0.67050925926014315</v>
      </c>
      <c r="S2088" t="b">
        <v>0</v>
      </c>
      <c r="T2088">
        <v>35</v>
      </c>
      <c r="U2088">
        <f t="shared" si="327"/>
        <v>35</v>
      </c>
      <c r="V2088" t="str">
        <f t="shared" si="328"/>
        <v/>
      </c>
      <c r="W2088" t="b">
        <v>1</v>
      </c>
      <c r="X2088" t="s">
        <v>8277</v>
      </c>
      <c r="Y2088" s="3">
        <f t="shared" si="329"/>
        <v>1.0069999999999999</v>
      </c>
      <c r="Z2088" s="4">
        <f t="shared" si="322"/>
        <v>115.08571428571429</v>
      </c>
      <c r="AA2088" t="s">
        <v>8321</v>
      </c>
      <c r="AB2088" t="s">
        <v>8325</v>
      </c>
      <c r="AC2088">
        <f>1</f>
        <v>1</v>
      </c>
    </row>
    <row r="2089" spans="1:29" ht="57.6" x14ac:dyDescent="0.3">
      <c r="A2089">
        <v>2087</v>
      </c>
      <c r="B2089" s="1" t="s">
        <v>2088</v>
      </c>
      <c r="C2089" s="1" t="s">
        <v>6197</v>
      </c>
      <c r="D2089">
        <v>1500</v>
      </c>
      <c r="E2089">
        <f>VLOOKUP(D2089,LU_A!$C$2:$D$13,1,TRUE)</f>
        <v>1000</v>
      </c>
      <c r="F2089" t="str">
        <f>VLOOKUP($D2089,LU_A!$C$2:$D$13,2,TRUE)</f>
        <v>SmB</v>
      </c>
      <c r="G2089">
        <v>1553</v>
      </c>
      <c r="H2089" t="s">
        <v>8219</v>
      </c>
      <c r="I2089" t="s">
        <v>8224</v>
      </c>
      <c r="J2089" t="s">
        <v>8246</v>
      </c>
      <c r="K2089">
        <v>1315457658</v>
      </c>
      <c r="L2089" s="8">
        <f t="shared" si="320"/>
        <v>40794.204375000001</v>
      </c>
      <c r="M2089" s="8">
        <f t="shared" si="323"/>
        <v>40794</v>
      </c>
      <c r="N2089" s="9">
        <f t="shared" si="324"/>
        <v>0.20437500000116415</v>
      </c>
      <c r="O2089">
        <v>1312865658</v>
      </c>
      <c r="P2089" s="8">
        <f t="shared" si="321"/>
        <v>40764.204375000001</v>
      </c>
      <c r="Q2089" s="8">
        <f t="shared" si="325"/>
        <v>40764</v>
      </c>
      <c r="R2089" s="9">
        <f t="shared" si="326"/>
        <v>0.20437500000116415</v>
      </c>
      <c r="S2089" t="b">
        <v>0</v>
      </c>
      <c r="T2089">
        <v>25</v>
      </c>
      <c r="U2089">
        <f t="shared" si="327"/>
        <v>25</v>
      </c>
      <c r="V2089" t="str">
        <f t="shared" si="328"/>
        <v/>
      </c>
      <c r="W2089" t="b">
        <v>1</v>
      </c>
      <c r="X2089" t="s">
        <v>8277</v>
      </c>
      <c r="Y2089" s="3">
        <f t="shared" si="329"/>
        <v>1.0353333333333334</v>
      </c>
      <c r="Z2089" s="4">
        <f t="shared" si="322"/>
        <v>62.12</v>
      </c>
      <c r="AA2089" t="s">
        <v>8321</v>
      </c>
      <c r="AB2089" t="s">
        <v>8325</v>
      </c>
      <c r="AC2089">
        <f>1</f>
        <v>1</v>
      </c>
    </row>
    <row r="2090" spans="1:29" ht="43.2" x14ac:dyDescent="0.3">
      <c r="A2090">
        <v>2088</v>
      </c>
      <c r="B2090" s="1" t="s">
        <v>2089</v>
      </c>
      <c r="C2090" s="1" t="s">
        <v>6198</v>
      </c>
      <c r="D2090">
        <v>3000</v>
      </c>
      <c r="E2090">
        <f>VLOOKUP(D2090,LU_A!$C$2:$D$13,1,TRUE)</f>
        <v>1000</v>
      </c>
      <c r="F2090" t="str">
        <f>VLOOKUP($D2090,LU_A!$C$2:$D$13,2,TRUE)</f>
        <v>SmB</v>
      </c>
      <c r="G2090">
        <v>3465.32</v>
      </c>
      <c r="H2090" t="s">
        <v>8219</v>
      </c>
      <c r="I2090" t="s">
        <v>8224</v>
      </c>
      <c r="J2090" t="s">
        <v>8246</v>
      </c>
      <c r="K2090">
        <v>1284177540</v>
      </c>
      <c r="L2090" s="8">
        <f t="shared" si="320"/>
        <v>40432.165972222225</v>
      </c>
      <c r="M2090" s="8">
        <f t="shared" si="323"/>
        <v>40432</v>
      </c>
      <c r="N2090" s="9">
        <f t="shared" si="324"/>
        <v>0.16597222222480923</v>
      </c>
      <c r="O2090">
        <v>1281028152</v>
      </c>
      <c r="P2090" s="8">
        <f t="shared" si="321"/>
        <v>40395.714722222219</v>
      </c>
      <c r="Q2090" s="8">
        <f t="shared" si="325"/>
        <v>40395</v>
      </c>
      <c r="R2090" s="9">
        <f t="shared" si="326"/>
        <v>0.7147222222192795</v>
      </c>
      <c r="S2090" t="b">
        <v>0</v>
      </c>
      <c r="T2090">
        <v>75</v>
      </c>
      <c r="U2090">
        <f t="shared" si="327"/>
        <v>75</v>
      </c>
      <c r="V2090" t="str">
        <f t="shared" si="328"/>
        <v/>
      </c>
      <c r="W2090" t="b">
        <v>1</v>
      </c>
      <c r="X2090" t="s">
        <v>8277</v>
      </c>
      <c r="Y2090" s="3">
        <f t="shared" si="329"/>
        <v>1.1551066666666667</v>
      </c>
      <c r="Z2090" s="4">
        <f t="shared" si="322"/>
        <v>46.204266666666669</v>
      </c>
      <c r="AA2090" t="s">
        <v>8321</v>
      </c>
      <c r="AB2090" t="s">
        <v>8325</v>
      </c>
      <c r="AC2090">
        <f>1</f>
        <v>1</v>
      </c>
    </row>
    <row r="2091" spans="1:29" ht="28.8" x14ac:dyDescent="0.3">
      <c r="A2091">
        <v>2089</v>
      </c>
      <c r="B2091" s="1" t="s">
        <v>2090</v>
      </c>
      <c r="C2091" s="1" t="s">
        <v>6199</v>
      </c>
      <c r="D2091">
        <v>2500</v>
      </c>
      <c r="E2091">
        <f>VLOOKUP(D2091,LU_A!$C$2:$D$13,1,TRUE)</f>
        <v>1000</v>
      </c>
      <c r="F2091" t="str">
        <f>VLOOKUP($D2091,LU_A!$C$2:$D$13,2,TRUE)</f>
        <v>SmB</v>
      </c>
      <c r="G2091">
        <v>3010.01</v>
      </c>
      <c r="H2091" t="s">
        <v>8219</v>
      </c>
      <c r="I2091" t="s">
        <v>8224</v>
      </c>
      <c r="J2091" t="s">
        <v>8246</v>
      </c>
      <c r="K2091">
        <v>1375408194</v>
      </c>
      <c r="L2091" s="8">
        <f t="shared" si="320"/>
        <v>41488.076319444444</v>
      </c>
      <c r="M2091" s="8">
        <f t="shared" si="323"/>
        <v>41488</v>
      </c>
      <c r="N2091" s="9">
        <f t="shared" si="324"/>
        <v>7.6319444444379769E-2</v>
      </c>
      <c r="O2091">
        <v>1372384194</v>
      </c>
      <c r="P2091" s="8">
        <f t="shared" si="321"/>
        <v>41453.076319444444</v>
      </c>
      <c r="Q2091" s="8">
        <f t="shared" si="325"/>
        <v>41453</v>
      </c>
      <c r="R2091" s="9">
        <f t="shared" si="326"/>
        <v>7.6319444444379769E-2</v>
      </c>
      <c r="S2091" t="b">
        <v>0</v>
      </c>
      <c r="T2091">
        <v>62</v>
      </c>
      <c r="U2091">
        <f t="shared" si="327"/>
        <v>62</v>
      </c>
      <c r="V2091" t="str">
        <f t="shared" si="328"/>
        <v/>
      </c>
      <c r="W2091" t="b">
        <v>1</v>
      </c>
      <c r="X2091" t="s">
        <v>8277</v>
      </c>
      <c r="Y2091" s="3">
        <f t="shared" si="329"/>
        <v>1.2040040000000001</v>
      </c>
      <c r="Z2091" s="4">
        <f t="shared" si="322"/>
        <v>48.54854838709678</v>
      </c>
      <c r="AA2091" t="s">
        <v>8321</v>
      </c>
      <c r="AB2091" t="s">
        <v>8325</v>
      </c>
      <c r="AC2091">
        <f>1</f>
        <v>1</v>
      </c>
    </row>
    <row r="2092" spans="1:29" ht="43.2" x14ac:dyDescent="0.3">
      <c r="A2092">
        <v>2090</v>
      </c>
      <c r="B2092" s="1" t="s">
        <v>2091</v>
      </c>
      <c r="C2092" s="1" t="s">
        <v>6200</v>
      </c>
      <c r="D2092">
        <v>8000</v>
      </c>
      <c r="E2092">
        <f>VLOOKUP(D2092,LU_A!$C$2:$D$13,1,TRUE)</f>
        <v>5000</v>
      </c>
      <c r="F2092" t="str">
        <f>VLOOKUP($D2092,LU_A!$C$2:$D$13,2,TRUE)</f>
        <v>SmC</v>
      </c>
      <c r="G2092">
        <v>9203.23</v>
      </c>
      <c r="H2092" t="s">
        <v>8219</v>
      </c>
      <c r="I2092" t="s">
        <v>8224</v>
      </c>
      <c r="J2092" t="s">
        <v>8246</v>
      </c>
      <c r="K2092">
        <v>1361696955</v>
      </c>
      <c r="L2092" s="8">
        <f t="shared" si="320"/>
        <v>41329.381423611114</v>
      </c>
      <c r="M2092" s="8">
        <f t="shared" si="323"/>
        <v>41329</v>
      </c>
      <c r="N2092" s="9">
        <f t="shared" si="324"/>
        <v>0.38142361111385981</v>
      </c>
      <c r="O2092">
        <v>1359104955</v>
      </c>
      <c r="P2092" s="8">
        <f t="shared" si="321"/>
        <v>41299.381423611114</v>
      </c>
      <c r="Q2092" s="8">
        <f t="shared" si="325"/>
        <v>41299</v>
      </c>
      <c r="R2092" s="9">
        <f t="shared" si="326"/>
        <v>0.38142361111385981</v>
      </c>
      <c r="S2092" t="b">
        <v>0</v>
      </c>
      <c r="T2092">
        <v>160</v>
      </c>
      <c r="U2092">
        <f t="shared" si="327"/>
        <v>160</v>
      </c>
      <c r="V2092" t="str">
        <f t="shared" si="328"/>
        <v/>
      </c>
      <c r="W2092" t="b">
        <v>1</v>
      </c>
      <c r="X2092" t="s">
        <v>8277</v>
      </c>
      <c r="Y2092" s="3">
        <f t="shared" si="329"/>
        <v>1.1504037499999999</v>
      </c>
      <c r="Z2092" s="4">
        <f t="shared" si="322"/>
        <v>57.520187499999999</v>
      </c>
      <c r="AA2092" t="s">
        <v>8321</v>
      </c>
      <c r="AB2092" t="s">
        <v>8325</v>
      </c>
      <c r="AC2092">
        <f>1</f>
        <v>1</v>
      </c>
    </row>
    <row r="2093" spans="1:29" ht="57.6" x14ac:dyDescent="0.3">
      <c r="A2093">
        <v>2091</v>
      </c>
      <c r="B2093" s="1" t="s">
        <v>2092</v>
      </c>
      <c r="C2093" s="1" t="s">
        <v>6201</v>
      </c>
      <c r="D2093">
        <v>18000</v>
      </c>
      <c r="E2093">
        <f>VLOOKUP(D2093,LU_A!$C$2:$D$13,1,TRUE)</f>
        <v>15000</v>
      </c>
      <c r="F2093" t="str">
        <f>VLOOKUP($D2093,LU_A!$C$2:$D$13,2,TRUE)</f>
        <v>MedA</v>
      </c>
      <c r="G2093">
        <v>21684.2</v>
      </c>
      <c r="H2093" t="s">
        <v>8219</v>
      </c>
      <c r="I2093" t="s">
        <v>8224</v>
      </c>
      <c r="J2093" t="s">
        <v>8246</v>
      </c>
      <c r="K2093">
        <v>1299009600</v>
      </c>
      <c r="L2093" s="8">
        <f t="shared" si="320"/>
        <v>40603.833333333336</v>
      </c>
      <c r="M2093" s="8">
        <f t="shared" si="323"/>
        <v>40603</v>
      </c>
      <c r="N2093" s="9">
        <f t="shared" si="324"/>
        <v>0.83333333333575865</v>
      </c>
      <c r="O2093">
        <v>1294818278</v>
      </c>
      <c r="P2093" s="8">
        <f t="shared" si="321"/>
        <v>40555.322662037033</v>
      </c>
      <c r="Q2093" s="8">
        <f t="shared" si="325"/>
        <v>40555</v>
      </c>
      <c r="R2093" s="9">
        <f t="shared" si="326"/>
        <v>0.32266203703329666</v>
      </c>
      <c r="S2093" t="b">
        <v>0</v>
      </c>
      <c r="T2093">
        <v>246</v>
      </c>
      <c r="U2093">
        <f t="shared" si="327"/>
        <v>246</v>
      </c>
      <c r="V2093" t="str">
        <f t="shared" si="328"/>
        <v/>
      </c>
      <c r="W2093" t="b">
        <v>1</v>
      </c>
      <c r="X2093" t="s">
        <v>8277</v>
      </c>
      <c r="Y2093" s="3">
        <f t="shared" si="329"/>
        <v>1.2046777777777777</v>
      </c>
      <c r="Z2093" s="4">
        <f t="shared" si="322"/>
        <v>88.147154471544724</v>
      </c>
      <c r="AA2093" t="s">
        <v>8321</v>
      </c>
      <c r="AB2093" t="s">
        <v>8325</v>
      </c>
      <c r="AC2093">
        <f>1</f>
        <v>1</v>
      </c>
    </row>
    <row r="2094" spans="1:29" ht="43.2" x14ac:dyDescent="0.3">
      <c r="A2094">
        <v>2092</v>
      </c>
      <c r="B2094" s="1" t="s">
        <v>2093</v>
      </c>
      <c r="C2094" s="1" t="s">
        <v>6202</v>
      </c>
      <c r="D2094">
        <v>6000</v>
      </c>
      <c r="E2094">
        <f>VLOOKUP(D2094,LU_A!$C$2:$D$13,1,TRUE)</f>
        <v>5000</v>
      </c>
      <c r="F2094" t="str">
        <f>VLOOKUP($D2094,LU_A!$C$2:$D$13,2,TRUE)</f>
        <v>SmC</v>
      </c>
      <c r="G2094">
        <v>6077</v>
      </c>
      <c r="H2094" t="s">
        <v>8219</v>
      </c>
      <c r="I2094" t="s">
        <v>8224</v>
      </c>
      <c r="J2094" t="s">
        <v>8246</v>
      </c>
      <c r="K2094">
        <v>1318006732</v>
      </c>
      <c r="L2094" s="8">
        <f t="shared" si="320"/>
        <v>40823.707546296297</v>
      </c>
      <c r="M2094" s="8">
        <f t="shared" si="323"/>
        <v>40823</v>
      </c>
      <c r="N2094" s="9">
        <f t="shared" si="324"/>
        <v>0.70754629629664123</v>
      </c>
      <c r="O2094">
        <v>1312822732</v>
      </c>
      <c r="P2094" s="8">
        <f t="shared" si="321"/>
        <v>40763.707546296297</v>
      </c>
      <c r="Q2094" s="8">
        <f t="shared" si="325"/>
        <v>40763</v>
      </c>
      <c r="R2094" s="9">
        <f t="shared" si="326"/>
        <v>0.70754629629664123</v>
      </c>
      <c r="S2094" t="b">
        <v>0</v>
      </c>
      <c r="T2094">
        <v>55</v>
      </c>
      <c r="U2094">
        <f t="shared" si="327"/>
        <v>55</v>
      </c>
      <c r="V2094" t="str">
        <f t="shared" si="328"/>
        <v/>
      </c>
      <c r="W2094" t="b">
        <v>1</v>
      </c>
      <c r="X2094" t="s">
        <v>8277</v>
      </c>
      <c r="Y2094" s="3">
        <f t="shared" si="329"/>
        <v>1.0128333333333333</v>
      </c>
      <c r="Z2094" s="4">
        <f t="shared" si="322"/>
        <v>110.49090909090908</v>
      </c>
      <c r="AA2094" t="s">
        <v>8321</v>
      </c>
      <c r="AB2094" t="s">
        <v>8325</v>
      </c>
      <c r="AC2094">
        <f>1</f>
        <v>1</v>
      </c>
    </row>
    <row r="2095" spans="1:29" ht="43.2" x14ac:dyDescent="0.3">
      <c r="A2095">
        <v>2093</v>
      </c>
      <c r="B2095" s="1" t="s">
        <v>2094</v>
      </c>
      <c r="C2095" s="1" t="s">
        <v>6203</v>
      </c>
      <c r="D2095">
        <v>1500</v>
      </c>
      <c r="E2095">
        <f>VLOOKUP(D2095,LU_A!$C$2:$D$13,1,TRUE)</f>
        <v>1000</v>
      </c>
      <c r="F2095" t="str">
        <f>VLOOKUP($D2095,LU_A!$C$2:$D$13,2,TRUE)</f>
        <v>SmB</v>
      </c>
      <c r="G2095">
        <v>1537</v>
      </c>
      <c r="H2095" t="s">
        <v>8219</v>
      </c>
      <c r="I2095" t="s">
        <v>8224</v>
      </c>
      <c r="J2095" t="s">
        <v>8246</v>
      </c>
      <c r="K2095">
        <v>1356211832</v>
      </c>
      <c r="L2095" s="8">
        <f t="shared" si="320"/>
        <v>41265.896203703705</v>
      </c>
      <c r="M2095" s="8">
        <f t="shared" si="323"/>
        <v>41265</v>
      </c>
      <c r="N2095" s="9">
        <f t="shared" si="324"/>
        <v>0.89620370370539604</v>
      </c>
      <c r="O2095">
        <v>1351024232</v>
      </c>
      <c r="P2095" s="8">
        <f t="shared" si="321"/>
        <v>41205.854537037041</v>
      </c>
      <c r="Q2095" s="8">
        <f t="shared" si="325"/>
        <v>41205</v>
      </c>
      <c r="R2095" s="9">
        <f t="shared" si="326"/>
        <v>0.85453703704115469</v>
      </c>
      <c r="S2095" t="b">
        <v>0</v>
      </c>
      <c r="T2095">
        <v>23</v>
      </c>
      <c r="U2095">
        <f t="shared" si="327"/>
        <v>23</v>
      </c>
      <c r="V2095" t="str">
        <f t="shared" si="328"/>
        <v/>
      </c>
      <c r="W2095" t="b">
        <v>1</v>
      </c>
      <c r="X2095" t="s">
        <v>8277</v>
      </c>
      <c r="Y2095" s="3">
        <f t="shared" si="329"/>
        <v>1.0246666666666666</v>
      </c>
      <c r="Z2095" s="4">
        <f t="shared" si="322"/>
        <v>66.826086956521735</v>
      </c>
      <c r="AA2095" t="s">
        <v>8321</v>
      </c>
      <c r="AB2095" t="s">
        <v>8325</v>
      </c>
      <c r="AC2095">
        <f>1</f>
        <v>1</v>
      </c>
    </row>
    <row r="2096" spans="1:29" ht="57.6" x14ac:dyDescent="0.3">
      <c r="A2096">
        <v>2094</v>
      </c>
      <c r="B2096" s="1" t="s">
        <v>2095</v>
      </c>
      <c r="C2096" s="1" t="s">
        <v>6204</v>
      </c>
      <c r="D2096">
        <v>3500</v>
      </c>
      <c r="E2096">
        <f>VLOOKUP(D2096,LU_A!$C$2:$D$13,1,TRUE)</f>
        <v>1000</v>
      </c>
      <c r="F2096" t="str">
        <f>VLOOKUP($D2096,LU_A!$C$2:$D$13,2,TRUE)</f>
        <v>SmB</v>
      </c>
      <c r="G2096">
        <v>4219</v>
      </c>
      <c r="H2096" t="s">
        <v>8219</v>
      </c>
      <c r="I2096" t="s">
        <v>8224</v>
      </c>
      <c r="J2096" t="s">
        <v>8246</v>
      </c>
      <c r="K2096">
        <v>1330916400</v>
      </c>
      <c r="L2096" s="8">
        <f t="shared" si="320"/>
        <v>40973.125</v>
      </c>
      <c r="M2096" s="8">
        <f t="shared" si="323"/>
        <v>40973</v>
      </c>
      <c r="N2096" s="9">
        <f t="shared" si="324"/>
        <v>0.125</v>
      </c>
      <c r="O2096">
        <v>1327969730</v>
      </c>
      <c r="P2096" s="8">
        <f t="shared" si="321"/>
        <v>40939.02002314815</v>
      </c>
      <c r="Q2096" s="8">
        <f t="shared" si="325"/>
        <v>40939</v>
      </c>
      <c r="R2096" s="9">
        <f t="shared" si="326"/>
        <v>2.0023148150357883E-2</v>
      </c>
      <c r="S2096" t="b">
        <v>0</v>
      </c>
      <c r="T2096">
        <v>72</v>
      </c>
      <c r="U2096">
        <f t="shared" si="327"/>
        <v>72</v>
      </c>
      <c r="V2096" t="str">
        <f t="shared" si="328"/>
        <v/>
      </c>
      <c r="W2096" t="b">
        <v>1</v>
      </c>
      <c r="X2096" t="s">
        <v>8277</v>
      </c>
      <c r="Y2096" s="3">
        <f t="shared" si="329"/>
        <v>1.2054285714285715</v>
      </c>
      <c r="Z2096" s="4">
        <f t="shared" si="322"/>
        <v>58.597222222222221</v>
      </c>
      <c r="AA2096" t="s">
        <v>8321</v>
      </c>
      <c r="AB2096" t="s">
        <v>8325</v>
      </c>
      <c r="AC2096">
        <f>1</f>
        <v>1</v>
      </c>
    </row>
    <row r="2097" spans="1:29" ht="43.2" x14ac:dyDescent="0.3">
      <c r="A2097">
        <v>2095</v>
      </c>
      <c r="B2097" s="1" t="s">
        <v>2096</v>
      </c>
      <c r="C2097" s="1" t="s">
        <v>6205</v>
      </c>
      <c r="D2097">
        <v>2500</v>
      </c>
      <c r="E2097">
        <f>VLOOKUP(D2097,LU_A!$C$2:$D$13,1,TRUE)</f>
        <v>1000</v>
      </c>
      <c r="F2097" t="str">
        <f>VLOOKUP($D2097,LU_A!$C$2:$D$13,2,TRUE)</f>
        <v>SmB</v>
      </c>
      <c r="G2097">
        <v>2500</v>
      </c>
      <c r="H2097" t="s">
        <v>8219</v>
      </c>
      <c r="I2097" t="s">
        <v>8224</v>
      </c>
      <c r="J2097" t="s">
        <v>8246</v>
      </c>
      <c r="K2097">
        <v>1317576973</v>
      </c>
      <c r="L2097" s="8">
        <f t="shared" si="320"/>
        <v>40818.733483796292</v>
      </c>
      <c r="M2097" s="8">
        <f t="shared" si="323"/>
        <v>40818</v>
      </c>
      <c r="N2097" s="9">
        <f t="shared" si="324"/>
        <v>0.73348379629169358</v>
      </c>
      <c r="O2097">
        <v>1312392973</v>
      </c>
      <c r="P2097" s="8">
        <f t="shared" si="321"/>
        <v>40758.733483796292</v>
      </c>
      <c r="Q2097" s="8">
        <f t="shared" si="325"/>
        <v>40758</v>
      </c>
      <c r="R2097" s="9">
        <f t="shared" si="326"/>
        <v>0.73348379629169358</v>
      </c>
      <c r="S2097" t="b">
        <v>0</v>
      </c>
      <c r="T2097">
        <v>22</v>
      </c>
      <c r="U2097">
        <f t="shared" si="327"/>
        <v>22</v>
      </c>
      <c r="V2097" t="str">
        <f t="shared" si="328"/>
        <v/>
      </c>
      <c r="W2097" t="b">
        <v>1</v>
      </c>
      <c r="X2097" t="s">
        <v>8277</v>
      </c>
      <c r="Y2097" s="3">
        <f t="shared" si="329"/>
        <v>1</v>
      </c>
      <c r="Z2097" s="4">
        <f t="shared" si="322"/>
        <v>113.63636363636364</v>
      </c>
      <c r="AA2097" t="s">
        <v>8321</v>
      </c>
      <c r="AB2097" t="s">
        <v>8325</v>
      </c>
      <c r="AC2097">
        <f>1</f>
        <v>1</v>
      </c>
    </row>
    <row r="2098" spans="1:29" ht="43.2" x14ac:dyDescent="0.3">
      <c r="A2098">
        <v>2096</v>
      </c>
      <c r="B2098" s="1" t="s">
        <v>2097</v>
      </c>
      <c r="C2098" s="1" t="s">
        <v>6206</v>
      </c>
      <c r="D2098">
        <v>600</v>
      </c>
      <c r="E2098">
        <f>VLOOKUP(D2098,LU_A!$C$2:$D$13,1,TRUE)</f>
        <v>0</v>
      </c>
      <c r="F2098" t="str">
        <f>VLOOKUP($D2098,LU_A!$C$2:$D$13,2,TRUE)</f>
        <v>SmA</v>
      </c>
      <c r="G2098">
        <v>610</v>
      </c>
      <c r="H2098" t="s">
        <v>8219</v>
      </c>
      <c r="I2098" t="s">
        <v>8224</v>
      </c>
      <c r="J2098" t="s">
        <v>8246</v>
      </c>
      <c r="K2098">
        <v>1351223940</v>
      </c>
      <c r="L2098" s="8">
        <f t="shared" si="320"/>
        <v>41208.165972222225</v>
      </c>
      <c r="M2098" s="8">
        <f t="shared" si="323"/>
        <v>41208</v>
      </c>
      <c r="N2098" s="9">
        <f t="shared" si="324"/>
        <v>0.16597222222480923</v>
      </c>
      <c r="O2098">
        <v>1349892735</v>
      </c>
      <c r="P2098" s="8">
        <f t="shared" si="321"/>
        <v>41192.758506944447</v>
      </c>
      <c r="Q2098" s="8">
        <f t="shared" si="325"/>
        <v>41192</v>
      </c>
      <c r="R2098" s="9">
        <f t="shared" si="326"/>
        <v>0.75850694444670808</v>
      </c>
      <c r="S2098" t="b">
        <v>0</v>
      </c>
      <c r="T2098">
        <v>14</v>
      </c>
      <c r="U2098">
        <f t="shared" si="327"/>
        <v>14</v>
      </c>
      <c r="V2098" t="str">
        <f t="shared" si="328"/>
        <v/>
      </c>
      <c r="W2098" t="b">
        <v>1</v>
      </c>
      <c r="X2098" t="s">
        <v>8277</v>
      </c>
      <c r="Y2098" s="3">
        <f t="shared" si="329"/>
        <v>1.0166666666666666</v>
      </c>
      <c r="Z2098" s="4">
        <f t="shared" si="322"/>
        <v>43.571428571428569</v>
      </c>
      <c r="AA2098" t="s">
        <v>8321</v>
      </c>
      <c r="AB2098" t="s">
        <v>8325</v>
      </c>
      <c r="AC2098">
        <f>1</f>
        <v>1</v>
      </c>
    </row>
    <row r="2099" spans="1:29" ht="43.2" x14ac:dyDescent="0.3">
      <c r="A2099">
        <v>2097</v>
      </c>
      <c r="B2099" s="1" t="s">
        <v>2098</v>
      </c>
      <c r="C2099" s="1" t="s">
        <v>6207</v>
      </c>
      <c r="D2099">
        <v>3000</v>
      </c>
      <c r="E2099">
        <f>VLOOKUP(D2099,LU_A!$C$2:$D$13,1,TRUE)</f>
        <v>1000</v>
      </c>
      <c r="F2099" t="str">
        <f>VLOOKUP($D2099,LU_A!$C$2:$D$13,2,TRUE)</f>
        <v>SmB</v>
      </c>
      <c r="G2099">
        <v>3000</v>
      </c>
      <c r="H2099" t="s">
        <v>8219</v>
      </c>
      <c r="I2099" t="s">
        <v>8224</v>
      </c>
      <c r="J2099" t="s">
        <v>8246</v>
      </c>
      <c r="K2099">
        <v>1322751735</v>
      </c>
      <c r="L2099" s="8">
        <f t="shared" si="320"/>
        <v>40878.626562500001</v>
      </c>
      <c r="M2099" s="8">
        <f t="shared" si="323"/>
        <v>40878</v>
      </c>
      <c r="N2099" s="9">
        <f t="shared" si="324"/>
        <v>0.62656250000145519</v>
      </c>
      <c r="O2099">
        <v>1317564135</v>
      </c>
      <c r="P2099" s="8">
        <f t="shared" si="321"/>
        <v>40818.58489583333</v>
      </c>
      <c r="Q2099" s="8">
        <f t="shared" si="325"/>
        <v>40818</v>
      </c>
      <c r="R2099" s="9">
        <f t="shared" si="326"/>
        <v>0.58489583332993789</v>
      </c>
      <c r="S2099" t="b">
        <v>0</v>
      </c>
      <c r="T2099">
        <v>38</v>
      </c>
      <c r="U2099">
        <f t="shared" si="327"/>
        <v>38</v>
      </c>
      <c r="V2099" t="str">
        <f t="shared" si="328"/>
        <v/>
      </c>
      <c r="W2099" t="b">
        <v>1</v>
      </c>
      <c r="X2099" t="s">
        <v>8277</v>
      </c>
      <c r="Y2099" s="3">
        <f t="shared" si="329"/>
        <v>1</v>
      </c>
      <c r="Z2099" s="4">
        <f t="shared" si="322"/>
        <v>78.94736842105263</v>
      </c>
      <c r="AA2099" t="s">
        <v>8321</v>
      </c>
      <c r="AB2099" t="s">
        <v>8325</v>
      </c>
      <c r="AC2099">
        <f>1</f>
        <v>1</v>
      </c>
    </row>
    <row r="2100" spans="1:29" ht="43.2" x14ac:dyDescent="0.3">
      <c r="A2100">
        <v>2098</v>
      </c>
      <c r="B2100" s="1" t="s">
        <v>2099</v>
      </c>
      <c r="C2100" s="1" t="s">
        <v>6208</v>
      </c>
      <c r="D2100">
        <v>6000</v>
      </c>
      <c r="E2100">
        <f>VLOOKUP(D2100,LU_A!$C$2:$D$13,1,TRUE)</f>
        <v>5000</v>
      </c>
      <c r="F2100" t="str">
        <f>VLOOKUP($D2100,LU_A!$C$2:$D$13,2,TRUE)</f>
        <v>SmC</v>
      </c>
      <c r="G2100">
        <v>6020</v>
      </c>
      <c r="H2100" t="s">
        <v>8219</v>
      </c>
      <c r="I2100" t="s">
        <v>8224</v>
      </c>
      <c r="J2100" t="s">
        <v>8246</v>
      </c>
      <c r="K2100">
        <v>1331174635</v>
      </c>
      <c r="L2100" s="8">
        <f t="shared" si="320"/>
        <v>40976.11383101852</v>
      </c>
      <c r="M2100" s="8">
        <f t="shared" si="323"/>
        <v>40976</v>
      </c>
      <c r="N2100" s="9">
        <f t="shared" si="324"/>
        <v>0.11383101851970423</v>
      </c>
      <c r="O2100">
        <v>1328582635</v>
      </c>
      <c r="P2100" s="8">
        <f t="shared" si="321"/>
        <v>40946.11383101852</v>
      </c>
      <c r="Q2100" s="8">
        <f t="shared" si="325"/>
        <v>40946</v>
      </c>
      <c r="R2100" s="9">
        <f t="shared" si="326"/>
        <v>0.11383101851970423</v>
      </c>
      <c r="S2100" t="b">
        <v>0</v>
      </c>
      <c r="T2100">
        <v>32</v>
      </c>
      <c r="U2100">
        <f t="shared" si="327"/>
        <v>32</v>
      </c>
      <c r="V2100" t="str">
        <f t="shared" si="328"/>
        <v/>
      </c>
      <c r="W2100" t="b">
        <v>1</v>
      </c>
      <c r="X2100" t="s">
        <v>8277</v>
      </c>
      <c r="Y2100" s="3">
        <f t="shared" si="329"/>
        <v>1.0033333333333334</v>
      </c>
      <c r="Z2100" s="4">
        <f t="shared" si="322"/>
        <v>188.125</v>
      </c>
      <c r="AA2100" t="s">
        <v>8321</v>
      </c>
      <c r="AB2100" t="s">
        <v>8325</v>
      </c>
      <c r="AC2100">
        <f>1</f>
        <v>1</v>
      </c>
    </row>
    <row r="2101" spans="1:29" x14ac:dyDescent="0.3">
      <c r="A2101">
        <v>2099</v>
      </c>
      <c r="B2101" s="1" t="s">
        <v>2100</v>
      </c>
      <c r="C2101" s="1" t="s">
        <v>6209</v>
      </c>
      <c r="D2101">
        <v>3000</v>
      </c>
      <c r="E2101">
        <f>VLOOKUP(D2101,LU_A!$C$2:$D$13,1,TRUE)</f>
        <v>1000</v>
      </c>
      <c r="F2101" t="str">
        <f>VLOOKUP($D2101,LU_A!$C$2:$D$13,2,TRUE)</f>
        <v>SmB</v>
      </c>
      <c r="G2101">
        <v>3971</v>
      </c>
      <c r="H2101" t="s">
        <v>8219</v>
      </c>
      <c r="I2101" t="s">
        <v>8224</v>
      </c>
      <c r="J2101" t="s">
        <v>8246</v>
      </c>
      <c r="K2101">
        <v>1435808400</v>
      </c>
      <c r="L2101" s="8">
        <f t="shared" si="320"/>
        <v>42187.152777777781</v>
      </c>
      <c r="M2101" s="8">
        <f t="shared" si="323"/>
        <v>42187</v>
      </c>
      <c r="N2101" s="9">
        <f t="shared" si="324"/>
        <v>0.15277777778101154</v>
      </c>
      <c r="O2101">
        <v>1434650084</v>
      </c>
      <c r="P2101" s="8">
        <f t="shared" si="321"/>
        <v>42173.746342592596</v>
      </c>
      <c r="Q2101" s="8">
        <f t="shared" si="325"/>
        <v>42173</v>
      </c>
      <c r="R2101" s="9">
        <f t="shared" si="326"/>
        <v>0.74634259259619284</v>
      </c>
      <c r="S2101" t="b">
        <v>0</v>
      </c>
      <c r="T2101">
        <v>63</v>
      </c>
      <c r="U2101">
        <f t="shared" si="327"/>
        <v>63</v>
      </c>
      <c r="V2101" t="str">
        <f t="shared" si="328"/>
        <v/>
      </c>
      <c r="W2101" t="b">
        <v>1</v>
      </c>
      <c r="X2101" t="s">
        <v>8277</v>
      </c>
      <c r="Y2101" s="3">
        <f t="shared" si="329"/>
        <v>1.3236666666666668</v>
      </c>
      <c r="Z2101" s="4">
        <f t="shared" si="322"/>
        <v>63.031746031746032</v>
      </c>
      <c r="AA2101" t="s">
        <v>8321</v>
      </c>
      <c r="AB2101" t="s">
        <v>8325</v>
      </c>
      <c r="AC2101">
        <f>1</f>
        <v>1</v>
      </c>
    </row>
    <row r="2102" spans="1:29" ht="43.2" x14ac:dyDescent="0.3">
      <c r="A2102">
        <v>2100</v>
      </c>
      <c r="B2102" s="1" t="s">
        <v>2101</v>
      </c>
      <c r="C2102" s="1" t="s">
        <v>6210</v>
      </c>
      <c r="D2102">
        <v>600</v>
      </c>
      <c r="E2102">
        <f>VLOOKUP(D2102,LU_A!$C$2:$D$13,1,TRUE)</f>
        <v>0</v>
      </c>
      <c r="F2102" t="str">
        <f>VLOOKUP($D2102,LU_A!$C$2:$D$13,2,TRUE)</f>
        <v>SmA</v>
      </c>
      <c r="G2102">
        <v>820</v>
      </c>
      <c r="H2102" t="s">
        <v>8219</v>
      </c>
      <c r="I2102" t="s">
        <v>8224</v>
      </c>
      <c r="J2102" t="s">
        <v>8246</v>
      </c>
      <c r="K2102">
        <v>1341028740</v>
      </c>
      <c r="L2102" s="8">
        <f t="shared" si="320"/>
        <v>41090.165972222225</v>
      </c>
      <c r="M2102" s="8">
        <f t="shared" si="323"/>
        <v>41090</v>
      </c>
      <c r="N2102" s="9">
        <f t="shared" si="324"/>
        <v>0.16597222222480923</v>
      </c>
      <c r="O2102">
        <v>1339704141</v>
      </c>
      <c r="P2102" s="8">
        <f t="shared" si="321"/>
        <v>41074.834965277776</v>
      </c>
      <c r="Q2102" s="8">
        <f t="shared" si="325"/>
        <v>41074</v>
      </c>
      <c r="R2102" s="9">
        <f t="shared" si="326"/>
        <v>0.83496527777606389</v>
      </c>
      <c r="S2102" t="b">
        <v>0</v>
      </c>
      <c r="T2102">
        <v>27</v>
      </c>
      <c r="U2102">
        <f t="shared" si="327"/>
        <v>27</v>
      </c>
      <c r="V2102" t="str">
        <f t="shared" si="328"/>
        <v/>
      </c>
      <c r="W2102" t="b">
        <v>1</v>
      </c>
      <c r="X2102" t="s">
        <v>8277</v>
      </c>
      <c r="Y2102" s="3">
        <f t="shared" si="329"/>
        <v>1.3666666666666667</v>
      </c>
      <c r="Z2102" s="4">
        <f t="shared" si="322"/>
        <v>30.37037037037037</v>
      </c>
      <c r="AA2102" t="s">
        <v>8321</v>
      </c>
      <c r="AB2102" t="s">
        <v>8325</v>
      </c>
      <c r="AC2102">
        <f>1</f>
        <v>1</v>
      </c>
    </row>
    <row r="2103" spans="1:29" ht="43.2" x14ac:dyDescent="0.3">
      <c r="A2103">
        <v>2101</v>
      </c>
      <c r="B2103" s="1" t="s">
        <v>2102</v>
      </c>
      <c r="C2103" s="1" t="s">
        <v>6211</v>
      </c>
      <c r="D2103">
        <v>2000</v>
      </c>
      <c r="E2103">
        <f>VLOOKUP(D2103,LU_A!$C$2:$D$13,1,TRUE)</f>
        <v>1000</v>
      </c>
      <c r="F2103" t="str">
        <f>VLOOKUP($D2103,LU_A!$C$2:$D$13,2,TRUE)</f>
        <v>SmB</v>
      </c>
      <c r="G2103">
        <v>2265</v>
      </c>
      <c r="H2103" t="s">
        <v>8219</v>
      </c>
      <c r="I2103" t="s">
        <v>8224</v>
      </c>
      <c r="J2103" t="s">
        <v>8246</v>
      </c>
      <c r="K2103">
        <v>1329104114</v>
      </c>
      <c r="L2103" s="8">
        <f t="shared" si="320"/>
        <v>40952.149467592593</v>
      </c>
      <c r="M2103" s="8">
        <f t="shared" si="323"/>
        <v>40952</v>
      </c>
      <c r="N2103" s="9">
        <f t="shared" si="324"/>
        <v>0.14946759259328246</v>
      </c>
      <c r="O2103">
        <v>1323920114</v>
      </c>
      <c r="P2103" s="8">
        <f t="shared" si="321"/>
        <v>40892.149467592593</v>
      </c>
      <c r="Q2103" s="8">
        <f t="shared" si="325"/>
        <v>40892</v>
      </c>
      <c r="R2103" s="9">
        <f t="shared" si="326"/>
        <v>0.14946759259328246</v>
      </c>
      <c r="S2103" t="b">
        <v>0</v>
      </c>
      <c r="T2103">
        <v>44</v>
      </c>
      <c r="U2103">
        <f t="shared" si="327"/>
        <v>44</v>
      </c>
      <c r="V2103" t="str">
        <f t="shared" si="328"/>
        <v/>
      </c>
      <c r="W2103" t="b">
        <v>1</v>
      </c>
      <c r="X2103" t="s">
        <v>8277</v>
      </c>
      <c r="Y2103" s="3">
        <f t="shared" si="329"/>
        <v>1.1325000000000001</v>
      </c>
      <c r="Z2103" s="4">
        <f t="shared" si="322"/>
        <v>51.477272727272727</v>
      </c>
      <c r="AA2103" t="s">
        <v>8321</v>
      </c>
      <c r="AB2103" t="s">
        <v>8325</v>
      </c>
      <c r="AC2103">
        <f>1</f>
        <v>1</v>
      </c>
    </row>
    <row r="2104" spans="1:29" ht="43.2" x14ac:dyDescent="0.3">
      <c r="A2104">
        <v>2102</v>
      </c>
      <c r="B2104" s="1" t="s">
        <v>2103</v>
      </c>
      <c r="C2104" s="1" t="s">
        <v>6212</v>
      </c>
      <c r="D2104">
        <v>1000</v>
      </c>
      <c r="E2104">
        <f>VLOOKUP(D2104,LU_A!$C$2:$D$13,1,TRUE)</f>
        <v>1000</v>
      </c>
      <c r="F2104" t="str">
        <f>VLOOKUP($D2104,LU_A!$C$2:$D$13,2,TRUE)</f>
        <v>SmB</v>
      </c>
      <c r="G2104">
        <v>1360</v>
      </c>
      <c r="H2104" t="s">
        <v>8219</v>
      </c>
      <c r="I2104" t="s">
        <v>8224</v>
      </c>
      <c r="J2104" t="s">
        <v>8246</v>
      </c>
      <c r="K2104">
        <v>1304628648</v>
      </c>
      <c r="L2104" s="8">
        <f t="shared" si="320"/>
        <v>40668.868611111109</v>
      </c>
      <c r="M2104" s="8">
        <f t="shared" si="323"/>
        <v>40668</v>
      </c>
      <c r="N2104" s="9">
        <f t="shared" si="324"/>
        <v>0.86861111110920319</v>
      </c>
      <c r="O2104">
        <v>1302036648</v>
      </c>
      <c r="P2104" s="8">
        <f t="shared" si="321"/>
        <v>40638.868611111109</v>
      </c>
      <c r="Q2104" s="8">
        <f t="shared" si="325"/>
        <v>40638</v>
      </c>
      <c r="R2104" s="9">
        <f t="shared" si="326"/>
        <v>0.86861111110920319</v>
      </c>
      <c r="S2104" t="b">
        <v>0</v>
      </c>
      <c r="T2104">
        <v>38</v>
      </c>
      <c r="U2104">
        <f t="shared" si="327"/>
        <v>38</v>
      </c>
      <c r="V2104" t="str">
        <f t="shared" si="328"/>
        <v/>
      </c>
      <c r="W2104" t="b">
        <v>1</v>
      </c>
      <c r="X2104" t="s">
        <v>8277</v>
      </c>
      <c r="Y2104" s="3">
        <f t="shared" si="329"/>
        <v>1.36</v>
      </c>
      <c r="Z2104" s="4">
        <f t="shared" si="322"/>
        <v>35.789473684210527</v>
      </c>
      <c r="AA2104" t="s">
        <v>8321</v>
      </c>
      <c r="AB2104" t="s">
        <v>8325</v>
      </c>
      <c r="AC2104">
        <f>1</f>
        <v>1</v>
      </c>
    </row>
    <row r="2105" spans="1:29" ht="28.8" x14ac:dyDescent="0.3">
      <c r="A2105">
        <v>2103</v>
      </c>
      <c r="B2105" s="1" t="s">
        <v>2104</v>
      </c>
      <c r="C2105" s="1" t="s">
        <v>6213</v>
      </c>
      <c r="D2105">
        <v>7777</v>
      </c>
      <c r="E2105">
        <f>VLOOKUP(D2105,LU_A!$C$2:$D$13,1,TRUE)</f>
        <v>5000</v>
      </c>
      <c r="F2105" t="str">
        <f>VLOOKUP($D2105,LU_A!$C$2:$D$13,2,TRUE)</f>
        <v>SmC</v>
      </c>
      <c r="G2105">
        <v>11364</v>
      </c>
      <c r="H2105" t="s">
        <v>8219</v>
      </c>
      <c r="I2105" t="s">
        <v>8224</v>
      </c>
      <c r="J2105" t="s">
        <v>8246</v>
      </c>
      <c r="K2105">
        <v>1352488027</v>
      </c>
      <c r="L2105" s="8">
        <f t="shared" si="320"/>
        <v>41222.7966087963</v>
      </c>
      <c r="M2105" s="8">
        <f t="shared" si="323"/>
        <v>41222</v>
      </c>
      <c r="N2105" s="9">
        <f t="shared" si="324"/>
        <v>0.79660879629955161</v>
      </c>
      <c r="O2105">
        <v>1349892427</v>
      </c>
      <c r="P2105" s="8">
        <f t="shared" si="321"/>
        <v>41192.754942129628</v>
      </c>
      <c r="Q2105" s="8">
        <f t="shared" si="325"/>
        <v>41192</v>
      </c>
      <c r="R2105" s="9">
        <f t="shared" si="326"/>
        <v>0.75494212962803431</v>
      </c>
      <c r="S2105" t="b">
        <v>0</v>
      </c>
      <c r="T2105">
        <v>115</v>
      </c>
      <c r="U2105">
        <f t="shared" si="327"/>
        <v>115</v>
      </c>
      <c r="V2105" t="str">
        <f t="shared" si="328"/>
        <v/>
      </c>
      <c r="W2105" t="b">
        <v>1</v>
      </c>
      <c r="X2105" t="s">
        <v>8277</v>
      </c>
      <c r="Y2105" s="3">
        <f t="shared" si="329"/>
        <v>1.4612318374694613</v>
      </c>
      <c r="Z2105" s="4">
        <f t="shared" si="322"/>
        <v>98.817391304347822</v>
      </c>
      <c r="AA2105" t="s">
        <v>8321</v>
      </c>
      <c r="AB2105" t="s">
        <v>8325</v>
      </c>
      <c r="AC2105">
        <f>1</f>
        <v>1</v>
      </c>
    </row>
    <row r="2106" spans="1:29" ht="43.2" x14ac:dyDescent="0.3">
      <c r="A2106">
        <v>2104</v>
      </c>
      <c r="B2106" s="1" t="s">
        <v>2105</v>
      </c>
      <c r="C2106" s="1" t="s">
        <v>6214</v>
      </c>
      <c r="D2106">
        <v>800</v>
      </c>
      <c r="E2106">
        <f>VLOOKUP(D2106,LU_A!$C$2:$D$13,1,TRUE)</f>
        <v>0</v>
      </c>
      <c r="F2106" t="str">
        <f>VLOOKUP($D2106,LU_A!$C$2:$D$13,2,TRUE)</f>
        <v>SmA</v>
      </c>
      <c r="G2106">
        <v>1036</v>
      </c>
      <c r="H2106" t="s">
        <v>8219</v>
      </c>
      <c r="I2106" t="s">
        <v>8224</v>
      </c>
      <c r="J2106" t="s">
        <v>8246</v>
      </c>
      <c r="K2106">
        <v>1369958400</v>
      </c>
      <c r="L2106" s="8">
        <f t="shared" si="320"/>
        <v>41425</v>
      </c>
      <c r="M2106" s="8">
        <f t="shared" si="323"/>
        <v>41425</v>
      </c>
      <c r="N2106" s="9">
        <f t="shared" si="324"/>
        <v>0</v>
      </c>
      <c r="O2106">
        <v>1367286434</v>
      </c>
      <c r="P2106" s="8">
        <f t="shared" si="321"/>
        <v>41394.074467592596</v>
      </c>
      <c r="Q2106" s="8">
        <f t="shared" si="325"/>
        <v>41394</v>
      </c>
      <c r="R2106" s="9">
        <f t="shared" si="326"/>
        <v>7.4467592596192844E-2</v>
      </c>
      <c r="S2106" t="b">
        <v>0</v>
      </c>
      <c r="T2106">
        <v>37</v>
      </c>
      <c r="U2106">
        <f t="shared" si="327"/>
        <v>37</v>
      </c>
      <c r="V2106" t="str">
        <f t="shared" si="328"/>
        <v/>
      </c>
      <c r="W2106" t="b">
        <v>1</v>
      </c>
      <c r="X2106" t="s">
        <v>8277</v>
      </c>
      <c r="Y2106" s="3">
        <f t="shared" si="329"/>
        <v>1.2949999999999999</v>
      </c>
      <c r="Z2106" s="4">
        <f t="shared" si="322"/>
        <v>28</v>
      </c>
      <c r="AA2106" t="s">
        <v>8321</v>
      </c>
      <c r="AB2106" t="s">
        <v>8325</v>
      </c>
      <c r="AC2106">
        <f>1</f>
        <v>1</v>
      </c>
    </row>
    <row r="2107" spans="1:29" ht="43.2" x14ac:dyDescent="0.3">
      <c r="A2107">
        <v>2105</v>
      </c>
      <c r="B2107" s="1" t="s">
        <v>2106</v>
      </c>
      <c r="C2107" s="1" t="s">
        <v>6215</v>
      </c>
      <c r="D2107">
        <v>2000</v>
      </c>
      <c r="E2107">
        <f>VLOOKUP(D2107,LU_A!$C$2:$D$13,1,TRUE)</f>
        <v>1000</v>
      </c>
      <c r="F2107" t="str">
        <f>VLOOKUP($D2107,LU_A!$C$2:$D$13,2,TRUE)</f>
        <v>SmB</v>
      </c>
      <c r="G2107">
        <v>5080</v>
      </c>
      <c r="H2107" t="s">
        <v>8219</v>
      </c>
      <c r="I2107" t="s">
        <v>8224</v>
      </c>
      <c r="J2107" t="s">
        <v>8246</v>
      </c>
      <c r="K2107">
        <v>1416542400</v>
      </c>
      <c r="L2107" s="8">
        <f t="shared" si="320"/>
        <v>41964.166666666672</v>
      </c>
      <c r="M2107" s="8">
        <f t="shared" si="323"/>
        <v>41964</v>
      </c>
      <c r="N2107" s="9">
        <f t="shared" si="324"/>
        <v>0.16666666667151731</v>
      </c>
      <c r="O2107">
        <v>1415472953</v>
      </c>
      <c r="P2107" s="8">
        <f t="shared" si="321"/>
        <v>41951.788807870369</v>
      </c>
      <c r="Q2107" s="8">
        <f t="shared" si="325"/>
        <v>41951</v>
      </c>
      <c r="R2107" s="9">
        <f t="shared" si="326"/>
        <v>0.78880787036905531</v>
      </c>
      <c r="S2107" t="b">
        <v>0</v>
      </c>
      <c r="T2107">
        <v>99</v>
      </c>
      <c r="U2107">
        <f t="shared" si="327"/>
        <v>99</v>
      </c>
      <c r="V2107" t="str">
        <f t="shared" si="328"/>
        <v/>
      </c>
      <c r="W2107" t="b">
        <v>1</v>
      </c>
      <c r="X2107" t="s">
        <v>8277</v>
      </c>
      <c r="Y2107" s="3">
        <f t="shared" si="329"/>
        <v>2.54</v>
      </c>
      <c r="Z2107" s="4">
        <f t="shared" si="322"/>
        <v>51.313131313131315</v>
      </c>
      <c r="AA2107" t="s">
        <v>8321</v>
      </c>
      <c r="AB2107" t="s">
        <v>8325</v>
      </c>
      <c r="AC2107">
        <f>1</f>
        <v>1</v>
      </c>
    </row>
    <row r="2108" spans="1:29" ht="43.2" x14ac:dyDescent="0.3">
      <c r="A2108">
        <v>2106</v>
      </c>
      <c r="B2108" s="1" t="s">
        <v>2107</v>
      </c>
      <c r="C2108" s="1" t="s">
        <v>6216</v>
      </c>
      <c r="D2108">
        <v>2200</v>
      </c>
      <c r="E2108">
        <f>VLOOKUP(D2108,LU_A!$C$2:$D$13,1,TRUE)</f>
        <v>1000</v>
      </c>
      <c r="F2108" t="str">
        <f>VLOOKUP($D2108,LU_A!$C$2:$D$13,2,TRUE)</f>
        <v>SmB</v>
      </c>
      <c r="G2108">
        <v>2355</v>
      </c>
      <c r="H2108" t="s">
        <v>8219</v>
      </c>
      <c r="I2108" t="s">
        <v>8224</v>
      </c>
      <c r="J2108" t="s">
        <v>8246</v>
      </c>
      <c r="K2108">
        <v>1359176974</v>
      </c>
      <c r="L2108" s="8">
        <f t="shared" si="320"/>
        <v>41300.21497685185</v>
      </c>
      <c r="M2108" s="8">
        <f t="shared" si="323"/>
        <v>41300</v>
      </c>
      <c r="N2108" s="9">
        <f t="shared" si="324"/>
        <v>0.21497685185022419</v>
      </c>
      <c r="O2108">
        <v>1356584974</v>
      </c>
      <c r="P2108" s="8">
        <f t="shared" si="321"/>
        <v>41270.21497685185</v>
      </c>
      <c r="Q2108" s="8">
        <f t="shared" si="325"/>
        <v>41270</v>
      </c>
      <c r="R2108" s="9">
        <f t="shared" si="326"/>
        <v>0.21497685185022419</v>
      </c>
      <c r="S2108" t="b">
        <v>0</v>
      </c>
      <c r="T2108">
        <v>44</v>
      </c>
      <c r="U2108">
        <f t="shared" si="327"/>
        <v>44</v>
      </c>
      <c r="V2108" t="str">
        <f t="shared" si="328"/>
        <v/>
      </c>
      <c r="W2108" t="b">
        <v>1</v>
      </c>
      <c r="X2108" t="s">
        <v>8277</v>
      </c>
      <c r="Y2108" s="3">
        <f t="shared" si="329"/>
        <v>1.0704545454545455</v>
      </c>
      <c r="Z2108" s="4">
        <f t="shared" si="322"/>
        <v>53.522727272727273</v>
      </c>
      <c r="AA2108" t="s">
        <v>8321</v>
      </c>
      <c r="AB2108" t="s">
        <v>8325</v>
      </c>
      <c r="AC2108">
        <f>1</f>
        <v>1</v>
      </c>
    </row>
    <row r="2109" spans="1:29" ht="43.2" x14ac:dyDescent="0.3">
      <c r="A2109">
        <v>2107</v>
      </c>
      <c r="B2109" s="1" t="s">
        <v>2108</v>
      </c>
      <c r="C2109" s="1" t="s">
        <v>6217</v>
      </c>
      <c r="D2109">
        <v>2000</v>
      </c>
      <c r="E2109">
        <f>VLOOKUP(D2109,LU_A!$C$2:$D$13,1,TRUE)</f>
        <v>1000</v>
      </c>
      <c r="F2109" t="str">
        <f>VLOOKUP($D2109,LU_A!$C$2:$D$13,2,TRUE)</f>
        <v>SmB</v>
      </c>
      <c r="G2109">
        <v>2154.66</v>
      </c>
      <c r="H2109" t="s">
        <v>8219</v>
      </c>
      <c r="I2109" t="s">
        <v>8224</v>
      </c>
      <c r="J2109" t="s">
        <v>8246</v>
      </c>
      <c r="K2109">
        <v>1415815393</v>
      </c>
      <c r="L2109" s="8">
        <f t="shared" si="320"/>
        <v>41955.752233796295</v>
      </c>
      <c r="M2109" s="8">
        <f t="shared" si="323"/>
        <v>41955</v>
      </c>
      <c r="N2109" s="9">
        <f t="shared" si="324"/>
        <v>0.75223379629460396</v>
      </c>
      <c r="O2109">
        <v>1413997393</v>
      </c>
      <c r="P2109" s="8">
        <f t="shared" si="321"/>
        <v>41934.71056712963</v>
      </c>
      <c r="Q2109" s="8">
        <f t="shared" si="325"/>
        <v>41934</v>
      </c>
      <c r="R2109" s="9">
        <f t="shared" si="326"/>
        <v>0.71056712963036261</v>
      </c>
      <c r="S2109" t="b">
        <v>0</v>
      </c>
      <c r="T2109">
        <v>58</v>
      </c>
      <c r="U2109">
        <f t="shared" si="327"/>
        <v>58</v>
      </c>
      <c r="V2109" t="str">
        <f t="shared" si="328"/>
        <v/>
      </c>
      <c r="W2109" t="b">
        <v>1</v>
      </c>
      <c r="X2109" t="s">
        <v>8277</v>
      </c>
      <c r="Y2109" s="3">
        <f t="shared" si="329"/>
        <v>1.0773299999999999</v>
      </c>
      <c r="Z2109" s="4">
        <f t="shared" si="322"/>
        <v>37.149310344827583</v>
      </c>
      <c r="AA2109" t="s">
        <v>8321</v>
      </c>
      <c r="AB2109" t="s">
        <v>8325</v>
      </c>
      <c r="AC2109">
        <f>1</f>
        <v>1</v>
      </c>
    </row>
    <row r="2110" spans="1:29" ht="57.6" x14ac:dyDescent="0.3">
      <c r="A2110">
        <v>2108</v>
      </c>
      <c r="B2110" s="1" t="s">
        <v>2109</v>
      </c>
      <c r="C2110" s="1" t="s">
        <v>6218</v>
      </c>
      <c r="D2110">
        <v>16000</v>
      </c>
      <c r="E2110">
        <f>VLOOKUP(D2110,LU_A!$C$2:$D$13,1,TRUE)</f>
        <v>15000</v>
      </c>
      <c r="F2110" t="str">
        <f>VLOOKUP($D2110,LU_A!$C$2:$D$13,2,TRUE)</f>
        <v>MedA</v>
      </c>
      <c r="G2110">
        <v>17170</v>
      </c>
      <c r="H2110" t="s">
        <v>8219</v>
      </c>
      <c r="I2110" t="s">
        <v>8224</v>
      </c>
      <c r="J2110" t="s">
        <v>8246</v>
      </c>
      <c r="K2110">
        <v>1347249300</v>
      </c>
      <c r="L2110" s="8">
        <f t="shared" si="320"/>
        <v>41162.163194444445</v>
      </c>
      <c r="M2110" s="8">
        <f t="shared" si="323"/>
        <v>41162</v>
      </c>
      <c r="N2110" s="9">
        <f t="shared" si="324"/>
        <v>0.16319444444525288</v>
      </c>
      <c r="O2110">
        <v>1344917580</v>
      </c>
      <c r="P2110" s="8">
        <f t="shared" si="321"/>
        <v>41135.175694444442</v>
      </c>
      <c r="Q2110" s="8">
        <f t="shared" si="325"/>
        <v>41135</v>
      </c>
      <c r="R2110" s="9">
        <f t="shared" si="326"/>
        <v>0.1756944444423425</v>
      </c>
      <c r="S2110" t="b">
        <v>0</v>
      </c>
      <c r="T2110">
        <v>191</v>
      </c>
      <c r="U2110">
        <f t="shared" si="327"/>
        <v>191</v>
      </c>
      <c r="V2110" t="str">
        <f t="shared" si="328"/>
        <v/>
      </c>
      <c r="W2110" t="b">
        <v>1</v>
      </c>
      <c r="X2110" t="s">
        <v>8277</v>
      </c>
      <c r="Y2110" s="3">
        <f t="shared" si="329"/>
        <v>1.0731250000000001</v>
      </c>
      <c r="Z2110" s="4">
        <f t="shared" si="322"/>
        <v>89.895287958115176</v>
      </c>
      <c r="AA2110" t="s">
        <v>8321</v>
      </c>
      <c r="AB2110" t="s">
        <v>8325</v>
      </c>
      <c r="AC2110">
        <f>1</f>
        <v>1</v>
      </c>
    </row>
    <row r="2111" spans="1:29" ht="43.2" x14ac:dyDescent="0.3">
      <c r="A2111">
        <v>2109</v>
      </c>
      <c r="B2111" s="1" t="s">
        <v>2110</v>
      </c>
      <c r="C2111" s="1" t="s">
        <v>6219</v>
      </c>
      <c r="D2111">
        <v>4000</v>
      </c>
      <c r="E2111">
        <f>VLOOKUP(D2111,LU_A!$C$2:$D$13,1,TRUE)</f>
        <v>1000</v>
      </c>
      <c r="F2111" t="str">
        <f>VLOOKUP($D2111,LU_A!$C$2:$D$13,2,TRUE)</f>
        <v>SmB</v>
      </c>
      <c r="G2111">
        <v>4261</v>
      </c>
      <c r="H2111" t="s">
        <v>8219</v>
      </c>
      <c r="I2111" t="s">
        <v>8224</v>
      </c>
      <c r="J2111" t="s">
        <v>8246</v>
      </c>
      <c r="K2111">
        <v>1436115617</v>
      </c>
      <c r="L2111" s="8">
        <f t="shared" si="320"/>
        <v>42190.708530092597</v>
      </c>
      <c r="M2111" s="8">
        <f t="shared" si="323"/>
        <v>42190</v>
      </c>
      <c r="N2111" s="9">
        <f t="shared" si="324"/>
        <v>0.708530092597357</v>
      </c>
      <c r="O2111">
        <v>1433523617</v>
      </c>
      <c r="P2111" s="8">
        <f t="shared" si="321"/>
        <v>42160.708530092597</v>
      </c>
      <c r="Q2111" s="8">
        <f t="shared" si="325"/>
        <v>42160</v>
      </c>
      <c r="R2111" s="9">
        <f t="shared" si="326"/>
        <v>0.708530092597357</v>
      </c>
      <c r="S2111" t="b">
        <v>0</v>
      </c>
      <c r="T2111">
        <v>40</v>
      </c>
      <c r="U2111">
        <f t="shared" si="327"/>
        <v>40</v>
      </c>
      <c r="V2111" t="str">
        <f t="shared" si="328"/>
        <v/>
      </c>
      <c r="W2111" t="b">
        <v>1</v>
      </c>
      <c r="X2111" t="s">
        <v>8277</v>
      </c>
      <c r="Y2111" s="3">
        <f t="shared" si="329"/>
        <v>1.06525</v>
      </c>
      <c r="Z2111" s="4">
        <f t="shared" si="322"/>
        <v>106.52500000000001</v>
      </c>
      <c r="AA2111" t="s">
        <v>8321</v>
      </c>
      <c r="AB2111" t="s">
        <v>8325</v>
      </c>
      <c r="AC2111">
        <f>1</f>
        <v>1</v>
      </c>
    </row>
    <row r="2112" spans="1:29" ht="28.8" x14ac:dyDescent="0.3">
      <c r="A2112">
        <v>2110</v>
      </c>
      <c r="B2112" s="1" t="s">
        <v>2111</v>
      </c>
      <c r="C2112" s="1" t="s">
        <v>6220</v>
      </c>
      <c r="D2112">
        <v>2000</v>
      </c>
      <c r="E2112">
        <f>VLOOKUP(D2112,LU_A!$C$2:$D$13,1,TRUE)</f>
        <v>1000</v>
      </c>
      <c r="F2112" t="str">
        <f>VLOOKUP($D2112,LU_A!$C$2:$D$13,2,TRUE)</f>
        <v>SmB</v>
      </c>
      <c r="G2112">
        <v>2007</v>
      </c>
      <c r="H2112" t="s">
        <v>8219</v>
      </c>
      <c r="I2112" t="s">
        <v>8224</v>
      </c>
      <c r="J2112" t="s">
        <v>8246</v>
      </c>
      <c r="K2112">
        <v>1401253140</v>
      </c>
      <c r="L2112" s="8">
        <f t="shared" si="320"/>
        <v>41787.207638888889</v>
      </c>
      <c r="M2112" s="8">
        <f t="shared" si="323"/>
        <v>41787</v>
      </c>
      <c r="N2112" s="9">
        <f t="shared" si="324"/>
        <v>0.20763888888905058</v>
      </c>
      <c r="O2112">
        <v>1398873969</v>
      </c>
      <c r="P2112" s="8">
        <f t="shared" si="321"/>
        <v>41759.670937499999</v>
      </c>
      <c r="Q2112" s="8">
        <f t="shared" si="325"/>
        <v>41759</v>
      </c>
      <c r="R2112" s="9">
        <f t="shared" si="326"/>
        <v>0.67093749999912689</v>
      </c>
      <c r="S2112" t="b">
        <v>0</v>
      </c>
      <c r="T2112">
        <v>38</v>
      </c>
      <c r="U2112">
        <f t="shared" si="327"/>
        <v>38</v>
      </c>
      <c r="V2112" t="str">
        <f t="shared" si="328"/>
        <v/>
      </c>
      <c r="W2112" t="b">
        <v>1</v>
      </c>
      <c r="X2112" t="s">
        <v>8277</v>
      </c>
      <c r="Y2112" s="3">
        <f t="shared" si="329"/>
        <v>1.0035000000000001</v>
      </c>
      <c r="Z2112" s="4">
        <f t="shared" si="322"/>
        <v>52.815789473684212</v>
      </c>
      <c r="AA2112" t="s">
        <v>8321</v>
      </c>
      <c r="AB2112" t="s">
        <v>8325</v>
      </c>
      <c r="AC2112">
        <f>1</f>
        <v>1</v>
      </c>
    </row>
    <row r="2113" spans="1:29" ht="43.2" x14ac:dyDescent="0.3">
      <c r="A2113">
        <v>2111</v>
      </c>
      <c r="B2113" s="1" t="s">
        <v>2112</v>
      </c>
      <c r="C2113" s="1" t="s">
        <v>6221</v>
      </c>
      <c r="D2113">
        <v>2000</v>
      </c>
      <c r="E2113">
        <f>VLOOKUP(D2113,LU_A!$C$2:$D$13,1,TRUE)</f>
        <v>1000</v>
      </c>
      <c r="F2113" t="str">
        <f>VLOOKUP($D2113,LU_A!$C$2:$D$13,2,TRUE)</f>
        <v>SmB</v>
      </c>
      <c r="G2113">
        <v>2130</v>
      </c>
      <c r="H2113" t="s">
        <v>8219</v>
      </c>
      <c r="I2113" t="s">
        <v>8224</v>
      </c>
      <c r="J2113" t="s">
        <v>8246</v>
      </c>
      <c r="K2113">
        <v>1313370000</v>
      </c>
      <c r="L2113" s="8">
        <f t="shared" si="320"/>
        <v>40770.041666666664</v>
      </c>
      <c r="M2113" s="8">
        <f t="shared" si="323"/>
        <v>40770</v>
      </c>
      <c r="N2113" s="9">
        <f t="shared" si="324"/>
        <v>4.1666666664241347E-2</v>
      </c>
      <c r="O2113">
        <v>1307594625</v>
      </c>
      <c r="P2113" s="8">
        <f t="shared" si="321"/>
        <v>40703.197048611109</v>
      </c>
      <c r="Q2113" s="8">
        <f t="shared" si="325"/>
        <v>40703</v>
      </c>
      <c r="R2113" s="9">
        <f t="shared" si="326"/>
        <v>0.19704861110949423</v>
      </c>
      <c r="S2113" t="b">
        <v>0</v>
      </c>
      <c r="T2113">
        <v>39</v>
      </c>
      <c r="U2113">
        <f t="shared" si="327"/>
        <v>39</v>
      </c>
      <c r="V2113" t="str">
        <f t="shared" si="328"/>
        <v/>
      </c>
      <c r="W2113" t="b">
        <v>1</v>
      </c>
      <c r="X2113" t="s">
        <v>8277</v>
      </c>
      <c r="Y2113" s="3">
        <f t="shared" si="329"/>
        <v>1.0649999999999999</v>
      </c>
      <c r="Z2113" s="4">
        <f t="shared" si="322"/>
        <v>54.615384615384613</v>
      </c>
      <c r="AA2113" t="s">
        <v>8321</v>
      </c>
      <c r="AB2113" t="s">
        <v>8325</v>
      </c>
      <c r="AC2113">
        <f>1</f>
        <v>1</v>
      </c>
    </row>
    <row r="2114" spans="1:29" ht="43.2" x14ac:dyDescent="0.3">
      <c r="A2114">
        <v>2112</v>
      </c>
      <c r="B2114" s="1" t="s">
        <v>2113</v>
      </c>
      <c r="C2114" s="1" t="s">
        <v>6222</v>
      </c>
      <c r="D2114">
        <v>300</v>
      </c>
      <c r="E2114">
        <f>VLOOKUP(D2114,LU_A!$C$2:$D$13,1,TRUE)</f>
        <v>0</v>
      </c>
      <c r="F2114" t="str">
        <f>VLOOKUP($D2114,LU_A!$C$2:$D$13,2,TRUE)</f>
        <v>SmA</v>
      </c>
      <c r="G2114">
        <v>300</v>
      </c>
      <c r="H2114" t="s">
        <v>8219</v>
      </c>
      <c r="I2114" t="s">
        <v>8224</v>
      </c>
      <c r="J2114" t="s">
        <v>8246</v>
      </c>
      <c r="K2114">
        <v>1366064193</v>
      </c>
      <c r="L2114" s="8">
        <f t="shared" ref="L2114:L2177" si="330">(((K2114/60)/60)/24)+DATE(1970,1,1)</f>
        <v>41379.928159722222</v>
      </c>
      <c r="M2114" s="8">
        <f t="shared" si="323"/>
        <v>41379</v>
      </c>
      <c r="N2114" s="9">
        <f t="shared" si="324"/>
        <v>0.92815972222160781</v>
      </c>
      <c r="O2114">
        <v>1364854593</v>
      </c>
      <c r="P2114" s="8">
        <f t="shared" ref="P2114:P2177" si="331">(((O2114/60)/60)/24)+DATE(1970,1,1)</f>
        <v>41365.928159722222</v>
      </c>
      <c r="Q2114" s="8">
        <f t="shared" si="325"/>
        <v>41365</v>
      </c>
      <c r="R2114" s="9">
        <f t="shared" si="326"/>
        <v>0.92815972222160781</v>
      </c>
      <c r="S2114" t="b">
        <v>0</v>
      </c>
      <c r="T2114">
        <v>11</v>
      </c>
      <c r="U2114">
        <f t="shared" si="327"/>
        <v>11</v>
      </c>
      <c r="V2114" t="str">
        <f t="shared" si="328"/>
        <v/>
      </c>
      <c r="W2114" t="b">
        <v>1</v>
      </c>
      <c r="X2114" t="s">
        <v>8277</v>
      </c>
      <c r="Y2114" s="3">
        <f t="shared" si="329"/>
        <v>1</v>
      </c>
      <c r="Z2114" s="4">
        <f t="shared" ref="Z2114:Z2177" si="332">IFERROR(G2114/T2114," ")</f>
        <v>27.272727272727273</v>
      </c>
      <c r="AA2114" t="s">
        <v>8321</v>
      </c>
      <c r="AB2114" t="s">
        <v>8325</v>
      </c>
      <c r="AC2114">
        <f>1</f>
        <v>1</v>
      </c>
    </row>
    <row r="2115" spans="1:29" ht="28.8" x14ac:dyDescent="0.3">
      <c r="A2115">
        <v>2113</v>
      </c>
      <c r="B2115" s="1" t="s">
        <v>2114</v>
      </c>
      <c r="C2115" s="1" t="s">
        <v>6223</v>
      </c>
      <c r="D2115">
        <v>7000</v>
      </c>
      <c r="E2115">
        <f>VLOOKUP(D2115,LU_A!$C$2:$D$13,1,TRUE)</f>
        <v>5000</v>
      </c>
      <c r="F2115" t="str">
        <f>VLOOKUP($D2115,LU_A!$C$2:$D$13,2,TRUE)</f>
        <v>SmC</v>
      </c>
      <c r="G2115">
        <v>7340</v>
      </c>
      <c r="H2115" t="s">
        <v>8219</v>
      </c>
      <c r="I2115" t="s">
        <v>8224</v>
      </c>
      <c r="J2115" t="s">
        <v>8246</v>
      </c>
      <c r="K2115">
        <v>1411505176</v>
      </c>
      <c r="L2115" s="8">
        <f t="shared" si="330"/>
        <v>41905.86546296296</v>
      </c>
      <c r="M2115" s="8">
        <f t="shared" ref="M2115:M2178" si="333">INT(L2115)</f>
        <v>41905</v>
      </c>
      <c r="N2115" s="9">
        <f t="shared" ref="N2115:N2178" si="334">L2115-M2115</f>
        <v>0.86546296296000946</v>
      </c>
      <c r="O2115">
        <v>1408481176</v>
      </c>
      <c r="P2115" s="8">
        <f t="shared" si="331"/>
        <v>41870.86546296296</v>
      </c>
      <c r="Q2115" s="8">
        <f t="shared" ref="Q2115:Q2178" si="335">INT(P2115)</f>
        <v>41870</v>
      </c>
      <c r="R2115" s="9">
        <f t="shared" ref="R2115:R2178" si="336">P2115-Q2115</f>
        <v>0.86546296296000946</v>
      </c>
      <c r="S2115" t="b">
        <v>0</v>
      </c>
      <c r="T2115">
        <v>107</v>
      </c>
      <c r="U2115">
        <f t="shared" ref="U2115:U2178" si="337">IF(H2115="successful",T2115,"")</f>
        <v>107</v>
      </c>
      <c r="V2115" t="str">
        <f t="shared" ref="V2115:V2178" si="338">IF(H2115="failed",T2115,"")</f>
        <v/>
      </c>
      <c r="W2115" t="b">
        <v>1</v>
      </c>
      <c r="X2115" t="s">
        <v>8277</v>
      </c>
      <c r="Y2115" s="3">
        <f t="shared" ref="Y2115:Y2178" si="339">G2115/D2115</f>
        <v>1.0485714285714285</v>
      </c>
      <c r="Z2115" s="4">
        <f t="shared" si="332"/>
        <v>68.598130841121488</v>
      </c>
      <c r="AA2115" t="s">
        <v>8321</v>
      </c>
      <c r="AB2115" t="s">
        <v>8325</v>
      </c>
      <c r="AC2115">
        <f>1</f>
        <v>1</v>
      </c>
    </row>
    <row r="2116" spans="1:29" ht="43.2" x14ac:dyDescent="0.3">
      <c r="A2116">
        <v>2114</v>
      </c>
      <c r="B2116" s="1" t="s">
        <v>2115</v>
      </c>
      <c r="C2116" s="1" t="s">
        <v>6224</v>
      </c>
      <c r="D2116">
        <v>5000</v>
      </c>
      <c r="E2116">
        <f>VLOOKUP(D2116,LU_A!$C$2:$D$13,1,TRUE)</f>
        <v>5000</v>
      </c>
      <c r="F2116" t="str">
        <f>VLOOKUP($D2116,LU_A!$C$2:$D$13,2,TRUE)</f>
        <v>SmC</v>
      </c>
      <c r="G2116">
        <v>5235</v>
      </c>
      <c r="H2116" t="s">
        <v>8219</v>
      </c>
      <c r="I2116" t="s">
        <v>8224</v>
      </c>
      <c r="J2116" t="s">
        <v>8246</v>
      </c>
      <c r="K2116">
        <v>1291870740</v>
      </c>
      <c r="L2116" s="8">
        <f t="shared" si="330"/>
        <v>40521.207638888889</v>
      </c>
      <c r="M2116" s="8">
        <f t="shared" si="333"/>
        <v>40521</v>
      </c>
      <c r="N2116" s="9">
        <f t="shared" si="334"/>
        <v>0.20763888888905058</v>
      </c>
      <c r="O2116">
        <v>1286480070</v>
      </c>
      <c r="P2116" s="8">
        <f t="shared" si="331"/>
        <v>40458.815625000003</v>
      </c>
      <c r="Q2116" s="8">
        <f t="shared" si="335"/>
        <v>40458</v>
      </c>
      <c r="R2116" s="9">
        <f t="shared" si="336"/>
        <v>0.81562500000291038</v>
      </c>
      <c r="S2116" t="b">
        <v>0</v>
      </c>
      <c r="T2116">
        <v>147</v>
      </c>
      <c r="U2116">
        <f t="shared" si="337"/>
        <v>147</v>
      </c>
      <c r="V2116" t="str">
        <f t="shared" si="338"/>
        <v/>
      </c>
      <c r="W2116" t="b">
        <v>1</v>
      </c>
      <c r="X2116" t="s">
        <v>8277</v>
      </c>
      <c r="Y2116" s="3">
        <f t="shared" si="339"/>
        <v>1.0469999999999999</v>
      </c>
      <c r="Z2116" s="4">
        <f t="shared" si="332"/>
        <v>35.612244897959187</v>
      </c>
      <c r="AA2116" t="s">
        <v>8321</v>
      </c>
      <c r="AB2116" t="s">
        <v>8325</v>
      </c>
      <c r="AC2116">
        <f>1</f>
        <v>1</v>
      </c>
    </row>
    <row r="2117" spans="1:29" ht="43.2" x14ac:dyDescent="0.3">
      <c r="A2117">
        <v>2115</v>
      </c>
      <c r="B2117" s="1" t="s">
        <v>2116</v>
      </c>
      <c r="C2117" s="1" t="s">
        <v>6225</v>
      </c>
      <c r="D2117">
        <v>1500</v>
      </c>
      <c r="E2117">
        <f>VLOOKUP(D2117,LU_A!$C$2:$D$13,1,TRUE)</f>
        <v>1000</v>
      </c>
      <c r="F2117" t="str">
        <f>VLOOKUP($D2117,LU_A!$C$2:$D$13,2,TRUE)</f>
        <v>SmB</v>
      </c>
      <c r="G2117">
        <v>3385</v>
      </c>
      <c r="H2117" t="s">
        <v>8219</v>
      </c>
      <c r="I2117" t="s">
        <v>8224</v>
      </c>
      <c r="J2117" t="s">
        <v>8246</v>
      </c>
      <c r="K2117">
        <v>1298167001</v>
      </c>
      <c r="L2117" s="8">
        <f t="shared" si="330"/>
        <v>40594.081030092595</v>
      </c>
      <c r="M2117" s="8">
        <f t="shared" si="333"/>
        <v>40594</v>
      </c>
      <c r="N2117" s="9">
        <f t="shared" si="334"/>
        <v>8.1030092595028691E-2</v>
      </c>
      <c r="O2117">
        <v>1295575001</v>
      </c>
      <c r="P2117" s="8">
        <f t="shared" si="331"/>
        <v>40564.081030092595</v>
      </c>
      <c r="Q2117" s="8">
        <f t="shared" si="335"/>
        <v>40564</v>
      </c>
      <c r="R2117" s="9">
        <f t="shared" si="336"/>
        <v>8.1030092595028691E-2</v>
      </c>
      <c r="S2117" t="b">
        <v>0</v>
      </c>
      <c r="T2117">
        <v>36</v>
      </c>
      <c r="U2117">
        <f t="shared" si="337"/>
        <v>36</v>
      </c>
      <c r="V2117" t="str">
        <f t="shared" si="338"/>
        <v/>
      </c>
      <c r="W2117" t="b">
        <v>1</v>
      </c>
      <c r="X2117" t="s">
        <v>8277</v>
      </c>
      <c r="Y2117" s="3">
        <f t="shared" si="339"/>
        <v>2.2566666666666668</v>
      </c>
      <c r="Z2117" s="4">
        <f t="shared" si="332"/>
        <v>94.027777777777771</v>
      </c>
      <c r="AA2117" t="s">
        <v>8321</v>
      </c>
      <c r="AB2117" t="s">
        <v>8325</v>
      </c>
      <c r="AC2117">
        <f>1</f>
        <v>1</v>
      </c>
    </row>
    <row r="2118" spans="1:29" ht="43.2" x14ac:dyDescent="0.3">
      <c r="A2118">
        <v>2116</v>
      </c>
      <c r="B2118" s="1" t="s">
        <v>2117</v>
      </c>
      <c r="C2118" s="1" t="s">
        <v>6226</v>
      </c>
      <c r="D2118">
        <v>48000</v>
      </c>
      <c r="E2118">
        <f>VLOOKUP(D2118,LU_A!$C$2:$D$13,1,TRUE)</f>
        <v>45000</v>
      </c>
      <c r="F2118" t="str">
        <f>VLOOKUP($D2118,LU_A!$C$2:$D$13,2,TRUE)</f>
        <v>LgC</v>
      </c>
      <c r="G2118">
        <v>48434</v>
      </c>
      <c r="H2118" t="s">
        <v>8219</v>
      </c>
      <c r="I2118" t="s">
        <v>8224</v>
      </c>
      <c r="J2118" t="s">
        <v>8246</v>
      </c>
      <c r="K2118">
        <v>1349203203</v>
      </c>
      <c r="L2118" s="8">
        <f t="shared" si="330"/>
        <v>41184.777812500004</v>
      </c>
      <c r="M2118" s="8">
        <f t="shared" si="333"/>
        <v>41184</v>
      </c>
      <c r="N2118" s="9">
        <f t="shared" si="334"/>
        <v>0.77781250000407454</v>
      </c>
      <c r="O2118">
        <v>1345056003</v>
      </c>
      <c r="P2118" s="8">
        <f t="shared" si="331"/>
        <v>41136.777812500004</v>
      </c>
      <c r="Q2118" s="8">
        <f t="shared" si="335"/>
        <v>41136</v>
      </c>
      <c r="R2118" s="9">
        <f t="shared" si="336"/>
        <v>0.77781250000407454</v>
      </c>
      <c r="S2118" t="b">
        <v>0</v>
      </c>
      <c r="T2118">
        <v>92</v>
      </c>
      <c r="U2118">
        <f t="shared" si="337"/>
        <v>92</v>
      </c>
      <c r="V2118" t="str">
        <f t="shared" si="338"/>
        <v/>
      </c>
      <c r="W2118" t="b">
        <v>1</v>
      </c>
      <c r="X2118" t="s">
        <v>8277</v>
      </c>
      <c r="Y2118" s="3">
        <f t="shared" si="339"/>
        <v>1.0090416666666666</v>
      </c>
      <c r="Z2118" s="4">
        <f t="shared" si="332"/>
        <v>526.45652173913038</v>
      </c>
      <c r="AA2118" t="s">
        <v>8321</v>
      </c>
      <c r="AB2118" t="s">
        <v>8325</v>
      </c>
      <c r="AC2118">
        <f>1</f>
        <v>1</v>
      </c>
    </row>
    <row r="2119" spans="1:29" ht="43.2" x14ac:dyDescent="0.3">
      <c r="A2119">
        <v>2117</v>
      </c>
      <c r="B2119" s="1" t="s">
        <v>2118</v>
      </c>
      <c r="C2119" s="1" t="s">
        <v>6227</v>
      </c>
      <c r="D2119">
        <v>1200</v>
      </c>
      <c r="E2119">
        <f>VLOOKUP(D2119,LU_A!$C$2:$D$13,1,TRUE)</f>
        <v>1000</v>
      </c>
      <c r="F2119" t="str">
        <f>VLOOKUP($D2119,LU_A!$C$2:$D$13,2,TRUE)</f>
        <v>SmB</v>
      </c>
      <c r="G2119">
        <v>1773</v>
      </c>
      <c r="H2119" t="s">
        <v>8219</v>
      </c>
      <c r="I2119" t="s">
        <v>8224</v>
      </c>
      <c r="J2119" t="s">
        <v>8246</v>
      </c>
      <c r="K2119">
        <v>1445921940</v>
      </c>
      <c r="L2119" s="8">
        <f t="shared" si="330"/>
        <v>42304.207638888889</v>
      </c>
      <c r="M2119" s="8">
        <f t="shared" si="333"/>
        <v>42304</v>
      </c>
      <c r="N2119" s="9">
        <f t="shared" si="334"/>
        <v>0.20763888888905058</v>
      </c>
      <c r="O2119">
        <v>1444699549</v>
      </c>
      <c r="P2119" s="8">
        <f t="shared" si="331"/>
        <v>42290.059594907405</v>
      </c>
      <c r="Q2119" s="8">
        <f t="shared" si="335"/>
        <v>42290</v>
      </c>
      <c r="R2119" s="9">
        <f t="shared" si="336"/>
        <v>5.9594907404971309E-2</v>
      </c>
      <c r="S2119" t="b">
        <v>0</v>
      </c>
      <c r="T2119">
        <v>35</v>
      </c>
      <c r="U2119">
        <f t="shared" si="337"/>
        <v>35</v>
      </c>
      <c r="V2119" t="str">
        <f t="shared" si="338"/>
        <v/>
      </c>
      <c r="W2119" t="b">
        <v>1</v>
      </c>
      <c r="X2119" t="s">
        <v>8277</v>
      </c>
      <c r="Y2119" s="3">
        <f t="shared" si="339"/>
        <v>1.4775</v>
      </c>
      <c r="Z2119" s="4">
        <f t="shared" si="332"/>
        <v>50.657142857142858</v>
      </c>
      <c r="AA2119" t="s">
        <v>8321</v>
      </c>
      <c r="AB2119" t="s">
        <v>8325</v>
      </c>
      <c r="AC2119">
        <f>1</f>
        <v>1</v>
      </c>
    </row>
    <row r="2120" spans="1:29" ht="28.8" x14ac:dyDescent="0.3">
      <c r="A2120">
        <v>2118</v>
      </c>
      <c r="B2120" s="1" t="s">
        <v>2119</v>
      </c>
      <c r="C2120" s="1" t="s">
        <v>6228</v>
      </c>
      <c r="D2120">
        <v>1000</v>
      </c>
      <c r="E2120">
        <f>VLOOKUP(D2120,LU_A!$C$2:$D$13,1,TRUE)</f>
        <v>1000</v>
      </c>
      <c r="F2120" t="str">
        <f>VLOOKUP($D2120,LU_A!$C$2:$D$13,2,TRUE)</f>
        <v>SmB</v>
      </c>
      <c r="G2120">
        <v>1346.11</v>
      </c>
      <c r="H2120" t="s">
        <v>8219</v>
      </c>
      <c r="I2120" t="s">
        <v>8224</v>
      </c>
      <c r="J2120" t="s">
        <v>8246</v>
      </c>
      <c r="K2120">
        <v>1311538136</v>
      </c>
      <c r="L2120" s="8">
        <f t="shared" si="330"/>
        <v>40748.839537037034</v>
      </c>
      <c r="M2120" s="8">
        <f t="shared" si="333"/>
        <v>40748</v>
      </c>
      <c r="N2120" s="9">
        <f t="shared" si="334"/>
        <v>0.83953703703446081</v>
      </c>
      <c r="O2120">
        <v>1308946136</v>
      </c>
      <c r="P2120" s="8">
        <f t="shared" si="331"/>
        <v>40718.839537037034</v>
      </c>
      <c r="Q2120" s="8">
        <f t="shared" si="335"/>
        <v>40718</v>
      </c>
      <c r="R2120" s="9">
        <f t="shared" si="336"/>
        <v>0.83953703703446081</v>
      </c>
      <c r="S2120" t="b">
        <v>0</v>
      </c>
      <c r="T2120">
        <v>17</v>
      </c>
      <c r="U2120">
        <f t="shared" si="337"/>
        <v>17</v>
      </c>
      <c r="V2120" t="str">
        <f t="shared" si="338"/>
        <v/>
      </c>
      <c r="W2120" t="b">
        <v>1</v>
      </c>
      <c r="X2120" t="s">
        <v>8277</v>
      </c>
      <c r="Y2120" s="3">
        <f t="shared" si="339"/>
        <v>1.3461099999999999</v>
      </c>
      <c r="Z2120" s="4">
        <f t="shared" si="332"/>
        <v>79.182941176470578</v>
      </c>
      <c r="AA2120" t="s">
        <v>8321</v>
      </c>
      <c r="AB2120" t="s">
        <v>8325</v>
      </c>
      <c r="AC2120">
        <f>1</f>
        <v>1</v>
      </c>
    </row>
    <row r="2121" spans="1:29" ht="43.2" x14ac:dyDescent="0.3">
      <c r="A2121">
        <v>2119</v>
      </c>
      <c r="B2121" s="1" t="s">
        <v>2120</v>
      </c>
      <c r="C2121" s="1" t="s">
        <v>6229</v>
      </c>
      <c r="D2121">
        <v>2000</v>
      </c>
      <c r="E2121">
        <f>VLOOKUP(D2121,LU_A!$C$2:$D$13,1,TRUE)</f>
        <v>1000</v>
      </c>
      <c r="F2121" t="str">
        <f>VLOOKUP($D2121,LU_A!$C$2:$D$13,2,TRUE)</f>
        <v>SmB</v>
      </c>
      <c r="G2121">
        <v>2015</v>
      </c>
      <c r="H2121" t="s">
        <v>8219</v>
      </c>
      <c r="I2121" t="s">
        <v>8224</v>
      </c>
      <c r="J2121" t="s">
        <v>8246</v>
      </c>
      <c r="K2121">
        <v>1345086445</v>
      </c>
      <c r="L2121" s="8">
        <f t="shared" si="330"/>
        <v>41137.130150462966</v>
      </c>
      <c r="M2121" s="8">
        <f t="shared" si="333"/>
        <v>41137</v>
      </c>
      <c r="N2121" s="9">
        <f t="shared" si="334"/>
        <v>0.13015046296641231</v>
      </c>
      <c r="O2121">
        <v>1342494445</v>
      </c>
      <c r="P2121" s="8">
        <f t="shared" si="331"/>
        <v>41107.130150462966</v>
      </c>
      <c r="Q2121" s="8">
        <f t="shared" si="335"/>
        <v>41107</v>
      </c>
      <c r="R2121" s="9">
        <f t="shared" si="336"/>
        <v>0.13015046296641231</v>
      </c>
      <c r="S2121" t="b">
        <v>0</v>
      </c>
      <c r="T2121">
        <v>22</v>
      </c>
      <c r="U2121">
        <f t="shared" si="337"/>
        <v>22</v>
      </c>
      <c r="V2121" t="str">
        <f t="shared" si="338"/>
        <v/>
      </c>
      <c r="W2121" t="b">
        <v>1</v>
      </c>
      <c r="X2121" t="s">
        <v>8277</v>
      </c>
      <c r="Y2121" s="3">
        <f t="shared" si="339"/>
        <v>1.0075000000000001</v>
      </c>
      <c r="Z2121" s="4">
        <f t="shared" si="332"/>
        <v>91.590909090909093</v>
      </c>
      <c r="AA2121" t="s">
        <v>8321</v>
      </c>
      <c r="AB2121" t="s">
        <v>8325</v>
      </c>
      <c r="AC2121">
        <f>1</f>
        <v>1</v>
      </c>
    </row>
    <row r="2122" spans="1:29" ht="43.2" x14ac:dyDescent="0.3">
      <c r="A2122">
        <v>2120</v>
      </c>
      <c r="B2122" s="1" t="s">
        <v>2121</v>
      </c>
      <c r="C2122" s="1" t="s">
        <v>6230</v>
      </c>
      <c r="D2122">
        <v>8000</v>
      </c>
      <c r="E2122">
        <f>VLOOKUP(D2122,LU_A!$C$2:$D$13,1,TRUE)</f>
        <v>5000</v>
      </c>
      <c r="F2122" t="str">
        <f>VLOOKUP($D2122,LU_A!$C$2:$D$13,2,TRUE)</f>
        <v>SmC</v>
      </c>
      <c r="G2122">
        <v>8070.43</v>
      </c>
      <c r="H2122" t="s">
        <v>8219</v>
      </c>
      <c r="I2122" t="s">
        <v>8224</v>
      </c>
      <c r="J2122" t="s">
        <v>8246</v>
      </c>
      <c r="K2122">
        <v>1388617736</v>
      </c>
      <c r="L2122" s="8">
        <f t="shared" si="330"/>
        <v>41640.964537037034</v>
      </c>
      <c r="M2122" s="8">
        <f t="shared" si="333"/>
        <v>41640</v>
      </c>
      <c r="N2122" s="9">
        <f t="shared" si="334"/>
        <v>0.96453703703446081</v>
      </c>
      <c r="O2122">
        <v>1384384136</v>
      </c>
      <c r="P2122" s="8">
        <f t="shared" si="331"/>
        <v>41591.964537037034</v>
      </c>
      <c r="Q2122" s="8">
        <f t="shared" si="335"/>
        <v>41591</v>
      </c>
      <c r="R2122" s="9">
        <f t="shared" si="336"/>
        <v>0.96453703703446081</v>
      </c>
      <c r="S2122" t="b">
        <v>0</v>
      </c>
      <c r="T2122">
        <v>69</v>
      </c>
      <c r="U2122">
        <f t="shared" si="337"/>
        <v>69</v>
      </c>
      <c r="V2122" t="str">
        <f t="shared" si="338"/>
        <v/>
      </c>
      <c r="W2122" t="b">
        <v>1</v>
      </c>
      <c r="X2122" t="s">
        <v>8277</v>
      </c>
      <c r="Y2122" s="3">
        <f t="shared" si="339"/>
        <v>1.00880375</v>
      </c>
      <c r="Z2122" s="4">
        <f t="shared" si="332"/>
        <v>116.96275362318841</v>
      </c>
      <c r="AA2122" t="s">
        <v>8321</v>
      </c>
      <c r="AB2122" t="s">
        <v>8325</v>
      </c>
      <c r="AC2122">
        <f>1</f>
        <v>1</v>
      </c>
    </row>
    <row r="2123" spans="1:29" ht="43.2" x14ac:dyDescent="0.3">
      <c r="A2123">
        <v>2121</v>
      </c>
      <c r="B2123" s="1" t="s">
        <v>2122</v>
      </c>
      <c r="C2123" s="1" t="s">
        <v>6231</v>
      </c>
      <c r="D2123">
        <v>50000</v>
      </c>
      <c r="E2123">
        <f>VLOOKUP(D2123,LU_A!$C$2:$D$13,1,TRUE)</f>
        <v>50000</v>
      </c>
      <c r="F2123" t="str">
        <f>VLOOKUP($D2123,LU_A!$C$2:$D$13,2,TRUE)</f>
        <v>LgD</v>
      </c>
      <c r="G2123">
        <v>284</v>
      </c>
      <c r="H2123" t="s">
        <v>8221</v>
      </c>
      <c r="I2123" t="s">
        <v>8240</v>
      </c>
      <c r="J2123" t="s">
        <v>8257</v>
      </c>
      <c r="K2123">
        <v>1484156948</v>
      </c>
      <c r="L2123" s="8">
        <f t="shared" si="330"/>
        <v>42746.7424537037</v>
      </c>
      <c r="M2123" s="8">
        <f t="shared" si="333"/>
        <v>42746</v>
      </c>
      <c r="N2123" s="9">
        <f t="shared" si="334"/>
        <v>0.74245370370044839</v>
      </c>
      <c r="O2123">
        <v>1481564948</v>
      </c>
      <c r="P2123" s="8">
        <f t="shared" si="331"/>
        <v>42716.7424537037</v>
      </c>
      <c r="Q2123" s="8">
        <f t="shared" si="335"/>
        <v>42716</v>
      </c>
      <c r="R2123" s="9">
        <f t="shared" si="336"/>
        <v>0.74245370370044839</v>
      </c>
      <c r="S2123" t="b">
        <v>0</v>
      </c>
      <c r="T2123">
        <v>10</v>
      </c>
      <c r="U2123" t="str">
        <f t="shared" si="337"/>
        <v/>
      </c>
      <c r="V2123">
        <f t="shared" si="338"/>
        <v>10</v>
      </c>
      <c r="W2123" t="b">
        <v>0</v>
      </c>
      <c r="X2123" t="s">
        <v>8280</v>
      </c>
      <c r="Y2123" s="3">
        <f t="shared" si="339"/>
        <v>5.6800000000000002E-3</v>
      </c>
      <c r="Z2123" s="4">
        <f t="shared" si="332"/>
        <v>28.4</v>
      </c>
      <c r="AA2123" t="s">
        <v>8329</v>
      </c>
      <c r="AB2123" t="s">
        <v>8330</v>
      </c>
      <c r="AC2123">
        <f>1</f>
        <v>1</v>
      </c>
    </row>
    <row r="2124" spans="1:29" ht="43.2" x14ac:dyDescent="0.3">
      <c r="A2124">
        <v>2122</v>
      </c>
      <c r="B2124" s="1" t="s">
        <v>2123</v>
      </c>
      <c r="C2124" s="1" t="s">
        <v>6232</v>
      </c>
      <c r="D2124">
        <v>80000</v>
      </c>
      <c r="E2124">
        <f>VLOOKUP(D2124,LU_A!$C$2:$D$13,1,TRUE)</f>
        <v>50000</v>
      </c>
      <c r="F2124" t="str">
        <f>VLOOKUP($D2124,LU_A!$C$2:$D$13,2,TRUE)</f>
        <v>LgD</v>
      </c>
      <c r="G2124">
        <v>310</v>
      </c>
      <c r="H2124" t="s">
        <v>8221</v>
      </c>
      <c r="I2124" t="s">
        <v>8238</v>
      </c>
      <c r="J2124" t="s">
        <v>8256</v>
      </c>
      <c r="K2124">
        <v>1483773169</v>
      </c>
      <c r="L2124" s="8">
        <f t="shared" si="330"/>
        <v>42742.300567129627</v>
      </c>
      <c r="M2124" s="8">
        <f t="shared" si="333"/>
        <v>42742</v>
      </c>
      <c r="N2124" s="9">
        <f t="shared" si="334"/>
        <v>0.30056712962687016</v>
      </c>
      <c r="O2124">
        <v>1481181169</v>
      </c>
      <c r="P2124" s="8">
        <f t="shared" si="331"/>
        <v>42712.300567129627</v>
      </c>
      <c r="Q2124" s="8">
        <f t="shared" si="335"/>
        <v>42712</v>
      </c>
      <c r="R2124" s="9">
        <f t="shared" si="336"/>
        <v>0.30056712962687016</v>
      </c>
      <c r="S2124" t="b">
        <v>0</v>
      </c>
      <c r="T2124">
        <v>3</v>
      </c>
      <c r="U2124" t="str">
        <f t="shared" si="337"/>
        <v/>
      </c>
      <c r="V2124">
        <f t="shared" si="338"/>
        <v>3</v>
      </c>
      <c r="W2124" t="b">
        <v>0</v>
      </c>
      <c r="X2124" t="s">
        <v>8280</v>
      </c>
      <c r="Y2124" s="3">
        <f t="shared" si="339"/>
        <v>3.875E-3</v>
      </c>
      <c r="Z2124" s="4">
        <f t="shared" si="332"/>
        <v>103.33333333333333</v>
      </c>
      <c r="AA2124" t="s">
        <v>8329</v>
      </c>
      <c r="AB2124" t="s">
        <v>8330</v>
      </c>
      <c r="AC2124">
        <f>1</f>
        <v>1</v>
      </c>
    </row>
    <row r="2125" spans="1:29" ht="57.6" x14ac:dyDescent="0.3">
      <c r="A2125">
        <v>2123</v>
      </c>
      <c r="B2125" s="1" t="s">
        <v>2124</v>
      </c>
      <c r="C2125" s="1" t="s">
        <v>6233</v>
      </c>
      <c r="D2125">
        <v>500</v>
      </c>
      <c r="E2125">
        <f>VLOOKUP(D2125,LU_A!$C$2:$D$13,1,TRUE)</f>
        <v>0</v>
      </c>
      <c r="F2125" t="str">
        <f>VLOOKUP($D2125,LU_A!$C$2:$D$13,2,TRUE)</f>
        <v>SmA</v>
      </c>
      <c r="G2125">
        <v>50</v>
      </c>
      <c r="H2125" t="s">
        <v>8221</v>
      </c>
      <c r="I2125" t="s">
        <v>8224</v>
      </c>
      <c r="J2125" t="s">
        <v>8246</v>
      </c>
      <c r="K2125">
        <v>1268636340</v>
      </c>
      <c r="L2125" s="8">
        <f t="shared" si="330"/>
        <v>40252.290972222225</v>
      </c>
      <c r="M2125" s="8">
        <f t="shared" si="333"/>
        <v>40252</v>
      </c>
      <c r="N2125" s="9">
        <f t="shared" si="334"/>
        <v>0.29097222222480923</v>
      </c>
      <c r="O2125">
        <v>1263982307</v>
      </c>
      <c r="P2125" s="8">
        <f t="shared" si="331"/>
        <v>40198.424849537041</v>
      </c>
      <c r="Q2125" s="8">
        <f t="shared" si="335"/>
        <v>40198</v>
      </c>
      <c r="R2125" s="9">
        <f t="shared" si="336"/>
        <v>0.42484953704115469</v>
      </c>
      <c r="S2125" t="b">
        <v>0</v>
      </c>
      <c r="T2125">
        <v>5</v>
      </c>
      <c r="U2125" t="str">
        <f t="shared" si="337"/>
        <v/>
      </c>
      <c r="V2125">
        <f t="shared" si="338"/>
        <v>5</v>
      </c>
      <c r="W2125" t="b">
        <v>0</v>
      </c>
      <c r="X2125" t="s">
        <v>8280</v>
      </c>
      <c r="Y2125" s="3">
        <f t="shared" si="339"/>
        <v>0.1</v>
      </c>
      <c r="Z2125" s="4">
        <f t="shared" si="332"/>
        <v>10</v>
      </c>
      <c r="AA2125" t="s">
        <v>8329</v>
      </c>
      <c r="AB2125" t="s">
        <v>8330</v>
      </c>
      <c r="AC2125">
        <f>1</f>
        <v>1</v>
      </c>
    </row>
    <row r="2126" spans="1:29" ht="57.6" x14ac:dyDescent="0.3">
      <c r="A2126">
        <v>2124</v>
      </c>
      <c r="B2126" s="1" t="s">
        <v>2125</v>
      </c>
      <c r="C2126" s="1" t="s">
        <v>6234</v>
      </c>
      <c r="D2126">
        <v>1100</v>
      </c>
      <c r="E2126">
        <f>VLOOKUP(D2126,LU_A!$C$2:$D$13,1,TRUE)</f>
        <v>1000</v>
      </c>
      <c r="F2126" t="str">
        <f>VLOOKUP($D2126,LU_A!$C$2:$D$13,2,TRUE)</f>
        <v>SmB</v>
      </c>
      <c r="G2126">
        <v>115</v>
      </c>
      <c r="H2126" t="s">
        <v>8221</v>
      </c>
      <c r="I2126" t="s">
        <v>8224</v>
      </c>
      <c r="J2126" t="s">
        <v>8246</v>
      </c>
      <c r="K2126">
        <v>1291093200</v>
      </c>
      <c r="L2126" s="8">
        <f t="shared" si="330"/>
        <v>40512.208333333336</v>
      </c>
      <c r="M2126" s="8">
        <f t="shared" si="333"/>
        <v>40512</v>
      </c>
      <c r="N2126" s="9">
        <f t="shared" si="334"/>
        <v>0.20833333333575865</v>
      </c>
      <c r="O2126">
        <v>1286930435</v>
      </c>
      <c r="P2126" s="8">
        <f t="shared" si="331"/>
        <v>40464.028182870366</v>
      </c>
      <c r="Q2126" s="8">
        <f t="shared" si="335"/>
        <v>40464</v>
      </c>
      <c r="R2126" s="9">
        <f t="shared" si="336"/>
        <v>2.8182870366435964E-2</v>
      </c>
      <c r="S2126" t="b">
        <v>0</v>
      </c>
      <c r="T2126">
        <v>5</v>
      </c>
      <c r="U2126" t="str">
        <f t="shared" si="337"/>
        <v/>
      </c>
      <c r="V2126">
        <f t="shared" si="338"/>
        <v>5</v>
      </c>
      <c r="W2126" t="b">
        <v>0</v>
      </c>
      <c r="X2126" t="s">
        <v>8280</v>
      </c>
      <c r="Y2126" s="3">
        <f t="shared" si="339"/>
        <v>0.10454545454545454</v>
      </c>
      <c r="Z2126" s="4">
        <f t="shared" si="332"/>
        <v>23</v>
      </c>
      <c r="AA2126" t="s">
        <v>8329</v>
      </c>
      <c r="AB2126" t="s">
        <v>8330</v>
      </c>
      <c r="AC2126">
        <f>1</f>
        <v>1</v>
      </c>
    </row>
    <row r="2127" spans="1:29" ht="43.2" x14ac:dyDescent="0.3">
      <c r="A2127">
        <v>2125</v>
      </c>
      <c r="B2127" s="1" t="s">
        <v>2126</v>
      </c>
      <c r="C2127" s="1" t="s">
        <v>6235</v>
      </c>
      <c r="D2127">
        <v>60000</v>
      </c>
      <c r="E2127">
        <f>VLOOKUP(D2127,LU_A!$C$2:$D$13,1,TRUE)</f>
        <v>50000</v>
      </c>
      <c r="F2127" t="str">
        <f>VLOOKUP($D2127,LU_A!$C$2:$D$13,2,TRUE)</f>
        <v>LgD</v>
      </c>
      <c r="G2127">
        <v>852</v>
      </c>
      <c r="H2127" t="s">
        <v>8221</v>
      </c>
      <c r="I2127" t="s">
        <v>8224</v>
      </c>
      <c r="J2127" t="s">
        <v>8246</v>
      </c>
      <c r="K2127">
        <v>1438734833</v>
      </c>
      <c r="L2127" s="8">
        <f t="shared" si="330"/>
        <v>42221.023530092592</v>
      </c>
      <c r="M2127" s="8">
        <f t="shared" si="333"/>
        <v>42221</v>
      </c>
      <c r="N2127" s="9">
        <f t="shared" si="334"/>
        <v>2.3530092592409346E-2</v>
      </c>
      <c r="O2127">
        <v>1436142833</v>
      </c>
      <c r="P2127" s="8">
        <f t="shared" si="331"/>
        <v>42191.023530092592</v>
      </c>
      <c r="Q2127" s="8">
        <f t="shared" si="335"/>
        <v>42191</v>
      </c>
      <c r="R2127" s="9">
        <f t="shared" si="336"/>
        <v>2.3530092592409346E-2</v>
      </c>
      <c r="S2127" t="b">
        <v>0</v>
      </c>
      <c r="T2127">
        <v>27</v>
      </c>
      <c r="U2127" t="str">
        <f t="shared" si="337"/>
        <v/>
      </c>
      <c r="V2127">
        <f t="shared" si="338"/>
        <v>27</v>
      </c>
      <c r="W2127" t="b">
        <v>0</v>
      </c>
      <c r="X2127" t="s">
        <v>8280</v>
      </c>
      <c r="Y2127" s="3">
        <f t="shared" si="339"/>
        <v>1.4200000000000001E-2</v>
      </c>
      <c r="Z2127" s="4">
        <f t="shared" si="332"/>
        <v>31.555555555555557</v>
      </c>
      <c r="AA2127" t="s">
        <v>8329</v>
      </c>
      <c r="AB2127" t="s">
        <v>8330</v>
      </c>
      <c r="AC2127">
        <f>1</f>
        <v>1</v>
      </c>
    </row>
    <row r="2128" spans="1:29" ht="43.2" x14ac:dyDescent="0.3">
      <c r="A2128">
        <v>2126</v>
      </c>
      <c r="B2128" s="1" t="s">
        <v>2127</v>
      </c>
      <c r="C2128" s="1" t="s">
        <v>6236</v>
      </c>
      <c r="D2128">
        <v>20000</v>
      </c>
      <c r="E2128">
        <f>VLOOKUP(D2128,LU_A!$C$2:$D$13,1,TRUE)</f>
        <v>20000</v>
      </c>
      <c r="F2128" t="str">
        <f>VLOOKUP($D2128,LU_A!$C$2:$D$13,2,TRUE)</f>
        <v>MedB</v>
      </c>
      <c r="G2128">
        <v>10</v>
      </c>
      <c r="H2128" t="s">
        <v>8221</v>
      </c>
      <c r="I2128" t="s">
        <v>8224</v>
      </c>
      <c r="J2128" t="s">
        <v>8246</v>
      </c>
      <c r="K2128">
        <v>1418080887</v>
      </c>
      <c r="L2128" s="8">
        <f t="shared" si="330"/>
        <v>41981.973229166666</v>
      </c>
      <c r="M2128" s="8">
        <f t="shared" si="333"/>
        <v>41981</v>
      </c>
      <c r="N2128" s="9">
        <f t="shared" si="334"/>
        <v>0.97322916666598758</v>
      </c>
      <c r="O2128">
        <v>1415488887</v>
      </c>
      <c r="P2128" s="8">
        <f t="shared" si="331"/>
        <v>41951.973229166666</v>
      </c>
      <c r="Q2128" s="8">
        <f t="shared" si="335"/>
        <v>41951</v>
      </c>
      <c r="R2128" s="9">
        <f t="shared" si="336"/>
        <v>0.97322916666598758</v>
      </c>
      <c r="S2128" t="b">
        <v>0</v>
      </c>
      <c r="T2128">
        <v>2</v>
      </c>
      <c r="U2128" t="str">
        <f t="shared" si="337"/>
        <v/>
      </c>
      <c r="V2128">
        <f t="shared" si="338"/>
        <v>2</v>
      </c>
      <c r="W2128" t="b">
        <v>0</v>
      </c>
      <c r="X2128" t="s">
        <v>8280</v>
      </c>
      <c r="Y2128" s="3">
        <f t="shared" si="339"/>
        <v>5.0000000000000001E-4</v>
      </c>
      <c r="Z2128" s="4">
        <f t="shared" si="332"/>
        <v>5</v>
      </c>
      <c r="AA2128" t="s">
        <v>8329</v>
      </c>
      <c r="AB2128" t="s">
        <v>8330</v>
      </c>
      <c r="AC2128">
        <f>1</f>
        <v>1</v>
      </c>
    </row>
    <row r="2129" spans="1:29" ht="28.8" x14ac:dyDescent="0.3">
      <c r="A2129">
        <v>2127</v>
      </c>
      <c r="B2129" s="1" t="s">
        <v>2128</v>
      </c>
      <c r="C2129" s="1" t="s">
        <v>6237</v>
      </c>
      <c r="D2129">
        <v>28000</v>
      </c>
      <c r="E2129">
        <f>VLOOKUP(D2129,LU_A!$C$2:$D$13,1,TRUE)</f>
        <v>25000</v>
      </c>
      <c r="F2129" t="str">
        <f>VLOOKUP($D2129,LU_A!$C$2:$D$13,2,TRUE)</f>
        <v>MedC</v>
      </c>
      <c r="G2129">
        <v>8076</v>
      </c>
      <c r="H2129" t="s">
        <v>8221</v>
      </c>
      <c r="I2129" t="s">
        <v>8225</v>
      </c>
      <c r="J2129" t="s">
        <v>8247</v>
      </c>
      <c r="K2129">
        <v>1426158463</v>
      </c>
      <c r="L2129" s="8">
        <f t="shared" si="330"/>
        <v>42075.463692129633</v>
      </c>
      <c r="M2129" s="8">
        <f t="shared" si="333"/>
        <v>42075</v>
      </c>
      <c r="N2129" s="9">
        <f t="shared" si="334"/>
        <v>0.463692129633273</v>
      </c>
      <c r="O2129">
        <v>1423570063</v>
      </c>
      <c r="P2129" s="8">
        <f t="shared" si="331"/>
        <v>42045.50535879629</v>
      </c>
      <c r="Q2129" s="8">
        <f t="shared" si="335"/>
        <v>42045</v>
      </c>
      <c r="R2129" s="9">
        <f t="shared" si="336"/>
        <v>0.50535879629023839</v>
      </c>
      <c r="S2129" t="b">
        <v>0</v>
      </c>
      <c r="T2129">
        <v>236</v>
      </c>
      <c r="U2129" t="str">
        <f t="shared" si="337"/>
        <v/>
      </c>
      <c r="V2129">
        <f t="shared" si="338"/>
        <v>236</v>
      </c>
      <c r="W2129" t="b">
        <v>0</v>
      </c>
      <c r="X2129" t="s">
        <v>8280</v>
      </c>
      <c r="Y2129" s="3">
        <f t="shared" si="339"/>
        <v>0.28842857142857142</v>
      </c>
      <c r="Z2129" s="4">
        <f t="shared" si="332"/>
        <v>34.220338983050844</v>
      </c>
      <c r="AA2129" t="s">
        <v>8329</v>
      </c>
      <c r="AB2129" t="s">
        <v>8330</v>
      </c>
      <c r="AC2129">
        <f>1</f>
        <v>1</v>
      </c>
    </row>
    <row r="2130" spans="1:29" ht="43.2" x14ac:dyDescent="0.3">
      <c r="A2130">
        <v>2128</v>
      </c>
      <c r="B2130" s="1" t="s">
        <v>2129</v>
      </c>
      <c r="C2130" s="1" t="s">
        <v>6238</v>
      </c>
      <c r="D2130">
        <v>15000</v>
      </c>
      <c r="E2130">
        <f>VLOOKUP(D2130,LU_A!$C$2:$D$13,1,TRUE)</f>
        <v>15000</v>
      </c>
      <c r="F2130" t="str">
        <f>VLOOKUP($D2130,LU_A!$C$2:$D$13,2,TRUE)</f>
        <v>MedA</v>
      </c>
      <c r="G2130">
        <v>25</v>
      </c>
      <c r="H2130" t="s">
        <v>8221</v>
      </c>
      <c r="I2130" t="s">
        <v>8229</v>
      </c>
      <c r="J2130" t="s">
        <v>8251</v>
      </c>
      <c r="K2130">
        <v>1411324369</v>
      </c>
      <c r="L2130" s="8">
        <f t="shared" si="330"/>
        <v>41903.772789351853</v>
      </c>
      <c r="M2130" s="8">
        <f t="shared" si="333"/>
        <v>41903</v>
      </c>
      <c r="N2130" s="9">
        <f t="shared" si="334"/>
        <v>0.77278935185313458</v>
      </c>
      <c r="O2130">
        <v>1406140369</v>
      </c>
      <c r="P2130" s="8">
        <f t="shared" si="331"/>
        <v>41843.772789351853</v>
      </c>
      <c r="Q2130" s="8">
        <f t="shared" si="335"/>
        <v>41843</v>
      </c>
      <c r="R2130" s="9">
        <f t="shared" si="336"/>
        <v>0.77278935185313458</v>
      </c>
      <c r="S2130" t="b">
        <v>0</v>
      </c>
      <c r="T2130">
        <v>1</v>
      </c>
      <c r="U2130" t="str">
        <f t="shared" si="337"/>
        <v/>
      </c>
      <c r="V2130">
        <f t="shared" si="338"/>
        <v>1</v>
      </c>
      <c r="W2130" t="b">
        <v>0</v>
      </c>
      <c r="X2130" t="s">
        <v>8280</v>
      </c>
      <c r="Y2130" s="3">
        <f t="shared" si="339"/>
        <v>1.6666666666666668E-3</v>
      </c>
      <c r="Z2130" s="4">
        <f t="shared" si="332"/>
        <v>25</v>
      </c>
      <c r="AA2130" t="s">
        <v>8329</v>
      </c>
      <c r="AB2130" t="s">
        <v>8330</v>
      </c>
      <c r="AC2130">
        <f>1</f>
        <v>1</v>
      </c>
    </row>
    <row r="2131" spans="1:29" ht="43.2" x14ac:dyDescent="0.3">
      <c r="A2131">
        <v>2129</v>
      </c>
      <c r="B2131" s="1" t="s">
        <v>2130</v>
      </c>
      <c r="C2131" s="1" t="s">
        <v>6239</v>
      </c>
      <c r="D2131">
        <v>2000</v>
      </c>
      <c r="E2131">
        <f>VLOOKUP(D2131,LU_A!$C$2:$D$13,1,TRUE)</f>
        <v>1000</v>
      </c>
      <c r="F2131" t="str">
        <f>VLOOKUP($D2131,LU_A!$C$2:$D$13,2,TRUE)</f>
        <v>SmB</v>
      </c>
      <c r="G2131">
        <v>236</v>
      </c>
      <c r="H2131" t="s">
        <v>8221</v>
      </c>
      <c r="I2131" t="s">
        <v>8224</v>
      </c>
      <c r="J2131" t="s">
        <v>8246</v>
      </c>
      <c r="K2131">
        <v>1457570100</v>
      </c>
      <c r="L2131" s="8">
        <f t="shared" si="330"/>
        <v>42439.024305555555</v>
      </c>
      <c r="M2131" s="8">
        <f t="shared" si="333"/>
        <v>42439</v>
      </c>
      <c r="N2131" s="9">
        <f t="shared" si="334"/>
        <v>2.4305555554747116E-2</v>
      </c>
      <c r="O2131">
        <v>1454978100</v>
      </c>
      <c r="P2131" s="8">
        <f t="shared" si="331"/>
        <v>42409.024305555555</v>
      </c>
      <c r="Q2131" s="8">
        <f t="shared" si="335"/>
        <v>42409</v>
      </c>
      <c r="R2131" s="9">
        <f t="shared" si="336"/>
        <v>2.4305555554747116E-2</v>
      </c>
      <c r="S2131" t="b">
        <v>0</v>
      </c>
      <c r="T2131">
        <v>12</v>
      </c>
      <c r="U2131" t="str">
        <f t="shared" si="337"/>
        <v/>
      </c>
      <c r="V2131">
        <f t="shared" si="338"/>
        <v>12</v>
      </c>
      <c r="W2131" t="b">
        <v>0</v>
      </c>
      <c r="X2131" t="s">
        <v>8280</v>
      </c>
      <c r="Y2131" s="3">
        <f t="shared" si="339"/>
        <v>0.11799999999999999</v>
      </c>
      <c r="Z2131" s="4">
        <f t="shared" si="332"/>
        <v>19.666666666666668</v>
      </c>
      <c r="AA2131" t="s">
        <v>8329</v>
      </c>
      <c r="AB2131" t="s">
        <v>8330</v>
      </c>
      <c r="AC2131">
        <f>1</f>
        <v>1</v>
      </c>
    </row>
    <row r="2132" spans="1:29" ht="28.8" x14ac:dyDescent="0.3">
      <c r="A2132">
        <v>2130</v>
      </c>
      <c r="B2132" s="1" t="s">
        <v>2131</v>
      </c>
      <c r="C2132" s="1" t="s">
        <v>6240</v>
      </c>
      <c r="D2132">
        <v>42000</v>
      </c>
      <c r="E2132">
        <f>VLOOKUP(D2132,LU_A!$C$2:$D$13,1,TRUE)</f>
        <v>40000</v>
      </c>
      <c r="F2132" t="str">
        <f>VLOOKUP($D2132,LU_A!$C$2:$D$13,2,TRUE)</f>
        <v>LgB</v>
      </c>
      <c r="G2132">
        <v>85</v>
      </c>
      <c r="H2132" t="s">
        <v>8221</v>
      </c>
      <c r="I2132" t="s">
        <v>8224</v>
      </c>
      <c r="J2132" t="s">
        <v>8246</v>
      </c>
      <c r="K2132">
        <v>1408154663</v>
      </c>
      <c r="L2132" s="8">
        <f t="shared" si="330"/>
        <v>41867.086377314816</v>
      </c>
      <c r="M2132" s="8">
        <f t="shared" si="333"/>
        <v>41867</v>
      </c>
      <c r="N2132" s="9">
        <f t="shared" si="334"/>
        <v>8.6377314815763384E-2</v>
      </c>
      <c r="O2132">
        <v>1405130663</v>
      </c>
      <c r="P2132" s="8">
        <f t="shared" si="331"/>
        <v>41832.086377314816</v>
      </c>
      <c r="Q2132" s="8">
        <f t="shared" si="335"/>
        <v>41832</v>
      </c>
      <c r="R2132" s="9">
        <f t="shared" si="336"/>
        <v>8.6377314815763384E-2</v>
      </c>
      <c r="S2132" t="b">
        <v>0</v>
      </c>
      <c r="T2132">
        <v>4</v>
      </c>
      <c r="U2132" t="str">
        <f t="shared" si="337"/>
        <v/>
      </c>
      <c r="V2132">
        <f t="shared" si="338"/>
        <v>4</v>
      </c>
      <c r="W2132" t="b">
        <v>0</v>
      </c>
      <c r="X2132" t="s">
        <v>8280</v>
      </c>
      <c r="Y2132" s="3">
        <f t="shared" si="339"/>
        <v>2.0238095238095236E-3</v>
      </c>
      <c r="Z2132" s="4">
        <f t="shared" si="332"/>
        <v>21.25</v>
      </c>
      <c r="AA2132" t="s">
        <v>8329</v>
      </c>
      <c r="AB2132" t="s">
        <v>8330</v>
      </c>
      <c r="AC2132">
        <f>1</f>
        <v>1</v>
      </c>
    </row>
    <row r="2133" spans="1:29" ht="43.2" x14ac:dyDescent="0.3">
      <c r="A2133">
        <v>2131</v>
      </c>
      <c r="B2133" s="1" t="s">
        <v>2132</v>
      </c>
      <c r="C2133" s="1" t="s">
        <v>6241</v>
      </c>
      <c r="D2133">
        <v>500</v>
      </c>
      <c r="E2133">
        <f>VLOOKUP(D2133,LU_A!$C$2:$D$13,1,TRUE)</f>
        <v>0</v>
      </c>
      <c r="F2133" t="str">
        <f>VLOOKUP($D2133,LU_A!$C$2:$D$13,2,TRUE)</f>
        <v>SmA</v>
      </c>
      <c r="G2133">
        <v>25</v>
      </c>
      <c r="H2133" t="s">
        <v>8221</v>
      </c>
      <c r="I2133" t="s">
        <v>8224</v>
      </c>
      <c r="J2133" t="s">
        <v>8246</v>
      </c>
      <c r="K2133">
        <v>1436677091</v>
      </c>
      <c r="L2133" s="8">
        <f t="shared" si="330"/>
        <v>42197.207071759258</v>
      </c>
      <c r="M2133" s="8">
        <f t="shared" si="333"/>
        <v>42197</v>
      </c>
      <c r="N2133" s="9">
        <f t="shared" si="334"/>
        <v>0.20707175925781485</v>
      </c>
      <c r="O2133">
        <v>1434085091</v>
      </c>
      <c r="P2133" s="8">
        <f t="shared" si="331"/>
        <v>42167.207071759258</v>
      </c>
      <c r="Q2133" s="8">
        <f t="shared" si="335"/>
        <v>42167</v>
      </c>
      <c r="R2133" s="9">
        <f t="shared" si="336"/>
        <v>0.20707175925781485</v>
      </c>
      <c r="S2133" t="b">
        <v>0</v>
      </c>
      <c r="T2133">
        <v>3</v>
      </c>
      <c r="U2133" t="str">
        <f t="shared" si="337"/>
        <v/>
      </c>
      <c r="V2133">
        <f t="shared" si="338"/>
        <v>3</v>
      </c>
      <c r="W2133" t="b">
        <v>0</v>
      </c>
      <c r="X2133" t="s">
        <v>8280</v>
      </c>
      <c r="Y2133" s="3">
        <f t="shared" si="339"/>
        <v>0.05</v>
      </c>
      <c r="Z2133" s="4">
        <f t="shared" si="332"/>
        <v>8.3333333333333339</v>
      </c>
      <c r="AA2133" t="s">
        <v>8329</v>
      </c>
      <c r="AB2133" t="s">
        <v>8330</v>
      </c>
      <c r="AC2133">
        <f>1</f>
        <v>1</v>
      </c>
    </row>
    <row r="2134" spans="1:29" ht="43.2" x14ac:dyDescent="0.3">
      <c r="A2134">
        <v>2132</v>
      </c>
      <c r="B2134" s="1" t="s">
        <v>2133</v>
      </c>
      <c r="C2134" s="1" t="s">
        <v>6242</v>
      </c>
      <c r="D2134">
        <v>100000</v>
      </c>
      <c r="E2134">
        <f>VLOOKUP(D2134,LU_A!$C$2:$D$13,1,TRUE)</f>
        <v>50000</v>
      </c>
      <c r="F2134" t="str">
        <f>VLOOKUP($D2134,LU_A!$C$2:$D$13,2,TRUE)</f>
        <v>LgD</v>
      </c>
      <c r="G2134">
        <v>2112.9899999999998</v>
      </c>
      <c r="H2134" t="s">
        <v>8221</v>
      </c>
      <c r="I2134" t="s">
        <v>8224</v>
      </c>
      <c r="J2134" t="s">
        <v>8246</v>
      </c>
      <c r="K2134">
        <v>1391427692</v>
      </c>
      <c r="L2134" s="8">
        <f t="shared" si="330"/>
        <v>41673.487175925926</v>
      </c>
      <c r="M2134" s="8">
        <f t="shared" si="333"/>
        <v>41673</v>
      </c>
      <c r="N2134" s="9">
        <f t="shared" si="334"/>
        <v>0.48717592592583969</v>
      </c>
      <c r="O2134">
        <v>1388835692</v>
      </c>
      <c r="P2134" s="8">
        <f t="shared" si="331"/>
        <v>41643.487175925926</v>
      </c>
      <c r="Q2134" s="8">
        <f t="shared" si="335"/>
        <v>41643</v>
      </c>
      <c r="R2134" s="9">
        <f t="shared" si="336"/>
        <v>0.48717592592583969</v>
      </c>
      <c r="S2134" t="b">
        <v>0</v>
      </c>
      <c r="T2134">
        <v>99</v>
      </c>
      <c r="U2134" t="str">
        <f t="shared" si="337"/>
        <v/>
      </c>
      <c r="V2134">
        <f t="shared" si="338"/>
        <v>99</v>
      </c>
      <c r="W2134" t="b">
        <v>0</v>
      </c>
      <c r="X2134" t="s">
        <v>8280</v>
      </c>
      <c r="Y2134" s="3">
        <f t="shared" si="339"/>
        <v>2.1129899999999997E-2</v>
      </c>
      <c r="Z2134" s="4">
        <f t="shared" si="332"/>
        <v>21.34333333333333</v>
      </c>
      <c r="AA2134" t="s">
        <v>8329</v>
      </c>
      <c r="AB2134" t="s">
        <v>8330</v>
      </c>
      <c r="AC2134">
        <f>1</f>
        <v>1</v>
      </c>
    </row>
    <row r="2135" spans="1:29" ht="43.2" x14ac:dyDescent="0.3">
      <c r="A2135">
        <v>2133</v>
      </c>
      <c r="B2135" s="1" t="s">
        <v>2134</v>
      </c>
      <c r="C2135" s="1" t="s">
        <v>6243</v>
      </c>
      <c r="D2135">
        <v>1000</v>
      </c>
      <c r="E2135">
        <f>VLOOKUP(D2135,LU_A!$C$2:$D$13,1,TRUE)</f>
        <v>1000</v>
      </c>
      <c r="F2135" t="str">
        <f>VLOOKUP($D2135,LU_A!$C$2:$D$13,2,TRUE)</f>
        <v>SmB</v>
      </c>
      <c r="G2135">
        <v>16</v>
      </c>
      <c r="H2135" t="s">
        <v>8221</v>
      </c>
      <c r="I2135" t="s">
        <v>8224</v>
      </c>
      <c r="J2135" t="s">
        <v>8246</v>
      </c>
      <c r="K2135">
        <v>1303628340</v>
      </c>
      <c r="L2135" s="8">
        <f t="shared" si="330"/>
        <v>40657.290972222225</v>
      </c>
      <c r="M2135" s="8">
        <f t="shared" si="333"/>
        <v>40657</v>
      </c>
      <c r="N2135" s="9">
        <f t="shared" si="334"/>
        <v>0.29097222222480923</v>
      </c>
      <c r="O2135">
        <v>1300328399</v>
      </c>
      <c r="P2135" s="8">
        <f t="shared" si="331"/>
        <v>40619.097210648149</v>
      </c>
      <c r="Q2135" s="8">
        <f t="shared" si="335"/>
        <v>40619</v>
      </c>
      <c r="R2135" s="9">
        <f t="shared" si="336"/>
        <v>9.7210648149484769E-2</v>
      </c>
      <c r="S2135" t="b">
        <v>0</v>
      </c>
      <c r="T2135">
        <v>3</v>
      </c>
      <c r="U2135" t="str">
        <f t="shared" si="337"/>
        <v/>
      </c>
      <c r="V2135">
        <f t="shared" si="338"/>
        <v>3</v>
      </c>
      <c r="W2135" t="b">
        <v>0</v>
      </c>
      <c r="X2135" t="s">
        <v>8280</v>
      </c>
      <c r="Y2135" s="3">
        <f t="shared" si="339"/>
        <v>1.6E-2</v>
      </c>
      <c r="Z2135" s="4">
        <f t="shared" si="332"/>
        <v>5.333333333333333</v>
      </c>
      <c r="AA2135" t="s">
        <v>8329</v>
      </c>
      <c r="AB2135" t="s">
        <v>8330</v>
      </c>
      <c r="AC2135">
        <f>1</f>
        <v>1</v>
      </c>
    </row>
    <row r="2136" spans="1:29" ht="43.2" x14ac:dyDescent="0.3">
      <c r="A2136">
        <v>2134</v>
      </c>
      <c r="B2136" s="1" t="s">
        <v>2135</v>
      </c>
      <c r="C2136" s="1" t="s">
        <v>6244</v>
      </c>
      <c r="D2136">
        <v>6000</v>
      </c>
      <c r="E2136">
        <f>VLOOKUP(D2136,LU_A!$C$2:$D$13,1,TRUE)</f>
        <v>5000</v>
      </c>
      <c r="F2136" t="str">
        <f>VLOOKUP($D2136,LU_A!$C$2:$D$13,2,TRUE)</f>
        <v>SmC</v>
      </c>
      <c r="G2136">
        <v>104</v>
      </c>
      <c r="H2136" t="s">
        <v>8221</v>
      </c>
      <c r="I2136" t="s">
        <v>8224</v>
      </c>
      <c r="J2136" t="s">
        <v>8246</v>
      </c>
      <c r="K2136">
        <v>1367097391</v>
      </c>
      <c r="L2136" s="8">
        <f t="shared" si="330"/>
        <v>41391.886469907404</v>
      </c>
      <c r="M2136" s="8">
        <f t="shared" si="333"/>
        <v>41391</v>
      </c>
      <c r="N2136" s="9">
        <f t="shared" si="334"/>
        <v>0.88646990740380716</v>
      </c>
      <c r="O2136">
        <v>1364505391</v>
      </c>
      <c r="P2136" s="8">
        <f t="shared" si="331"/>
        <v>41361.886469907404</v>
      </c>
      <c r="Q2136" s="8">
        <f t="shared" si="335"/>
        <v>41361</v>
      </c>
      <c r="R2136" s="9">
        <f t="shared" si="336"/>
        <v>0.88646990740380716</v>
      </c>
      <c r="S2136" t="b">
        <v>0</v>
      </c>
      <c r="T2136">
        <v>3</v>
      </c>
      <c r="U2136" t="str">
        <f t="shared" si="337"/>
        <v/>
      </c>
      <c r="V2136">
        <f t="shared" si="338"/>
        <v>3</v>
      </c>
      <c r="W2136" t="b">
        <v>0</v>
      </c>
      <c r="X2136" t="s">
        <v>8280</v>
      </c>
      <c r="Y2136" s="3">
        <f t="shared" si="339"/>
        <v>1.7333333333333333E-2</v>
      </c>
      <c r="Z2136" s="4">
        <f t="shared" si="332"/>
        <v>34.666666666666664</v>
      </c>
      <c r="AA2136" t="s">
        <v>8329</v>
      </c>
      <c r="AB2136" t="s">
        <v>8330</v>
      </c>
      <c r="AC2136">
        <f>1</f>
        <v>1</v>
      </c>
    </row>
    <row r="2137" spans="1:29" ht="43.2" x14ac:dyDescent="0.3">
      <c r="A2137">
        <v>2135</v>
      </c>
      <c r="B2137" s="1" t="s">
        <v>2136</v>
      </c>
      <c r="C2137" s="1" t="s">
        <v>6245</v>
      </c>
      <c r="D2137">
        <v>5000</v>
      </c>
      <c r="E2137">
        <f>VLOOKUP(D2137,LU_A!$C$2:$D$13,1,TRUE)</f>
        <v>5000</v>
      </c>
      <c r="F2137" t="str">
        <f>VLOOKUP($D2137,LU_A!$C$2:$D$13,2,TRUE)</f>
        <v>SmC</v>
      </c>
      <c r="G2137">
        <v>478</v>
      </c>
      <c r="H2137" t="s">
        <v>8221</v>
      </c>
      <c r="I2137" t="s">
        <v>8224</v>
      </c>
      <c r="J2137" t="s">
        <v>8246</v>
      </c>
      <c r="K2137">
        <v>1349392033</v>
      </c>
      <c r="L2137" s="8">
        <f t="shared" si="330"/>
        <v>41186.963344907403</v>
      </c>
      <c r="M2137" s="8">
        <f t="shared" si="333"/>
        <v>41186</v>
      </c>
      <c r="N2137" s="9">
        <f t="shared" si="334"/>
        <v>0.963344907402643</v>
      </c>
      <c r="O2137">
        <v>1346800033</v>
      </c>
      <c r="P2137" s="8">
        <f t="shared" si="331"/>
        <v>41156.963344907403</v>
      </c>
      <c r="Q2137" s="8">
        <f t="shared" si="335"/>
        <v>41156</v>
      </c>
      <c r="R2137" s="9">
        <f t="shared" si="336"/>
        <v>0.963344907402643</v>
      </c>
      <c r="S2137" t="b">
        <v>0</v>
      </c>
      <c r="T2137">
        <v>22</v>
      </c>
      <c r="U2137" t="str">
        <f t="shared" si="337"/>
        <v/>
      </c>
      <c r="V2137">
        <f t="shared" si="338"/>
        <v>22</v>
      </c>
      <c r="W2137" t="b">
        <v>0</v>
      </c>
      <c r="X2137" t="s">
        <v>8280</v>
      </c>
      <c r="Y2137" s="3">
        <f t="shared" si="339"/>
        <v>9.5600000000000004E-2</v>
      </c>
      <c r="Z2137" s="4">
        <f t="shared" si="332"/>
        <v>21.727272727272727</v>
      </c>
      <c r="AA2137" t="s">
        <v>8329</v>
      </c>
      <c r="AB2137" t="s">
        <v>8330</v>
      </c>
      <c r="AC2137">
        <f>1</f>
        <v>1</v>
      </c>
    </row>
    <row r="2138" spans="1:29" ht="43.2" x14ac:dyDescent="0.3">
      <c r="A2138">
        <v>2136</v>
      </c>
      <c r="B2138" s="1" t="s">
        <v>2137</v>
      </c>
      <c r="C2138" s="1" t="s">
        <v>6246</v>
      </c>
      <c r="D2138">
        <v>80000</v>
      </c>
      <c r="E2138">
        <f>VLOOKUP(D2138,LU_A!$C$2:$D$13,1,TRUE)</f>
        <v>50000</v>
      </c>
      <c r="F2138" t="str">
        <f>VLOOKUP($D2138,LU_A!$C$2:$D$13,2,TRUE)</f>
        <v>LgD</v>
      </c>
      <c r="G2138">
        <v>47.69</v>
      </c>
      <c r="H2138" t="s">
        <v>8221</v>
      </c>
      <c r="I2138" t="s">
        <v>8224</v>
      </c>
      <c r="J2138" t="s">
        <v>8246</v>
      </c>
      <c r="K2138">
        <v>1382184786</v>
      </c>
      <c r="L2138" s="8">
        <f t="shared" si="330"/>
        <v>41566.509097222224</v>
      </c>
      <c r="M2138" s="8">
        <f t="shared" si="333"/>
        <v>41566</v>
      </c>
      <c r="N2138" s="9">
        <f t="shared" si="334"/>
        <v>0.50909722222422715</v>
      </c>
      <c r="O2138">
        <v>1379592786</v>
      </c>
      <c r="P2138" s="8">
        <f t="shared" si="331"/>
        <v>41536.509097222224</v>
      </c>
      <c r="Q2138" s="8">
        <f t="shared" si="335"/>
        <v>41536</v>
      </c>
      <c r="R2138" s="9">
        <f t="shared" si="336"/>
        <v>0.50909722222422715</v>
      </c>
      <c r="S2138" t="b">
        <v>0</v>
      </c>
      <c r="T2138">
        <v>4</v>
      </c>
      <c r="U2138" t="str">
        <f t="shared" si="337"/>
        <v/>
      </c>
      <c r="V2138">
        <f t="shared" si="338"/>
        <v>4</v>
      </c>
      <c r="W2138" t="b">
        <v>0</v>
      </c>
      <c r="X2138" t="s">
        <v>8280</v>
      </c>
      <c r="Y2138" s="3">
        <f t="shared" si="339"/>
        <v>5.9612499999999998E-4</v>
      </c>
      <c r="Z2138" s="4">
        <f t="shared" si="332"/>
        <v>11.922499999999999</v>
      </c>
      <c r="AA2138" t="s">
        <v>8329</v>
      </c>
      <c r="AB2138" t="s">
        <v>8330</v>
      </c>
      <c r="AC2138">
        <f>1</f>
        <v>1</v>
      </c>
    </row>
    <row r="2139" spans="1:29" ht="43.2" x14ac:dyDescent="0.3">
      <c r="A2139">
        <v>2137</v>
      </c>
      <c r="B2139" s="1" t="s">
        <v>2138</v>
      </c>
      <c r="C2139" s="1" t="s">
        <v>6247</v>
      </c>
      <c r="D2139">
        <v>50000</v>
      </c>
      <c r="E2139">
        <f>VLOOKUP(D2139,LU_A!$C$2:$D$13,1,TRUE)</f>
        <v>50000</v>
      </c>
      <c r="F2139" t="str">
        <f>VLOOKUP($D2139,LU_A!$C$2:$D$13,2,TRUE)</f>
        <v>LgD</v>
      </c>
      <c r="G2139">
        <v>14203</v>
      </c>
      <c r="H2139" t="s">
        <v>8221</v>
      </c>
      <c r="I2139" t="s">
        <v>8229</v>
      </c>
      <c r="J2139" t="s">
        <v>8251</v>
      </c>
      <c r="K2139">
        <v>1417804229</v>
      </c>
      <c r="L2139" s="8">
        <f t="shared" si="330"/>
        <v>41978.771168981482</v>
      </c>
      <c r="M2139" s="8">
        <f t="shared" si="333"/>
        <v>41978</v>
      </c>
      <c r="N2139" s="9">
        <f t="shared" si="334"/>
        <v>0.77116898148233304</v>
      </c>
      <c r="O2139">
        <v>1415212229</v>
      </c>
      <c r="P2139" s="8">
        <f t="shared" si="331"/>
        <v>41948.771168981482</v>
      </c>
      <c r="Q2139" s="8">
        <f t="shared" si="335"/>
        <v>41948</v>
      </c>
      <c r="R2139" s="9">
        <f t="shared" si="336"/>
        <v>0.77116898148233304</v>
      </c>
      <c r="S2139" t="b">
        <v>0</v>
      </c>
      <c r="T2139">
        <v>534</v>
      </c>
      <c r="U2139" t="str">
        <f t="shared" si="337"/>
        <v/>
      </c>
      <c r="V2139">
        <f t="shared" si="338"/>
        <v>534</v>
      </c>
      <c r="W2139" t="b">
        <v>0</v>
      </c>
      <c r="X2139" t="s">
        <v>8280</v>
      </c>
      <c r="Y2139" s="3">
        <f t="shared" si="339"/>
        <v>0.28405999999999998</v>
      </c>
      <c r="Z2139" s="4">
        <f t="shared" si="332"/>
        <v>26.59737827715356</v>
      </c>
      <c r="AA2139" t="s">
        <v>8329</v>
      </c>
      <c r="AB2139" t="s">
        <v>8330</v>
      </c>
      <c r="AC2139">
        <f>1</f>
        <v>1</v>
      </c>
    </row>
    <row r="2140" spans="1:29" ht="28.8" x14ac:dyDescent="0.3">
      <c r="A2140">
        <v>2138</v>
      </c>
      <c r="B2140" s="1" t="s">
        <v>2139</v>
      </c>
      <c r="C2140" s="1" t="s">
        <v>6248</v>
      </c>
      <c r="D2140">
        <v>1000</v>
      </c>
      <c r="E2140">
        <f>VLOOKUP(D2140,LU_A!$C$2:$D$13,1,TRUE)</f>
        <v>1000</v>
      </c>
      <c r="F2140" t="str">
        <f>VLOOKUP($D2140,LU_A!$C$2:$D$13,2,TRUE)</f>
        <v>SmB</v>
      </c>
      <c r="G2140">
        <v>128</v>
      </c>
      <c r="H2140" t="s">
        <v>8221</v>
      </c>
      <c r="I2140" t="s">
        <v>8225</v>
      </c>
      <c r="J2140" t="s">
        <v>8247</v>
      </c>
      <c r="K2140">
        <v>1383959939</v>
      </c>
      <c r="L2140" s="8">
        <f t="shared" si="330"/>
        <v>41587.054849537039</v>
      </c>
      <c r="M2140" s="8">
        <f t="shared" si="333"/>
        <v>41587</v>
      </c>
      <c r="N2140" s="9">
        <f t="shared" si="334"/>
        <v>5.4849537038535345E-2</v>
      </c>
      <c r="O2140">
        <v>1381364339</v>
      </c>
      <c r="P2140" s="8">
        <f t="shared" si="331"/>
        <v>41557.013182870374</v>
      </c>
      <c r="Q2140" s="8">
        <f t="shared" si="335"/>
        <v>41557</v>
      </c>
      <c r="R2140" s="9">
        <f t="shared" si="336"/>
        <v>1.3182870374293998E-2</v>
      </c>
      <c r="S2140" t="b">
        <v>0</v>
      </c>
      <c r="T2140">
        <v>12</v>
      </c>
      <c r="U2140" t="str">
        <f t="shared" si="337"/>
        <v/>
      </c>
      <c r="V2140">
        <f t="shared" si="338"/>
        <v>12</v>
      </c>
      <c r="W2140" t="b">
        <v>0</v>
      </c>
      <c r="X2140" t="s">
        <v>8280</v>
      </c>
      <c r="Y2140" s="3">
        <f t="shared" si="339"/>
        <v>0.128</v>
      </c>
      <c r="Z2140" s="4">
        <f t="shared" si="332"/>
        <v>10.666666666666666</v>
      </c>
      <c r="AA2140" t="s">
        <v>8329</v>
      </c>
      <c r="AB2140" t="s">
        <v>8330</v>
      </c>
      <c r="AC2140">
        <f>1</f>
        <v>1</v>
      </c>
    </row>
    <row r="2141" spans="1:29" ht="43.2" x14ac:dyDescent="0.3">
      <c r="A2141">
        <v>2139</v>
      </c>
      <c r="B2141" s="1" t="s">
        <v>2140</v>
      </c>
      <c r="C2141" s="1" t="s">
        <v>6249</v>
      </c>
      <c r="D2141">
        <v>30000</v>
      </c>
      <c r="E2141">
        <f>VLOOKUP(D2141,LU_A!$C$2:$D$13,1,TRUE)</f>
        <v>30000</v>
      </c>
      <c r="F2141" t="str">
        <f>VLOOKUP($D2141,LU_A!$C$2:$D$13,2,TRUE)</f>
        <v>MedD</v>
      </c>
      <c r="G2141">
        <v>1626</v>
      </c>
      <c r="H2141" t="s">
        <v>8221</v>
      </c>
      <c r="I2141" t="s">
        <v>8224</v>
      </c>
      <c r="J2141" t="s">
        <v>8246</v>
      </c>
      <c r="K2141">
        <v>1478196008</v>
      </c>
      <c r="L2141" s="8">
        <f t="shared" si="330"/>
        <v>42677.750092592592</v>
      </c>
      <c r="M2141" s="8">
        <f t="shared" si="333"/>
        <v>42677</v>
      </c>
      <c r="N2141" s="9">
        <f t="shared" si="334"/>
        <v>0.75009259259240935</v>
      </c>
      <c r="O2141">
        <v>1475604008</v>
      </c>
      <c r="P2141" s="8">
        <f t="shared" si="331"/>
        <v>42647.750092592592</v>
      </c>
      <c r="Q2141" s="8">
        <f t="shared" si="335"/>
        <v>42647</v>
      </c>
      <c r="R2141" s="9">
        <f t="shared" si="336"/>
        <v>0.75009259259240935</v>
      </c>
      <c r="S2141" t="b">
        <v>0</v>
      </c>
      <c r="T2141">
        <v>56</v>
      </c>
      <c r="U2141" t="str">
        <f t="shared" si="337"/>
        <v/>
      </c>
      <c r="V2141">
        <f t="shared" si="338"/>
        <v>56</v>
      </c>
      <c r="W2141" t="b">
        <v>0</v>
      </c>
      <c r="X2141" t="s">
        <v>8280</v>
      </c>
      <c r="Y2141" s="3">
        <f t="shared" si="339"/>
        <v>5.4199999999999998E-2</v>
      </c>
      <c r="Z2141" s="4">
        <f t="shared" si="332"/>
        <v>29.035714285714285</v>
      </c>
      <c r="AA2141" t="s">
        <v>8329</v>
      </c>
      <c r="AB2141" t="s">
        <v>8330</v>
      </c>
      <c r="AC2141">
        <f>1</f>
        <v>1</v>
      </c>
    </row>
    <row r="2142" spans="1:29" ht="43.2" x14ac:dyDescent="0.3">
      <c r="A2142">
        <v>2140</v>
      </c>
      <c r="B2142" s="1" t="s">
        <v>2141</v>
      </c>
      <c r="C2142" s="1" t="s">
        <v>6250</v>
      </c>
      <c r="D2142">
        <v>500000</v>
      </c>
      <c r="E2142">
        <f>VLOOKUP(D2142,LU_A!$C$2:$D$13,1,TRUE)</f>
        <v>50000</v>
      </c>
      <c r="F2142" t="str">
        <f>VLOOKUP($D2142,LU_A!$C$2:$D$13,2,TRUE)</f>
        <v>LgD</v>
      </c>
      <c r="G2142">
        <v>560</v>
      </c>
      <c r="H2142" t="s">
        <v>8221</v>
      </c>
      <c r="I2142" t="s">
        <v>8224</v>
      </c>
      <c r="J2142" t="s">
        <v>8246</v>
      </c>
      <c r="K2142">
        <v>1357934424</v>
      </c>
      <c r="L2142" s="8">
        <f t="shared" si="330"/>
        <v>41285.833611111113</v>
      </c>
      <c r="M2142" s="8">
        <f t="shared" si="333"/>
        <v>41285</v>
      </c>
      <c r="N2142" s="9">
        <f t="shared" si="334"/>
        <v>0.83361111111298669</v>
      </c>
      <c r="O2142">
        <v>1355342424</v>
      </c>
      <c r="P2142" s="8">
        <f t="shared" si="331"/>
        <v>41255.833611111113</v>
      </c>
      <c r="Q2142" s="8">
        <f t="shared" si="335"/>
        <v>41255</v>
      </c>
      <c r="R2142" s="9">
        <f t="shared" si="336"/>
        <v>0.83361111111298669</v>
      </c>
      <c r="S2142" t="b">
        <v>0</v>
      </c>
      <c r="T2142">
        <v>11</v>
      </c>
      <c r="U2142" t="str">
        <f t="shared" si="337"/>
        <v/>
      </c>
      <c r="V2142">
        <f t="shared" si="338"/>
        <v>11</v>
      </c>
      <c r="W2142" t="b">
        <v>0</v>
      </c>
      <c r="X2142" t="s">
        <v>8280</v>
      </c>
      <c r="Y2142" s="3">
        <f t="shared" si="339"/>
        <v>1.1199999999999999E-3</v>
      </c>
      <c r="Z2142" s="4">
        <f t="shared" si="332"/>
        <v>50.909090909090907</v>
      </c>
      <c r="AA2142" t="s">
        <v>8329</v>
      </c>
      <c r="AB2142" t="s">
        <v>8330</v>
      </c>
      <c r="AC2142">
        <f>1</f>
        <v>1</v>
      </c>
    </row>
    <row r="2143" spans="1:29" ht="43.2" x14ac:dyDescent="0.3">
      <c r="A2143">
        <v>2141</v>
      </c>
      <c r="B2143" s="1" t="s">
        <v>2142</v>
      </c>
      <c r="C2143" s="1" t="s">
        <v>6251</v>
      </c>
      <c r="D2143">
        <v>15000</v>
      </c>
      <c r="E2143">
        <f>VLOOKUP(D2143,LU_A!$C$2:$D$13,1,TRUE)</f>
        <v>15000</v>
      </c>
      <c r="F2143" t="str">
        <f>VLOOKUP($D2143,LU_A!$C$2:$D$13,2,TRUE)</f>
        <v>MedA</v>
      </c>
      <c r="G2143">
        <v>0</v>
      </c>
      <c r="H2143" t="s">
        <v>8221</v>
      </c>
      <c r="I2143" t="s">
        <v>8224</v>
      </c>
      <c r="J2143" t="s">
        <v>8246</v>
      </c>
      <c r="K2143">
        <v>1415947159</v>
      </c>
      <c r="L2143" s="8">
        <f t="shared" si="330"/>
        <v>41957.277303240742</v>
      </c>
      <c r="M2143" s="8">
        <f t="shared" si="333"/>
        <v>41957</v>
      </c>
      <c r="N2143" s="9">
        <f t="shared" si="334"/>
        <v>0.27730324074218515</v>
      </c>
      <c r="O2143">
        <v>1413351559</v>
      </c>
      <c r="P2143" s="8">
        <f t="shared" si="331"/>
        <v>41927.235636574071</v>
      </c>
      <c r="Q2143" s="8">
        <f t="shared" si="335"/>
        <v>41927</v>
      </c>
      <c r="R2143" s="9">
        <f t="shared" si="336"/>
        <v>0.23563657407066785</v>
      </c>
      <c r="S2143" t="b">
        <v>0</v>
      </c>
      <c r="T2143">
        <v>0</v>
      </c>
      <c r="U2143" t="str">
        <f t="shared" si="337"/>
        <v/>
      </c>
      <c r="V2143">
        <f t="shared" si="338"/>
        <v>0</v>
      </c>
      <c r="W2143" t="b">
        <v>0</v>
      </c>
      <c r="X2143" t="s">
        <v>8280</v>
      </c>
      <c r="Y2143" s="3">
        <f t="shared" si="339"/>
        <v>0</v>
      </c>
      <c r="Z2143" s="4" t="str">
        <f t="shared" si="332"/>
        <v xml:space="preserve"> </v>
      </c>
      <c r="AA2143" t="s">
        <v>8329</v>
      </c>
      <c r="AB2143" t="s">
        <v>8330</v>
      </c>
      <c r="AC2143">
        <f>1</f>
        <v>1</v>
      </c>
    </row>
    <row r="2144" spans="1:29" ht="43.2" x14ac:dyDescent="0.3">
      <c r="A2144">
        <v>2142</v>
      </c>
      <c r="B2144" s="1" t="s">
        <v>2143</v>
      </c>
      <c r="C2144" s="1" t="s">
        <v>6252</v>
      </c>
      <c r="D2144">
        <v>10500</v>
      </c>
      <c r="E2144">
        <f>VLOOKUP(D2144,LU_A!$C$2:$D$13,1,TRUE)</f>
        <v>10000</v>
      </c>
      <c r="F2144" t="str">
        <f>VLOOKUP($D2144,LU_A!$C$2:$D$13,2,TRUE)</f>
        <v>SmD</v>
      </c>
      <c r="G2144">
        <v>601</v>
      </c>
      <c r="H2144" t="s">
        <v>8221</v>
      </c>
      <c r="I2144" t="s">
        <v>8236</v>
      </c>
      <c r="J2144" t="s">
        <v>8249</v>
      </c>
      <c r="K2144">
        <v>1451494210</v>
      </c>
      <c r="L2144" s="8">
        <f t="shared" si="330"/>
        <v>42368.701504629629</v>
      </c>
      <c r="M2144" s="8">
        <f t="shared" si="333"/>
        <v>42368</v>
      </c>
      <c r="N2144" s="9">
        <f t="shared" si="334"/>
        <v>0.70150462962919846</v>
      </c>
      <c r="O2144">
        <v>1449075010</v>
      </c>
      <c r="P2144" s="8">
        <f t="shared" si="331"/>
        <v>42340.701504629629</v>
      </c>
      <c r="Q2144" s="8">
        <f t="shared" si="335"/>
        <v>42340</v>
      </c>
      <c r="R2144" s="9">
        <f t="shared" si="336"/>
        <v>0.70150462962919846</v>
      </c>
      <c r="S2144" t="b">
        <v>0</v>
      </c>
      <c r="T2144">
        <v>12</v>
      </c>
      <c r="U2144" t="str">
        <f t="shared" si="337"/>
        <v/>
      </c>
      <c r="V2144">
        <f t="shared" si="338"/>
        <v>12</v>
      </c>
      <c r="W2144" t="b">
        <v>0</v>
      </c>
      <c r="X2144" t="s">
        <v>8280</v>
      </c>
      <c r="Y2144" s="3">
        <f t="shared" si="339"/>
        <v>5.7238095238095241E-2</v>
      </c>
      <c r="Z2144" s="4">
        <f t="shared" si="332"/>
        <v>50.083333333333336</v>
      </c>
      <c r="AA2144" t="s">
        <v>8329</v>
      </c>
      <c r="AB2144" t="s">
        <v>8330</v>
      </c>
      <c r="AC2144">
        <f>1</f>
        <v>1</v>
      </c>
    </row>
    <row r="2145" spans="1:29" ht="43.2" x14ac:dyDescent="0.3">
      <c r="A2145">
        <v>2143</v>
      </c>
      <c r="B2145" s="1" t="s">
        <v>2144</v>
      </c>
      <c r="C2145" s="1" t="s">
        <v>6253</v>
      </c>
      <c r="D2145">
        <v>2000</v>
      </c>
      <c r="E2145">
        <f>VLOOKUP(D2145,LU_A!$C$2:$D$13,1,TRUE)</f>
        <v>1000</v>
      </c>
      <c r="F2145" t="str">
        <f>VLOOKUP($D2145,LU_A!$C$2:$D$13,2,TRUE)</f>
        <v>SmB</v>
      </c>
      <c r="G2145">
        <v>225</v>
      </c>
      <c r="H2145" t="s">
        <v>8221</v>
      </c>
      <c r="I2145" t="s">
        <v>8224</v>
      </c>
      <c r="J2145" t="s">
        <v>8246</v>
      </c>
      <c r="K2145">
        <v>1279738800</v>
      </c>
      <c r="L2145" s="8">
        <f t="shared" si="330"/>
        <v>40380.791666666664</v>
      </c>
      <c r="M2145" s="8">
        <f t="shared" si="333"/>
        <v>40380</v>
      </c>
      <c r="N2145" s="9">
        <f t="shared" si="334"/>
        <v>0.79166666666424135</v>
      </c>
      <c r="O2145">
        <v>1275599812</v>
      </c>
      <c r="P2145" s="8">
        <f t="shared" si="331"/>
        <v>40332.886712962965</v>
      </c>
      <c r="Q2145" s="8">
        <f t="shared" si="335"/>
        <v>40332</v>
      </c>
      <c r="R2145" s="9">
        <f t="shared" si="336"/>
        <v>0.88671296296524815</v>
      </c>
      <c r="S2145" t="b">
        <v>0</v>
      </c>
      <c r="T2145">
        <v>5</v>
      </c>
      <c r="U2145" t="str">
        <f t="shared" si="337"/>
        <v/>
      </c>
      <c r="V2145">
        <f t="shared" si="338"/>
        <v>5</v>
      </c>
      <c r="W2145" t="b">
        <v>0</v>
      </c>
      <c r="X2145" t="s">
        <v>8280</v>
      </c>
      <c r="Y2145" s="3">
        <f t="shared" si="339"/>
        <v>0.1125</v>
      </c>
      <c r="Z2145" s="4">
        <f t="shared" si="332"/>
        <v>45</v>
      </c>
      <c r="AA2145" t="s">
        <v>8329</v>
      </c>
      <c r="AB2145" t="s">
        <v>8330</v>
      </c>
      <c r="AC2145">
        <f>1</f>
        <v>1</v>
      </c>
    </row>
    <row r="2146" spans="1:29" ht="43.2" x14ac:dyDescent="0.3">
      <c r="A2146">
        <v>2144</v>
      </c>
      <c r="B2146" s="1" t="s">
        <v>2145</v>
      </c>
      <c r="C2146" s="1" t="s">
        <v>6254</v>
      </c>
      <c r="D2146">
        <v>35500</v>
      </c>
      <c r="E2146">
        <f>VLOOKUP(D2146,LU_A!$C$2:$D$13,1,TRUE)</f>
        <v>35000</v>
      </c>
      <c r="F2146" t="str">
        <f>VLOOKUP($D2146,LU_A!$C$2:$D$13,2,TRUE)</f>
        <v>LgA</v>
      </c>
      <c r="G2146">
        <v>607</v>
      </c>
      <c r="H2146" t="s">
        <v>8221</v>
      </c>
      <c r="I2146" t="s">
        <v>8224</v>
      </c>
      <c r="J2146" t="s">
        <v>8246</v>
      </c>
      <c r="K2146">
        <v>1379164040</v>
      </c>
      <c r="L2146" s="8">
        <f t="shared" si="330"/>
        <v>41531.546759259261</v>
      </c>
      <c r="M2146" s="8">
        <f t="shared" si="333"/>
        <v>41531</v>
      </c>
      <c r="N2146" s="9">
        <f t="shared" si="334"/>
        <v>0.54675925926130731</v>
      </c>
      <c r="O2146">
        <v>1376399240</v>
      </c>
      <c r="P2146" s="8">
        <f t="shared" si="331"/>
        <v>41499.546759259261</v>
      </c>
      <c r="Q2146" s="8">
        <f t="shared" si="335"/>
        <v>41499</v>
      </c>
      <c r="R2146" s="9">
        <f t="shared" si="336"/>
        <v>0.54675925926130731</v>
      </c>
      <c r="S2146" t="b">
        <v>0</v>
      </c>
      <c r="T2146">
        <v>24</v>
      </c>
      <c r="U2146" t="str">
        <f t="shared" si="337"/>
        <v/>
      </c>
      <c r="V2146">
        <f t="shared" si="338"/>
        <v>24</v>
      </c>
      <c r="W2146" t="b">
        <v>0</v>
      </c>
      <c r="X2146" t="s">
        <v>8280</v>
      </c>
      <c r="Y2146" s="3">
        <f t="shared" si="339"/>
        <v>1.7098591549295775E-2</v>
      </c>
      <c r="Z2146" s="4">
        <f t="shared" si="332"/>
        <v>25.291666666666668</v>
      </c>
      <c r="AA2146" t="s">
        <v>8329</v>
      </c>
      <c r="AB2146" t="s">
        <v>8330</v>
      </c>
      <c r="AC2146">
        <f>1</f>
        <v>1</v>
      </c>
    </row>
    <row r="2147" spans="1:29" ht="43.2" x14ac:dyDescent="0.3">
      <c r="A2147">
        <v>2145</v>
      </c>
      <c r="B2147" s="1" t="s">
        <v>2146</v>
      </c>
      <c r="C2147" s="1" t="s">
        <v>6255</v>
      </c>
      <c r="D2147">
        <v>15000</v>
      </c>
      <c r="E2147">
        <f>VLOOKUP(D2147,LU_A!$C$2:$D$13,1,TRUE)</f>
        <v>15000</v>
      </c>
      <c r="F2147" t="str">
        <f>VLOOKUP($D2147,LU_A!$C$2:$D$13,2,TRUE)</f>
        <v>MedA</v>
      </c>
      <c r="G2147">
        <v>4565</v>
      </c>
      <c r="H2147" t="s">
        <v>8221</v>
      </c>
      <c r="I2147" t="s">
        <v>8224</v>
      </c>
      <c r="J2147" t="s">
        <v>8246</v>
      </c>
      <c r="K2147">
        <v>1385534514</v>
      </c>
      <c r="L2147" s="8">
        <f t="shared" si="330"/>
        <v>41605.279097222221</v>
      </c>
      <c r="M2147" s="8">
        <f t="shared" si="333"/>
        <v>41605</v>
      </c>
      <c r="N2147" s="9">
        <f t="shared" si="334"/>
        <v>0.27909722222102573</v>
      </c>
      <c r="O2147">
        <v>1382938914</v>
      </c>
      <c r="P2147" s="8">
        <f t="shared" si="331"/>
        <v>41575.237430555557</v>
      </c>
      <c r="Q2147" s="8">
        <f t="shared" si="335"/>
        <v>41575</v>
      </c>
      <c r="R2147" s="9">
        <f t="shared" si="336"/>
        <v>0.23743055555678438</v>
      </c>
      <c r="S2147" t="b">
        <v>0</v>
      </c>
      <c r="T2147">
        <v>89</v>
      </c>
      <c r="U2147" t="str">
        <f t="shared" si="337"/>
        <v/>
      </c>
      <c r="V2147">
        <f t="shared" si="338"/>
        <v>89</v>
      </c>
      <c r="W2147" t="b">
        <v>0</v>
      </c>
      <c r="X2147" t="s">
        <v>8280</v>
      </c>
      <c r="Y2147" s="3">
        <f t="shared" si="339"/>
        <v>0.30433333333333334</v>
      </c>
      <c r="Z2147" s="4">
        <f t="shared" si="332"/>
        <v>51.292134831460672</v>
      </c>
      <c r="AA2147" t="s">
        <v>8329</v>
      </c>
      <c r="AB2147" t="s">
        <v>8330</v>
      </c>
      <c r="AC2147">
        <f>1</f>
        <v>1</v>
      </c>
    </row>
    <row r="2148" spans="1:29" ht="43.2" x14ac:dyDescent="0.3">
      <c r="A2148">
        <v>2146</v>
      </c>
      <c r="B2148" s="1" t="s">
        <v>2147</v>
      </c>
      <c r="C2148" s="1" t="s">
        <v>6256</v>
      </c>
      <c r="D2148">
        <v>5000</v>
      </c>
      <c r="E2148">
        <f>VLOOKUP(D2148,LU_A!$C$2:$D$13,1,TRUE)</f>
        <v>5000</v>
      </c>
      <c r="F2148" t="str">
        <f>VLOOKUP($D2148,LU_A!$C$2:$D$13,2,TRUE)</f>
        <v>SmC</v>
      </c>
      <c r="G2148">
        <v>1</v>
      </c>
      <c r="H2148" t="s">
        <v>8221</v>
      </c>
      <c r="I2148" t="s">
        <v>8224</v>
      </c>
      <c r="J2148" t="s">
        <v>8246</v>
      </c>
      <c r="K2148">
        <v>1455207510</v>
      </c>
      <c r="L2148" s="8">
        <f t="shared" si="330"/>
        <v>42411.679513888885</v>
      </c>
      <c r="M2148" s="8">
        <f t="shared" si="333"/>
        <v>42411</v>
      </c>
      <c r="N2148" s="9">
        <f t="shared" si="334"/>
        <v>0.679513888884685</v>
      </c>
      <c r="O2148">
        <v>1453997910</v>
      </c>
      <c r="P2148" s="8">
        <f t="shared" si="331"/>
        <v>42397.679513888885</v>
      </c>
      <c r="Q2148" s="8">
        <f t="shared" si="335"/>
        <v>42397</v>
      </c>
      <c r="R2148" s="9">
        <f t="shared" si="336"/>
        <v>0.679513888884685</v>
      </c>
      <c r="S2148" t="b">
        <v>0</v>
      </c>
      <c r="T2148">
        <v>1</v>
      </c>
      <c r="U2148" t="str">
        <f t="shared" si="337"/>
        <v/>
      </c>
      <c r="V2148">
        <f t="shared" si="338"/>
        <v>1</v>
      </c>
      <c r="W2148" t="b">
        <v>0</v>
      </c>
      <c r="X2148" t="s">
        <v>8280</v>
      </c>
      <c r="Y2148" s="3">
        <f t="shared" si="339"/>
        <v>2.0000000000000001E-4</v>
      </c>
      <c r="Z2148" s="4">
        <f t="shared" si="332"/>
        <v>1</v>
      </c>
      <c r="AA2148" t="s">
        <v>8329</v>
      </c>
      <c r="AB2148" t="s">
        <v>8330</v>
      </c>
      <c r="AC2148">
        <f>1</f>
        <v>1</v>
      </c>
    </row>
    <row r="2149" spans="1:29" x14ac:dyDescent="0.3">
      <c r="A2149">
        <v>2147</v>
      </c>
      <c r="B2149" s="1" t="s">
        <v>2148</v>
      </c>
      <c r="C2149" s="1" t="s">
        <v>6257</v>
      </c>
      <c r="D2149">
        <v>390000</v>
      </c>
      <c r="E2149">
        <f>VLOOKUP(D2149,LU_A!$C$2:$D$13,1,TRUE)</f>
        <v>50000</v>
      </c>
      <c r="F2149" t="str">
        <f>VLOOKUP($D2149,LU_A!$C$2:$D$13,2,TRUE)</f>
        <v>LgD</v>
      </c>
      <c r="G2149">
        <v>2716</v>
      </c>
      <c r="H2149" t="s">
        <v>8221</v>
      </c>
      <c r="I2149" t="s">
        <v>8224</v>
      </c>
      <c r="J2149" t="s">
        <v>8246</v>
      </c>
      <c r="K2149">
        <v>1416125148</v>
      </c>
      <c r="L2149" s="8">
        <f t="shared" si="330"/>
        <v>41959.337361111116</v>
      </c>
      <c r="M2149" s="8">
        <f t="shared" si="333"/>
        <v>41959</v>
      </c>
      <c r="N2149" s="9">
        <f t="shared" si="334"/>
        <v>0.33736111111647915</v>
      </c>
      <c r="O2149">
        <v>1413356748</v>
      </c>
      <c r="P2149" s="8">
        <f t="shared" si="331"/>
        <v>41927.295694444445</v>
      </c>
      <c r="Q2149" s="8">
        <f t="shared" si="335"/>
        <v>41927</v>
      </c>
      <c r="R2149" s="9">
        <f t="shared" si="336"/>
        <v>0.29569444444496185</v>
      </c>
      <c r="S2149" t="b">
        <v>0</v>
      </c>
      <c r="T2149">
        <v>55</v>
      </c>
      <c r="U2149" t="str">
        <f t="shared" si="337"/>
        <v/>
      </c>
      <c r="V2149">
        <f t="shared" si="338"/>
        <v>55</v>
      </c>
      <c r="W2149" t="b">
        <v>0</v>
      </c>
      <c r="X2149" t="s">
        <v>8280</v>
      </c>
      <c r="Y2149" s="3">
        <f t="shared" si="339"/>
        <v>6.9641025641025639E-3</v>
      </c>
      <c r="Z2149" s="4">
        <f t="shared" si="332"/>
        <v>49.381818181818183</v>
      </c>
      <c r="AA2149" t="s">
        <v>8329</v>
      </c>
      <c r="AB2149" t="s">
        <v>8330</v>
      </c>
      <c r="AC2149">
        <f>1</f>
        <v>1</v>
      </c>
    </row>
    <row r="2150" spans="1:29" ht="43.2" x14ac:dyDescent="0.3">
      <c r="A2150">
        <v>2148</v>
      </c>
      <c r="B2150" s="1" t="s">
        <v>2149</v>
      </c>
      <c r="C2150" s="1" t="s">
        <v>6258</v>
      </c>
      <c r="D2150">
        <v>100</v>
      </c>
      <c r="E2150">
        <f>VLOOKUP(D2150,LU_A!$C$2:$D$13,1,TRUE)</f>
        <v>0</v>
      </c>
      <c r="F2150" t="str">
        <f>VLOOKUP($D2150,LU_A!$C$2:$D$13,2,TRUE)</f>
        <v>SmA</v>
      </c>
      <c r="G2150">
        <v>2</v>
      </c>
      <c r="H2150" t="s">
        <v>8221</v>
      </c>
      <c r="I2150" t="s">
        <v>8225</v>
      </c>
      <c r="J2150" t="s">
        <v>8247</v>
      </c>
      <c r="K2150">
        <v>1427992582</v>
      </c>
      <c r="L2150" s="8">
        <f t="shared" si="330"/>
        <v>42096.691921296297</v>
      </c>
      <c r="M2150" s="8">
        <f t="shared" si="333"/>
        <v>42096</v>
      </c>
      <c r="N2150" s="9">
        <f t="shared" si="334"/>
        <v>0.69192129629664123</v>
      </c>
      <c r="O2150">
        <v>1425404182</v>
      </c>
      <c r="P2150" s="8">
        <f t="shared" si="331"/>
        <v>42066.733587962968</v>
      </c>
      <c r="Q2150" s="8">
        <f t="shared" si="335"/>
        <v>42066</v>
      </c>
      <c r="R2150" s="9">
        <f t="shared" si="336"/>
        <v>0.73358796296815854</v>
      </c>
      <c r="S2150" t="b">
        <v>0</v>
      </c>
      <c r="T2150">
        <v>2</v>
      </c>
      <c r="U2150" t="str">
        <f t="shared" si="337"/>
        <v/>
      </c>
      <c r="V2150">
        <f t="shared" si="338"/>
        <v>2</v>
      </c>
      <c r="W2150" t="b">
        <v>0</v>
      </c>
      <c r="X2150" t="s">
        <v>8280</v>
      </c>
      <c r="Y2150" s="3">
        <f t="shared" si="339"/>
        <v>0.02</v>
      </c>
      <c r="Z2150" s="4">
        <f t="shared" si="332"/>
        <v>1</v>
      </c>
      <c r="AA2150" t="s">
        <v>8329</v>
      </c>
      <c r="AB2150" t="s">
        <v>8330</v>
      </c>
      <c r="AC2150">
        <f>1</f>
        <v>1</v>
      </c>
    </row>
    <row r="2151" spans="1:29" ht="57.6" x14ac:dyDescent="0.3">
      <c r="A2151">
        <v>2149</v>
      </c>
      <c r="B2151" s="1" t="s">
        <v>2150</v>
      </c>
      <c r="C2151" s="1" t="s">
        <v>6259</v>
      </c>
      <c r="D2151">
        <v>2000</v>
      </c>
      <c r="E2151">
        <f>VLOOKUP(D2151,LU_A!$C$2:$D$13,1,TRUE)</f>
        <v>1000</v>
      </c>
      <c r="F2151" t="str">
        <f>VLOOKUP($D2151,LU_A!$C$2:$D$13,2,TRUE)</f>
        <v>SmB</v>
      </c>
      <c r="G2151">
        <v>0</v>
      </c>
      <c r="H2151" t="s">
        <v>8221</v>
      </c>
      <c r="I2151" t="s">
        <v>8224</v>
      </c>
      <c r="J2151" t="s">
        <v>8246</v>
      </c>
      <c r="K2151">
        <v>1280534400</v>
      </c>
      <c r="L2151" s="8">
        <f t="shared" si="330"/>
        <v>40390</v>
      </c>
      <c r="M2151" s="8">
        <f t="shared" si="333"/>
        <v>40390</v>
      </c>
      <c r="N2151" s="9">
        <f t="shared" si="334"/>
        <v>0</v>
      </c>
      <c r="O2151">
        <v>1277512556</v>
      </c>
      <c r="P2151" s="8">
        <f t="shared" si="331"/>
        <v>40355.024953703702</v>
      </c>
      <c r="Q2151" s="8">
        <f t="shared" si="335"/>
        <v>40355</v>
      </c>
      <c r="R2151" s="9">
        <f t="shared" si="336"/>
        <v>2.495370370161254E-2</v>
      </c>
      <c r="S2151" t="b">
        <v>0</v>
      </c>
      <c r="T2151">
        <v>0</v>
      </c>
      <c r="U2151" t="str">
        <f t="shared" si="337"/>
        <v/>
      </c>
      <c r="V2151">
        <f t="shared" si="338"/>
        <v>0</v>
      </c>
      <c r="W2151" t="b">
        <v>0</v>
      </c>
      <c r="X2151" t="s">
        <v>8280</v>
      </c>
      <c r="Y2151" s="3">
        <f t="shared" si="339"/>
        <v>0</v>
      </c>
      <c r="Z2151" s="4" t="str">
        <f t="shared" si="332"/>
        <v xml:space="preserve"> </v>
      </c>
      <c r="AA2151" t="s">
        <v>8329</v>
      </c>
      <c r="AB2151" t="s">
        <v>8330</v>
      </c>
      <c r="AC2151">
        <f>1</f>
        <v>1</v>
      </c>
    </row>
    <row r="2152" spans="1:29" x14ac:dyDescent="0.3">
      <c r="A2152">
        <v>2150</v>
      </c>
      <c r="B2152" s="1" t="s">
        <v>2151</v>
      </c>
      <c r="C2152" s="1" t="s">
        <v>6260</v>
      </c>
      <c r="D2152">
        <v>50000</v>
      </c>
      <c r="E2152">
        <f>VLOOKUP(D2152,LU_A!$C$2:$D$13,1,TRUE)</f>
        <v>50000</v>
      </c>
      <c r="F2152" t="str">
        <f>VLOOKUP($D2152,LU_A!$C$2:$D$13,2,TRUE)</f>
        <v>LgD</v>
      </c>
      <c r="G2152">
        <v>405</v>
      </c>
      <c r="H2152" t="s">
        <v>8221</v>
      </c>
      <c r="I2152" t="s">
        <v>8234</v>
      </c>
      <c r="J2152" t="s">
        <v>8254</v>
      </c>
      <c r="K2152">
        <v>1468392599</v>
      </c>
      <c r="L2152" s="8">
        <f t="shared" si="330"/>
        <v>42564.284710648149</v>
      </c>
      <c r="M2152" s="8">
        <f t="shared" si="333"/>
        <v>42564</v>
      </c>
      <c r="N2152" s="9">
        <f t="shared" si="334"/>
        <v>0.28471064814948477</v>
      </c>
      <c r="O2152">
        <v>1465800599</v>
      </c>
      <c r="P2152" s="8">
        <f t="shared" si="331"/>
        <v>42534.284710648149</v>
      </c>
      <c r="Q2152" s="8">
        <f t="shared" si="335"/>
        <v>42534</v>
      </c>
      <c r="R2152" s="9">
        <f t="shared" si="336"/>
        <v>0.28471064814948477</v>
      </c>
      <c r="S2152" t="b">
        <v>0</v>
      </c>
      <c r="T2152">
        <v>4</v>
      </c>
      <c r="U2152" t="str">
        <f t="shared" si="337"/>
        <v/>
      </c>
      <c r="V2152">
        <f t="shared" si="338"/>
        <v>4</v>
      </c>
      <c r="W2152" t="b">
        <v>0</v>
      </c>
      <c r="X2152" t="s">
        <v>8280</v>
      </c>
      <c r="Y2152" s="3">
        <f t="shared" si="339"/>
        <v>8.0999999999999996E-3</v>
      </c>
      <c r="Z2152" s="4">
        <f t="shared" si="332"/>
        <v>101.25</v>
      </c>
      <c r="AA2152" t="s">
        <v>8329</v>
      </c>
      <c r="AB2152" t="s">
        <v>8330</v>
      </c>
      <c r="AC2152">
        <f>1</f>
        <v>1</v>
      </c>
    </row>
    <row r="2153" spans="1:29" ht="43.2" x14ac:dyDescent="0.3">
      <c r="A2153">
        <v>2151</v>
      </c>
      <c r="B2153" s="1" t="s">
        <v>2152</v>
      </c>
      <c r="C2153" s="1" t="s">
        <v>6261</v>
      </c>
      <c r="D2153">
        <v>45000</v>
      </c>
      <c r="E2153">
        <f>VLOOKUP(D2153,LU_A!$C$2:$D$13,1,TRUE)</f>
        <v>45000</v>
      </c>
      <c r="F2153" t="str">
        <f>VLOOKUP($D2153,LU_A!$C$2:$D$13,2,TRUE)</f>
        <v>LgC</v>
      </c>
      <c r="G2153">
        <v>118</v>
      </c>
      <c r="H2153" t="s">
        <v>8221</v>
      </c>
      <c r="I2153" t="s">
        <v>8224</v>
      </c>
      <c r="J2153" t="s">
        <v>8246</v>
      </c>
      <c r="K2153">
        <v>1467231614</v>
      </c>
      <c r="L2153" s="8">
        <f t="shared" si="330"/>
        <v>42550.847384259265</v>
      </c>
      <c r="M2153" s="8">
        <f t="shared" si="333"/>
        <v>42550</v>
      </c>
      <c r="N2153" s="9">
        <f t="shared" si="334"/>
        <v>0.84738425926479977</v>
      </c>
      <c r="O2153">
        <v>1464639614</v>
      </c>
      <c r="P2153" s="8">
        <f t="shared" si="331"/>
        <v>42520.847384259265</v>
      </c>
      <c r="Q2153" s="8">
        <f t="shared" si="335"/>
        <v>42520</v>
      </c>
      <c r="R2153" s="9">
        <f t="shared" si="336"/>
        <v>0.84738425926479977</v>
      </c>
      <c r="S2153" t="b">
        <v>0</v>
      </c>
      <c r="T2153">
        <v>6</v>
      </c>
      <c r="U2153" t="str">
        <f t="shared" si="337"/>
        <v/>
      </c>
      <c r="V2153">
        <f t="shared" si="338"/>
        <v>6</v>
      </c>
      <c r="W2153" t="b">
        <v>0</v>
      </c>
      <c r="X2153" t="s">
        <v>8280</v>
      </c>
      <c r="Y2153" s="3">
        <f t="shared" si="339"/>
        <v>2.6222222222222224E-3</v>
      </c>
      <c r="Z2153" s="4">
        <f t="shared" si="332"/>
        <v>19.666666666666668</v>
      </c>
      <c r="AA2153" t="s">
        <v>8329</v>
      </c>
      <c r="AB2153" t="s">
        <v>8330</v>
      </c>
      <c r="AC2153">
        <f>1</f>
        <v>1</v>
      </c>
    </row>
    <row r="2154" spans="1:29" ht="43.2" x14ac:dyDescent="0.3">
      <c r="A2154">
        <v>2152</v>
      </c>
      <c r="B2154" s="1" t="s">
        <v>2153</v>
      </c>
      <c r="C2154" s="1" t="s">
        <v>6262</v>
      </c>
      <c r="D2154">
        <v>30000</v>
      </c>
      <c r="E2154">
        <f>VLOOKUP(D2154,LU_A!$C$2:$D$13,1,TRUE)</f>
        <v>30000</v>
      </c>
      <c r="F2154" t="str">
        <f>VLOOKUP($D2154,LU_A!$C$2:$D$13,2,TRUE)</f>
        <v>MedD</v>
      </c>
      <c r="G2154">
        <v>50</v>
      </c>
      <c r="H2154" t="s">
        <v>8221</v>
      </c>
      <c r="I2154" t="s">
        <v>8224</v>
      </c>
      <c r="J2154" t="s">
        <v>8246</v>
      </c>
      <c r="K2154">
        <v>1394909909</v>
      </c>
      <c r="L2154" s="8">
        <f t="shared" si="330"/>
        <v>41713.790613425925</v>
      </c>
      <c r="M2154" s="8">
        <f t="shared" si="333"/>
        <v>41713</v>
      </c>
      <c r="N2154" s="9">
        <f t="shared" si="334"/>
        <v>0.79061342592467554</v>
      </c>
      <c r="O2154">
        <v>1392321509</v>
      </c>
      <c r="P2154" s="8">
        <f t="shared" si="331"/>
        <v>41683.832280092596</v>
      </c>
      <c r="Q2154" s="8">
        <f t="shared" si="335"/>
        <v>41683</v>
      </c>
      <c r="R2154" s="9">
        <f t="shared" si="336"/>
        <v>0.83228009259619284</v>
      </c>
      <c r="S2154" t="b">
        <v>0</v>
      </c>
      <c r="T2154">
        <v>4</v>
      </c>
      <c r="U2154" t="str">
        <f t="shared" si="337"/>
        <v/>
      </c>
      <c r="V2154">
        <f t="shared" si="338"/>
        <v>4</v>
      </c>
      <c r="W2154" t="b">
        <v>0</v>
      </c>
      <c r="X2154" t="s">
        <v>8280</v>
      </c>
      <c r="Y2154" s="3">
        <f t="shared" si="339"/>
        <v>1.6666666666666668E-3</v>
      </c>
      <c r="Z2154" s="4">
        <f t="shared" si="332"/>
        <v>12.5</v>
      </c>
      <c r="AA2154" t="s">
        <v>8329</v>
      </c>
      <c r="AB2154" t="s">
        <v>8330</v>
      </c>
      <c r="AC2154">
        <f>1</f>
        <v>1</v>
      </c>
    </row>
    <row r="2155" spans="1:29" ht="43.2" x14ac:dyDescent="0.3">
      <c r="A2155">
        <v>2153</v>
      </c>
      <c r="B2155" s="1" t="s">
        <v>2154</v>
      </c>
      <c r="C2155" s="1" t="s">
        <v>6263</v>
      </c>
      <c r="D2155">
        <v>372625</v>
      </c>
      <c r="E2155">
        <f>VLOOKUP(D2155,LU_A!$C$2:$D$13,1,TRUE)</f>
        <v>50000</v>
      </c>
      <c r="F2155" t="str">
        <f>VLOOKUP($D2155,LU_A!$C$2:$D$13,2,TRUE)</f>
        <v>LgD</v>
      </c>
      <c r="G2155">
        <v>34</v>
      </c>
      <c r="H2155" t="s">
        <v>8221</v>
      </c>
      <c r="I2155" t="s">
        <v>8224</v>
      </c>
      <c r="J2155" t="s">
        <v>8246</v>
      </c>
      <c r="K2155">
        <v>1420876740</v>
      </c>
      <c r="L2155" s="8">
        <f t="shared" si="330"/>
        <v>42014.332638888889</v>
      </c>
      <c r="M2155" s="8">
        <f t="shared" si="333"/>
        <v>42014</v>
      </c>
      <c r="N2155" s="9">
        <f t="shared" si="334"/>
        <v>0.33263888888905058</v>
      </c>
      <c r="O2155">
        <v>1417470718</v>
      </c>
      <c r="P2155" s="8">
        <f t="shared" si="331"/>
        <v>41974.911087962959</v>
      </c>
      <c r="Q2155" s="8">
        <f t="shared" si="335"/>
        <v>41974</v>
      </c>
      <c r="R2155" s="9">
        <f t="shared" si="336"/>
        <v>0.91108796295884531</v>
      </c>
      <c r="S2155" t="b">
        <v>0</v>
      </c>
      <c r="T2155">
        <v>4</v>
      </c>
      <c r="U2155" t="str">
        <f t="shared" si="337"/>
        <v/>
      </c>
      <c r="V2155">
        <f t="shared" si="338"/>
        <v>4</v>
      </c>
      <c r="W2155" t="b">
        <v>0</v>
      </c>
      <c r="X2155" t="s">
        <v>8280</v>
      </c>
      <c r="Y2155" s="3">
        <f t="shared" si="339"/>
        <v>9.1244548809124457E-5</v>
      </c>
      <c r="Z2155" s="4">
        <f t="shared" si="332"/>
        <v>8.5</v>
      </c>
      <c r="AA2155" t="s">
        <v>8329</v>
      </c>
      <c r="AB2155" t="s">
        <v>8330</v>
      </c>
      <c r="AC2155">
        <f>1</f>
        <v>1</v>
      </c>
    </row>
    <row r="2156" spans="1:29" ht="28.8" x14ac:dyDescent="0.3">
      <c r="A2156">
        <v>2154</v>
      </c>
      <c r="B2156" s="1" t="s">
        <v>2155</v>
      </c>
      <c r="C2156" s="1" t="s">
        <v>6264</v>
      </c>
      <c r="D2156">
        <v>250</v>
      </c>
      <c r="E2156">
        <f>VLOOKUP(D2156,LU_A!$C$2:$D$13,1,TRUE)</f>
        <v>0</v>
      </c>
      <c r="F2156" t="str">
        <f>VLOOKUP($D2156,LU_A!$C$2:$D$13,2,TRUE)</f>
        <v>SmA</v>
      </c>
      <c r="G2156">
        <v>2</v>
      </c>
      <c r="H2156" t="s">
        <v>8221</v>
      </c>
      <c r="I2156" t="s">
        <v>8224</v>
      </c>
      <c r="J2156" t="s">
        <v>8246</v>
      </c>
      <c r="K2156">
        <v>1390921827</v>
      </c>
      <c r="L2156" s="8">
        <f t="shared" si="330"/>
        <v>41667.632256944446</v>
      </c>
      <c r="M2156" s="8">
        <f t="shared" si="333"/>
        <v>41667</v>
      </c>
      <c r="N2156" s="9">
        <f t="shared" si="334"/>
        <v>0.63225694444554392</v>
      </c>
      <c r="O2156">
        <v>1389193827</v>
      </c>
      <c r="P2156" s="8">
        <f t="shared" si="331"/>
        <v>41647.632256944446</v>
      </c>
      <c r="Q2156" s="8">
        <f t="shared" si="335"/>
        <v>41647</v>
      </c>
      <c r="R2156" s="9">
        <f t="shared" si="336"/>
        <v>0.63225694444554392</v>
      </c>
      <c r="S2156" t="b">
        <v>0</v>
      </c>
      <c r="T2156">
        <v>2</v>
      </c>
      <c r="U2156" t="str">
        <f t="shared" si="337"/>
        <v/>
      </c>
      <c r="V2156">
        <f t="shared" si="338"/>
        <v>2</v>
      </c>
      <c r="W2156" t="b">
        <v>0</v>
      </c>
      <c r="X2156" t="s">
        <v>8280</v>
      </c>
      <c r="Y2156" s="3">
        <f t="shared" si="339"/>
        <v>8.0000000000000002E-3</v>
      </c>
      <c r="Z2156" s="4">
        <f t="shared" si="332"/>
        <v>1</v>
      </c>
      <c r="AA2156" t="s">
        <v>8329</v>
      </c>
      <c r="AB2156" t="s">
        <v>8330</v>
      </c>
      <c r="AC2156">
        <f>1</f>
        <v>1</v>
      </c>
    </row>
    <row r="2157" spans="1:29" ht="43.2" x14ac:dyDescent="0.3">
      <c r="A2157">
        <v>2155</v>
      </c>
      <c r="B2157" s="1" t="s">
        <v>2156</v>
      </c>
      <c r="C2157" s="1" t="s">
        <v>6265</v>
      </c>
      <c r="D2157">
        <v>5000</v>
      </c>
      <c r="E2157">
        <f>VLOOKUP(D2157,LU_A!$C$2:$D$13,1,TRUE)</f>
        <v>5000</v>
      </c>
      <c r="F2157" t="str">
        <f>VLOOKUP($D2157,LU_A!$C$2:$D$13,2,TRUE)</f>
        <v>SmC</v>
      </c>
      <c r="G2157">
        <v>115</v>
      </c>
      <c r="H2157" t="s">
        <v>8221</v>
      </c>
      <c r="I2157" t="s">
        <v>8225</v>
      </c>
      <c r="J2157" t="s">
        <v>8247</v>
      </c>
      <c r="K2157">
        <v>1459443385</v>
      </c>
      <c r="L2157" s="8">
        <f t="shared" si="330"/>
        <v>42460.70584490741</v>
      </c>
      <c r="M2157" s="8">
        <f t="shared" si="333"/>
        <v>42460</v>
      </c>
      <c r="N2157" s="9">
        <f t="shared" si="334"/>
        <v>0.70584490741021</v>
      </c>
      <c r="O2157">
        <v>1456854985</v>
      </c>
      <c r="P2157" s="8">
        <f t="shared" si="331"/>
        <v>42430.747511574074</v>
      </c>
      <c r="Q2157" s="8">
        <f t="shared" si="335"/>
        <v>42430</v>
      </c>
      <c r="R2157" s="9">
        <f t="shared" si="336"/>
        <v>0.74751157407445135</v>
      </c>
      <c r="S2157" t="b">
        <v>0</v>
      </c>
      <c r="T2157">
        <v>5</v>
      </c>
      <c r="U2157" t="str">
        <f t="shared" si="337"/>
        <v/>
      </c>
      <c r="V2157">
        <f t="shared" si="338"/>
        <v>5</v>
      </c>
      <c r="W2157" t="b">
        <v>0</v>
      </c>
      <c r="X2157" t="s">
        <v>8280</v>
      </c>
      <c r="Y2157" s="3">
        <f t="shared" si="339"/>
        <v>2.3E-2</v>
      </c>
      <c r="Z2157" s="4">
        <f t="shared" si="332"/>
        <v>23</v>
      </c>
      <c r="AA2157" t="s">
        <v>8329</v>
      </c>
      <c r="AB2157" t="s">
        <v>8330</v>
      </c>
      <c r="AC2157">
        <f>1</f>
        <v>1</v>
      </c>
    </row>
    <row r="2158" spans="1:29" ht="43.2" x14ac:dyDescent="0.3">
      <c r="A2158">
        <v>2156</v>
      </c>
      <c r="B2158" s="1" t="s">
        <v>2157</v>
      </c>
      <c r="C2158" s="1" t="s">
        <v>6266</v>
      </c>
      <c r="D2158">
        <v>56000</v>
      </c>
      <c r="E2158">
        <f>VLOOKUP(D2158,LU_A!$C$2:$D$13,1,TRUE)</f>
        <v>50000</v>
      </c>
      <c r="F2158" t="str">
        <f>VLOOKUP($D2158,LU_A!$C$2:$D$13,2,TRUE)</f>
        <v>LgD</v>
      </c>
      <c r="G2158">
        <v>1493</v>
      </c>
      <c r="H2158" t="s">
        <v>8221</v>
      </c>
      <c r="I2158" t="s">
        <v>8224</v>
      </c>
      <c r="J2158" t="s">
        <v>8246</v>
      </c>
      <c r="K2158">
        <v>1379363406</v>
      </c>
      <c r="L2158" s="8">
        <f t="shared" si="330"/>
        <v>41533.85423611111</v>
      </c>
      <c r="M2158" s="8">
        <f t="shared" si="333"/>
        <v>41533</v>
      </c>
      <c r="N2158" s="9">
        <f t="shared" si="334"/>
        <v>0.85423611111036735</v>
      </c>
      <c r="O2158">
        <v>1375475406</v>
      </c>
      <c r="P2158" s="8">
        <f t="shared" si="331"/>
        <v>41488.85423611111</v>
      </c>
      <c r="Q2158" s="8">
        <f t="shared" si="335"/>
        <v>41488</v>
      </c>
      <c r="R2158" s="9">
        <f t="shared" si="336"/>
        <v>0.85423611111036735</v>
      </c>
      <c r="S2158" t="b">
        <v>0</v>
      </c>
      <c r="T2158">
        <v>83</v>
      </c>
      <c r="U2158" t="str">
        <f t="shared" si="337"/>
        <v/>
      </c>
      <c r="V2158">
        <f t="shared" si="338"/>
        <v>83</v>
      </c>
      <c r="W2158" t="b">
        <v>0</v>
      </c>
      <c r="X2158" t="s">
        <v>8280</v>
      </c>
      <c r="Y2158" s="3">
        <f t="shared" si="339"/>
        <v>2.6660714285714284E-2</v>
      </c>
      <c r="Z2158" s="4">
        <f t="shared" si="332"/>
        <v>17.987951807228917</v>
      </c>
      <c r="AA2158" t="s">
        <v>8329</v>
      </c>
      <c r="AB2158" t="s">
        <v>8330</v>
      </c>
      <c r="AC2158">
        <f>1</f>
        <v>1</v>
      </c>
    </row>
    <row r="2159" spans="1:29" ht="28.8" x14ac:dyDescent="0.3">
      <c r="A2159">
        <v>2157</v>
      </c>
      <c r="B2159" s="1" t="s">
        <v>2158</v>
      </c>
      <c r="C2159" s="1" t="s">
        <v>6267</v>
      </c>
      <c r="D2159">
        <v>75000</v>
      </c>
      <c r="E2159">
        <f>VLOOKUP(D2159,LU_A!$C$2:$D$13,1,TRUE)</f>
        <v>50000</v>
      </c>
      <c r="F2159" t="str">
        <f>VLOOKUP($D2159,LU_A!$C$2:$D$13,2,TRUE)</f>
        <v>LgD</v>
      </c>
      <c r="G2159">
        <v>21144</v>
      </c>
      <c r="H2159" t="s">
        <v>8221</v>
      </c>
      <c r="I2159" t="s">
        <v>8224</v>
      </c>
      <c r="J2159" t="s">
        <v>8246</v>
      </c>
      <c r="K2159">
        <v>1482479940</v>
      </c>
      <c r="L2159" s="8">
        <f t="shared" si="330"/>
        <v>42727.332638888889</v>
      </c>
      <c r="M2159" s="8">
        <f t="shared" si="333"/>
        <v>42727</v>
      </c>
      <c r="N2159" s="9">
        <f t="shared" si="334"/>
        <v>0.33263888888905058</v>
      </c>
      <c r="O2159">
        <v>1479684783</v>
      </c>
      <c r="P2159" s="8">
        <f t="shared" si="331"/>
        <v>42694.98128472222</v>
      </c>
      <c r="Q2159" s="8">
        <f t="shared" si="335"/>
        <v>42694</v>
      </c>
      <c r="R2159" s="9">
        <f t="shared" si="336"/>
        <v>0.98128472222015262</v>
      </c>
      <c r="S2159" t="b">
        <v>0</v>
      </c>
      <c r="T2159">
        <v>57</v>
      </c>
      <c r="U2159" t="str">
        <f t="shared" si="337"/>
        <v/>
      </c>
      <c r="V2159">
        <f t="shared" si="338"/>
        <v>57</v>
      </c>
      <c r="W2159" t="b">
        <v>0</v>
      </c>
      <c r="X2159" t="s">
        <v>8280</v>
      </c>
      <c r="Y2159" s="3">
        <f t="shared" si="339"/>
        <v>0.28192</v>
      </c>
      <c r="Z2159" s="4">
        <f t="shared" si="332"/>
        <v>370.94736842105266</v>
      </c>
      <c r="AA2159" t="s">
        <v>8329</v>
      </c>
      <c r="AB2159" t="s">
        <v>8330</v>
      </c>
      <c r="AC2159">
        <f>1</f>
        <v>1</v>
      </c>
    </row>
    <row r="2160" spans="1:29" ht="43.2" x14ac:dyDescent="0.3">
      <c r="A2160">
        <v>2158</v>
      </c>
      <c r="B2160" s="1" t="s">
        <v>2159</v>
      </c>
      <c r="C2160" s="1" t="s">
        <v>6268</v>
      </c>
      <c r="D2160">
        <v>300000</v>
      </c>
      <c r="E2160">
        <f>VLOOKUP(D2160,LU_A!$C$2:$D$13,1,TRUE)</f>
        <v>50000</v>
      </c>
      <c r="F2160" t="str">
        <f>VLOOKUP($D2160,LU_A!$C$2:$D$13,2,TRUE)</f>
        <v>LgD</v>
      </c>
      <c r="G2160">
        <v>19770.11</v>
      </c>
      <c r="H2160" t="s">
        <v>8221</v>
      </c>
      <c r="I2160" t="s">
        <v>8224</v>
      </c>
      <c r="J2160" t="s">
        <v>8246</v>
      </c>
      <c r="K2160">
        <v>1360009774</v>
      </c>
      <c r="L2160" s="8">
        <f t="shared" si="330"/>
        <v>41309.853865740741</v>
      </c>
      <c r="M2160" s="8">
        <f t="shared" si="333"/>
        <v>41309</v>
      </c>
      <c r="N2160" s="9">
        <f t="shared" si="334"/>
        <v>0.85386574074072996</v>
      </c>
      <c r="O2160">
        <v>1356121774</v>
      </c>
      <c r="P2160" s="8">
        <f t="shared" si="331"/>
        <v>41264.853865740741</v>
      </c>
      <c r="Q2160" s="8">
        <f t="shared" si="335"/>
        <v>41264</v>
      </c>
      <c r="R2160" s="9">
        <f t="shared" si="336"/>
        <v>0.85386574074072996</v>
      </c>
      <c r="S2160" t="b">
        <v>0</v>
      </c>
      <c r="T2160">
        <v>311</v>
      </c>
      <c r="U2160" t="str">
        <f t="shared" si="337"/>
        <v/>
      </c>
      <c r="V2160">
        <f t="shared" si="338"/>
        <v>311</v>
      </c>
      <c r="W2160" t="b">
        <v>0</v>
      </c>
      <c r="X2160" t="s">
        <v>8280</v>
      </c>
      <c r="Y2160" s="3">
        <f t="shared" si="339"/>
        <v>6.5900366666666668E-2</v>
      </c>
      <c r="Z2160" s="4">
        <f t="shared" si="332"/>
        <v>63.569485530546629</v>
      </c>
      <c r="AA2160" t="s">
        <v>8329</v>
      </c>
      <c r="AB2160" t="s">
        <v>8330</v>
      </c>
      <c r="AC2160">
        <f>1</f>
        <v>1</v>
      </c>
    </row>
    <row r="2161" spans="1:29" ht="57.6" x14ac:dyDescent="0.3">
      <c r="A2161">
        <v>2159</v>
      </c>
      <c r="B2161" s="1" t="s">
        <v>2160</v>
      </c>
      <c r="C2161" s="1" t="s">
        <v>6269</v>
      </c>
      <c r="D2161">
        <v>3600</v>
      </c>
      <c r="E2161">
        <f>VLOOKUP(D2161,LU_A!$C$2:$D$13,1,TRUE)</f>
        <v>1000</v>
      </c>
      <c r="F2161" t="str">
        <f>VLOOKUP($D2161,LU_A!$C$2:$D$13,2,TRUE)</f>
        <v>SmB</v>
      </c>
      <c r="G2161">
        <v>26</v>
      </c>
      <c r="H2161" t="s">
        <v>8221</v>
      </c>
      <c r="I2161" t="s">
        <v>8224</v>
      </c>
      <c r="J2161" t="s">
        <v>8246</v>
      </c>
      <c r="K2161">
        <v>1310837574</v>
      </c>
      <c r="L2161" s="8">
        <f t="shared" si="330"/>
        <v>40740.731180555551</v>
      </c>
      <c r="M2161" s="8">
        <f t="shared" si="333"/>
        <v>40740</v>
      </c>
      <c r="N2161" s="9">
        <f t="shared" si="334"/>
        <v>0.73118055555096362</v>
      </c>
      <c r="O2161">
        <v>1308245574</v>
      </c>
      <c r="P2161" s="8">
        <f t="shared" si="331"/>
        <v>40710.731180555551</v>
      </c>
      <c r="Q2161" s="8">
        <f t="shared" si="335"/>
        <v>40710</v>
      </c>
      <c r="R2161" s="9">
        <f t="shared" si="336"/>
        <v>0.73118055555096362</v>
      </c>
      <c r="S2161" t="b">
        <v>0</v>
      </c>
      <c r="T2161">
        <v>2</v>
      </c>
      <c r="U2161" t="str">
        <f t="shared" si="337"/>
        <v/>
      </c>
      <c r="V2161">
        <f t="shared" si="338"/>
        <v>2</v>
      </c>
      <c r="W2161" t="b">
        <v>0</v>
      </c>
      <c r="X2161" t="s">
        <v>8280</v>
      </c>
      <c r="Y2161" s="3">
        <f t="shared" si="339"/>
        <v>7.2222222222222219E-3</v>
      </c>
      <c r="Z2161" s="4">
        <f t="shared" si="332"/>
        <v>13</v>
      </c>
      <c r="AA2161" t="s">
        <v>8329</v>
      </c>
      <c r="AB2161" t="s">
        <v>8330</v>
      </c>
      <c r="AC2161">
        <f>1</f>
        <v>1</v>
      </c>
    </row>
    <row r="2162" spans="1:29" ht="43.2" x14ac:dyDescent="0.3">
      <c r="A2162">
        <v>2160</v>
      </c>
      <c r="B2162" s="1" t="s">
        <v>2161</v>
      </c>
      <c r="C2162" s="1" t="s">
        <v>6270</v>
      </c>
      <c r="D2162">
        <v>10000</v>
      </c>
      <c r="E2162">
        <f>VLOOKUP(D2162,LU_A!$C$2:$D$13,1,TRUE)</f>
        <v>10000</v>
      </c>
      <c r="F2162" t="str">
        <f>VLOOKUP($D2162,LU_A!$C$2:$D$13,2,TRUE)</f>
        <v>SmD</v>
      </c>
      <c r="G2162">
        <v>85</v>
      </c>
      <c r="H2162" t="s">
        <v>8221</v>
      </c>
      <c r="I2162" t="s">
        <v>8224</v>
      </c>
      <c r="J2162" t="s">
        <v>8246</v>
      </c>
      <c r="K2162">
        <v>1337447105</v>
      </c>
      <c r="L2162" s="8">
        <f t="shared" si="330"/>
        <v>41048.711863425924</v>
      </c>
      <c r="M2162" s="8">
        <f t="shared" si="333"/>
        <v>41048</v>
      </c>
      <c r="N2162" s="9">
        <f t="shared" si="334"/>
        <v>0.71186342592409346</v>
      </c>
      <c r="O2162">
        <v>1334855105</v>
      </c>
      <c r="P2162" s="8">
        <f t="shared" si="331"/>
        <v>41018.711863425924</v>
      </c>
      <c r="Q2162" s="8">
        <f t="shared" si="335"/>
        <v>41018</v>
      </c>
      <c r="R2162" s="9">
        <f t="shared" si="336"/>
        <v>0.71186342592409346</v>
      </c>
      <c r="S2162" t="b">
        <v>0</v>
      </c>
      <c r="T2162">
        <v>16</v>
      </c>
      <c r="U2162" t="str">
        <f t="shared" si="337"/>
        <v/>
      </c>
      <c r="V2162">
        <f t="shared" si="338"/>
        <v>16</v>
      </c>
      <c r="W2162" t="b">
        <v>0</v>
      </c>
      <c r="X2162" t="s">
        <v>8280</v>
      </c>
      <c r="Y2162" s="3">
        <f t="shared" si="339"/>
        <v>8.5000000000000006E-3</v>
      </c>
      <c r="Z2162" s="4">
        <f t="shared" si="332"/>
        <v>5.3125</v>
      </c>
      <c r="AA2162" t="s">
        <v>8329</v>
      </c>
      <c r="AB2162" t="s">
        <v>8330</v>
      </c>
      <c r="AC2162">
        <f>1</f>
        <v>1</v>
      </c>
    </row>
    <row r="2163" spans="1:29" ht="28.8" x14ac:dyDescent="0.3">
      <c r="A2163">
        <v>2161</v>
      </c>
      <c r="B2163" s="1" t="s">
        <v>2162</v>
      </c>
      <c r="C2163" s="1" t="s">
        <v>6271</v>
      </c>
      <c r="D2163">
        <v>400</v>
      </c>
      <c r="E2163">
        <f>VLOOKUP(D2163,LU_A!$C$2:$D$13,1,TRUE)</f>
        <v>0</v>
      </c>
      <c r="F2163" t="str">
        <f>VLOOKUP($D2163,LU_A!$C$2:$D$13,2,TRUE)</f>
        <v>SmA</v>
      </c>
      <c r="G2163">
        <v>463</v>
      </c>
      <c r="H2163" t="s">
        <v>8219</v>
      </c>
      <c r="I2163" t="s">
        <v>8224</v>
      </c>
      <c r="J2163" t="s">
        <v>8246</v>
      </c>
      <c r="K2163">
        <v>1443040059</v>
      </c>
      <c r="L2163" s="8">
        <f t="shared" si="330"/>
        <v>42270.852534722217</v>
      </c>
      <c r="M2163" s="8">
        <f t="shared" si="333"/>
        <v>42270</v>
      </c>
      <c r="N2163" s="9">
        <f t="shared" si="334"/>
        <v>0.85253472221666016</v>
      </c>
      <c r="O2163">
        <v>1440448059</v>
      </c>
      <c r="P2163" s="8">
        <f t="shared" si="331"/>
        <v>42240.852534722217</v>
      </c>
      <c r="Q2163" s="8">
        <f t="shared" si="335"/>
        <v>42240</v>
      </c>
      <c r="R2163" s="9">
        <f t="shared" si="336"/>
        <v>0.85253472221666016</v>
      </c>
      <c r="S2163" t="b">
        <v>0</v>
      </c>
      <c r="T2163">
        <v>13</v>
      </c>
      <c r="U2163">
        <f t="shared" si="337"/>
        <v>13</v>
      </c>
      <c r="V2163" t="str">
        <f t="shared" si="338"/>
        <v/>
      </c>
      <c r="W2163" t="b">
        <v>1</v>
      </c>
      <c r="X2163" t="s">
        <v>8274</v>
      </c>
      <c r="Y2163" s="3">
        <f t="shared" si="339"/>
        <v>1.1575</v>
      </c>
      <c r="Z2163" s="4">
        <f t="shared" si="332"/>
        <v>35.615384615384613</v>
      </c>
      <c r="AA2163" t="s">
        <v>8321</v>
      </c>
      <c r="AB2163" t="s">
        <v>8322</v>
      </c>
      <c r="AC2163">
        <f>1</f>
        <v>1</v>
      </c>
    </row>
    <row r="2164" spans="1:29" ht="43.2" x14ac:dyDescent="0.3">
      <c r="A2164">
        <v>2162</v>
      </c>
      <c r="B2164" s="1" t="s">
        <v>2163</v>
      </c>
      <c r="C2164" s="1" t="s">
        <v>6272</v>
      </c>
      <c r="D2164">
        <v>4500</v>
      </c>
      <c r="E2164">
        <f>VLOOKUP(D2164,LU_A!$C$2:$D$13,1,TRUE)</f>
        <v>1000</v>
      </c>
      <c r="F2164" t="str">
        <f>VLOOKUP($D2164,LU_A!$C$2:$D$13,2,TRUE)</f>
        <v>SmB</v>
      </c>
      <c r="G2164">
        <v>5052</v>
      </c>
      <c r="H2164" t="s">
        <v>8219</v>
      </c>
      <c r="I2164" t="s">
        <v>8224</v>
      </c>
      <c r="J2164" t="s">
        <v>8246</v>
      </c>
      <c r="K2164">
        <v>1406226191</v>
      </c>
      <c r="L2164" s="8">
        <f t="shared" si="330"/>
        <v>41844.766099537039</v>
      </c>
      <c r="M2164" s="8">
        <f t="shared" si="333"/>
        <v>41844</v>
      </c>
      <c r="N2164" s="9">
        <f t="shared" si="334"/>
        <v>0.76609953703882638</v>
      </c>
      <c r="O2164">
        <v>1403547791</v>
      </c>
      <c r="P2164" s="8">
        <f t="shared" si="331"/>
        <v>41813.766099537039</v>
      </c>
      <c r="Q2164" s="8">
        <f t="shared" si="335"/>
        <v>41813</v>
      </c>
      <c r="R2164" s="9">
        <f t="shared" si="336"/>
        <v>0.76609953703882638</v>
      </c>
      <c r="S2164" t="b">
        <v>0</v>
      </c>
      <c r="T2164">
        <v>58</v>
      </c>
      <c r="U2164">
        <f t="shared" si="337"/>
        <v>58</v>
      </c>
      <c r="V2164" t="str">
        <f t="shared" si="338"/>
        <v/>
      </c>
      <c r="W2164" t="b">
        <v>1</v>
      </c>
      <c r="X2164" t="s">
        <v>8274</v>
      </c>
      <c r="Y2164" s="3">
        <f t="shared" si="339"/>
        <v>1.1226666666666667</v>
      </c>
      <c r="Z2164" s="4">
        <f t="shared" si="332"/>
        <v>87.103448275862064</v>
      </c>
      <c r="AA2164" t="s">
        <v>8321</v>
      </c>
      <c r="AB2164" t="s">
        <v>8322</v>
      </c>
      <c r="AC2164">
        <f>1</f>
        <v>1</v>
      </c>
    </row>
    <row r="2165" spans="1:29" ht="43.2" x14ac:dyDescent="0.3">
      <c r="A2165">
        <v>2163</v>
      </c>
      <c r="B2165" s="1" t="s">
        <v>2164</v>
      </c>
      <c r="C2165" s="1" t="s">
        <v>6273</v>
      </c>
      <c r="D2165">
        <v>2500</v>
      </c>
      <c r="E2165">
        <f>VLOOKUP(D2165,LU_A!$C$2:$D$13,1,TRUE)</f>
        <v>1000</v>
      </c>
      <c r="F2165" t="str">
        <f>VLOOKUP($D2165,LU_A!$C$2:$D$13,2,TRUE)</f>
        <v>SmB</v>
      </c>
      <c r="G2165">
        <v>3305</v>
      </c>
      <c r="H2165" t="s">
        <v>8219</v>
      </c>
      <c r="I2165" t="s">
        <v>8224</v>
      </c>
      <c r="J2165" t="s">
        <v>8246</v>
      </c>
      <c r="K2165">
        <v>1433735400</v>
      </c>
      <c r="L2165" s="8">
        <f t="shared" si="330"/>
        <v>42163.159722222219</v>
      </c>
      <c r="M2165" s="8">
        <f t="shared" si="333"/>
        <v>42163</v>
      </c>
      <c r="N2165" s="9">
        <f t="shared" si="334"/>
        <v>0.15972222221898846</v>
      </c>
      <c r="O2165">
        <v>1429306520</v>
      </c>
      <c r="P2165" s="8">
        <f t="shared" si="331"/>
        <v>42111.899537037039</v>
      </c>
      <c r="Q2165" s="8">
        <f t="shared" si="335"/>
        <v>42111</v>
      </c>
      <c r="R2165" s="9">
        <f t="shared" si="336"/>
        <v>0.89953703703940846</v>
      </c>
      <c r="S2165" t="b">
        <v>0</v>
      </c>
      <c r="T2165">
        <v>44</v>
      </c>
      <c r="U2165">
        <f t="shared" si="337"/>
        <v>44</v>
      </c>
      <c r="V2165" t="str">
        <f t="shared" si="338"/>
        <v/>
      </c>
      <c r="W2165" t="b">
        <v>1</v>
      </c>
      <c r="X2165" t="s">
        <v>8274</v>
      </c>
      <c r="Y2165" s="3">
        <f t="shared" si="339"/>
        <v>1.3220000000000001</v>
      </c>
      <c r="Z2165" s="4">
        <f t="shared" si="332"/>
        <v>75.11363636363636</v>
      </c>
      <c r="AA2165" t="s">
        <v>8321</v>
      </c>
      <c r="AB2165" t="s">
        <v>8322</v>
      </c>
      <c r="AC2165">
        <f>1</f>
        <v>1</v>
      </c>
    </row>
    <row r="2166" spans="1:29" ht="28.8" x14ac:dyDescent="0.3">
      <c r="A2166">
        <v>2164</v>
      </c>
      <c r="B2166" s="1" t="s">
        <v>2165</v>
      </c>
      <c r="C2166" s="1" t="s">
        <v>6274</v>
      </c>
      <c r="D2166">
        <v>5500</v>
      </c>
      <c r="E2166">
        <f>VLOOKUP(D2166,LU_A!$C$2:$D$13,1,TRUE)</f>
        <v>5000</v>
      </c>
      <c r="F2166" t="str">
        <f>VLOOKUP($D2166,LU_A!$C$2:$D$13,2,TRUE)</f>
        <v>SmC</v>
      </c>
      <c r="G2166">
        <v>5645</v>
      </c>
      <c r="H2166" t="s">
        <v>8219</v>
      </c>
      <c r="I2166" t="s">
        <v>8224</v>
      </c>
      <c r="J2166" t="s">
        <v>8246</v>
      </c>
      <c r="K2166">
        <v>1466827140</v>
      </c>
      <c r="L2166" s="8">
        <f t="shared" si="330"/>
        <v>42546.165972222225</v>
      </c>
      <c r="M2166" s="8">
        <f t="shared" si="333"/>
        <v>42546</v>
      </c>
      <c r="N2166" s="9">
        <f t="shared" si="334"/>
        <v>0.16597222222480923</v>
      </c>
      <c r="O2166">
        <v>1464196414</v>
      </c>
      <c r="P2166" s="8">
        <f t="shared" si="331"/>
        <v>42515.71775462963</v>
      </c>
      <c r="Q2166" s="8">
        <f t="shared" si="335"/>
        <v>42515</v>
      </c>
      <c r="R2166" s="9">
        <f t="shared" si="336"/>
        <v>0.71775462962978054</v>
      </c>
      <c r="S2166" t="b">
        <v>0</v>
      </c>
      <c r="T2166">
        <v>83</v>
      </c>
      <c r="U2166">
        <f t="shared" si="337"/>
        <v>83</v>
      </c>
      <c r="V2166" t="str">
        <f t="shared" si="338"/>
        <v/>
      </c>
      <c r="W2166" t="b">
        <v>1</v>
      </c>
      <c r="X2166" t="s">
        <v>8274</v>
      </c>
      <c r="Y2166" s="3">
        <f t="shared" si="339"/>
        <v>1.0263636363636364</v>
      </c>
      <c r="Z2166" s="4">
        <f t="shared" si="332"/>
        <v>68.01204819277109</v>
      </c>
      <c r="AA2166" t="s">
        <v>8321</v>
      </c>
      <c r="AB2166" t="s">
        <v>8322</v>
      </c>
      <c r="AC2166">
        <f>1</f>
        <v>1</v>
      </c>
    </row>
    <row r="2167" spans="1:29" ht="43.2" x14ac:dyDescent="0.3">
      <c r="A2167">
        <v>2165</v>
      </c>
      <c r="B2167" s="1" t="s">
        <v>2166</v>
      </c>
      <c r="C2167" s="1" t="s">
        <v>6275</v>
      </c>
      <c r="D2167">
        <v>2500</v>
      </c>
      <c r="E2167">
        <f>VLOOKUP(D2167,LU_A!$C$2:$D$13,1,TRUE)</f>
        <v>1000</v>
      </c>
      <c r="F2167" t="str">
        <f>VLOOKUP($D2167,LU_A!$C$2:$D$13,2,TRUE)</f>
        <v>SmB</v>
      </c>
      <c r="G2167">
        <v>3466</v>
      </c>
      <c r="H2167" t="s">
        <v>8219</v>
      </c>
      <c r="I2167" t="s">
        <v>8230</v>
      </c>
      <c r="J2167" t="s">
        <v>8249</v>
      </c>
      <c r="K2167">
        <v>1460127635</v>
      </c>
      <c r="L2167" s="8">
        <f t="shared" si="330"/>
        <v>42468.625405092593</v>
      </c>
      <c r="M2167" s="8">
        <f t="shared" si="333"/>
        <v>42468</v>
      </c>
      <c r="N2167" s="9">
        <f t="shared" si="334"/>
        <v>0.62540509259270038</v>
      </c>
      <c r="O2167">
        <v>1457539235</v>
      </c>
      <c r="P2167" s="8">
        <f t="shared" si="331"/>
        <v>42438.667071759264</v>
      </c>
      <c r="Q2167" s="8">
        <f t="shared" si="335"/>
        <v>42438</v>
      </c>
      <c r="R2167" s="9">
        <f t="shared" si="336"/>
        <v>0.66707175926421769</v>
      </c>
      <c r="S2167" t="b">
        <v>0</v>
      </c>
      <c r="T2167">
        <v>117</v>
      </c>
      <c r="U2167">
        <f t="shared" si="337"/>
        <v>117</v>
      </c>
      <c r="V2167" t="str">
        <f t="shared" si="338"/>
        <v/>
      </c>
      <c r="W2167" t="b">
        <v>1</v>
      </c>
      <c r="X2167" t="s">
        <v>8274</v>
      </c>
      <c r="Y2167" s="3">
        <f t="shared" si="339"/>
        <v>1.3864000000000001</v>
      </c>
      <c r="Z2167" s="4">
        <f t="shared" si="332"/>
        <v>29.623931623931625</v>
      </c>
      <c r="AA2167" t="s">
        <v>8321</v>
      </c>
      <c r="AB2167" t="s">
        <v>8322</v>
      </c>
      <c r="AC2167">
        <f>1</f>
        <v>1</v>
      </c>
    </row>
    <row r="2168" spans="1:29" ht="57.6" x14ac:dyDescent="0.3">
      <c r="A2168">
        <v>2166</v>
      </c>
      <c r="B2168" s="1" t="s">
        <v>2167</v>
      </c>
      <c r="C2168" s="1" t="s">
        <v>6276</v>
      </c>
      <c r="D2168">
        <v>2000</v>
      </c>
      <c r="E2168">
        <f>VLOOKUP(D2168,LU_A!$C$2:$D$13,1,TRUE)</f>
        <v>1000</v>
      </c>
      <c r="F2168" t="str">
        <f>VLOOKUP($D2168,LU_A!$C$2:$D$13,2,TRUE)</f>
        <v>SmB</v>
      </c>
      <c r="G2168">
        <v>2932</v>
      </c>
      <c r="H2168" t="s">
        <v>8219</v>
      </c>
      <c r="I2168" t="s">
        <v>8224</v>
      </c>
      <c r="J2168" t="s">
        <v>8246</v>
      </c>
      <c r="K2168">
        <v>1417813618</v>
      </c>
      <c r="L2168" s="8">
        <f t="shared" si="330"/>
        <v>41978.879837962959</v>
      </c>
      <c r="M2168" s="8">
        <f t="shared" si="333"/>
        <v>41978</v>
      </c>
      <c r="N2168" s="9">
        <f t="shared" si="334"/>
        <v>0.87983796295884531</v>
      </c>
      <c r="O2168">
        <v>1413922018</v>
      </c>
      <c r="P2168" s="8">
        <f t="shared" si="331"/>
        <v>41933.838171296295</v>
      </c>
      <c r="Q2168" s="8">
        <f t="shared" si="335"/>
        <v>41933</v>
      </c>
      <c r="R2168" s="9">
        <f t="shared" si="336"/>
        <v>0.83817129629460396</v>
      </c>
      <c r="S2168" t="b">
        <v>0</v>
      </c>
      <c r="T2168">
        <v>32</v>
      </c>
      <c r="U2168">
        <f t="shared" si="337"/>
        <v>32</v>
      </c>
      <c r="V2168" t="str">
        <f t="shared" si="338"/>
        <v/>
      </c>
      <c r="W2168" t="b">
        <v>1</v>
      </c>
      <c r="X2168" t="s">
        <v>8274</v>
      </c>
      <c r="Y2168" s="3">
        <f t="shared" si="339"/>
        <v>1.466</v>
      </c>
      <c r="Z2168" s="4">
        <f t="shared" si="332"/>
        <v>91.625</v>
      </c>
      <c r="AA2168" t="s">
        <v>8321</v>
      </c>
      <c r="AB2168" t="s">
        <v>8322</v>
      </c>
      <c r="AC2168">
        <f>1</f>
        <v>1</v>
      </c>
    </row>
    <row r="2169" spans="1:29" ht="28.8" x14ac:dyDescent="0.3">
      <c r="A2169">
        <v>2167</v>
      </c>
      <c r="B2169" s="1" t="s">
        <v>2168</v>
      </c>
      <c r="C2169" s="1" t="s">
        <v>6277</v>
      </c>
      <c r="D2169">
        <v>150</v>
      </c>
      <c r="E2169">
        <f>VLOOKUP(D2169,LU_A!$C$2:$D$13,1,TRUE)</f>
        <v>0</v>
      </c>
      <c r="F2169" t="str">
        <f>VLOOKUP($D2169,LU_A!$C$2:$D$13,2,TRUE)</f>
        <v>SmA</v>
      </c>
      <c r="G2169">
        <v>180</v>
      </c>
      <c r="H2169" t="s">
        <v>8219</v>
      </c>
      <c r="I2169" t="s">
        <v>8224</v>
      </c>
      <c r="J2169" t="s">
        <v>8246</v>
      </c>
      <c r="K2169">
        <v>1347672937</v>
      </c>
      <c r="L2169" s="8">
        <f t="shared" si="330"/>
        <v>41167.066400462965</v>
      </c>
      <c r="M2169" s="8">
        <f t="shared" si="333"/>
        <v>41167</v>
      </c>
      <c r="N2169" s="9">
        <f t="shared" si="334"/>
        <v>6.6400462965248153E-2</v>
      </c>
      <c r="O2169">
        <v>1346463337</v>
      </c>
      <c r="P2169" s="8">
        <f t="shared" si="331"/>
        <v>41153.066400462965</v>
      </c>
      <c r="Q2169" s="8">
        <f t="shared" si="335"/>
        <v>41153</v>
      </c>
      <c r="R2169" s="9">
        <f t="shared" si="336"/>
        <v>6.6400462965248153E-2</v>
      </c>
      <c r="S2169" t="b">
        <v>0</v>
      </c>
      <c r="T2169">
        <v>8</v>
      </c>
      <c r="U2169">
        <f t="shared" si="337"/>
        <v>8</v>
      </c>
      <c r="V2169" t="str">
        <f t="shared" si="338"/>
        <v/>
      </c>
      <c r="W2169" t="b">
        <v>1</v>
      </c>
      <c r="X2169" t="s">
        <v>8274</v>
      </c>
      <c r="Y2169" s="3">
        <f t="shared" si="339"/>
        <v>1.2</v>
      </c>
      <c r="Z2169" s="4">
        <f t="shared" si="332"/>
        <v>22.5</v>
      </c>
      <c r="AA2169" t="s">
        <v>8321</v>
      </c>
      <c r="AB2169" t="s">
        <v>8322</v>
      </c>
      <c r="AC2169">
        <f>1</f>
        <v>1</v>
      </c>
    </row>
    <row r="2170" spans="1:29" ht="28.8" x14ac:dyDescent="0.3">
      <c r="A2170">
        <v>2168</v>
      </c>
      <c r="B2170" s="1" t="s">
        <v>2169</v>
      </c>
      <c r="C2170" s="1" t="s">
        <v>6278</v>
      </c>
      <c r="D2170">
        <v>18000</v>
      </c>
      <c r="E2170">
        <f>VLOOKUP(D2170,LU_A!$C$2:$D$13,1,TRUE)</f>
        <v>15000</v>
      </c>
      <c r="F2170" t="str">
        <f>VLOOKUP($D2170,LU_A!$C$2:$D$13,2,TRUE)</f>
        <v>MedA</v>
      </c>
      <c r="G2170">
        <v>21884.69</v>
      </c>
      <c r="H2170" t="s">
        <v>8219</v>
      </c>
      <c r="I2170" t="s">
        <v>8224</v>
      </c>
      <c r="J2170" t="s">
        <v>8246</v>
      </c>
      <c r="K2170">
        <v>1486702800</v>
      </c>
      <c r="L2170" s="8">
        <f t="shared" si="330"/>
        <v>42776.208333333328</v>
      </c>
      <c r="M2170" s="8">
        <f t="shared" si="333"/>
        <v>42776</v>
      </c>
      <c r="N2170" s="9">
        <f t="shared" si="334"/>
        <v>0.20833333332848269</v>
      </c>
      <c r="O2170">
        <v>1484058261</v>
      </c>
      <c r="P2170" s="8">
        <f t="shared" si="331"/>
        <v>42745.600243055553</v>
      </c>
      <c r="Q2170" s="8">
        <f t="shared" si="335"/>
        <v>42745</v>
      </c>
      <c r="R2170" s="9">
        <f t="shared" si="336"/>
        <v>0.60024305555270985</v>
      </c>
      <c r="S2170" t="b">
        <v>0</v>
      </c>
      <c r="T2170">
        <v>340</v>
      </c>
      <c r="U2170">
        <f t="shared" si="337"/>
        <v>340</v>
      </c>
      <c r="V2170" t="str">
        <f t="shared" si="338"/>
        <v/>
      </c>
      <c r="W2170" t="b">
        <v>1</v>
      </c>
      <c r="X2170" t="s">
        <v>8274</v>
      </c>
      <c r="Y2170" s="3">
        <f t="shared" si="339"/>
        <v>1.215816111111111</v>
      </c>
      <c r="Z2170" s="4">
        <f t="shared" si="332"/>
        <v>64.366735294117646</v>
      </c>
      <c r="AA2170" t="s">
        <v>8321</v>
      </c>
      <c r="AB2170" t="s">
        <v>8322</v>
      </c>
      <c r="AC2170">
        <f>1</f>
        <v>1</v>
      </c>
    </row>
    <row r="2171" spans="1:29" ht="57.6" x14ac:dyDescent="0.3">
      <c r="A2171">
        <v>2169</v>
      </c>
      <c r="B2171" s="1" t="s">
        <v>2170</v>
      </c>
      <c r="C2171" s="1" t="s">
        <v>6279</v>
      </c>
      <c r="D2171">
        <v>153</v>
      </c>
      <c r="E2171">
        <f>VLOOKUP(D2171,LU_A!$C$2:$D$13,1,TRUE)</f>
        <v>0</v>
      </c>
      <c r="F2171" t="str">
        <f>VLOOKUP($D2171,LU_A!$C$2:$D$13,2,TRUE)</f>
        <v>SmA</v>
      </c>
      <c r="G2171">
        <v>153</v>
      </c>
      <c r="H2171" t="s">
        <v>8219</v>
      </c>
      <c r="I2171" t="s">
        <v>8224</v>
      </c>
      <c r="J2171" t="s">
        <v>8246</v>
      </c>
      <c r="K2171">
        <v>1488473351</v>
      </c>
      <c r="L2171" s="8">
        <f t="shared" si="330"/>
        <v>42796.700821759259</v>
      </c>
      <c r="M2171" s="8">
        <f t="shared" si="333"/>
        <v>42796</v>
      </c>
      <c r="N2171" s="9">
        <f t="shared" si="334"/>
        <v>0.70082175925927004</v>
      </c>
      <c r="O2171">
        <v>1488214151</v>
      </c>
      <c r="P2171" s="8">
        <f t="shared" si="331"/>
        <v>42793.700821759259</v>
      </c>
      <c r="Q2171" s="8">
        <f t="shared" si="335"/>
        <v>42793</v>
      </c>
      <c r="R2171" s="9">
        <f t="shared" si="336"/>
        <v>0.70082175925927004</v>
      </c>
      <c r="S2171" t="b">
        <v>0</v>
      </c>
      <c r="T2171">
        <v>7</v>
      </c>
      <c r="U2171">
        <f t="shared" si="337"/>
        <v>7</v>
      </c>
      <c r="V2171" t="str">
        <f t="shared" si="338"/>
        <v/>
      </c>
      <c r="W2171" t="b">
        <v>1</v>
      </c>
      <c r="X2171" t="s">
        <v>8274</v>
      </c>
      <c r="Y2171" s="3">
        <f t="shared" si="339"/>
        <v>1</v>
      </c>
      <c r="Z2171" s="4">
        <f t="shared" si="332"/>
        <v>21.857142857142858</v>
      </c>
      <c r="AA2171" t="s">
        <v>8321</v>
      </c>
      <c r="AB2171" t="s">
        <v>8322</v>
      </c>
      <c r="AC2171">
        <f>1</f>
        <v>1</v>
      </c>
    </row>
    <row r="2172" spans="1:29" ht="43.2" x14ac:dyDescent="0.3">
      <c r="A2172">
        <v>2170</v>
      </c>
      <c r="B2172" s="1" t="s">
        <v>2171</v>
      </c>
      <c r="C2172" s="1" t="s">
        <v>6280</v>
      </c>
      <c r="D2172">
        <v>350</v>
      </c>
      <c r="E2172">
        <f>VLOOKUP(D2172,LU_A!$C$2:$D$13,1,TRUE)</f>
        <v>0</v>
      </c>
      <c r="F2172" t="str">
        <f>VLOOKUP($D2172,LU_A!$C$2:$D$13,2,TRUE)</f>
        <v>SmA</v>
      </c>
      <c r="G2172">
        <v>633</v>
      </c>
      <c r="H2172" t="s">
        <v>8219</v>
      </c>
      <c r="I2172" t="s">
        <v>8224</v>
      </c>
      <c r="J2172" t="s">
        <v>8246</v>
      </c>
      <c r="K2172">
        <v>1440266422</v>
      </c>
      <c r="L2172" s="8">
        <f t="shared" si="330"/>
        <v>42238.750254629631</v>
      </c>
      <c r="M2172" s="8">
        <f t="shared" si="333"/>
        <v>42238</v>
      </c>
      <c r="N2172" s="9">
        <f t="shared" si="334"/>
        <v>0.75025462963094469</v>
      </c>
      <c r="O2172">
        <v>1436810422</v>
      </c>
      <c r="P2172" s="8">
        <f t="shared" si="331"/>
        <v>42198.750254629631</v>
      </c>
      <c r="Q2172" s="8">
        <f t="shared" si="335"/>
        <v>42198</v>
      </c>
      <c r="R2172" s="9">
        <f t="shared" si="336"/>
        <v>0.75025462963094469</v>
      </c>
      <c r="S2172" t="b">
        <v>0</v>
      </c>
      <c r="T2172">
        <v>19</v>
      </c>
      <c r="U2172">
        <f t="shared" si="337"/>
        <v>19</v>
      </c>
      <c r="V2172" t="str">
        <f t="shared" si="338"/>
        <v/>
      </c>
      <c r="W2172" t="b">
        <v>1</v>
      </c>
      <c r="X2172" t="s">
        <v>8274</v>
      </c>
      <c r="Y2172" s="3">
        <f t="shared" si="339"/>
        <v>1.8085714285714285</v>
      </c>
      <c r="Z2172" s="4">
        <f t="shared" si="332"/>
        <v>33.315789473684212</v>
      </c>
      <c r="AA2172" t="s">
        <v>8321</v>
      </c>
      <c r="AB2172" t="s">
        <v>8322</v>
      </c>
      <c r="AC2172">
        <f>1</f>
        <v>1</v>
      </c>
    </row>
    <row r="2173" spans="1:29" ht="43.2" x14ac:dyDescent="0.3">
      <c r="A2173">
        <v>2171</v>
      </c>
      <c r="B2173" s="1" t="s">
        <v>2172</v>
      </c>
      <c r="C2173" s="1" t="s">
        <v>6281</v>
      </c>
      <c r="D2173">
        <v>4000</v>
      </c>
      <c r="E2173">
        <f>VLOOKUP(D2173,LU_A!$C$2:$D$13,1,TRUE)</f>
        <v>1000</v>
      </c>
      <c r="F2173" t="str">
        <f>VLOOKUP($D2173,LU_A!$C$2:$D$13,2,TRUE)</f>
        <v>SmB</v>
      </c>
      <c r="G2173">
        <v>4243</v>
      </c>
      <c r="H2173" t="s">
        <v>8219</v>
      </c>
      <c r="I2173" t="s">
        <v>8224</v>
      </c>
      <c r="J2173" t="s">
        <v>8246</v>
      </c>
      <c r="K2173">
        <v>1434949200</v>
      </c>
      <c r="L2173" s="8">
        <f t="shared" si="330"/>
        <v>42177.208333333328</v>
      </c>
      <c r="M2173" s="8">
        <f t="shared" si="333"/>
        <v>42177</v>
      </c>
      <c r="N2173" s="9">
        <f t="shared" si="334"/>
        <v>0.20833333332848269</v>
      </c>
      <c r="O2173">
        <v>1431903495</v>
      </c>
      <c r="P2173" s="8">
        <f t="shared" si="331"/>
        <v>42141.95711805555</v>
      </c>
      <c r="Q2173" s="8">
        <f t="shared" si="335"/>
        <v>42141</v>
      </c>
      <c r="R2173" s="9">
        <f t="shared" si="336"/>
        <v>0.95711805555038154</v>
      </c>
      <c r="S2173" t="b">
        <v>0</v>
      </c>
      <c r="T2173">
        <v>47</v>
      </c>
      <c r="U2173">
        <f t="shared" si="337"/>
        <v>47</v>
      </c>
      <c r="V2173" t="str">
        <f t="shared" si="338"/>
        <v/>
      </c>
      <c r="W2173" t="b">
        <v>1</v>
      </c>
      <c r="X2173" t="s">
        <v>8274</v>
      </c>
      <c r="Y2173" s="3">
        <f t="shared" si="339"/>
        <v>1.0607500000000001</v>
      </c>
      <c r="Z2173" s="4">
        <f t="shared" si="332"/>
        <v>90.276595744680847</v>
      </c>
      <c r="AA2173" t="s">
        <v>8321</v>
      </c>
      <c r="AB2173" t="s">
        <v>8322</v>
      </c>
      <c r="AC2173">
        <f>1</f>
        <v>1</v>
      </c>
    </row>
    <row r="2174" spans="1:29" ht="43.2" x14ac:dyDescent="0.3">
      <c r="A2174">
        <v>2172</v>
      </c>
      <c r="B2174" s="1" t="s">
        <v>2173</v>
      </c>
      <c r="C2174" s="1" t="s">
        <v>6282</v>
      </c>
      <c r="D2174">
        <v>1000</v>
      </c>
      <c r="E2174">
        <f>VLOOKUP(D2174,LU_A!$C$2:$D$13,1,TRUE)</f>
        <v>1000</v>
      </c>
      <c r="F2174" t="str">
        <f>VLOOKUP($D2174,LU_A!$C$2:$D$13,2,TRUE)</f>
        <v>SmB</v>
      </c>
      <c r="G2174">
        <v>1000</v>
      </c>
      <c r="H2174" t="s">
        <v>8219</v>
      </c>
      <c r="I2174" t="s">
        <v>8224</v>
      </c>
      <c r="J2174" t="s">
        <v>8246</v>
      </c>
      <c r="K2174">
        <v>1429365320</v>
      </c>
      <c r="L2174" s="8">
        <f t="shared" si="330"/>
        <v>42112.580092592587</v>
      </c>
      <c r="M2174" s="8">
        <f t="shared" si="333"/>
        <v>42112</v>
      </c>
      <c r="N2174" s="9">
        <f t="shared" si="334"/>
        <v>0.58009259258687962</v>
      </c>
      <c r="O2174">
        <v>1426773320</v>
      </c>
      <c r="P2174" s="8">
        <f t="shared" si="331"/>
        <v>42082.580092592587</v>
      </c>
      <c r="Q2174" s="8">
        <f t="shared" si="335"/>
        <v>42082</v>
      </c>
      <c r="R2174" s="9">
        <f t="shared" si="336"/>
        <v>0.58009259258687962</v>
      </c>
      <c r="S2174" t="b">
        <v>0</v>
      </c>
      <c r="T2174">
        <v>13</v>
      </c>
      <c r="U2174">
        <f t="shared" si="337"/>
        <v>13</v>
      </c>
      <c r="V2174" t="str">
        <f t="shared" si="338"/>
        <v/>
      </c>
      <c r="W2174" t="b">
        <v>1</v>
      </c>
      <c r="X2174" t="s">
        <v>8274</v>
      </c>
      <c r="Y2174" s="3">
        <f t="shared" si="339"/>
        <v>1</v>
      </c>
      <c r="Z2174" s="4">
        <f t="shared" si="332"/>
        <v>76.92307692307692</v>
      </c>
      <c r="AA2174" t="s">
        <v>8321</v>
      </c>
      <c r="AB2174" t="s">
        <v>8322</v>
      </c>
      <c r="AC2174">
        <f>1</f>
        <v>1</v>
      </c>
    </row>
    <row r="2175" spans="1:29" ht="43.2" x14ac:dyDescent="0.3">
      <c r="A2175">
        <v>2173</v>
      </c>
      <c r="B2175" s="1" t="s">
        <v>2174</v>
      </c>
      <c r="C2175" s="1" t="s">
        <v>6283</v>
      </c>
      <c r="D2175">
        <v>4200</v>
      </c>
      <c r="E2175">
        <f>VLOOKUP(D2175,LU_A!$C$2:$D$13,1,TRUE)</f>
        <v>1000</v>
      </c>
      <c r="F2175" t="str">
        <f>VLOOKUP($D2175,LU_A!$C$2:$D$13,2,TRUE)</f>
        <v>SmB</v>
      </c>
      <c r="G2175">
        <v>5331</v>
      </c>
      <c r="H2175" t="s">
        <v>8219</v>
      </c>
      <c r="I2175" t="s">
        <v>8224</v>
      </c>
      <c r="J2175" t="s">
        <v>8246</v>
      </c>
      <c r="K2175">
        <v>1378785540</v>
      </c>
      <c r="L2175" s="8">
        <f t="shared" si="330"/>
        <v>41527.165972222225</v>
      </c>
      <c r="M2175" s="8">
        <f t="shared" si="333"/>
        <v>41527</v>
      </c>
      <c r="N2175" s="9">
        <f t="shared" si="334"/>
        <v>0.16597222222480923</v>
      </c>
      <c r="O2175">
        <v>1376066243</v>
      </c>
      <c r="P2175" s="8">
        <f t="shared" si="331"/>
        <v>41495.692627314813</v>
      </c>
      <c r="Q2175" s="8">
        <f t="shared" si="335"/>
        <v>41495</v>
      </c>
      <c r="R2175" s="9">
        <f t="shared" si="336"/>
        <v>0.692627314812853</v>
      </c>
      <c r="S2175" t="b">
        <v>0</v>
      </c>
      <c r="T2175">
        <v>90</v>
      </c>
      <c r="U2175">
        <f t="shared" si="337"/>
        <v>90</v>
      </c>
      <c r="V2175" t="str">
        <f t="shared" si="338"/>
        <v/>
      </c>
      <c r="W2175" t="b">
        <v>1</v>
      </c>
      <c r="X2175" t="s">
        <v>8274</v>
      </c>
      <c r="Y2175" s="3">
        <f t="shared" si="339"/>
        <v>1.2692857142857144</v>
      </c>
      <c r="Z2175" s="4">
        <f t="shared" si="332"/>
        <v>59.233333333333334</v>
      </c>
      <c r="AA2175" t="s">
        <v>8321</v>
      </c>
      <c r="AB2175" t="s">
        <v>8322</v>
      </c>
      <c r="AC2175">
        <f>1</f>
        <v>1</v>
      </c>
    </row>
    <row r="2176" spans="1:29" ht="57.6" x14ac:dyDescent="0.3">
      <c r="A2176">
        <v>2174</v>
      </c>
      <c r="B2176" s="1" t="s">
        <v>2175</v>
      </c>
      <c r="C2176" s="1" t="s">
        <v>6284</v>
      </c>
      <c r="D2176">
        <v>4000</v>
      </c>
      <c r="E2176">
        <f>VLOOKUP(D2176,LU_A!$C$2:$D$13,1,TRUE)</f>
        <v>1000</v>
      </c>
      <c r="F2176" t="str">
        <f>VLOOKUP($D2176,LU_A!$C$2:$D$13,2,TRUE)</f>
        <v>SmB</v>
      </c>
      <c r="G2176">
        <v>4119</v>
      </c>
      <c r="H2176" t="s">
        <v>8219</v>
      </c>
      <c r="I2176" t="s">
        <v>8225</v>
      </c>
      <c r="J2176" t="s">
        <v>8247</v>
      </c>
      <c r="K2176">
        <v>1462453307</v>
      </c>
      <c r="L2176" s="8">
        <f t="shared" si="330"/>
        <v>42495.542905092589</v>
      </c>
      <c r="M2176" s="8">
        <f t="shared" si="333"/>
        <v>42495</v>
      </c>
      <c r="N2176" s="9">
        <f t="shared" si="334"/>
        <v>0.54290509258862585</v>
      </c>
      <c r="O2176">
        <v>1459861307</v>
      </c>
      <c r="P2176" s="8">
        <f t="shared" si="331"/>
        <v>42465.542905092589</v>
      </c>
      <c r="Q2176" s="8">
        <f t="shared" si="335"/>
        <v>42465</v>
      </c>
      <c r="R2176" s="9">
        <f t="shared" si="336"/>
        <v>0.54290509258862585</v>
      </c>
      <c r="S2176" t="b">
        <v>0</v>
      </c>
      <c r="T2176">
        <v>63</v>
      </c>
      <c r="U2176">
        <f t="shared" si="337"/>
        <v>63</v>
      </c>
      <c r="V2176" t="str">
        <f t="shared" si="338"/>
        <v/>
      </c>
      <c r="W2176" t="b">
        <v>1</v>
      </c>
      <c r="X2176" t="s">
        <v>8274</v>
      </c>
      <c r="Y2176" s="3">
        <f t="shared" si="339"/>
        <v>1.0297499999999999</v>
      </c>
      <c r="Z2176" s="4">
        <f t="shared" si="332"/>
        <v>65.38095238095238</v>
      </c>
      <c r="AA2176" t="s">
        <v>8321</v>
      </c>
      <c r="AB2176" t="s">
        <v>8322</v>
      </c>
      <c r="AC2176">
        <f>1</f>
        <v>1</v>
      </c>
    </row>
    <row r="2177" spans="1:29" ht="43.2" x14ac:dyDescent="0.3">
      <c r="A2177">
        <v>2175</v>
      </c>
      <c r="B2177" s="1" t="s">
        <v>2176</v>
      </c>
      <c r="C2177" s="1" t="s">
        <v>6285</v>
      </c>
      <c r="D2177">
        <v>700</v>
      </c>
      <c r="E2177">
        <f>VLOOKUP(D2177,LU_A!$C$2:$D$13,1,TRUE)</f>
        <v>0</v>
      </c>
      <c r="F2177" t="str">
        <f>VLOOKUP($D2177,LU_A!$C$2:$D$13,2,TRUE)</f>
        <v>SmA</v>
      </c>
      <c r="G2177">
        <v>1750</v>
      </c>
      <c r="H2177" t="s">
        <v>8219</v>
      </c>
      <c r="I2177" t="s">
        <v>8224</v>
      </c>
      <c r="J2177" t="s">
        <v>8246</v>
      </c>
      <c r="K2177">
        <v>1469059986</v>
      </c>
      <c r="L2177" s="8">
        <f t="shared" si="330"/>
        <v>42572.009097222224</v>
      </c>
      <c r="M2177" s="8">
        <f t="shared" si="333"/>
        <v>42572</v>
      </c>
      <c r="N2177" s="9">
        <f t="shared" si="334"/>
        <v>9.0972222242271528E-3</v>
      </c>
      <c r="O2177">
        <v>1468455186</v>
      </c>
      <c r="P2177" s="8">
        <f t="shared" si="331"/>
        <v>42565.009097222224</v>
      </c>
      <c r="Q2177" s="8">
        <f t="shared" si="335"/>
        <v>42565</v>
      </c>
      <c r="R2177" s="9">
        <f t="shared" si="336"/>
        <v>9.0972222242271528E-3</v>
      </c>
      <c r="S2177" t="b">
        <v>0</v>
      </c>
      <c r="T2177">
        <v>26</v>
      </c>
      <c r="U2177">
        <f t="shared" si="337"/>
        <v>26</v>
      </c>
      <c r="V2177" t="str">
        <f t="shared" si="338"/>
        <v/>
      </c>
      <c r="W2177" t="b">
        <v>1</v>
      </c>
      <c r="X2177" t="s">
        <v>8274</v>
      </c>
      <c r="Y2177" s="3">
        <f t="shared" si="339"/>
        <v>2.5</v>
      </c>
      <c r="Z2177" s="4">
        <f t="shared" si="332"/>
        <v>67.307692307692307</v>
      </c>
      <c r="AA2177" t="s">
        <v>8321</v>
      </c>
      <c r="AB2177" t="s">
        <v>8322</v>
      </c>
      <c r="AC2177">
        <f>1</f>
        <v>1</v>
      </c>
    </row>
    <row r="2178" spans="1:29" ht="43.2" x14ac:dyDescent="0.3">
      <c r="A2178">
        <v>2176</v>
      </c>
      <c r="B2178" s="1" t="s">
        <v>2177</v>
      </c>
      <c r="C2178" s="1" t="s">
        <v>6286</v>
      </c>
      <c r="D2178">
        <v>5000</v>
      </c>
      <c r="E2178">
        <f>VLOOKUP(D2178,LU_A!$C$2:$D$13,1,TRUE)</f>
        <v>5000</v>
      </c>
      <c r="F2178" t="str">
        <f>VLOOKUP($D2178,LU_A!$C$2:$D$13,2,TRUE)</f>
        <v>SmC</v>
      </c>
      <c r="G2178">
        <v>6301</v>
      </c>
      <c r="H2178" t="s">
        <v>8219</v>
      </c>
      <c r="I2178" t="s">
        <v>8224</v>
      </c>
      <c r="J2178" t="s">
        <v>8246</v>
      </c>
      <c r="K2178">
        <v>1430579509</v>
      </c>
      <c r="L2178" s="8">
        <f t="shared" ref="L2178:L2241" si="340">(((K2178/60)/60)/24)+DATE(1970,1,1)</f>
        <v>42126.633206018523</v>
      </c>
      <c r="M2178" s="8">
        <f t="shared" si="333"/>
        <v>42126</v>
      </c>
      <c r="N2178" s="9">
        <f t="shared" si="334"/>
        <v>0.63320601852319669</v>
      </c>
      <c r="O2178">
        <v>1427987509</v>
      </c>
      <c r="P2178" s="8">
        <f t="shared" ref="P2178:P2241" si="341">(((O2178/60)/60)/24)+DATE(1970,1,1)</f>
        <v>42096.633206018523</v>
      </c>
      <c r="Q2178" s="8">
        <f t="shared" si="335"/>
        <v>42096</v>
      </c>
      <c r="R2178" s="9">
        <f t="shared" si="336"/>
        <v>0.63320601852319669</v>
      </c>
      <c r="S2178" t="b">
        <v>0</v>
      </c>
      <c r="T2178">
        <v>71</v>
      </c>
      <c r="U2178">
        <f t="shared" si="337"/>
        <v>71</v>
      </c>
      <c r="V2178" t="str">
        <f t="shared" si="338"/>
        <v/>
      </c>
      <c r="W2178" t="b">
        <v>1</v>
      </c>
      <c r="X2178" t="s">
        <v>8274</v>
      </c>
      <c r="Y2178" s="3">
        <f t="shared" si="339"/>
        <v>1.2602</v>
      </c>
      <c r="Z2178" s="4">
        <f t="shared" ref="Z2178:Z2241" si="342">IFERROR(G2178/T2178," ")</f>
        <v>88.74647887323944</v>
      </c>
      <c r="AA2178" t="s">
        <v>8321</v>
      </c>
      <c r="AB2178" t="s">
        <v>8322</v>
      </c>
      <c r="AC2178">
        <f>1</f>
        <v>1</v>
      </c>
    </row>
    <row r="2179" spans="1:29" ht="72" x14ac:dyDescent="0.3">
      <c r="A2179">
        <v>2177</v>
      </c>
      <c r="B2179" s="1" t="s">
        <v>2178</v>
      </c>
      <c r="C2179" s="1" t="s">
        <v>6287</v>
      </c>
      <c r="D2179">
        <v>2500</v>
      </c>
      <c r="E2179">
        <f>VLOOKUP(D2179,LU_A!$C$2:$D$13,1,TRUE)</f>
        <v>1000</v>
      </c>
      <c r="F2179" t="str">
        <f>VLOOKUP($D2179,LU_A!$C$2:$D$13,2,TRUE)</f>
        <v>SmB</v>
      </c>
      <c r="G2179">
        <v>2503</v>
      </c>
      <c r="H2179" t="s">
        <v>8219</v>
      </c>
      <c r="I2179" t="s">
        <v>8224</v>
      </c>
      <c r="J2179" t="s">
        <v>8246</v>
      </c>
      <c r="K2179">
        <v>1465192867</v>
      </c>
      <c r="L2179" s="8">
        <f t="shared" si="340"/>
        <v>42527.250775462962</v>
      </c>
      <c r="M2179" s="8">
        <f t="shared" ref="M2179:M2242" si="343">INT(L2179)</f>
        <v>42527</v>
      </c>
      <c r="N2179" s="9">
        <f t="shared" ref="N2179:N2242" si="344">L2179-M2179</f>
        <v>0.25077546296233777</v>
      </c>
      <c r="O2179">
        <v>1463032867</v>
      </c>
      <c r="P2179" s="8">
        <f t="shared" si="341"/>
        <v>42502.250775462962</v>
      </c>
      <c r="Q2179" s="8">
        <f t="shared" ref="Q2179:Q2242" si="345">INT(P2179)</f>
        <v>42502</v>
      </c>
      <c r="R2179" s="9">
        <f t="shared" ref="R2179:R2242" si="346">P2179-Q2179</f>
        <v>0.25077546296233777</v>
      </c>
      <c r="S2179" t="b">
        <v>0</v>
      </c>
      <c r="T2179">
        <v>38</v>
      </c>
      <c r="U2179">
        <f t="shared" ref="U2179:U2242" si="347">IF(H2179="successful",T2179,"")</f>
        <v>38</v>
      </c>
      <c r="V2179" t="str">
        <f t="shared" ref="V2179:V2242" si="348">IF(H2179="failed",T2179,"")</f>
        <v/>
      </c>
      <c r="W2179" t="b">
        <v>1</v>
      </c>
      <c r="X2179" t="s">
        <v>8274</v>
      </c>
      <c r="Y2179" s="3">
        <f t="shared" ref="Y2179:Y2242" si="349">G2179/D2179</f>
        <v>1.0012000000000001</v>
      </c>
      <c r="Z2179" s="4">
        <f t="shared" si="342"/>
        <v>65.868421052631575</v>
      </c>
      <c r="AA2179" t="s">
        <v>8321</v>
      </c>
      <c r="AB2179" t="s">
        <v>8322</v>
      </c>
      <c r="AC2179">
        <f>1</f>
        <v>1</v>
      </c>
    </row>
    <row r="2180" spans="1:29" ht="43.2" x14ac:dyDescent="0.3">
      <c r="A2180">
        <v>2178</v>
      </c>
      <c r="B2180" s="1" t="s">
        <v>2179</v>
      </c>
      <c r="C2180" s="1" t="s">
        <v>6288</v>
      </c>
      <c r="D2180">
        <v>25000</v>
      </c>
      <c r="E2180">
        <f>VLOOKUP(D2180,LU_A!$C$2:$D$13,1,TRUE)</f>
        <v>25000</v>
      </c>
      <c r="F2180" t="str">
        <f>VLOOKUP($D2180,LU_A!$C$2:$D$13,2,TRUE)</f>
        <v>MedC</v>
      </c>
      <c r="G2180">
        <v>34660</v>
      </c>
      <c r="H2180" t="s">
        <v>8219</v>
      </c>
      <c r="I2180" t="s">
        <v>8224</v>
      </c>
      <c r="J2180" t="s">
        <v>8246</v>
      </c>
      <c r="K2180">
        <v>1484752597</v>
      </c>
      <c r="L2180" s="8">
        <f t="shared" si="340"/>
        <v>42753.63653935185</v>
      </c>
      <c r="M2180" s="8">
        <f t="shared" si="343"/>
        <v>42753</v>
      </c>
      <c r="N2180" s="9">
        <f t="shared" si="344"/>
        <v>0.63653935184993315</v>
      </c>
      <c r="O2180">
        <v>1482160597</v>
      </c>
      <c r="P2180" s="8">
        <f t="shared" si="341"/>
        <v>42723.63653935185</v>
      </c>
      <c r="Q2180" s="8">
        <f t="shared" si="345"/>
        <v>42723</v>
      </c>
      <c r="R2180" s="9">
        <f t="shared" si="346"/>
        <v>0.63653935184993315</v>
      </c>
      <c r="S2180" t="b">
        <v>0</v>
      </c>
      <c r="T2180">
        <v>859</v>
      </c>
      <c r="U2180">
        <f t="shared" si="347"/>
        <v>859</v>
      </c>
      <c r="V2180" t="str">
        <f t="shared" si="348"/>
        <v/>
      </c>
      <c r="W2180" t="b">
        <v>1</v>
      </c>
      <c r="X2180" t="s">
        <v>8274</v>
      </c>
      <c r="Y2180" s="3">
        <f t="shared" si="349"/>
        <v>1.3864000000000001</v>
      </c>
      <c r="Z2180" s="4">
        <f t="shared" si="342"/>
        <v>40.349243306169967</v>
      </c>
      <c r="AA2180" t="s">
        <v>8321</v>
      </c>
      <c r="AB2180" t="s">
        <v>8322</v>
      </c>
      <c r="AC2180">
        <f>1</f>
        <v>1</v>
      </c>
    </row>
    <row r="2181" spans="1:29" ht="43.2" x14ac:dyDescent="0.3">
      <c r="A2181">
        <v>2179</v>
      </c>
      <c r="B2181" s="1" t="s">
        <v>2180</v>
      </c>
      <c r="C2181" s="1" t="s">
        <v>6289</v>
      </c>
      <c r="D2181">
        <v>1000</v>
      </c>
      <c r="E2181">
        <f>VLOOKUP(D2181,LU_A!$C$2:$D$13,1,TRUE)</f>
        <v>1000</v>
      </c>
      <c r="F2181" t="str">
        <f>VLOOKUP($D2181,LU_A!$C$2:$D$13,2,TRUE)</f>
        <v>SmB</v>
      </c>
      <c r="G2181">
        <v>1614</v>
      </c>
      <c r="H2181" t="s">
        <v>8219</v>
      </c>
      <c r="I2181" t="s">
        <v>8224</v>
      </c>
      <c r="J2181" t="s">
        <v>8246</v>
      </c>
      <c r="K2181">
        <v>1428725192</v>
      </c>
      <c r="L2181" s="8">
        <f t="shared" si="340"/>
        <v>42105.171203703707</v>
      </c>
      <c r="M2181" s="8">
        <f t="shared" si="343"/>
        <v>42105</v>
      </c>
      <c r="N2181" s="9">
        <f t="shared" si="344"/>
        <v>0.17120370370685123</v>
      </c>
      <c r="O2181">
        <v>1426133192</v>
      </c>
      <c r="P2181" s="8">
        <f t="shared" si="341"/>
        <v>42075.171203703707</v>
      </c>
      <c r="Q2181" s="8">
        <f t="shared" si="345"/>
        <v>42075</v>
      </c>
      <c r="R2181" s="9">
        <f t="shared" si="346"/>
        <v>0.17120370370685123</v>
      </c>
      <c r="S2181" t="b">
        <v>0</v>
      </c>
      <c r="T2181">
        <v>21</v>
      </c>
      <c r="U2181">
        <f t="shared" si="347"/>
        <v>21</v>
      </c>
      <c r="V2181" t="str">
        <f t="shared" si="348"/>
        <v/>
      </c>
      <c r="W2181" t="b">
        <v>1</v>
      </c>
      <c r="X2181" t="s">
        <v>8274</v>
      </c>
      <c r="Y2181" s="3">
        <f t="shared" si="349"/>
        <v>1.6140000000000001</v>
      </c>
      <c r="Z2181" s="4">
        <f t="shared" si="342"/>
        <v>76.857142857142861</v>
      </c>
      <c r="AA2181" t="s">
        <v>8321</v>
      </c>
      <c r="AB2181" t="s">
        <v>8322</v>
      </c>
      <c r="AC2181">
        <f>1</f>
        <v>1</v>
      </c>
    </row>
    <row r="2182" spans="1:29" ht="28.8" x14ac:dyDescent="0.3">
      <c r="A2182">
        <v>2180</v>
      </c>
      <c r="B2182" s="1" t="s">
        <v>2181</v>
      </c>
      <c r="C2182" s="1" t="s">
        <v>6290</v>
      </c>
      <c r="D2182">
        <v>5000</v>
      </c>
      <c r="E2182">
        <f>VLOOKUP(D2182,LU_A!$C$2:$D$13,1,TRUE)</f>
        <v>5000</v>
      </c>
      <c r="F2182" t="str">
        <f>VLOOKUP($D2182,LU_A!$C$2:$D$13,2,TRUE)</f>
        <v>SmC</v>
      </c>
      <c r="G2182">
        <v>5359.21</v>
      </c>
      <c r="H2182" t="s">
        <v>8219</v>
      </c>
      <c r="I2182" t="s">
        <v>8224</v>
      </c>
      <c r="J2182" t="s">
        <v>8246</v>
      </c>
      <c r="K2182">
        <v>1447434268</v>
      </c>
      <c r="L2182" s="8">
        <f t="shared" si="340"/>
        <v>42321.711435185185</v>
      </c>
      <c r="M2182" s="8">
        <f t="shared" si="343"/>
        <v>42321</v>
      </c>
      <c r="N2182" s="9">
        <f t="shared" si="344"/>
        <v>0.71143518518510973</v>
      </c>
      <c r="O2182">
        <v>1443801868</v>
      </c>
      <c r="P2182" s="8">
        <f t="shared" si="341"/>
        <v>42279.669768518521</v>
      </c>
      <c r="Q2182" s="8">
        <f t="shared" si="345"/>
        <v>42279</v>
      </c>
      <c r="R2182" s="9">
        <f t="shared" si="346"/>
        <v>0.66976851852086838</v>
      </c>
      <c r="S2182" t="b">
        <v>0</v>
      </c>
      <c r="T2182">
        <v>78</v>
      </c>
      <c r="U2182">
        <f t="shared" si="347"/>
        <v>78</v>
      </c>
      <c r="V2182" t="str">
        <f t="shared" si="348"/>
        <v/>
      </c>
      <c r="W2182" t="b">
        <v>1</v>
      </c>
      <c r="X2182" t="s">
        <v>8274</v>
      </c>
      <c r="Y2182" s="3">
        <f t="shared" si="349"/>
        <v>1.071842</v>
      </c>
      <c r="Z2182" s="4">
        <f t="shared" si="342"/>
        <v>68.707820512820518</v>
      </c>
      <c r="AA2182" t="s">
        <v>8321</v>
      </c>
      <c r="AB2182" t="s">
        <v>8322</v>
      </c>
      <c r="AC2182">
        <f>1</f>
        <v>1</v>
      </c>
    </row>
    <row r="2183" spans="1:29" ht="57.6" x14ac:dyDescent="0.3">
      <c r="A2183">
        <v>2181</v>
      </c>
      <c r="B2183" s="1" t="s">
        <v>2182</v>
      </c>
      <c r="C2183" s="1" t="s">
        <v>6291</v>
      </c>
      <c r="D2183">
        <v>2000</v>
      </c>
      <c r="E2183">
        <f>VLOOKUP(D2183,LU_A!$C$2:$D$13,1,TRUE)</f>
        <v>1000</v>
      </c>
      <c r="F2183" t="str">
        <f>VLOOKUP($D2183,LU_A!$C$2:$D$13,2,TRUE)</f>
        <v>SmB</v>
      </c>
      <c r="G2183">
        <v>3062</v>
      </c>
      <c r="H2183" t="s">
        <v>8219</v>
      </c>
      <c r="I2183" t="s">
        <v>8224</v>
      </c>
      <c r="J2183" t="s">
        <v>8246</v>
      </c>
      <c r="K2183">
        <v>1487635653</v>
      </c>
      <c r="L2183" s="8">
        <f t="shared" si="340"/>
        <v>42787.005243055552</v>
      </c>
      <c r="M2183" s="8">
        <f t="shared" si="343"/>
        <v>42787</v>
      </c>
      <c r="N2183" s="9">
        <f t="shared" si="344"/>
        <v>5.2430555515456945E-3</v>
      </c>
      <c r="O2183">
        <v>1486426053</v>
      </c>
      <c r="P2183" s="8">
        <f t="shared" si="341"/>
        <v>42773.005243055552</v>
      </c>
      <c r="Q2183" s="8">
        <f t="shared" si="345"/>
        <v>42773</v>
      </c>
      <c r="R2183" s="9">
        <f t="shared" si="346"/>
        <v>5.2430555515456945E-3</v>
      </c>
      <c r="S2183" t="b">
        <v>0</v>
      </c>
      <c r="T2183">
        <v>53</v>
      </c>
      <c r="U2183">
        <f t="shared" si="347"/>
        <v>53</v>
      </c>
      <c r="V2183" t="str">
        <f t="shared" si="348"/>
        <v/>
      </c>
      <c r="W2183" t="b">
        <v>1</v>
      </c>
      <c r="X2183" t="s">
        <v>8295</v>
      </c>
      <c r="Y2183" s="3">
        <f t="shared" si="349"/>
        <v>1.5309999999999999</v>
      </c>
      <c r="Z2183" s="4">
        <f t="shared" si="342"/>
        <v>57.773584905660378</v>
      </c>
      <c r="AA2183" t="s">
        <v>8329</v>
      </c>
      <c r="AB2183" t="s">
        <v>8347</v>
      </c>
      <c r="AC2183">
        <f>1</f>
        <v>1</v>
      </c>
    </row>
    <row r="2184" spans="1:29" ht="43.2" x14ac:dyDescent="0.3">
      <c r="A2184">
        <v>2182</v>
      </c>
      <c r="B2184" s="1" t="s">
        <v>2183</v>
      </c>
      <c r="C2184" s="1" t="s">
        <v>6292</v>
      </c>
      <c r="D2184">
        <v>3000</v>
      </c>
      <c r="E2184">
        <f>VLOOKUP(D2184,LU_A!$C$2:$D$13,1,TRUE)</f>
        <v>1000</v>
      </c>
      <c r="F2184" t="str">
        <f>VLOOKUP($D2184,LU_A!$C$2:$D$13,2,TRUE)</f>
        <v>SmB</v>
      </c>
      <c r="G2184">
        <v>15725</v>
      </c>
      <c r="H2184" t="s">
        <v>8219</v>
      </c>
      <c r="I2184" t="s">
        <v>8229</v>
      </c>
      <c r="J2184" t="s">
        <v>8251</v>
      </c>
      <c r="K2184">
        <v>1412285825</v>
      </c>
      <c r="L2184" s="8">
        <f t="shared" si="340"/>
        <v>41914.900752314818</v>
      </c>
      <c r="M2184" s="8">
        <f t="shared" si="343"/>
        <v>41914</v>
      </c>
      <c r="N2184" s="9">
        <f t="shared" si="344"/>
        <v>0.90075231481750961</v>
      </c>
      <c r="O2184">
        <v>1409261825</v>
      </c>
      <c r="P2184" s="8">
        <f t="shared" si="341"/>
        <v>41879.900752314818</v>
      </c>
      <c r="Q2184" s="8">
        <f t="shared" si="345"/>
        <v>41879</v>
      </c>
      <c r="R2184" s="9">
        <f t="shared" si="346"/>
        <v>0.90075231481750961</v>
      </c>
      <c r="S2184" t="b">
        <v>0</v>
      </c>
      <c r="T2184">
        <v>356</v>
      </c>
      <c r="U2184">
        <f t="shared" si="347"/>
        <v>356</v>
      </c>
      <c r="V2184" t="str">
        <f t="shared" si="348"/>
        <v/>
      </c>
      <c r="W2184" t="b">
        <v>1</v>
      </c>
      <c r="X2184" t="s">
        <v>8295</v>
      </c>
      <c r="Y2184" s="3">
        <f t="shared" si="349"/>
        <v>5.2416666666666663</v>
      </c>
      <c r="Z2184" s="4">
        <f t="shared" si="342"/>
        <v>44.171348314606739</v>
      </c>
      <c r="AA2184" t="s">
        <v>8329</v>
      </c>
      <c r="AB2184" t="s">
        <v>8347</v>
      </c>
      <c r="AC2184">
        <f>1</f>
        <v>1</v>
      </c>
    </row>
    <row r="2185" spans="1:29" ht="43.2" x14ac:dyDescent="0.3">
      <c r="A2185">
        <v>2183</v>
      </c>
      <c r="B2185" s="1" t="s">
        <v>2184</v>
      </c>
      <c r="C2185" s="1" t="s">
        <v>6293</v>
      </c>
      <c r="D2185">
        <v>1800</v>
      </c>
      <c r="E2185">
        <f>VLOOKUP(D2185,LU_A!$C$2:$D$13,1,TRUE)</f>
        <v>1000</v>
      </c>
      <c r="F2185" t="str">
        <f>VLOOKUP($D2185,LU_A!$C$2:$D$13,2,TRUE)</f>
        <v>SmB</v>
      </c>
      <c r="G2185">
        <v>8807</v>
      </c>
      <c r="H2185" t="s">
        <v>8219</v>
      </c>
      <c r="I2185" t="s">
        <v>8224</v>
      </c>
      <c r="J2185" t="s">
        <v>8246</v>
      </c>
      <c r="K2185">
        <v>1486616400</v>
      </c>
      <c r="L2185" s="8">
        <f t="shared" si="340"/>
        <v>42775.208333333328</v>
      </c>
      <c r="M2185" s="8">
        <f t="shared" si="343"/>
        <v>42775</v>
      </c>
      <c r="N2185" s="9">
        <f t="shared" si="344"/>
        <v>0.20833333332848269</v>
      </c>
      <c r="O2185">
        <v>1484037977</v>
      </c>
      <c r="P2185" s="8">
        <f t="shared" si="341"/>
        <v>42745.365474537044</v>
      </c>
      <c r="Q2185" s="8">
        <f t="shared" si="345"/>
        <v>42745</v>
      </c>
      <c r="R2185" s="9">
        <f t="shared" si="346"/>
        <v>0.36547453704406507</v>
      </c>
      <c r="S2185" t="b">
        <v>0</v>
      </c>
      <c r="T2185">
        <v>279</v>
      </c>
      <c r="U2185">
        <f t="shared" si="347"/>
        <v>279</v>
      </c>
      <c r="V2185" t="str">
        <f t="shared" si="348"/>
        <v/>
      </c>
      <c r="W2185" t="b">
        <v>1</v>
      </c>
      <c r="X2185" t="s">
        <v>8295</v>
      </c>
      <c r="Y2185" s="3">
        <f t="shared" si="349"/>
        <v>4.8927777777777779</v>
      </c>
      <c r="Z2185" s="4">
        <f t="shared" si="342"/>
        <v>31.566308243727597</v>
      </c>
      <c r="AA2185" t="s">
        <v>8329</v>
      </c>
      <c r="AB2185" t="s">
        <v>8347</v>
      </c>
      <c r="AC2185">
        <f>1</f>
        <v>1</v>
      </c>
    </row>
    <row r="2186" spans="1:29" ht="57.6" x14ac:dyDescent="0.3">
      <c r="A2186">
        <v>2184</v>
      </c>
      <c r="B2186" s="1" t="s">
        <v>2185</v>
      </c>
      <c r="C2186" s="1" t="s">
        <v>6294</v>
      </c>
      <c r="D2186">
        <v>10000</v>
      </c>
      <c r="E2186">
        <f>VLOOKUP(D2186,LU_A!$C$2:$D$13,1,TRUE)</f>
        <v>10000</v>
      </c>
      <c r="F2186" t="str">
        <f>VLOOKUP($D2186,LU_A!$C$2:$D$13,2,TRUE)</f>
        <v>SmD</v>
      </c>
      <c r="G2186">
        <v>28474</v>
      </c>
      <c r="H2186" t="s">
        <v>8219</v>
      </c>
      <c r="I2186" t="s">
        <v>8224</v>
      </c>
      <c r="J2186" t="s">
        <v>8246</v>
      </c>
      <c r="K2186">
        <v>1453737600</v>
      </c>
      <c r="L2186" s="8">
        <f t="shared" si="340"/>
        <v>42394.666666666672</v>
      </c>
      <c r="M2186" s="8">
        <f t="shared" si="343"/>
        <v>42394</v>
      </c>
      <c r="N2186" s="9">
        <f t="shared" si="344"/>
        <v>0.66666666667151731</v>
      </c>
      <c r="O2186">
        <v>1452530041</v>
      </c>
      <c r="P2186" s="8">
        <f t="shared" si="341"/>
        <v>42380.690289351856</v>
      </c>
      <c r="Q2186" s="8">
        <f t="shared" si="345"/>
        <v>42380</v>
      </c>
      <c r="R2186" s="9">
        <f t="shared" si="346"/>
        <v>0.690289351856336</v>
      </c>
      <c r="S2186" t="b">
        <v>1</v>
      </c>
      <c r="T2186">
        <v>266</v>
      </c>
      <c r="U2186">
        <f t="shared" si="347"/>
        <v>266</v>
      </c>
      <c r="V2186" t="str">
        <f t="shared" si="348"/>
        <v/>
      </c>
      <c r="W2186" t="b">
        <v>1</v>
      </c>
      <c r="X2186" t="s">
        <v>8295</v>
      </c>
      <c r="Y2186" s="3">
        <f t="shared" si="349"/>
        <v>2.8473999999999999</v>
      </c>
      <c r="Z2186" s="4">
        <f t="shared" si="342"/>
        <v>107.04511278195488</v>
      </c>
      <c r="AA2186" t="s">
        <v>8329</v>
      </c>
      <c r="AB2186" t="s">
        <v>8347</v>
      </c>
      <c r="AC2186">
        <f>1</f>
        <v>1</v>
      </c>
    </row>
    <row r="2187" spans="1:29" ht="43.2" x14ac:dyDescent="0.3">
      <c r="A2187">
        <v>2185</v>
      </c>
      <c r="B2187" s="1" t="s">
        <v>2186</v>
      </c>
      <c r="C2187" s="1" t="s">
        <v>6295</v>
      </c>
      <c r="D2187">
        <v>5000</v>
      </c>
      <c r="E2187">
        <f>VLOOKUP(D2187,LU_A!$C$2:$D$13,1,TRUE)</f>
        <v>5000</v>
      </c>
      <c r="F2187" t="str">
        <f>VLOOKUP($D2187,LU_A!$C$2:$D$13,2,TRUE)</f>
        <v>SmC</v>
      </c>
      <c r="G2187">
        <v>92848.5</v>
      </c>
      <c r="H2187" t="s">
        <v>8219</v>
      </c>
      <c r="I2187" t="s">
        <v>8225</v>
      </c>
      <c r="J2187" t="s">
        <v>8247</v>
      </c>
      <c r="K2187">
        <v>1364286239</v>
      </c>
      <c r="L2187" s="8">
        <f t="shared" si="340"/>
        <v>41359.349988425929</v>
      </c>
      <c r="M2187" s="8">
        <f t="shared" si="343"/>
        <v>41359</v>
      </c>
      <c r="N2187" s="9">
        <f t="shared" si="344"/>
        <v>0.34998842592904111</v>
      </c>
      <c r="O2187">
        <v>1360830239</v>
      </c>
      <c r="P2187" s="8">
        <f t="shared" si="341"/>
        <v>41319.349988425929</v>
      </c>
      <c r="Q2187" s="8">
        <f t="shared" si="345"/>
        <v>41319</v>
      </c>
      <c r="R2187" s="9">
        <f t="shared" si="346"/>
        <v>0.34998842592904111</v>
      </c>
      <c r="S2187" t="b">
        <v>0</v>
      </c>
      <c r="T2187">
        <v>623</v>
      </c>
      <c r="U2187">
        <f t="shared" si="347"/>
        <v>623</v>
      </c>
      <c r="V2187" t="str">
        <f t="shared" si="348"/>
        <v/>
      </c>
      <c r="W2187" t="b">
        <v>1</v>
      </c>
      <c r="X2187" t="s">
        <v>8295</v>
      </c>
      <c r="Y2187" s="3">
        <f t="shared" si="349"/>
        <v>18.569700000000001</v>
      </c>
      <c r="Z2187" s="4">
        <f t="shared" si="342"/>
        <v>149.03451043338683</v>
      </c>
      <c r="AA2187" t="s">
        <v>8329</v>
      </c>
      <c r="AB2187" t="s">
        <v>8347</v>
      </c>
      <c r="AC2187">
        <f>1</f>
        <v>1</v>
      </c>
    </row>
    <row r="2188" spans="1:29" ht="43.2" x14ac:dyDescent="0.3">
      <c r="A2188">
        <v>2186</v>
      </c>
      <c r="B2188" s="1" t="s">
        <v>2187</v>
      </c>
      <c r="C2188" s="1" t="s">
        <v>6296</v>
      </c>
      <c r="D2188">
        <v>20000</v>
      </c>
      <c r="E2188">
        <f>VLOOKUP(D2188,LU_A!$C$2:$D$13,1,TRUE)</f>
        <v>20000</v>
      </c>
      <c r="F2188" t="str">
        <f>VLOOKUP($D2188,LU_A!$C$2:$D$13,2,TRUE)</f>
        <v>MedB</v>
      </c>
      <c r="G2188">
        <v>21935</v>
      </c>
      <c r="H2188" t="s">
        <v>8219</v>
      </c>
      <c r="I2188" t="s">
        <v>8224</v>
      </c>
      <c r="J2188" t="s">
        <v>8246</v>
      </c>
      <c r="K2188">
        <v>1473213600</v>
      </c>
      <c r="L2188" s="8">
        <f t="shared" si="340"/>
        <v>42620.083333333328</v>
      </c>
      <c r="M2188" s="8">
        <f t="shared" si="343"/>
        <v>42620</v>
      </c>
      <c r="N2188" s="9">
        <f t="shared" si="344"/>
        <v>8.3333333328482695E-2</v>
      </c>
      <c r="O2188">
        <v>1470062743</v>
      </c>
      <c r="P2188" s="8">
        <f t="shared" si="341"/>
        <v>42583.615081018521</v>
      </c>
      <c r="Q2188" s="8">
        <f t="shared" si="345"/>
        <v>42583</v>
      </c>
      <c r="R2188" s="9">
        <f t="shared" si="346"/>
        <v>0.61508101852086838</v>
      </c>
      <c r="S2188" t="b">
        <v>0</v>
      </c>
      <c r="T2188">
        <v>392</v>
      </c>
      <c r="U2188">
        <f t="shared" si="347"/>
        <v>392</v>
      </c>
      <c r="V2188" t="str">
        <f t="shared" si="348"/>
        <v/>
      </c>
      <c r="W2188" t="b">
        <v>1</v>
      </c>
      <c r="X2188" t="s">
        <v>8295</v>
      </c>
      <c r="Y2188" s="3">
        <f t="shared" si="349"/>
        <v>1.0967499999999999</v>
      </c>
      <c r="Z2188" s="4">
        <f t="shared" si="342"/>
        <v>55.956632653061227</v>
      </c>
      <c r="AA2188" t="s">
        <v>8329</v>
      </c>
      <c r="AB2188" t="s">
        <v>8347</v>
      </c>
      <c r="AC2188">
        <f>1</f>
        <v>1</v>
      </c>
    </row>
    <row r="2189" spans="1:29" ht="43.2" x14ac:dyDescent="0.3">
      <c r="A2189">
        <v>2187</v>
      </c>
      <c r="B2189" s="1" t="s">
        <v>2188</v>
      </c>
      <c r="C2189" s="1" t="s">
        <v>6297</v>
      </c>
      <c r="D2189">
        <v>20000</v>
      </c>
      <c r="E2189">
        <f>VLOOKUP(D2189,LU_A!$C$2:$D$13,1,TRUE)</f>
        <v>20000</v>
      </c>
      <c r="F2189" t="str">
        <f>VLOOKUP($D2189,LU_A!$C$2:$D$13,2,TRUE)</f>
        <v>MedB</v>
      </c>
      <c r="G2189">
        <v>202928.5</v>
      </c>
      <c r="H2189" t="s">
        <v>8219</v>
      </c>
      <c r="I2189" t="s">
        <v>8224</v>
      </c>
      <c r="J2189" t="s">
        <v>8246</v>
      </c>
      <c r="K2189">
        <v>1428033540</v>
      </c>
      <c r="L2189" s="8">
        <f t="shared" si="340"/>
        <v>42097.165972222225</v>
      </c>
      <c r="M2189" s="8">
        <f t="shared" si="343"/>
        <v>42097</v>
      </c>
      <c r="N2189" s="9">
        <f t="shared" si="344"/>
        <v>0.16597222222480923</v>
      </c>
      <c r="O2189">
        <v>1425531666</v>
      </c>
      <c r="P2189" s="8">
        <f t="shared" si="341"/>
        <v>42068.209097222221</v>
      </c>
      <c r="Q2189" s="8">
        <f t="shared" si="345"/>
        <v>42068</v>
      </c>
      <c r="R2189" s="9">
        <f t="shared" si="346"/>
        <v>0.20909722222131677</v>
      </c>
      <c r="S2189" t="b">
        <v>1</v>
      </c>
      <c r="T2189">
        <v>3562</v>
      </c>
      <c r="U2189">
        <f t="shared" si="347"/>
        <v>3562</v>
      </c>
      <c r="V2189" t="str">
        <f t="shared" si="348"/>
        <v/>
      </c>
      <c r="W2189" t="b">
        <v>1</v>
      </c>
      <c r="X2189" t="s">
        <v>8295</v>
      </c>
      <c r="Y2189" s="3">
        <f t="shared" si="349"/>
        <v>10.146425000000001</v>
      </c>
      <c r="Z2189" s="4">
        <f t="shared" si="342"/>
        <v>56.970381807973048</v>
      </c>
      <c r="AA2189" t="s">
        <v>8329</v>
      </c>
      <c r="AB2189" t="s">
        <v>8347</v>
      </c>
      <c r="AC2189">
        <f>1</f>
        <v>1</v>
      </c>
    </row>
    <row r="2190" spans="1:29" ht="43.2" x14ac:dyDescent="0.3">
      <c r="A2190">
        <v>2188</v>
      </c>
      <c r="B2190" s="1" t="s">
        <v>2189</v>
      </c>
      <c r="C2190" s="1" t="s">
        <v>6298</v>
      </c>
      <c r="D2190">
        <v>5494</v>
      </c>
      <c r="E2190">
        <f>VLOOKUP(D2190,LU_A!$C$2:$D$13,1,TRUE)</f>
        <v>5000</v>
      </c>
      <c r="F2190" t="str">
        <f>VLOOKUP($D2190,LU_A!$C$2:$D$13,2,TRUE)</f>
        <v>SmC</v>
      </c>
      <c r="G2190">
        <v>22645</v>
      </c>
      <c r="H2190" t="s">
        <v>8219</v>
      </c>
      <c r="I2190" t="s">
        <v>8226</v>
      </c>
      <c r="J2190" t="s">
        <v>8248</v>
      </c>
      <c r="K2190">
        <v>1477414800</v>
      </c>
      <c r="L2190" s="8">
        <f t="shared" si="340"/>
        <v>42668.708333333328</v>
      </c>
      <c r="M2190" s="8">
        <f t="shared" si="343"/>
        <v>42668</v>
      </c>
      <c r="N2190" s="9">
        <f t="shared" si="344"/>
        <v>0.70833333332848269</v>
      </c>
      <c r="O2190">
        <v>1474380241</v>
      </c>
      <c r="P2190" s="8">
        <f t="shared" si="341"/>
        <v>42633.586122685185</v>
      </c>
      <c r="Q2190" s="8">
        <f t="shared" si="345"/>
        <v>42633</v>
      </c>
      <c r="R2190" s="9">
        <f t="shared" si="346"/>
        <v>0.58612268518481869</v>
      </c>
      <c r="S2190" t="b">
        <v>0</v>
      </c>
      <c r="T2190">
        <v>514</v>
      </c>
      <c r="U2190">
        <f t="shared" si="347"/>
        <v>514</v>
      </c>
      <c r="V2190" t="str">
        <f t="shared" si="348"/>
        <v/>
      </c>
      <c r="W2190" t="b">
        <v>1</v>
      </c>
      <c r="X2190" t="s">
        <v>8295</v>
      </c>
      <c r="Y2190" s="3">
        <f t="shared" si="349"/>
        <v>4.1217692027666546</v>
      </c>
      <c r="Z2190" s="4">
        <f t="shared" si="342"/>
        <v>44.056420233463037</v>
      </c>
      <c r="AA2190" t="s">
        <v>8329</v>
      </c>
      <c r="AB2190" t="s">
        <v>8347</v>
      </c>
      <c r="AC2190">
        <f>1</f>
        <v>1</v>
      </c>
    </row>
    <row r="2191" spans="1:29" ht="43.2" x14ac:dyDescent="0.3">
      <c r="A2191">
        <v>2189</v>
      </c>
      <c r="B2191" s="1" t="s">
        <v>2190</v>
      </c>
      <c r="C2191" s="1" t="s">
        <v>6299</v>
      </c>
      <c r="D2191">
        <v>1200</v>
      </c>
      <c r="E2191">
        <f>VLOOKUP(D2191,LU_A!$C$2:$D$13,1,TRUE)</f>
        <v>1000</v>
      </c>
      <c r="F2191" t="str">
        <f>VLOOKUP($D2191,LU_A!$C$2:$D$13,2,TRUE)</f>
        <v>SmB</v>
      </c>
      <c r="G2191">
        <v>6039</v>
      </c>
      <c r="H2191" t="s">
        <v>8219</v>
      </c>
      <c r="I2191" t="s">
        <v>8225</v>
      </c>
      <c r="J2191" t="s">
        <v>8247</v>
      </c>
      <c r="K2191">
        <v>1461276000</v>
      </c>
      <c r="L2191" s="8">
        <f t="shared" si="340"/>
        <v>42481.916666666672</v>
      </c>
      <c r="M2191" s="8">
        <f t="shared" si="343"/>
        <v>42481</v>
      </c>
      <c r="N2191" s="9">
        <f t="shared" si="344"/>
        <v>0.91666666667151731</v>
      </c>
      <c r="O2191">
        <v>1460055300</v>
      </c>
      <c r="P2191" s="8">
        <f t="shared" si="341"/>
        <v>42467.788194444445</v>
      </c>
      <c r="Q2191" s="8">
        <f t="shared" si="345"/>
        <v>42467</v>
      </c>
      <c r="R2191" s="9">
        <f t="shared" si="346"/>
        <v>0.78819444444525288</v>
      </c>
      <c r="S2191" t="b">
        <v>0</v>
      </c>
      <c r="T2191">
        <v>88</v>
      </c>
      <c r="U2191">
        <f t="shared" si="347"/>
        <v>88</v>
      </c>
      <c r="V2191" t="str">
        <f t="shared" si="348"/>
        <v/>
      </c>
      <c r="W2191" t="b">
        <v>1</v>
      </c>
      <c r="X2191" t="s">
        <v>8295</v>
      </c>
      <c r="Y2191" s="3">
        <f t="shared" si="349"/>
        <v>5.0324999999999998</v>
      </c>
      <c r="Z2191" s="4">
        <f t="shared" si="342"/>
        <v>68.625</v>
      </c>
      <c r="AA2191" t="s">
        <v>8329</v>
      </c>
      <c r="AB2191" t="s">
        <v>8347</v>
      </c>
      <c r="AC2191">
        <f>1</f>
        <v>1</v>
      </c>
    </row>
    <row r="2192" spans="1:29" ht="43.2" x14ac:dyDescent="0.3">
      <c r="A2192">
        <v>2190</v>
      </c>
      <c r="B2192" s="1" t="s">
        <v>2191</v>
      </c>
      <c r="C2192" s="1" t="s">
        <v>6300</v>
      </c>
      <c r="D2192">
        <v>19000</v>
      </c>
      <c r="E2192">
        <f>VLOOKUP(D2192,LU_A!$C$2:$D$13,1,TRUE)</f>
        <v>15000</v>
      </c>
      <c r="F2192" t="str">
        <f>VLOOKUP($D2192,LU_A!$C$2:$D$13,2,TRUE)</f>
        <v>MedA</v>
      </c>
      <c r="G2192">
        <v>35076</v>
      </c>
      <c r="H2192" t="s">
        <v>8219</v>
      </c>
      <c r="I2192" t="s">
        <v>8224</v>
      </c>
      <c r="J2192" t="s">
        <v>8246</v>
      </c>
      <c r="K2192">
        <v>1458716340</v>
      </c>
      <c r="L2192" s="8">
        <f t="shared" si="340"/>
        <v>42452.290972222225</v>
      </c>
      <c r="M2192" s="8">
        <f t="shared" si="343"/>
        <v>42452</v>
      </c>
      <c r="N2192" s="9">
        <f t="shared" si="344"/>
        <v>0.29097222222480923</v>
      </c>
      <c r="O2192">
        <v>1455721204</v>
      </c>
      <c r="P2192" s="8">
        <f t="shared" si="341"/>
        <v>42417.625046296293</v>
      </c>
      <c r="Q2192" s="8">
        <f t="shared" si="345"/>
        <v>42417</v>
      </c>
      <c r="R2192" s="9">
        <f t="shared" si="346"/>
        <v>0.62504629629256669</v>
      </c>
      <c r="S2192" t="b">
        <v>0</v>
      </c>
      <c r="T2192">
        <v>537</v>
      </c>
      <c r="U2192">
        <f t="shared" si="347"/>
        <v>537</v>
      </c>
      <c r="V2192" t="str">
        <f t="shared" si="348"/>
        <v/>
      </c>
      <c r="W2192" t="b">
        <v>1</v>
      </c>
      <c r="X2192" t="s">
        <v>8295</v>
      </c>
      <c r="Y2192" s="3">
        <f t="shared" si="349"/>
        <v>1.8461052631578947</v>
      </c>
      <c r="Z2192" s="4">
        <f t="shared" si="342"/>
        <v>65.318435754189949</v>
      </c>
      <c r="AA2192" t="s">
        <v>8329</v>
      </c>
      <c r="AB2192" t="s">
        <v>8347</v>
      </c>
      <c r="AC2192">
        <f>1</f>
        <v>1</v>
      </c>
    </row>
    <row r="2193" spans="1:29" ht="43.2" x14ac:dyDescent="0.3">
      <c r="A2193">
        <v>2191</v>
      </c>
      <c r="B2193" s="1" t="s">
        <v>2192</v>
      </c>
      <c r="C2193" s="1" t="s">
        <v>6301</v>
      </c>
      <c r="D2193">
        <v>750</v>
      </c>
      <c r="E2193">
        <f>VLOOKUP(D2193,LU_A!$C$2:$D$13,1,TRUE)</f>
        <v>0</v>
      </c>
      <c r="F2193" t="str">
        <f>VLOOKUP($D2193,LU_A!$C$2:$D$13,2,TRUE)</f>
        <v>SmA</v>
      </c>
      <c r="G2193">
        <v>898</v>
      </c>
      <c r="H2193" t="s">
        <v>8219</v>
      </c>
      <c r="I2193" t="s">
        <v>8225</v>
      </c>
      <c r="J2193" t="s">
        <v>8247</v>
      </c>
      <c r="K2193">
        <v>1487102427</v>
      </c>
      <c r="L2193" s="8">
        <f t="shared" si="340"/>
        <v>42780.833645833336</v>
      </c>
      <c r="M2193" s="8">
        <f t="shared" si="343"/>
        <v>42780</v>
      </c>
      <c r="N2193" s="9">
        <f t="shared" si="344"/>
        <v>0.83364583333604969</v>
      </c>
      <c r="O2193">
        <v>1486065627</v>
      </c>
      <c r="P2193" s="8">
        <f t="shared" si="341"/>
        <v>42768.833645833336</v>
      </c>
      <c r="Q2193" s="8">
        <f t="shared" si="345"/>
        <v>42768</v>
      </c>
      <c r="R2193" s="9">
        <f t="shared" si="346"/>
        <v>0.83364583333604969</v>
      </c>
      <c r="S2193" t="b">
        <v>0</v>
      </c>
      <c r="T2193">
        <v>25</v>
      </c>
      <c r="U2193">
        <f t="shared" si="347"/>
        <v>25</v>
      </c>
      <c r="V2193" t="str">
        <f t="shared" si="348"/>
        <v/>
      </c>
      <c r="W2193" t="b">
        <v>1</v>
      </c>
      <c r="X2193" t="s">
        <v>8295</v>
      </c>
      <c r="Y2193" s="3">
        <f t="shared" si="349"/>
        <v>1.1973333333333334</v>
      </c>
      <c r="Z2193" s="4">
        <f t="shared" si="342"/>
        <v>35.92</v>
      </c>
      <c r="AA2193" t="s">
        <v>8329</v>
      </c>
      <c r="AB2193" t="s">
        <v>8347</v>
      </c>
      <c r="AC2193">
        <f>1</f>
        <v>1</v>
      </c>
    </row>
    <row r="2194" spans="1:29" ht="43.2" x14ac:dyDescent="0.3">
      <c r="A2194">
        <v>2192</v>
      </c>
      <c r="B2194" s="1" t="s">
        <v>2193</v>
      </c>
      <c r="C2194" s="1" t="s">
        <v>6302</v>
      </c>
      <c r="D2194">
        <v>12000</v>
      </c>
      <c r="E2194">
        <f>VLOOKUP(D2194,LU_A!$C$2:$D$13,1,TRUE)</f>
        <v>10000</v>
      </c>
      <c r="F2194" t="str">
        <f>VLOOKUP($D2194,LU_A!$C$2:$D$13,2,TRUE)</f>
        <v>SmD</v>
      </c>
      <c r="G2194">
        <v>129748.82</v>
      </c>
      <c r="H2194" t="s">
        <v>8219</v>
      </c>
      <c r="I2194" t="s">
        <v>8225</v>
      </c>
      <c r="J2194" t="s">
        <v>8247</v>
      </c>
      <c r="K2194">
        <v>1481842800</v>
      </c>
      <c r="L2194" s="8">
        <f t="shared" si="340"/>
        <v>42719.958333333328</v>
      </c>
      <c r="M2194" s="8">
        <f t="shared" si="343"/>
        <v>42719</v>
      </c>
      <c r="N2194" s="9">
        <f t="shared" si="344"/>
        <v>0.95833333332848269</v>
      </c>
      <c r="O2194">
        <v>1479414344</v>
      </c>
      <c r="P2194" s="8">
        <f t="shared" si="341"/>
        <v>42691.8512037037</v>
      </c>
      <c r="Q2194" s="8">
        <f t="shared" si="345"/>
        <v>42691</v>
      </c>
      <c r="R2194" s="9">
        <f t="shared" si="346"/>
        <v>0.85120370369986631</v>
      </c>
      <c r="S2194" t="b">
        <v>0</v>
      </c>
      <c r="T2194">
        <v>3238</v>
      </c>
      <c r="U2194">
        <f t="shared" si="347"/>
        <v>3238</v>
      </c>
      <c r="V2194" t="str">
        <f t="shared" si="348"/>
        <v/>
      </c>
      <c r="W2194" t="b">
        <v>1</v>
      </c>
      <c r="X2194" t="s">
        <v>8295</v>
      </c>
      <c r="Y2194" s="3">
        <f t="shared" si="349"/>
        <v>10.812401666666668</v>
      </c>
      <c r="Z2194" s="4">
        <f t="shared" si="342"/>
        <v>40.070667078443485</v>
      </c>
      <c r="AA2194" t="s">
        <v>8329</v>
      </c>
      <c r="AB2194" t="s">
        <v>8347</v>
      </c>
      <c r="AC2194">
        <f>1</f>
        <v>1</v>
      </c>
    </row>
    <row r="2195" spans="1:29" ht="57.6" x14ac:dyDescent="0.3">
      <c r="A2195">
        <v>2193</v>
      </c>
      <c r="B2195" s="1" t="s">
        <v>2194</v>
      </c>
      <c r="C2195" s="1" t="s">
        <v>6303</v>
      </c>
      <c r="D2195">
        <v>15000</v>
      </c>
      <c r="E2195">
        <f>VLOOKUP(D2195,LU_A!$C$2:$D$13,1,TRUE)</f>
        <v>15000</v>
      </c>
      <c r="F2195" t="str">
        <f>VLOOKUP($D2195,LU_A!$C$2:$D$13,2,TRUE)</f>
        <v>MedA</v>
      </c>
      <c r="G2195">
        <v>67856</v>
      </c>
      <c r="H2195" t="s">
        <v>8219</v>
      </c>
      <c r="I2195" t="s">
        <v>8224</v>
      </c>
      <c r="J2195" t="s">
        <v>8246</v>
      </c>
      <c r="K2195">
        <v>1479704340</v>
      </c>
      <c r="L2195" s="8">
        <f t="shared" si="340"/>
        <v>42695.207638888889</v>
      </c>
      <c r="M2195" s="8">
        <f t="shared" si="343"/>
        <v>42695</v>
      </c>
      <c r="N2195" s="9">
        <f t="shared" si="344"/>
        <v>0.20763888888905058</v>
      </c>
      <c r="O2195">
        <v>1477043072</v>
      </c>
      <c r="P2195" s="8">
        <f t="shared" si="341"/>
        <v>42664.405925925923</v>
      </c>
      <c r="Q2195" s="8">
        <f t="shared" si="345"/>
        <v>42664</v>
      </c>
      <c r="R2195" s="9">
        <f t="shared" si="346"/>
        <v>0.40592592592292931</v>
      </c>
      <c r="S2195" t="b">
        <v>0</v>
      </c>
      <c r="T2195">
        <v>897</v>
      </c>
      <c r="U2195">
        <f t="shared" si="347"/>
        <v>897</v>
      </c>
      <c r="V2195" t="str">
        <f t="shared" si="348"/>
        <v/>
      </c>
      <c r="W2195" t="b">
        <v>1</v>
      </c>
      <c r="X2195" t="s">
        <v>8295</v>
      </c>
      <c r="Y2195" s="3">
        <f t="shared" si="349"/>
        <v>4.5237333333333334</v>
      </c>
      <c r="Z2195" s="4">
        <f t="shared" si="342"/>
        <v>75.647714604236342</v>
      </c>
      <c r="AA2195" t="s">
        <v>8329</v>
      </c>
      <c r="AB2195" t="s">
        <v>8347</v>
      </c>
      <c r="AC2195">
        <f>1</f>
        <v>1</v>
      </c>
    </row>
    <row r="2196" spans="1:29" ht="57.6" x14ac:dyDescent="0.3">
      <c r="A2196">
        <v>2194</v>
      </c>
      <c r="B2196" s="1" t="s">
        <v>2195</v>
      </c>
      <c r="C2196" s="1" t="s">
        <v>6304</v>
      </c>
      <c r="D2196">
        <v>10000</v>
      </c>
      <c r="E2196">
        <f>VLOOKUP(D2196,LU_A!$C$2:$D$13,1,TRUE)</f>
        <v>10000</v>
      </c>
      <c r="F2196" t="str">
        <f>VLOOKUP($D2196,LU_A!$C$2:$D$13,2,TRUE)</f>
        <v>SmD</v>
      </c>
      <c r="G2196">
        <v>53737</v>
      </c>
      <c r="H2196" t="s">
        <v>8219</v>
      </c>
      <c r="I2196" t="s">
        <v>8224</v>
      </c>
      <c r="J2196" t="s">
        <v>8246</v>
      </c>
      <c r="K2196">
        <v>1459012290</v>
      </c>
      <c r="L2196" s="8">
        <f t="shared" si="340"/>
        <v>42455.716319444444</v>
      </c>
      <c r="M2196" s="8">
        <f t="shared" si="343"/>
        <v>42455</v>
      </c>
      <c r="N2196" s="9">
        <f t="shared" si="344"/>
        <v>0.71631944444379769</v>
      </c>
      <c r="O2196">
        <v>1456423890</v>
      </c>
      <c r="P2196" s="8">
        <f t="shared" si="341"/>
        <v>42425.757986111115</v>
      </c>
      <c r="Q2196" s="8">
        <f t="shared" si="345"/>
        <v>42425</v>
      </c>
      <c r="R2196" s="9">
        <f t="shared" si="346"/>
        <v>0.757986111115315</v>
      </c>
      <c r="S2196" t="b">
        <v>0</v>
      </c>
      <c r="T2196">
        <v>878</v>
      </c>
      <c r="U2196">
        <f t="shared" si="347"/>
        <v>878</v>
      </c>
      <c r="V2196" t="str">
        <f t="shared" si="348"/>
        <v/>
      </c>
      <c r="W2196" t="b">
        <v>1</v>
      </c>
      <c r="X2196" t="s">
        <v>8295</v>
      </c>
      <c r="Y2196" s="3">
        <f t="shared" si="349"/>
        <v>5.3737000000000004</v>
      </c>
      <c r="Z2196" s="4">
        <f t="shared" si="342"/>
        <v>61.203872437357631</v>
      </c>
      <c r="AA2196" t="s">
        <v>8329</v>
      </c>
      <c r="AB2196" t="s">
        <v>8347</v>
      </c>
      <c r="AC2196">
        <f>1</f>
        <v>1</v>
      </c>
    </row>
    <row r="2197" spans="1:29" ht="28.8" x14ac:dyDescent="0.3">
      <c r="A2197">
        <v>2195</v>
      </c>
      <c r="B2197" s="1" t="s">
        <v>2196</v>
      </c>
      <c r="C2197" s="1" t="s">
        <v>6305</v>
      </c>
      <c r="D2197">
        <v>4600</v>
      </c>
      <c r="E2197">
        <f>VLOOKUP(D2197,LU_A!$C$2:$D$13,1,TRUE)</f>
        <v>1000</v>
      </c>
      <c r="F2197" t="str">
        <f>VLOOKUP($D2197,LU_A!$C$2:$D$13,2,TRUE)</f>
        <v>SmB</v>
      </c>
      <c r="G2197">
        <v>5535</v>
      </c>
      <c r="H2197" t="s">
        <v>8219</v>
      </c>
      <c r="I2197" t="s">
        <v>8224</v>
      </c>
      <c r="J2197" t="s">
        <v>8246</v>
      </c>
      <c r="K2197">
        <v>1439317900</v>
      </c>
      <c r="L2197" s="8">
        <f t="shared" si="340"/>
        <v>42227.771990740745</v>
      </c>
      <c r="M2197" s="8">
        <f t="shared" si="343"/>
        <v>42227</v>
      </c>
      <c r="N2197" s="9">
        <f t="shared" si="344"/>
        <v>0.77199074074451346</v>
      </c>
      <c r="O2197">
        <v>1436725900</v>
      </c>
      <c r="P2197" s="8">
        <f t="shared" si="341"/>
        <v>42197.771990740745</v>
      </c>
      <c r="Q2197" s="8">
        <f t="shared" si="345"/>
        <v>42197</v>
      </c>
      <c r="R2197" s="9">
        <f t="shared" si="346"/>
        <v>0.77199074074451346</v>
      </c>
      <c r="S2197" t="b">
        <v>0</v>
      </c>
      <c r="T2197">
        <v>115</v>
      </c>
      <c r="U2197">
        <f t="shared" si="347"/>
        <v>115</v>
      </c>
      <c r="V2197" t="str">
        <f t="shared" si="348"/>
        <v/>
      </c>
      <c r="W2197" t="b">
        <v>1</v>
      </c>
      <c r="X2197" t="s">
        <v>8295</v>
      </c>
      <c r="Y2197" s="3">
        <f t="shared" si="349"/>
        <v>1.2032608695652174</v>
      </c>
      <c r="Z2197" s="4">
        <f t="shared" si="342"/>
        <v>48.130434782608695</v>
      </c>
      <c r="AA2197" t="s">
        <v>8329</v>
      </c>
      <c r="AB2197" t="s">
        <v>8347</v>
      </c>
      <c r="AC2197">
        <f>1</f>
        <v>1</v>
      </c>
    </row>
    <row r="2198" spans="1:29" ht="28.8" x14ac:dyDescent="0.3">
      <c r="A2198">
        <v>2196</v>
      </c>
      <c r="B2198" s="1" t="s">
        <v>2197</v>
      </c>
      <c r="C2198" s="1" t="s">
        <v>6306</v>
      </c>
      <c r="D2198">
        <v>14000</v>
      </c>
      <c r="E2198">
        <f>VLOOKUP(D2198,LU_A!$C$2:$D$13,1,TRUE)</f>
        <v>10000</v>
      </c>
      <c r="F2198" t="str">
        <f>VLOOKUP($D2198,LU_A!$C$2:$D$13,2,TRUE)</f>
        <v>SmD</v>
      </c>
      <c r="G2198">
        <v>15937</v>
      </c>
      <c r="H2198" t="s">
        <v>8219</v>
      </c>
      <c r="I2198" t="s">
        <v>8224</v>
      </c>
      <c r="J2198" t="s">
        <v>8246</v>
      </c>
      <c r="K2198">
        <v>1480662000</v>
      </c>
      <c r="L2198" s="8">
        <f t="shared" si="340"/>
        <v>42706.291666666672</v>
      </c>
      <c r="M2198" s="8">
        <f t="shared" si="343"/>
        <v>42706</v>
      </c>
      <c r="N2198" s="9">
        <f t="shared" si="344"/>
        <v>0.29166666667151731</v>
      </c>
      <c r="O2198">
        <v>1478000502</v>
      </c>
      <c r="P2198" s="8">
        <f t="shared" si="341"/>
        <v>42675.487291666665</v>
      </c>
      <c r="Q2198" s="8">
        <f t="shared" si="345"/>
        <v>42675</v>
      </c>
      <c r="R2198" s="9">
        <f t="shared" si="346"/>
        <v>0.48729166666453239</v>
      </c>
      <c r="S2198" t="b">
        <v>0</v>
      </c>
      <c r="T2198">
        <v>234</v>
      </c>
      <c r="U2198">
        <f t="shared" si="347"/>
        <v>234</v>
      </c>
      <c r="V2198" t="str">
        <f t="shared" si="348"/>
        <v/>
      </c>
      <c r="W2198" t="b">
        <v>1</v>
      </c>
      <c r="X2198" t="s">
        <v>8295</v>
      </c>
      <c r="Y2198" s="3">
        <f t="shared" si="349"/>
        <v>1.1383571428571428</v>
      </c>
      <c r="Z2198" s="4">
        <f t="shared" si="342"/>
        <v>68.106837606837601</v>
      </c>
      <c r="AA2198" t="s">
        <v>8329</v>
      </c>
      <c r="AB2198" t="s">
        <v>8347</v>
      </c>
      <c r="AC2198">
        <f>1</f>
        <v>1</v>
      </c>
    </row>
    <row r="2199" spans="1:29" ht="43.2" x14ac:dyDescent="0.3">
      <c r="A2199">
        <v>2197</v>
      </c>
      <c r="B2199" s="1" t="s">
        <v>2198</v>
      </c>
      <c r="C2199" s="1" t="s">
        <v>6307</v>
      </c>
      <c r="D2199">
        <v>30000</v>
      </c>
      <c r="E2199">
        <f>VLOOKUP(D2199,LU_A!$C$2:$D$13,1,TRUE)</f>
        <v>30000</v>
      </c>
      <c r="F2199" t="str">
        <f>VLOOKUP($D2199,LU_A!$C$2:$D$13,2,TRUE)</f>
        <v>MedD</v>
      </c>
      <c r="G2199">
        <v>285309.33</v>
      </c>
      <c r="H2199" t="s">
        <v>8219</v>
      </c>
      <c r="I2199" t="s">
        <v>8224</v>
      </c>
      <c r="J2199" t="s">
        <v>8246</v>
      </c>
      <c r="K2199">
        <v>1425132059</v>
      </c>
      <c r="L2199" s="8">
        <f t="shared" si="340"/>
        <v>42063.584016203706</v>
      </c>
      <c r="M2199" s="8">
        <f t="shared" si="343"/>
        <v>42063</v>
      </c>
      <c r="N2199" s="9">
        <f t="shared" si="344"/>
        <v>0.58401620370568708</v>
      </c>
      <c r="O2199">
        <v>1422540059</v>
      </c>
      <c r="P2199" s="8">
        <f t="shared" si="341"/>
        <v>42033.584016203706</v>
      </c>
      <c r="Q2199" s="8">
        <f t="shared" si="345"/>
        <v>42033</v>
      </c>
      <c r="R2199" s="9">
        <f t="shared" si="346"/>
        <v>0.58401620370568708</v>
      </c>
      <c r="S2199" t="b">
        <v>0</v>
      </c>
      <c r="T2199">
        <v>4330</v>
      </c>
      <c r="U2199">
        <f t="shared" si="347"/>
        <v>4330</v>
      </c>
      <c r="V2199" t="str">
        <f t="shared" si="348"/>
        <v/>
      </c>
      <c r="W2199" t="b">
        <v>1</v>
      </c>
      <c r="X2199" t="s">
        <v>8295</v>
      </c>
      <c r="Y2199" s="3">
        <f t="shared" si="349"/>
        <v>9.5103109999999997</v>
      </c>
      <c r="Z2199" s="4">
        <f t="shared" si="342"/>
        <v>65.891300230946882</v>
      </c>
      <c r="AA2199" t="s">
        <v>8329</v>
      </c>
      <c r="AB2199" t="s">
        <v>8347</v>
      </c>
      <c r="AC2199">
        <f>1</f>
        <v>1</v>
      </c>
    </row>
    <row r="2200" spans="1:29" ht="43.2" x14ac:dyDescent="0.3">
      <c r="A2200">
        <v>2198</v>
      </c>
      <c r="B2200" s="1" t="s">
        <v>2199</v>
      </c>
      <c r="C2200" s="1" t="s">
        <v>6308</v>
      </c>
      <c r="D2200">
        <v>40000</v>
      </c>
      <c r="E2200">
        <f>VLOOKUP(D2200,LU_A!$C$2:$D$13,1,TRUE)</f>
        <v>40000</v>
      </c>
      <c r="F2200" t="str">
        <f>VLOOKUP($D2200,LU_A!$C$2:$D$13,2,TRUE)</f>
        <v>LgB</v>
      </c>
      <c r="G2200">
        <v>53157</v>
      </c>
      <c r="H2200" t="s">
        <v>8219</v>
      </c>
      <c r="I2200" t="s">
        <v>8224</v>
      </c>
      <c r="J2200" t="s">
        <v>8246</v>
      </c>
      <c r="K2200">
        <v>1447507200</v>
      </c>
      <c r="L2200" s="8">
        <f t="shared" si="340"/>
        <v>42322.555555555555</v>
      </c>
      <c r="M2200" s="8">
        <f t="shared" si="343"/>
        <v>42322</v>
      </c>
      <c r="N2200" s="9">
        <f t="shared" si="344"/>
        <v>0.55555555555474712</v>
      </c>
      <c r="O2200">
        <v>1444911600</v>
      </c>
      <c r="P2200" s="8">
        <f t="shared" si="341"/>
        <v>42292.513888888891</v>
      </c>
      <c r="Q2200" s="8">
        <f t="shared" si="345"/>
        <v>42292</v>
      </c>
      <c r="R2200" s="9">
        <f t="shared" si="346"/>
        <v>0.51388888889050577</v>
      </c>
      <c r="S2200" t="b">
        <v>0</v>
      </c>
      <c r="T2200">
        <v>651</v>
      </c>
      <c r="U2200">
        <f t="shared" si="347"/>
        <v>651</v>
      </c>
      <c r="V2200" t="str">
        <f t="shared" si="348"/>
        <v/>
      </c>
      <c r="W2200" t="b">
        <v>1</v>
      </c>
      <c r="X2200" t="s">
        <v>8295</v>
      </c>
      <c r="Y2200" s="3">
        <f t="shared" si="349"/>
        <v>1.3289249999999999</v>
      </c>
      <c r="Z2200" s="4">
        <f t="shared" si="342"/>
        <v>81.654377880184327</v>
      </c>
      <c r="AA2200" t="s">
        <v>8329</v>
      </c>
      <c r="AB2200" t="s">
        <v>8347</v>
      </c>
      <c r="AC2200">
        <f>1</f>
        <v>1</v>
      </c>
    </row>
    <row r="2201" spans="1:29" ht="28.8" x14ac:dyDescent="0.3">
      <c r="A2201">
        <v>2199</v>
      </c>
      <c r="B2201" s="1" t="s">
        <v>2200</v>
      </c>
      <c r="C2201" s="1" t="s">
        <v>6309</v>
      </c>
      <c r="D2201">
        <v>9000</v>
      </c>
      <c r="E2201">
        <f>VLOOKUP(D2201,LU_A!$C$2:$D$13,1,TRUE)</f>
        <v>5000</v>
      </c>
      <c r="F2201" t="str">
        <f>VLOOKUP($D2201,LU_A!$C$2:$D$13,2,TRUE)</f>
        <v>SmC</v>
      </c>
      <c r="G2201">
        <v>13228</v>
      </c>
      <c r="H2201" t="s">
        <v>8219</v>
      </c>
      <c r="I2201" t="s">
        <v>8241</v>
      </c>
      <c r="J2201" t="s">
        <v>8249</v>
      </c>
      <c r="K2201">
        <v>1444903198</v>
      </c>
      <c r="L2201" s="8">
        <f t="shared" si="340"/>
        <v>42292.416643518518</v>
      </c>
      <c r="M2201" s="8">
        <f t="shared" si="343"/>
        <v>42292</v>
      </c>
      <c r="N2201" s="9">
        <f t="shared" si="344"/>
        <v>0.416643518517958</v>
      </c>
      <c r="O2201">
        <v>1442311198</v>
      </c>
      <c r="P2201" s="8">
        <f t="shared" si="341"/>
        <v>42262.416643518518</v>
      </c>
      <c r="Q2201" s="8">
        <f t="shared" si="345"/>
        <v>42262</v>
      </c>
      <c r="R2201" s="9">
        <f t="shared" si="346"/>
        <v>0.416643518517958</v>
      </c>
      <c r="S2201" t="b">
        <v>1</v>
      </c>
      <c r="T2201">
        <v>251</v>
      </c>
      <c r="U2201">
        <f t="shared" si="347"/>
        <v>251</v>
      </c>
      <c r="V2201" t="str">
        <f t="shared" si="348"/>
        <v/>
      </c>
      <c r="W2201" t="b">
        <v>1</v>
      </c>
      <c r="X2201" t="s">
        <v>8295</v>
      </c>
      <c r="Y2201" s="3">
        <f t="shared" si="349"/>
        <v>1.4697777777777778</v>
      </c>
      <c r="Z2201" s="4">
        <f t="shared" si="342"/>
        <v>52.701195219123505</v>
      </c>
      <c r="AA2201" t="s">
        <v>8329</v>
      </c>
      <c r="AB2201" t="s">
        <v>8347</v>
      </c>
      <c r="AC2201">
        <f>1</f>
        <v>1</v>
      </c>
    </row>
    <row r="2202" spans="1:29" ht="43.2" x14ac:dyDescent="0.3">
      <c r="A2202">
        <v>2200</v>
      </c>
      <c r="B2202" s="1" t="s">
        <v>2201</v>
      </c>
      <c r="C2202" s="1" t="s">
        <v>6310</v>
      </c>
      <c r="D2202">
        <v>2000</v>
      </c>
      <c r="E2202">
        <f>VLOOKUP(D2202,LU_A!$C$2:$D$13,1,TRUE)</f>
        <v>1000</v>
      </c>
      <c r="F2202" t="str">
        <f>VLOOKUP($D2202,LU_A!$C$2:$D$13,2,TRUE)</f>
        <v>SmB</v>
      </c>
      <c r="G2202">
        <v>10843</v>
      </c>
      <c r="H2202" t="s">
        <v>8219</v>
      </c>
      <c r="I2202" t="s">
        <v>8225</v>
      </c>
      <c r="J2202" t="s">
        <v>8247</v>
      </c>
      <c r="K2202">
        <v>1436151600</v>
      </c>
      <c r="L2202" s="8">
        <f t="shared" si="340"/>
        <v>42191.125</v>
      </c>
      <c r="M2202" s="8">
        <f t="shared" si="343"/>
        <v>42191</v>
      </c>
      <c r="N2202" s="9">
        <f t="shared" si="344"/>
        <v>0.125</v>
      </c>
      <c r="O2202">
        <v>1433775668</v>
      </c>
      <c r="P2202" s="8">
        <f t="shared" si="341"/>
        <v>42163.625787037032</v>
      </c>
      <c r="Q2202" s="8">
        <f t="shared" si="345"/>
        <v>42163</v>
      </c>
      <c r="R2202" s="9">
        <f t="shared" si="346"/>
        <v>0.62578703703184146</v>
      </c>
      <c r="S2202" t="b">
        <v>0</v>
      </c>
      <c r="T2202">
        <v>263</v>
      </c>
      <c r="U2202">
        <f t="shared" si="347"/>
        <v>263</v>
      </c>
      <c r="V2202" t="str">
        <f t="shared" si="348"/>
        <v/>
      </c>
      <c r="W2202" t="b">
        <v>1</v>
      </c>
      <c r="X2202" t="s">
        <v>8295</v>
      </c>
      <c r="Y2202" s="3">
        <f t="shared" si="349"/>
        <v>5.4215</v>
      </c>
      <c r="Z2202" s="4">
        <f t="shared" si="342"/>
        <v>41.228136882129277</v>
      </c>
      <c r="AA2202" t="s">
        <v>8329</v>
      </c>
      <c r="AB2202" t="s">
        <v>8347</v>
      </c>
      <c r="AC2202">
        <f>1</f>
        <v>1</v>
      </c>
    </row>
    <row r="2203" spans="1:29" ht="43.2" x14ac:dyDescent="0.3">
      <c r="A2203">
        <v>2201</v>
      </c>
      <c r="B2203" s="1" t="s">
        <v>2202</v>
      </c>
      <c r="C2203" s="1" t="s">
        <v>6311</v>
      </c>
      <c r="D2203">
        <v>110</v>
      </c>
      <c r="E2203">
        <f>VLOOKUP(D2203,LU_A!$C$2:$D$13,1,TRUE)</f>
        <v>0</v>
      </c>
      <c r="F2203" t="str">
        <f>VLOOKUP($D2203,LU_A!$C$2:$D$13,2,TRUE)</f>
        <v>SmA</v>
      </c>
      <c r="G2203">
        <v>420.99</v>
      </c>
      <c r="H2203" t="s">
        <v>8219</v>
      </c>
      <c r="I2203" t="s">
        <v>8225</v>
      </c>
      <c r="J2203" t="s">
        <v>8247</v>
      </c>
      <c r="K2203">
        <v>1358367565</v>
      </c>
      <c r="L2203" s="8">
        <f t="shared" si="340"/>
        <v>41290.846817129634</v>
      </c>
      <c r="M2203" s="8">
        <f t="shared" si="343"/>
        <v>41290</v>
      </c>
      <c r="N2203" s="9">
        <f t="shared" si="344"/>
        <v>0.84681712963356404</v>
      </c>
      <c r="O2203">
        <v>1357157965</v>
      </c>
      <c r="P2203" s="8">
        <f t="shared" si="341"/>
        <v>41276.846817129634</v>
      </c>
      <c r="Q2203" s="8">
        <f t="shared" si="345"/>
        <v>41276</v>
      </c>
      <c r="R2203" s="9">
        <f t="shared" si="346"/>
        <v>0.84681712963356404</v>
      </c>
      <c r="S2203" t="b">
        <v>0</v>
      </c>
      <c r="T2203">
        <v>28</v>
      </c>
      <c r="U2203">
        <f t="shared" si="347"/>
        <v>28</v>
      </c>
      <c r="V2203" t="str">
        <f t="shared" si="348"/>
        <v/>
      </c>
      <c r="W2203" t="b">
        <v>1</v>
      </c>
      <c r="X2203" t="s">
        <v>8278</v>
      </c>
      <c r="Y2203" s="3">
        <f t="shared" si="349"/>
        <v>3.8271818181818182</v>
      </c>
      <c r="Z2203" s="4">
        <f t="shared" si="342"/>
        <v>15.035357142857142</v>
      </c>
      <c r="AA2203" t="s">
        <v>8321</v>
      </c>
      <c r="AB2203" t="s">
        <v>8326</v>
      </c>
      <c r="AC2203">
        <f>1</f>
        <v>1</v>
      </c>
    </row>
    <row r="2204" spans="1:29" ht="28.8" x14ac:dyDescent="0.3">
      <c r="A2204">
        <v>2202</v>
      </c>
      <c r="B2204" s="1" t="s">
        <v>2203</v>
      </c>
      <c r="C2204" s="1" t="s">
        <v>6312</v>
      </c>
      <c r="D2204">
        <v>4000</v>
      </c>
      <c r="E2204">
        <f>VLOOKUP(D2204,LU_A!$C$2:$D$13,1,TRUE)</f>
        <v>1000</v>
      </c>
      <c r="F2204" t="str">
        <f>VLOOKUP($D2204,LU_A!$C$2:$D$13,2,TRUE)</f>
        <v>SmB</v>
      </c>
      <c r="G2204">
        <v>28167.25</v>
      </c>
      <c r="H2204" t="s">
        <v>8219</v>
      </c>
      <c r="I2204" t="s">
        <v>8224</v>
      </c>
      <c r="J2204" t="s">
        <v>8246</v>
      </c>
      <c r="K2204">
        <v>1351801368</v>
      </c>
      <c r="L2204" s="8">
        <f t="shared" si="340"/>
        <v>41214.849166666667</v>
      </c>
      <c r="M2204" s="8">
        <f t="shared" si="343"/>
        <v>41214</v>
      </c>
      <c r="N2204" s="9">
        <f t="shared" si="344"/>
        <v>0.84916666666686069</v>
      </c>
      <c r="O2204">
        <v>1349209368</v>
      </c>
      <c r="P2204" s="8">
        <f t="shared" si="341"/>
        <v>41184.849166666667</v>
      </c>
      <c r="Q2204" s="8">
        <f t="shared" si="345"/>
        <v>41184</v>
      </c>
      <c r="R2204" s="9">
        <f t="shared" si="346"/>
        <v>0.84916666666686069</v>
      </c>
      <c r="S2204" t="b">
        <v>0</v>
      </c>
      <c r="T2204">
        <v>721</v>
      </c>
      <c r="U2204">
        <f t="shared" si="347"/>
        <v>721</v>
      </c>
      <c r="V2204" t="str">
        <f t="shared" si="348"/>
        <v/>
      </c>
      <c r="W2204" t="b">
        <v>1</v>
      </c>
      <c r="X2204" t="s">
        <v>8278</v>
      </c>
      <c r="Y2204" s="3">
        <f t="shared" si="349"/>
        <v>7.0418124999999998</v>
      </c>
      <c r="Z2204" s="4">
        <f t="shared" si="342"/>
        <v>39.066920943134534</v>
      </c>
      <c r="AA2204" t="s">
        <v>8321</v>
      </c>
      <c r="AB2204" t="s">
        <v>8326</v>
      </c>
      <c r="AC2204">
        <f>1</f>
        <v>1</v>
      </c>
    </row>
    <row r="2205" spans="1:29" ht="43.2" x14ac:dyDescent="0.3">
      <c r="A2205">
        <v>2203</v>
      </c>
      <c r="B2205" s="1" t="s">
        <v>2204</v>
      </c>
      <c r="C2205" s="1" t="s">
        <v>6313</v>
      </c>
      <c r="D2205">
        <v>2000</v>
      </c>
      <c r="E2205">
        <f>VLOOKUP(D2205,LU_A!$C$2:$D$13,1,TRUE)</f>
        <v>1000</v>
      </c>
      <c r="F2205" t="str">
        <f>VLOOKUP($D2205,LU_A!$C$2:$D$13,2,TRUE)</f>
        <v>SmB</v>
      </c>
      <c r="G2205">
        <v>2191</v>
      </c>
      <c r="H2205" t="s">
        <v>8219</v>
      </c>
      <c r="I2205" t="s">
        <v>8229</v>
      </c>
      <c r="J2205" t="s">
        <v>8251</v>
      </c>
      <c r="K2205">
        <v>1443127082</v>
      </c>
      <c r="L2205" s="8">
        <f t="shared" si="340"/>
        <v>42271.85974537037</v>
      </c>
      <c r="M2205" s="8">
        <f t="shared" si="343"/>
        <v>42271</v>
      </c>
      <c r="N2205" s="9">
        <f t="shared" si="344"/>
        <v>0.85974537036963739</v>
      </c>
      <c r="O2205">
        <v>1440535082</v>
      </c>
      <c r="P2205" s="8">
        <f t="shared" si="341"/>
        <v>42241.85974537037</v>
      </c>
      <c r="Q2205" s="8">
        <f t="shared" si="345"/>
        <v>42241</v>
      </c>
      <c r="R2205" s="9">
        <f t="shared" si="346"/>
        <v>0.85974537036963739</v>
      </c>
      <c r="S2205" t="b">
        <v>0</v>
      </c>
      <c r="T2205">
        <v>50</v>
      </c>
      <c r="U2205">
        <f t="shared" si="347"/>
        <v>50</v>
      </c>
      <c r="V2205" t="str">
        <f t="shared" si="348"/>
        <v/>
      </c>
      <c r="W2205" t="b">
        <v>1</v>
      </c>
      <c r="X2205" t="s">
        <v>8278</v>
      </c>
      <c r="Y2205" s="3">
        <f t="shared" si="349"/>
        <v>1.0954999999999999</v>
      </c>
      <c r="Z2205" s="4">
        <f t="shared" si="342"/>
        <v>43.82</v>
      </c>
      <c r="AA2205" t="s">
        <v>8321</v>
      </c>
      <c r="AB2205" t="s">
        <v>8326</v>
      </c>
      <c r="AC2205">
        <f>1</f>
        <v>1</v>
      </c>
    </row>
    <row r="2206" spans="1:29" ht="43.2" x14ac:dyDescent="0.3">
      <c r="A2206">
        <v>2204</v>
      </c>
      <c r="B2206" s="1" t="s">
        <v>2205</v>
      </c>
      <c r="C2206" s="1" t="s">
        <v>6314</v>
      </c>
      <c r="D2206">
        <v>1500</v>
      </c>
      <c r="E2206">
        <f>VLOOKUP(D2206,LU_A!$C$2:$D$13,1,TRUE)</f>
        <v>1000</v>
      </c>
      <c r="F2206" t="str">
        <f>VLOOKUP($D2206,LU_A!$C$2:$D$13,2,TRUE)</f>
        <v>SmB</v>
      </c>
      <c r="G2206">
        <v>1993</v>
      </c>
      <c r="H2206" t="s">
        <v>8219</v>
      </c>
      <c r="I2206" t="s">
        <v>8224</v>
      </c>
      <c r="J2206" t="s">
        <v>8246</v>
      </c>
      <c r="K2206">
        <v>1362814119</v>
      </c>
      <c r="L2206" s="8">
        <f t="shared" si="340"/>
        <v>41342.311562499999</v>
      </c>
      <c r="M2206" s="8">
        <f t="shared" si="343"/>
        <v>41342</v>
      </c>
      <c r="N2206" s="9">
        <f t="shared" si="344"/>
        <v>0.31156249999912689</v>
      </c>
      <c r="O2206">
        <v>1360222119</v>
      </c>
      <c r="P2206" s="8">
        <f t="shared" si="341"/>
        <v>41312.311562499999</v>
      </c>
      <c r="Q2206" s="8">
        <f t="shared" si="345"/>
        <v>41312</v>
      </c>
      <c r="R2206" s="9">
        <f t="shared" si="346"/>
        <v>0.31156249999912689</v>
      </c>
      <c r="S2206" t="b">
        <v>0</v>
      </c>
      <c r="T2206">
        <v>73</v>
      </c>
      <c r="U2206">
        <f t="shared" si="347"/>
        <v>73</v>
      </c>
      <c r="V2206" t="str">
        <f t="shared" si="348"/>
        <v/>
      </c>
      <c r="W2206" t="b">
        <v>1</v>
      </c>
      <c r="X2206" t="s">
        <v>8278</v>
      </c>
      <c r="Y2206" s="3">
        <f t="shared" si="349"/>
        <v>1.3286666666666667</v>
      </c>
      <c r="Z2206" s="4">
        <f t="shared" si="342"/>
        <v>27.301369863013697</v>
      </c>
      <c r="AA2206" t="s">
        <v>8321</v>
      </c>
      <c r="AB2206" t="s">
        <v>8326</v>
      </c>
      <c r="AC2206">
        <f>1</f>
        <v>1</v>
      </c>
    </row>
    <row r="2207" spans="1:29" ht="43.2" x14ac:dyDescent="0.3">
      <c r="A2207">
        <v>2205</v>
      </c>
      <c r="B2207" s="1" t="s">
        <v>2206</v>
      </c>
      <c r="C2207" s="1" t="s">
        <v>6315</v>
      </c>
      <c r="D2207">
        <v>750</v>
      </c>
      <c r="E2207">
        <f>VLOOKUP(D2207,LU_A!$C$2:$D$13,1,TRUE)</f>
        <v>0</v>
      </c>
      <c r="F2207" t="str">
        <f>VLOOKUP($D2207,LU_A!$C$2:$D$13,2,TRUE)</f>
        <v>SmA</v>
      </c>
      <c r="G2207">
        <v>1140</v>
      </c>
      <c r="H2207" t="s">
        <v>8219</v>
      </c>
      <c r="I2207" t="s">
        <v>8224</v>
      </c>
      <c r="J2207" t="s">
        <v>8246</v>
      </c>
      <c r="K2207">
        <v>1338579789</v>
      </c>
      <c r="L2207" s="8">
        <f t="shared" si="340"/>
        <v>41061.82163194444</v>
      </c>
      <c r="M2207" s="8">
        <f t="shared" si="343"/>
        <v>41061</v>
      </c>
      <c r="N2207" s="9">
        <f t="shared" si="344"/>
        <v>0.82163194444001419</v>
      </c>
      <c r="O2207">
        <v>1335987789</v>
      </c>
      <c r="P2207" s="8">
        <f t="shared" si="341"/>
        <v>41031.82163194444</v>
      </c>
      <c r="Q2207" s="8">
        <f t="shared" si="345"/>
        <v>41031</v>
      </c>
      <c r="R2207" s="9">
        <f t="shared" si="346"/>
        <v>0.82163194444001419</v>
      </c>
      <c r="S2207" t="b">
        <v>0</v>
      </c>
      <c r="T2207">
        <v>27</v>
      </c>
      <c r="U2207">
        <f t="shared" si="347"/>
        <v>27</v>
      </c>
      <c r="V2207" t="str">
        <f t="shared" si="348"/>
        <v/>
      </c>
      <c r="W2207" t="b">
        <v>1</v>
      </c>
      <c r="X2207" t="s">
        <v>8278</v>
      </c>
      <c r="Y2207" s="3">
        <f t="shared" si="349"/>
        <v>1.52</v>
      </c>
      <c r="Z2207" s="4">
        <f t="shared" si="342"/>
        <v>42.222222222222221</v>
      </c>
      <c r="AA2207" t="s">
        <v>8321</v>
      </c>
      <c r="AB2207" t="s">
        <v>8326</v>
      </c>
      <c r="AC2207">
        <f>1</f>
        <v>1</v>
      </c>
    </row>
    <row r="2208" spans="1:29" ht="43.2" x14ac:dyDescent="0.3">
      <c r="A2208">
        <v>2206</v>
      </c>
      <c r="B2208" s="1" t="s">
        <v>2207</v>
      </c>
      <c r="C2208" s="1" t="s">
        <v>6316</v>
      </c>
      <c r="D2208">
        <v>1100</v>
      </c>
      <c r="E2208">
        <f>VLOOKUP(D2208,LU_A!$C$2:$D$13,1,TRUE)</f>
        <v>1000</v>
      </c>
      <c r="F2208" t="str">
        <f>VLOOKUP($D2208,LU_A!$C$2:$D$13,2,TRUE)</f>
        <v>SmB</v>
      </c>
      <c r="G2208">
        <v>1130</v>
      </c>
      <c r="H2208" t="s">
        <v>8219</v>
      </c>
      <c r="I2208" t="s">
        <v>8224</v>
      </c>
      <c r="J2208" t="s">
        <v>8246</v>
      </c>
      <c r="K2208">
        <v>1334556624</v>
      </c>
      <c r="L2208" s="8">
        <f t="shared" si="340"/>
        <v>41015.257222222222</v>
      </c>
      <c r="M2208" s="8">
        <f t="shared" si="343"/>
        <v>41015</v>
      </c>
      <c r="N2208" s="9">
        <f t="shared" si="344"/>
        <v>0.25722222222248092</v>
      </c>
      <c r="O2208">
        <v>1333001424</v>
      </c>
      <c r="P2208" s="8">
        <f t="shared" si="341"/>
        <v>40997.257222222222</v>
      </c>
      <c r="Q2208" s="8">
        <f t="shared" si="345"/>
        <v>40997</v>
      </c>
      <c r="R2208" s="9">
        <f t="shared" si="346"/>
        <v>0.25722222222248092</v>
      </c>
      <c r="S2208" t="b">
        <v>0</v>
      </c>
      <c r="T2208">
        <v>34</v>
      </c>
      <c r="U2208">
        <f t="shared" si="347"/>
        <v>34</v>
      </c>
      <c r="V2208" t="str">
        <f t="shared" si="348"/>
        <v/>
      </c>
      <c r="W2208" t="b">
        <v>1</v>
      </c>
      <c r="X2208" t="s">
        <v>8278</v>
      </c>
      <c r="Y2208" s="3">
        <f t="shared" si="349"/>
        <v>1.0272727272727273</v>
      </c>
      <c r="Z2208" s="4">
        <f t="shared" si="342"/>
        <v>33.235294117647058</v>
      </c>
      <c r="AA2208" t="s">
        <v>8321</v>
      </c>
      <c r="AB2208" t="s">
        <v>8326</v>
      </c>
      <c r="AC2208">
        <f>1</f>
        <v>1</v>
      </c>
    </row>
    <row r="2209" spans="1:29" ht="43.2" x14ac:dyDescent="0.3">
      <c r="A2209">
        <v>2207</v>
      </c>
      <c r="B2209" s="1" t="s">
        <v>2208</v>
      </c>
      <c r="C2209" s="1" t="s">
        <v>6317</v>
      </c>
      <c r="D2209">
        <v>2000</v>
      </c>
      <c r="E2209">
        <f>VLOOKUP(D2209,LU_A!$C$2:$D$13,1,TRUE)</f>
        <v>1000</v>
      </c>
      <c r="F2209" t="str">
        <f>VLOOKUP($D2209,LU_A!$C$2:$D$13,2,TRUE)</f>
        <v>SmB</v>
      </c>
      <c r="G2209">
        <v>2000</v>
      </c>
      <c r="H2209" t="s">
        <v>8219</v>
      </c>
      <c r="I2209" t="s">
        <v>8224</v>
      </c>
      <c r="J2209" t="s">
        <v>8246</v>
      </c>
      <c r="K2209">
        <v>1384580373</v>
      </c>
      <c r="L2209" s="8">
        <f t="shared" si="340"/>
        <v>41594.235798611109</v>
      </c>
      <c r="M2209" s="8">
        <f t="shared" si="343"/>
        <v>41594</v>
      </c>
      <c r="N2209" s="9">
        <f t="shared" si="344"/>
        <v>0.23579861110920319</v>
      </c>
      <c r="O2209">
        <v>1381984773</v>
      </c>
      <c r="P2209" s="8">
        <f t="shared" si="341"/>
        <v>41564.194131944445</v>
      </c>
      <c r="Q2209" s="8">
        <f t="shared" si="345"/>
        <v>41564</v>
      </c>
      <c r="R2209" s="9">
        <f t="shared" si="346"/>
        <v>0.19413194444496185</v>
      </c>
      <c r="S2209" t="b">
        <v>0</v>
      </c>
      <c r="T2209">
        <v>7</v>
      </c>
      <c r="U2209">
        <f t="shared" si="347"/>
        <v>7</v>
      </c>
      <c r="V2209" t="str">
        <f t="shared" si="348"/>
        <v/>
      </c>
      <c r="W2209" t="b">
        <v>1</v>
      </c>
      <c r="X2209" t="s">
        <v>8278</v>
      </c>
      <c r="Y2209" s="3">
        <f t="shared" si="349"/>
        <v>1</v>
      </c>
      <c r="Z2209" s="4">
        <f t="shared" si="342"/>
        <v>285.71428571428572</v>
      </c>
      <c r="AA2209" t="s">
        <v>8321</v>
      </c>
      <c r="AB2209" t="s">
        <v>8326</v>
      </c>
      <c r="AC2209">
        <f>1</f>
        <v>1</v>
      </c>
    </row>
    <row r="2210" spans="1:29" ht="43.2" x14ac:dyDescent="0.3">
      <c r="A2210">
        <v>2208</v>
      </c>
      <c r="B2210" s="1" t="s">
        <v>2209</v>
      </c>
      <c r="C2210" s="1" t="s">
        <v>6318</v>
      </c>
      <c r="D2210">
        <v>1000</v>
      </c>
      <c r="E2210">
        <f>VLOOKUP(D2210,LU_A!$C$2:$D$13,1,TRUE)</f>
        <v>1000</v>
      </c>
      <c r="F2210" t="str">
        <f>VLOOKUP($D2210,LU_A!$C$2:$D$13,2,TRUE)</f>
        <v>SmB</v>
      </c>
      <c r="G2210">
        <v>1016</v>
      </c>
      <c r="H2210" t="s">
        <v>8219</v>
      </c>
      <c r="I2210" t="s">
        <v>8224</v>
      </c>
      <c r="J2210" t="s">
        <v>8246</v>
      </c>
      <c r="K2210">
        <v>1333771200</v>
      </c>
      <c r="L2210" s="8">
        <f t="shared" si="340"/>
        <v>41006.166666666664</v>
      </c>
      <c r="M2210" s="8">
        <f t="shared" si="343"/>
        <v>41006</v>
      </c>
      <c r="N2210" s="9">
        <f t="shared" si="344"/>
        <v>0.16666666666424135</v>
      </c>
      <c r="O2210">
        <v>1328649026</v>
      </c>
      <c r="P2210" s="8">
        <f t="shared" si="341"/>
        <v>40946.882245370369</v>
      </c>
      <c r="Q2210" s="8">
        <f t="shared" si="345"/>
        <v>40946</v>
      </c>
      <c r="R2210" s="9">
        <f t="shared" si="346"/>
        <v>0.88224537036876427</v>
      </c>
      <c r="S2210" t="b">
        <v>0</v>
      </c>
      <c r="T2210">
        <v>24</v>
      </c>
      <c r="U2210">
        <f t="shared" si="347"/>
        <v>24</v>
      </c>
      <c r="V2210" t="str">
        <f t="shared" si="348"/>
        <v/>
      </c>
      <c r="W2210" t="b">
        <v>1</v>
      </c>
      <c r="X2210" t="s">
        <v>8278</v>
      </c>
      <c r="Y2210" s="3">
        <f t="shared" si="349"/>
        <v>1.016</v>
      </c>
      <c r="Z2210" s="4">
        <f t="shared" si="342"/>
        <v>42.333333333333336</v>
      </c>
      <c r="AA2210" t="s">
        <v>8321</v>
      </c>
      <c r="AB2210" t="s">
        <v>8326</v>
      </c>
      <c r="AC2210">
        <f>1</f>
        <v>1</v>
      </c>
    </row>
    <row r="2211" spans="1:29" ht="28.8" x14ac:dyDescent="0.3">
      <c r="A2211">
        <v>2209</v>
      </c>
      <c r="B2211" s="1" t="s">
        <v>2210</v>
      </c>
      <c r="C2211" s="1" t="s">
        <v>6319</v>
      </c>
      <c r="D2211">
        <v>500</v>
      </c>
      <c r="E2211">
        <f>VLOOKUP(D2211,LU_A!$C$2:$D$13,1,TRUE)</f>
        <v>0</v>
      </c>
      <c r="F2211" t="str">
        <f>VLOOKUP($D2211,LU_A!$C$2:$D$13,2,TRUE)</f>
        <v>SmA</v>
      </c>
      <c r="G2211">
        <v>754</v>
      </c>
      <c r="H2211" t="s">
        <v>8219</v>
      </c>
      <c r="I2211" t="s">
        <v>8225</v>
      </c>
      <c r="J2211" t="s">
        <v>8247</v>
      </c>
      <c r="K2211">
        <v>1397516400</v>
      </c>
      <c r="L2211" s="8">
        <f t="shared" si="340"/>
        <v>41743.958333333336</v>
      </c>
      <c r="M2211" s="8">
        <f t="shared" si="343"/>
        <v>41743</v>
      </c>
      <c r="N2211" s="9">
        <f t="shared" si="344"/>
        <v>0.95833333333575865</v>
      </c>
      <c r="O2211">
        <v>1396524644</v>
      </c>
      <c r="P2211" s="8">
        <f t="shared" si="341"/>
        <v>41732.479675925926</v>
      </c>
      <c r="Q2211" s="8">
        <f t="shared" si="345"/>
        <v>41732</v>
      </c>
      <c r="R2211" s="9">
        <f t="shared" si="346"/>
        <v>0.47967592592613073</v>
      </c>
      <c r="S2211" t="b">
        <v>0</v>
      </c>
      <c r="T2211">
        <v>15</v>
      </c>
      <c r="U2211">
        <f t="shared" si="347"/>
        <v>15</v>
      </c>
      <c r="V2211" t="str">
        <f t="shared" si="348"/>
        <v/>
      </c>
      <c r="W2211" t="b">
        <v>1</v>
      </c>
      <c r="X2211" t="s">
        <v>8278</v>
      </c>
      <c r="Y2211" s="3">
        <f t="shared" si="349"/>
        <v>1.508</v>
      </c>
      <c r="Z2211" s="4">
        <f t="shared" si="342"/>
        <v>50.266666666666666</v>
      </c>
      <c r="AA2211" t="s">
        <v>8321</v>
      </c>
      <c r="AB2211" t="s">
        <v>8326</v>
      </c>
      <c r="AC2211">
        <f>1</f>
        <v>1</v>
      </c>
    </row>
    <row r="2212" spans="1:29" ht="43.2" x14ac:dyDescent="0.3">
      <c r="A2212">
        <v>2210</v>
      </c>
      <c r="B2212" s="1" t="s">
        <v>2211</v>
      </c>
      <c r="C2212" s="1" t="s">
        <v>6320</v>
      </c>
      <c r="D2212">
        <v>4000</v>
      </c>
      <c r="E2212">
        <f>VLOOKUP(D2212,LU_A!$C$2:$D$13,1,TRUE)</f>
        <v>1000</v>
      </c>
      <c r="F2212" t="str">
        <f>VLOOKUP($D2212,LU_A!$C$2:$D$13,2,TRUE)</f>
        <v>SmB</v>
      </c>
      <c r="G2212">
        <v>4457</v>
      </c>
      <c r="H2212" t="s">
        <v>8219</v>
      </c>
      <c r="I2212" t="s">
        <v>8224</v>
      </c>
      <c r="J2212" t="s">
        <v>8246</v>
      </c>
      <c r="K2212">
        <v>1334424960</v>
      </c>
      <c r="L2212" s="8">
        <f t="shared" si="340"/>
        <v>41013.73333333333</v>
      </c>
      <c r="M2212" s="8">
        <f t="shared" si="343"/>
        <v>41013</v>
      </c>
      <c r="N2212" s="9">
        <f t="shared" si="344"/>
        <v>0.73333333332993789</v>
      </c>
      <c r="O2212">
        <v>1329442510</v>
      </c>
      <c r="P2212" s="8">
        <f t="shared" si="341"/>
        <v>40956.066087962965</v>
      </c>
      <c r="Q2212" s="8">
        <f t="shared" si="345"/>
        <v>40956</v>
      </c>
      <c r="R2212" s="9">
        <f t="shared" si="346"/>
        <v>6.6087962964957114E-2</v>
      </c>
      <c r="S2212" t="b">
        <v>0</v>
      </c>
      <c r="T2212">
        <v>72</v>
      </c>
      <c r="U2212">
        <f t="shared" si="347"/>
        <v>72</v>
      </c>
      <c r="V2212" t="str">
        <f t="shared" si="348"/>
        <v/>
      </c>
      <c r="W2212" t="b">
        <v>1</v>
      </c>
      <c r="X2212" t="s">
        <v>8278</v>
      </c>
      <c r="Y2212" s="3">
        <f t="shared" si="349"/>
        <v>1.11425</v>
      </c>
      <c r="Z2212" s="4">
        <f t="shared" si="342"/>
        <v>61.902777777777779</v>
      </c>
      <c r="AA2212" t="s">
        <v>8321</v>
      </c>
      <c r="AB2212" t="s">
        <v>8326</v>
      </c>
      <c r="AC2212">
        <f>1</f>
        <v>1</v>
      </c>
    </row>
    <row r="2213" spans="1:29" ht="43.2" x14ac:dyDescent="0.3">
      <c r="A2213">
        <v>2211</v>
      </c>
      <c r="B2213" s="1" t="s">
        <v>2212</v>
      </c>
      <c r="C2213" s="1" t="s">
        <v>6321</v>
      </c>
      <c r="D2213">
        <v>2500</v>
      </c>
      <c r="E2213">
        <f>VLOOKUP(D2213,LU_A!$C$2:$D$13,1,TRUE)</f>
        <v>1000</v>
      </c>
      <c r="F2213" t="str">
        <f>VLOOKUP($D2213,LU_A!$C$2:$D$13,2,TRUE)</f>
        <v>SmB</v>
      </c>
      <c r="G2213">
        <v>4890</v>
      </c>
      <c r="H2213" t="s">
        <v>8219</v>
      </c>
      <c r="I2213" t="s">
        <v>8224</v>
      </c>
      <c r="J2213" t="s">
        <v>8246</v>
      </c>
      <c r="K2213">
        <v>1397113140</v>
      </c>
      <c r="L2213" s="8">
        <f t="shared" si="340"/>
        <v>41739.290972222225</v>
      </c>
      <c r="M2213" s="8">
        <f t="shared" si="343"/>
        <v>41739</v>
      </c>
      <c r="N2213" s="9">
        <f t="shared" si="344"/>
        <v>0.29097222222480923</v>
      </c>
      <c r="O2213">
        <v>1395168625</v>
      </c>
      <c r="P2213" s="8">
        <f t="shared" si="341"/>
        <v>41716.785011574073</v>
      </c>
      <c r="Q2213" s="8">
        <f t="shared" si="345"/>
        <v>41716</v>
      </c>
      <c r="R2213" s="9">
        <f t="shared" si="346"/>
        <v>0.78501157407299615</v>
      </c>
      <c r="S2213" t="b">
        <v>0</v>
      </c>
      <c r="T2213">
        <v>120</v>
      </c>
      <c r="U2213">
        <f t="shared" si="347"/>
        <v>120</v>
      </c>
      <c r="V2213" t="str">
        <f t="shared" si="348"/>
        <v/>
      </c>
      <c r="W2213" t="b">
        <v>1</v>
      </c>
      <c r="X2213" t="s">
        <v>8278</v>
      </c>
      <c r="Y2213" s="3">
        <f t="shared" si="349"/>
        <v>1.956</v>
      </c>
      <c r="Z2213" s="4">
        <f t="shared" si="342"/>
        <v>40.75</v>
      </c>
      <c r="AA2213" t="s">
        <v>8321</v>
      </c>
      <c r="AB2213" t="s">
        <v>8326</v>
      </c>
      <c r="AC2213">
        <f>1</f>
        <v>1</v>
      </c>
    </row>
    <row r="2214" spans="1:29" ht="43.2" x14ac:dyDescent="0.3">
      <c r="A2214">
        <v>2212</v>
      </c>
      <c r="B2214" s="1" t="s">
        <v>2213</v>
      </c>
      <c r="C2214" s="1" t="s">
        <v>6322</v>
      </c>
      <c r="D2214">
        <v>6000</v>
      </c>
      <c r="E2214">
        <f>VLOOKUP(D2214,LU_A!$C$2:$D$13,1,TRUE)</f>
        <v>5000</v>
      </c>
      <c r="F2214" t="str">
        <f>VLOOKUP($D2214,LU_A!$C$2:$D$13,2,TRUE)</f>
        <v>SmC</v>
      </c>
      <c r="G2214">
        <v>6863</v>
      </c>
      <c r="H2214" t="s">
        <v>8219</v>
      </c>
      <c r="I2214" t="s">
        <v>8224</v>
      </c>
      <c r="J2214" t="s">
        <v>8246</v>
      </c>
      <c r="K2214">
        <v>1383526800</v>
      </c>
      <c r="L2214" s="8">
        <f t="shared" si="340"/>
        <v>41582.041666666664</v>
      </c>
      <c r="M2214" s="8">
        <f t="shared" si="343"/>
        <v>41582</v>
      </c>
      <c r="N2214" s="9">
        <f t="shared" si="344"/>
        <v>4.1666666664241347E-2</v>
      </c>
      <c r="O2214">
        <v>1380650177</v>
      </c>
      <c r="P2214" s="8">
        <f t="shared" si="341"/>
        <v>41548.747418981482</v>
      </c>
      <c r="Q2214" s="8">
        <f t="shared" si="345"/>
        <v>41548</v>
      </c>
      <c r="R2214" s="9">
        <f t="shared" si="346"/>
        <v>0.747418981482042</v>
      </c>
      <c r="S2214" t="b">
        <v>0</v>
      </c>
      <c r="T2214">
        <v>123</v>
      </c>
      <c r="U2214">
        <f t="shared" si="347"/>
        <v>123</v>
      </c>
      <c r="V2214" t="str">
        <f t="shared" si="348"/>
        <v/>
      </c>
      <c r="W2214" t="b">
        <v>1</v>
      </c>
      <c r="X2214" t="s">
        <v>8278</v>
      </c>
      <c r="Y2214" s="3">
        <f t="shared" si="349"/>
        <v>1.1438333333333333</v>
      </c>
      <c r="Z2214" s="4">
        <f t="shared" si="342"/>
        <v>55.796747967479675</v>
      </c>
      <c r="AA2214" t="s">
        <v>8321</v>
      </c>
      <c r="AB2214" t="s">
        <v>8326</v>
      </c>
      <c r="AC2214">
        <f>1</f>
        <v>1</v>
      </c>
    </row>
    <row r="2215" spans="1:29" ht="57.6" x14ac:dyDescent="0.3">
      <c r="A2215">
        <v>2213</v>
      </c>
      <c r="B2215" s="1" t="s">
        <v>2214</v>
      </c>
      <c r="C2215" s="1" t="s">
        <v>6323</v>
      </c>
      <c r="D2215">
        <v>5</v>
      </c>
      <c r="E2215">
        <f>VLOOKUP(D2215,LU_A!$C$2:$D$13,1,TRUE)</f>
        <v>0</v>
      </c>
      <c r="F2215" t="str">
        <f>VLOOKUP($D2215,LU_A!$C$2:$D$13,2,TRUE)</f>
        <v>SmA</v>
      </c>
      <c r="G2215">
        <v>10</v>
      </c>
      <c r="H2215" t="s">
        <v>8219</v>
      </c>
      <c r="I2215" t="s">
        <v>8224</v>
      </c>
      <c r="J2215" t="s">
        <v>8246</v>
      </c>
      <c r="K2215">
        <v>1431719379</v>
      </c>
      <c r="L2215" s="8">
        <f t="shared" si="340"/>
        <v>42139.826145833329</v>
      </c>
      <c r="M2215" s="8">
        <f t="shared" si="343"/>
        <v>42139</v>
      </c>
      <c r="N2215" s="9">
        <f t="shared" si="344"/>
        <v>0.82614583332906477</v>
      </c>
      <c r="O2215">
        <v>1429127379</v>
      </c>
      <c r="P2215" s="8">
        <f t="shared" si="341"/>
        <v>42109.826145833329</v>
      </c>
      <c r="Q2215" s="8">
        <f t="shared" si="345"/>
        <v>42109</v>
      </c>
      <c r="R2215" s="9">
        <f t="shared" si="346"/>
        <v>0.82614583332906477</v>
      </c>
      <c r="S2215" t="b">
        <v>0</v>
      </c>
      <c r="T2215">
        <v>1</v>
      </c>
      <c r="U2215">
        <f t="shared" si="347"/>
        <v>1</v>
      </c>
      <c r="V2215" t="str">
        <f t="shared" si="348"/>
        <v/>
      </c>
      <c r="W2215" t="b">
        <v>1</v>
      </c>
      <c r="X2215" t="s">
        <v>8278</v>
      </c>
      <c r="Y2215" s="3">
        <f t="shared" si="349"/>
        <v>2</v>
      </c>
      <c r="Z2215" s="4">
        <f t="shared" si="342"/>
        <v>10</v>
      </c>
      <c r="AA2215" t="s">
        <v>8321</v>
      </c>
      <c r="AB2215" t="s">
        <v>8326</v>
      </c>
      <c r="AC2215">
        <f>1</f>
        <v>1</v>
      </c>
    </row>
    <row r="2216" spans="1:29" ht="43.2" x14ac:dyDescent="0.3">
      <c r="A2216">
        <v>2214</v>
      </c>
      <c r="B2216" s="1" t="s">
        <v>2215</v>
      </c>
      <c r="C2216" s="1" t="s">
        <v>6324</v>
      </c>
      <c r="D2216">
        <v>600</v>
      </c>
      <c r="E2216">
        <f>VLOOKUP(D2216,LU_A!$C$2:$D$13,1,TRUE)</f>
        <v>0</v>
      </c>
      <c r="F2216" t="str">
        <f>VLOOKUP($D2216,LU_A!$C$2:$D$13,2,TRUE)</f>
        <v>SmA</v>
      </c>
      <c r="G2216">
        <v>1755.01</v>
      </c>
      <c r="H2216" t="s">
        <v>8219</v>
      </c>
      <c r="I2216" t="s">
        <v>8224</v>
      </c>
      <c r="J2216" t="s">
        <v>8246</v>
      </c>
      <c r="K2216">
        <v>1391713248</v>
      </c>
      <c r="L2216" s="8">
        <f t="shared" si="340"/>
        <v>41676.792222222226</v>
      </c>
      <c r="M2216" s="8">
        <f t="shared" si="343"/>
        <v>41676</v>
      </c>
      <c r="N2216" s="9">
        <f t="shared" si="344"/>
        <v>0.79222222222597338</v>
      </c>
      <c r="O2216">
        <v>1389121248</v>
      </c>
      <c r="P2216" s="8">
        <f t="shared" si="341"/>
        <v>41646.792222222226</v>
      </c>
      <c r="Q2216" s="8">
        <f t="shared" si="345"/>
        <v>41646</v>
      </c>
      <c r="R2216" s="9">
        <f t="shared" si="346"/>
        <v>0.79222222222597338</v>
      </c>
      <c r="S2216" t="b">
        <v>0</v>
      </c>
      <c r="T2216">
        <v>24</v>
      </c>
      <c r="U2216">
        <f t="shared" si="347"/>
        <v>24</v>
      </c>
      <c r="V2216" t="str">
        <f t="shared" si="348"/>
        <v/>
      </c>
      <c r="W2216" t="b">
        <v>1</v>
      </c>
      <c r="X2216" t="s">
        <v>8278</v>
      </c>
      <c r="Y2216" s="3">
        <f t="shared" si="349"/>
        <v>2.9250166666666666</v>
      </c>
      <c r="Z2216" s="4">
        <f t="shared" si="342"/>
        <v>73.125416666666666</v>
      </c>
      <c r="AA2216" t="s">
        <v>8321</v>
      </c>
      <c r="AB2216" t="s">
        <v>8326</v>
      </c>
      <c r="AC2216">
        <f>1</f>
        <v>1</v>
      </c>
    </row>
    <row r="2217" spans="1:29" ht="28.8" x14ac:dyDescent="0.3">
      <c r="A2217">
        <v>2215</v>
      </c>
      <c r="B2217" s="1" t="s">
        <v>2216</v>
      </c>
      <c r="C2217" s="1" t="s">
        <v>6325</v>
      </c>
      <c r="D2217">
        <v>550</v>
      </c>
      <c r="E2217">
        <f>VLOOKUP(D2217,LU_A!$C$2:$D$13,1,TRUE)</f>
        <v>0</v>
      </c>
      <c r="F2217" t="str">
        <f>VLOOKUP($D2217,LU_A!$C$2:$D$13,2,TRUE)</f>
        <v>SmA</v>
      </c>
      <c r="G2217">
        <v>860</v>
      </c>
      <c r="H2217" t="s">
        <v>8219</v>
      </c>
      <c r="I2217" t="s">
        <v>8224</v>
      </c>
      <c r="J2217" t="s">
        <v>8246</v>
      </c>
      <c r="K2217">
        <v>1331621940</v>
      </c>
      <c r="L2217" s="8">
        <f t="shared" si="340"/>
        <v>40981.290972222225</v>
      </c>
      <c r="M2217" s="8">
        <f t="shared" si="343"/>
        <v>40981</v>
      </c>
      <c r="N2217" s="9">
        <f t="shared" si="344"/>
        <v>0.29097222222480923</v>
      </c>
      <c r="O2217">
        <v>1329671572</v>
      </c>
      <c r="P2217" s="8">
        <f t="shared" si="341"/>
        <v>40958.717268518521</v>
      </c>
      <c r="Q2217" s="8">
        <f t="shared" si="345"/>
        <v>40958</v>
      </c>
      <c r="R2217" s="9">
        <f t="shared" si="346"/>
        <v>0.71726851852145046</v>
      </c>
      <c r="S2217" t="b">
        <v>0</v>
      </c>
      <c r="T2217">
        <v>33</v>
      </c>
      <c r="U2217">
        <f t="shared" si="347"/>
        <v>33</v>
      </c>
      <c r="V2217" t="str">
        <f t="shared" si="348"/>
        <v/>
      </c>
      <c r="W2217" t="b">
        <v>1</v>
      </c>
      <c r="X2217" t="s">
        <v>8278</v>
      </c>
      <c r="Y2217" s="3">
        <f t="shared" si="349"/>
        <v>1.5636363636363637</v>
      </c>
      <c r="Z2217" s="4">
        <f t="shared" si="342"/>
        <v>26.060606060606062</v>
      </c>
      <c r="AA2217" t="s">
        <v>8321</v>
      </c>
      <c r="AB2217" t="s">
        <v>8326</v>
      </c>
      <c r="AC2217">
        <f>1</f>
        <v>1</v>
      </c>
    </row>
    <row r="2218" spans="1:29" ht="43.2" x14ac:dyDescent="0.3">
      <c r="A2218">
        <v>2216</v>
      </c>
      <c r="B2218" s="1" t="s">
        <v>2217</v>
      </c>
      <c r="C2218" s="1" t="s">
        <v>6326</v>
      </c>
      <c r="D2218">
        <v>300</v>
      </c>
      <c r="E2218">
        <f>VLOOKUP(D2218,LU_A!$C$2:$D$13,1,TRUE)</f>
        <v>0</v>
      </c>
      <c r="F2218" t="str">
        <f>VLOOKUP($D2218,LU_A!$C$2:$D$13,2,TRUE)</f>
        <v>SmA</v>
      </c>
      <c r="G2218">
        <v>317</v>
      </c>
      <c r="H2218" t="s">
        <v>8219</v>
      </c>
      <c r="I2218" t="s">
        <v>8224</v>
      </c>
      <c r="J2218" t="s">
        <v>8246</v>
      </c>
      <c r="K2218">
        <v>1437674545</v>
      </c>
      <c r="L2218" s="8">
        <f t="shared" si="340"/>
        <v>42208.751678240747</v>
      </c>
      <c r="M2218" s="8">
        <f t="shared" si="343"/>
        <v>42208</v>
      </c>
      <c r="N2218" s="9">
        <f t="shared" si="344"/>
        <v>0.75167824074742384</v>
      </c>
      <c r="O2218">
        <v>1436464945</v>
      </c>
      <c r="P2218" s="8">
        <f t="shared" si="341"/>
        <v>42194.751678240747</v>
      </c>
      <c r="Q2218" s="8">
        <f t="shared" si="345"/>
        <v>42194</v>
      </c>
      <c r="R2218" s="9">
        <f t="shared" si="346"/>
        <v>0.75167824074742384</v>
      </c>
      <c r="S2218" t="b">
        <v>0</v>
      </c>
      <c r="T2218">
        <v>14</v>
      </c>
      <c r="U2218">
        <f t="shared" si="347"/>
        <v>14</v>
      </c>
      <c r="V2218" t="str">
        <f t="shared" si="348"/>
        <v/>
      </c>
      <c r="W2218" t="b">
        <v>1</v>
      </c>
      <c r="X2218" t="s">
        <v>8278</v>
      </c>
      <c r="Y2218" s="3">
        <f t="shared" si="349"/>
        <v>1.0566666666666666</v>
      </c>
      <c r="Z2218" s="4">
        <f t="shared" si="342"/>
        <v>22.642857142857142</v>
      </c>
      <c r="AA2218" t="s">
        <v>8321</v>
      </c>
      <c r="AB2218" t="s">
        <v>8326</v>
      </c>
      <c r="AC2218">
        <f>1</f>
        <v>1</v>
      </c>
    </row>
    <row r="2219" spans="1:29" ht="43.2" x14ac:dyDescent="0.3">
      <c r="A2219">
        <v>2217</v>
      </c>
      <c r="B2219" s="1" t="s">
        <v>2218</v>
      </c>
      <c r="C2219" s="1" t="s">
        <v>6327</v>
      </c>
      <c r="D2219">
        <v>420</v>
      </c>
      <c r="E2219">
        <f>VLOOKUP(D2219,LU_A!$C$2:$D$13,1,TRUE)</f>
        <v>0</v>
      </c>
      <c r="F2219" t="str">
        <f>VLOOKUP($D2219,LU_A!$C$2:$D$13,2,TRUE)</f>
        <v>SmA</v>
      </c>
      <c r="G2219">
        <v>425</v>
      </c>
      <c r="H2219" t="s">
        <v>8219</v>
      </c>
      <c r="I2219" t="s">
        <v>8224</v>
      </c>
      <c r="J2219" t="s">
        <v>8246</v>
      </c>
      <c r="K2219">
        <v>1446451200</v>
      </c>
      <c r="L2219" s="8">
        <f t="shared" si="340"/>
        <v>42310.333333333328</v>
      </c>
      <c r="M2219" s="8">
        <f t="shared" si="343"/>
        <v>42310</v>
      </c>
      <c r="N2219" s="9">
        <f t="shared" si="344"/>
        <v>0.33333333332848269</v>
      </c>
      <c r="O2219">
        <v>1445539113</v>
      </c>
      <c r="P2219" s="8">
        <f t="shared" si="341"/>
        <v>42299.776770833334</v>
      </c>
      <c r="Q2219" s="8">
        <f t="shared" si="345"/>
        <v>42299</v>
      </c>
      <c r="R2219" s="9">
        <f t="shared" si="346"/>
        <v>0.77677083333401242</v>
      </c>
      <c r="S2219" t="b">
        <v>0</v>
      </c>
      <c r="T2219">
        <v>9</v>
      </c>
      <c r="U2219">
        <f t="shared" si="347"/>
        <v>9</v>
      </c>
      <c r="V2219" t="str">
        <f t="shared" si="348"/>
        <v/>
      </c>
      <c r="W2219" t="b">
        <v>1</v>
      </c>
      <c r="X2219" t="s">
        <v>8278</v>
      </c>
      <c r="Y2219" s="3">
        <f t="shared" si="349"/>
        <v>1.0119047619047619</v>
      </c>
      <c r="Z2219" s="4">
        <f t="shared" si="342"/>
        <v>47.222222222222221</v>
      </c>
      <c r="AA2219" t="s">
        <v>8321</v>
      </c>
      <c r="AB2219" t="s">
        <v>8326</v>
      </c>
      <c r="AC2219">
        <f>1</f>
        <v>1</v>
      </c>
    </row>
    <row r="2220" spans="1:29" ht="43.2" x14ac:dyDescent="0.3">
      <c r="A2220">
        <v>2218</v>
      </c>
      <c r="B2220" s="1" t="s">
        <v>2219</v>
      </c>
      <c r="C2220" s="1" t="s">
        <v>6328</v>
      </c>
      <c r="D2220">
        <v>2000</v>
      </c>
      <c r="E2220">
        <f>VLOOKUP(D2220,LU_A!$C$2:$D$13,1,TRUE)</f>
        <v>1000</v>
      </c>
      <c r="F2220" t="str">
        <f>VLOOKUP($D2220,LU_A!$C$2:$D$13,2,TRUE)</f>
        <v>SmB</v>
      </c>
      <c r="G2220">
        <v>2456.66</v>
      </c>
      <c r="H2220" t="s">
        <v>8219</v>
      </c>
      <c r="I2220" t="s">
        <v>8224</v>
      </c>
      <c r="J2220" t="s">
        <v>8246</v>
      </c>
      <c r="K2220">
        <v>1346198400</v>
      </c>
      <c r="L2220" s="8">
        <f t="shared" si="340"/>
        <v>41150</v>
      </c>
      <c r="M2220" s="8">
        <f t="shared" si="343"/>
        <v>41150</v>
      </c>
      <c r="N2220" s="9">
        <f t="shared" si="344"/>
        <v>0</v>
      </c>
      <c r="O2220">
        <v>1344281383</v>
      </c>
      <c r="P2220" s="8">
        <f t="shared" si="341"/>
        <v>41127.812303240738</v>
      </c>
      <c r="Q2220" s="8">
        <f t="shared" si="345"/>
        <v>41127</v>
      </c>
      <c r="R2220" s="9">
        <f t="shared" si="346"/>
        <v>0.81230324073840166</v>
      </c>
      <c r="S2220" t="b">
        <v>0</v>
      </c>
      <c r="T2220">
        <v>76</v>
      </c>
      <c r="U2220">
        <f t="shared" si="347"/>
        <v>76</v>
      </c>
      <c r="V2220" t="str">
        <f t="shared" si="348"/>
        <v/>
      </c>
      <c r="W2220" t="b">
        <v>1</v>
      </c>
      <c r="X2220" t="s">
        <v>8278</v>
      </c>
      <c r="Y2220" s="3">
        <f t="shared" si="349"/>
        <v>1.2283299999999999</v>
      </c>
      <c r="Z2220" s="4">
        <f t="shared" si="342"/>
        <v>32.324473684210524</v>
      </c>
      <c r="AA2220" t="s">
        <v>8321</v>
      </c>
      <c r="AB2220" t="s">
        <v>8326</v>
      </c>
      <c r="AC2220">
        <f>1</f>
        <v>1</v>
      </c>
    </row>
    <row r="2221" spans="1:29" ht="43.2" x14ac:dyDescent="0.3">
      <c r="A2221">
        <v>2219</v>
      </c>
      <c r="B2221" s="1" t="s">
        <v>2220</v>
      </c>
      <c r="C2221" s="1" t="s">
        <v>6329</v>
      </c>
      <c r="D2221">
        <v>1000</v>
      </c>
      <c r="E2221">
        <f>VLOOKUP(D2221,LU_A!$C$2:$D$13,1,TRUE)</f>
        <v>1000</v>
      </c>
      <c r="F2221" t="str">
        <f>VLOOKUP($D2221,LU_A!$C$2:$D$13,2,TRUE)</f>
        <v>SmB</v>
      </c>
      <c r="G2221">
        <v>1015</v>
      </c>
      <c r="H2221" t="s">
        <v>8219</v>
      </c>
      <c r="I2221" t="s">
        <v>8224</v>
      </c>
      <c r="J2221" t="s">
        <v>8246</v>
      </c>
      <c r="K2221">
        <v>1440004512</v>
      </c>
      <c r="L2221" s="8">
        <f t="shared" si="340"/>
        <v>42235.718888888892</v>
      </c>
      <c r="M2221" s="8">
        <f t="shared" si="343"/>
        <v>42235</v>
      </c>
      <c r="N2221" s="9">
        <f t="shared" si="344"/>
        <v>0.718888888892252</v>
      </c>
      <c r="O2221">
        <v>1437412512</v>
      </c>
      <c r="P2221" s="8">
        <f t="shared" si="341"/>
        <v>42205.718888888892</v>
      </c>
      <c r="Q2221" s="8">
        <f t="shared" si="345"/>
        <v>42205</v>
      </c>
      <c r="R2221" s="9">
        <f t="shared" si="346"/>
        <v>0.718888888892252</v>
      </c>
      <c r="S2221" t="b">
        <v>0</v>
      </c>
      <c r="T2221">
        <v>19</v>
      </c>
      <c r="U2221">
        <f t="shared" si="347"/>
        <v>19</v>
      </c>
      <c r="V2221" t="str">
        <f t="shared" si="348"/>
        <v/>
      </c>
      <c r="W2221" t="b">
        <v>1</v>
      </c>
      <c r="X2221" t="s">
        <v>8278</v>
      </c>
      <c r="Y2221" s="3">
        <f t="shared" si="349"/>
        <v>1.0149999999999999</v>
      </c>
      <c r="Z2221" s="4">
        <f t="shared" si="342"/>
        <v>53.421052631578945</v>
      </c>
      <c r="AA2221" t="s">
        <v>8321</v>
      </c>
      <c r="AB2221" t="s">
        <v>8326</v>
      </c>
      <c r="AC2221">
        <f>1</f>
        <v>1</v>
      </c>
    </row>
    <row r="2222" spans="1:29" ht="43.2" x14ac:dyDescent="0.3">
      <c r="A2222">
        <v>2220</v>
      </c>
      <c r="B2222" s="1" t="s">
        <v>2221</v>
      </c>
      <c r="C2222" s="1" t="s">
        <v>6330</v>
      </c>
      <c r="D2222">
        <v>3500</v>
      </c>
      <c r="E2222">
        <f>VLOOKUP(D2222,LU_A!$C$2:$D$13,1,TRUE)</f>
        <v>1000</v>
      </c>
      <c r="F2222" t="str">
        <f>VLOOKUP($D2222,LU_A!$C$2:$D$13,2,TRUE)</f>
        <v>SmB</v>
      </c>
      <c r="G2222">
        <v>3540</v>
      </c>
      <c r="H2222" t="s">
        <v>8219</v>
      </c>
      <c r="I2222" t="s">
        <v>8224</v>
      </c>
      <c r="J2222" t="s">
        <v>8246</v>
      </c>
      <c r="K2222">
        <v>1374888436</v>
      </c>
      <c r="L2222" s="8">
        <f t="shared" si="340"/>
        <v>41482.060601851852</v>
      </c>
      <c r="M2222" s="8">
        <f t="shared" si="343"/>
        <v>41482</v>
      </c>
      <c r="N2222" s="9">
        <f t="shared" si="344"/>
        <v>6.0601851851970423E-2</v>
      </c>
      <c r="O2222">
        <v>1372296436</v>
      </c>
      <c r="P2222" s="8">
        <f t="shared" si="341"/>
        <v>41452.060601851852</v>
      </c>
      <c r="Q2222" s="8">
        <f t="shared" si="345"/>
        <v>41452</v>
      </c>
      <c r="R2222" s="9">
        <f t="shared" si="346"/>
        <v>6.0601851851970423E-2</v>
      </c>
      <c r="S2222" t="b">
        <v>0</v>
      </c>
      <c r="T2222">
        <v>69</v>
      </c>
      <c r="U2222">
        <f t="shared" si="347"/>
        <v>69</v>
      </c>
      <c r="V2222" t="str">
        <f t="shared" si="348"/>
        <v/>
      </c>
      <c r="W2222" t="b">
        <v>1</v>
      </c>
      <c r="X2222" t="s">
        <v>8278</v>
      </c>
      <c r="Y2222" s="3">
        <f t="shared" si="349"/>
        <v>1.0114285714285713</v>
      </c>
      <c r="Z2222" s="4">
        <f t="shared" si="342"/>
        <v>51.304347826086953</v>
      </c>
      <c r="AA2222" t="s">
        <v>8321</v>
      </c>
      <c r="AB2222" t="s">
        <v>8326</v>
      </c>
      <c r="AC2222">
        <f>1</f>
        <v>1</v>
      </c>
    </row>
    <row r="2223" spans="1:29" ht="43.2" x14ac:dyDescent="0.3">
      <c r="A2223">
        <v>2221</v>
      </c>
      <c r="B2223" s="1" t="s">
        <v>2222</v>
      </c>
      <c r="C2223" s="1" t="s">
        <v>6331</v>
      </c>
      <c r="D2223">
        <v>7500</v>
      </c>
      <c r="E2223">
        <f>VLOOKUP(D2223,LU_A!$C$2:$D$13,1,TRUE)</f>
        <v>5000</v>
      </c>
      <c r="F2223" t="str">
        <f>VLOOKUP($D2223,LU_A!$C$2:$D$13,2,TRUE)</f>
        <v>SmC</v>
      </c>
      <c r="G2223">
        <v>8109</v>
      </c>
      <c r="H2223" t="s">
        <v>8219</v>
      </c>
      <c r="I2223" t="s">
        <v>8224</v>
      </c>
      <c r="J2223" t="s">
        <v>8246</v>
      </c>
      <c r="K2223">
        <v>1461369600</v>
      </c>
      <c r="L2223" s="8">
        <f t="shared" si="340"/>
        <v>42483</v>
      </c>
      <c r="M2223" s="8">
        <f t="shared" si="343"/>
        <v>42483</v>
      </c>
      <c r="N2223" s="9">
        <f t="shared" si="344"/>
        <v>0</v>
      </c>
      <c r="O2223">
        <v>1458748809</v>
      </c>
      <c r="P2223" s="8">
        <f t="shared" si="341"/>
        <v>42452.666770833333</v>
      </c>
      <c r="Q2223" s="8">
        <f t="shared" si="345"/>
        <v>42452</v>
      </c>
      <c r="R2223" s="9">
        <f t="shared" si="346"/>
        <v>0.66677083333343035</v>
      </c>
      <c r="S2223" t="b">
        <v>0</v>
      </c>
      <c r="T2223">
        <v>218</v>
      </c>
      <c r="U2223">
        <f t="shared" si="347"/>
        <v>218</v>
      </c>
      <c r="V2223" t="str">
        <f t="shared" si="348"/>
        <v/>
      </c>
      <c r="W2223" t="b">
        <v>1</v>
      </c>
      <c r="X2223" t="s">
        <v>8295</v>
      </c>
      <c r="Y2223" s="3">
        <f t="shared" si="349"/>
        <v>1.0811999999999999</v>
      </c>
      <c r="Z2223" s="4">
        <f t="shared" si="342"/>
        <v>37.197247706422019</v>
      </c>
      <c r="AA2223" t="s">
        <v>8329</v>
      </c>
      <c r="AB2223" t="s">
        <v>8347</v>
      </c>
      <c r="AC2223">
        <f>1</f>
        <v>1</v>
      </c>
    </row>
    <row r="2224" spans="1:29" ht="43.2" x14ac:dyDescent="0.3">
      <c r="A2224">
        <v>2222</v>
      </c>
      <c r="B2224" s="1" t="s">
        <v>2223</v>
      </c>
      <c r="C2224" s="1" t="s">
        <v>6332</v>
      </c>
      <c r="D2224">
        <v>500</v>
      </c>
      <c r="E2224">
        <f>VLOOKUP(D2224,LU_A!$C$2:$D$13,1,TRUE)</f>
        <v>0</v>
      </c>
      <c r="F2224" t="str">
        <f>VLOOKUP($D2224,LU_A!$C$2:$D$13,2,TRUE)</f>
        <v>SmA</v>
      </c>
      <c r="G2224">
        <v>813</v>
      </c>
      <c r="H2224" t="s">
        <v>8219</v>
      </c>
      <c r="I2224" t="s">
        <v>8224</v>
      </c>
      <c r="J2224" t="s">
        <v>8246</v>
      </c>
      <c r="K2224">
        <v>1327776847</v>
      </c>
      <c r="L2224" s="8">
        <f t="shared" si="340"/>
        <v>40936.787581018521</v>
      </c>
      <c r="M2224" s="8">
        <f t="shared" si="343"/>
        <v>40936</v>
      </c>
      <c r="N2224" s="9">
        <f t="shared" si="344"/>
        <v>0.78758101852145046</v>
      </c>
      <c r="O2224">
        <v>1325184847</v>
      </c>
      <c r="P2224" s="8">
        <f t="shared" si="341"/>
        <v>40906.787581018521</v>
      </c>
      <c r="Q2224" s="8">
        <f t="shared" si="345"/>
        <v>40906</v>
      </c>
      <c r="R2224" s="9">
        <f t="shared" si="346"/>
        <v>0.78758101852145046</v>
      </c>
      <c r="S2224" t="b">
        <v>0</v>
      </c>
      <c r="T2224">
        <v>30</v>
      </c>
      <c r="U2224">
        <f t="shared" si="347"/>
        <v>30</v>
      </c>
      <c r="V2224" t="str">
        <f t="shared" si="348"/>
        <v/>
      </c>
      <c r="W2224" t="b">
        <v>1</v>
      </c>
      <c r="X2224" t="s">
        <v>8295</v>
      </c>
      <c r="Y2224" s="3">
        <f t="shared" si="349"/>
        <v>1.6259999999999999</v>
      </c>
      <c r="Z2224" s="4">
        <f t="shared" si="342"/>
        <v>27.1</v>
      </c>
      <c r="AA2224" t="s">
        <v>8329</v>
      </c>
      <c r="AB2224" t="s">
        <v>8347</v>
      </c>
      <c r="AC2224">
        <f>1</f>
        <v>1</v>
      </c>
    </row>
    <row r="2225" spans="1:29" ht="57.6" x14ac:dyDescent="0.3">
      <c r="A2225">
        <v>2223</v>
      </c>
      <c r="B2225" s="1" t="s">
        <v>2224</v>
      </c>
      <c r="C2225" s="1" t="s">
        <v>6333</v>
      </c>
      <c r="D2225">
        <v>19500</v>
      </c>
      <c r="E2225">
        <f>VLOOKUP(D2225,LU_A!$C$2:$D$13,1,TRUE)</f>
        <v>15000</v>
      </c>
      <c r="F2225" t="str">
        <f>VLOOKUP($D2225,LU_A!$C$2:$D$13,2,TRUE)</f>
        <v>MedA</v>
      </c>
      <c r="G2225">
        <v>20631</v>
      </c>
      <c r="H2225" t="s">
        <v>8219</v>
      </c>
      <c r="I2225" t="s">
        <v>8229</v>
      </c>
      <c r="J2225" t="s">
        <v>8251</v>
      </c>
      <c r="K2225">
        <v>1435418568</v>
      </c>
      <c r="L2225" s="8">
        <f t="shared" si="340"/>
        <v>42182.640833333338</v>
      </c>
      <c r="M2225" s="8">
        <f t="shared" si="343"/>
        <v>42182</v>
      </c>
      <c r="N2225" s="9">
        <f t="shared" si="344"/>
        <v>0.640833333338378</v>
      </c>
      <c r="O2225">
        <v>1432826568</v>
      </c>
      <c r="P2225" s="8">
        <f t="shared" si="341"/>
        <v>42152.640833333338</v>
      </c>
      <c r="Q2225" s="8">
        <f t="shared" si="345"/>
        <v>42152</v>
      </c>
      <c r="R2225" s="9">
        <f t="shared" si="346"/>
        <v>0.640833333338378</v>
      </c>
      <c r="S2225" t="b">
        <v>0</v>
      </c>
      <c r="T2225">
        <v>100</v>
      </c>
      <c r="U2225">
        <f t="shared" si="347"/>
        <v>100</v>
      </c>
      <c r="V2225" t="str">
        <f t="shared" si="348"/>
        <v/>
      </c>
      <c r="W2225" t="b">
        <v>1</v>
      </c>
      <c r="X2225" t="s">
        <v>8295</v>
      </c>
      <c r="Y2225" s="3">
        <f t="shared" si="349"/>
        <v>1.0580000000000001</v>
      </c>
      <c r="Z2225" s="4">
        <f t="shared" si="342"/>
        <v>206.31</v>
      </c>
      <c r="AA2225" t="s">
        <v>8329</v>
      </c>
      <c r="AB2225" t="s">
        <v>8347</v>
      </c>
      <c r="AC2225">
        <f>1</f>
        <v>1</v>
      </c>
    </row>
    <row r="2226" spans="1:29" ht="43.2" x14ac:dyDescent="0.3">
      <c r="A2226">
        <v>2224</v>
      </c>
      <c r="B2226" s="1" t="s">
        <v>2225</v>
      </c>
      <c r="C2226" s="1" t="s">
        <v>6334</v>
      </c>
      <c r="D2226">
        <v>10000</v>
      </c>
      <c r="E2226">
        <f>VLOOKUP(D2226,LU_A!$C$2:$D$13,1,TRUE)</f>
        <v>10000</v>
      </c>
      <c r="F2226" t="str">
        <f>VLOOKUP($D2226,LU_A!$C$2:$D$13,2,TRUE)</f>
        <v>SmD</v>
      </c>
      <c r="G2226">
        <v>24315</v>
      </c>
      <c r="H2226" t="s">
        <v>8219</v>
      </c>
      <c r="I2226" t="s">
        <v>8224</v>
      </c>
      <c r="J2226" t="s">
        <v>8246</v>
      </c>
      <c r="K2226">
        <v>1477767600</v>
      </c>
      <c r="L2226" s="8">
        <f t="shared" si="340"/>
        <v>42672.791666666672</v>
      </c>
      <c r="M2226" s="8">
        <f t="shared" si="343"/>
        <v>42672</v>
      </c>
      <c r="N2226" s="9">
        <f t="shared" si="344"/>
        <v>0.79166666667151731</v>
      </c>
      <c r="O2226">
        <v>1475337675</v>
      </c>
      <c r="P2226" s="8">
        <f t="shared" si="341"/>
        <v>42644.667534722219</v>
      </c>
      <c r="Q2226" s="8">
        <f t="shared" si="345"/>
        <v>42644</v>
      </c>
      <c r="R2226" s="9">
        <f t="shared" si="346"/>
        <v>0.66753472221898846</v>
      </c>
      <c r="S2226" t="b">
        <v>0</v>
      </c>
      <c r="T2226">
        <v>296</v>
      </c>
      <c r="U2226">
        <f t="shared" si="347"/>
        <v>296</v>
      </c>
      <c r="V2226" t="str">
        <f t="shared" si="348"/>
        <v/>
      </c>
      <c r="W2226" t="b">
        <v>1</v>
      </c>
      <c r="X2226" t="s">
        <v>8295</v>
      </c>
      <c r="Y2226" s="3">
        <f t="shared" si="349"/>
        <v>2.4315000000000002</v>
      </c>
      <c r="Z2226" s="4">
        <f t="shared" si="342"/>
        <v>82.145270270270274</v>
      </c>
      <c r="AA2226" t="s">
        <v>8329</v>
      </c>
      <c r="AB2226" t="s">
        <v>8347</v>
      </c>
      <c r="AC2226">
        <f>1</f>
        <v>1</v>
      </c>
    </row>
    <row r="2227" spans="1:29" ht="43.2" x14ac:dyDescent="0.3">
      <c r="A2227">
        <v>2225</v>
      </c>
      <c r="B2227" s="1" t="s">
        <v>2226</v>
      </c>
      <c r="C2227" s="1" t="s">
        <v>6335</v>
      </c>
      <c r="D2227">
        <v>21000</v>
      </c>
      <c r="E2227">
        <f>VLOOKUP(D2227,LU_A!$C$2:$D$13,1,TRUE)</f>
        <v>20000</v>
      </c>
      <c r="F2227" t="str">
        <f>VLOOKUP($D2227,LU_A!$C$2:$D$13,2,TRUE)</f>
        <v>MedB</v>
      </c>
      <c r="G2227">
        <v>198415.01</v>
      </c>
      <c r="H2227" t="s">
        <v>8219</v>
      </c>
      <c r="I2227" t="s">
        <v>8225</v>
      </c>
      <c r="J2227" t="s">
        <v>8247</v>
      </c>
      <c r="K2227">
        <v>1411326015</v>
      </c>
      <c r="L2227" s="8">
        <f t="shared" si="340"/>
        <v>41903.79184027778</v>
      </c>
      <c r="M2227" s="8">
        <f t="shared" si="343"/>
        <v>41903</v>
      </c>
      <c r="N2227" s="9">
        <f t="shared" si="344"/>
        <v>0.79184027777955635</v>
      </c>
      <c r="O2227">
        <v>1408734015</v>
      </c>
      <c r="P2227" s="8">
        <f t="shared" si="341"/>
        <v>41873.79184027778</v>
      </c>
      <c r="Q2227" s="8">
        <f t="shared" si="345"/>
        <v>41873</v>
      </c>
      <c r="R2227" s="9">
        <f t="shared" si="346"/>
        <v>0.79184027777955635</v>
      </c>
      <c r="S2227" t="b">
        <v>0</v>
      </c>
      <c r="T2227">
        <v>1204</v>
      </c>
      <c r="U2227">
        <f t="shared" si="347"/>
        <v>1204</v>
      </c>
      <c r="V2227" t="str">
        <f t="shared" si="348"/>
        <v/>
      </c>
      <c r="W2227" t="b">
        <v>1</v>
      </c>
      <c r="X2227" t="s">
        <v>8295</v>
      </c>
      <c r="Y2227" s="3">
        <f t="shared" si="349"/>
        <v>9.4483338095238096</v>
      </c>
      <c r="Z2227" s="4">
        <f t="shared" si="342"/>
        <v>164.79651993355483</v>
      </c>
      <c r="AA2227" t="s">
        <v>8329</v>
      </c>
      <c r="AB2227" t="s">
        <v>8347</v>
      </c>
      <c r="AC2227">
        <f>1</f>
        <v>1</v>
      </c>
    </row>
    <row r="2228" spans="1:29" ht="43.2" x14ac:dyDescent="0.3">
      <c r="A2228">
        <v>2226</v>
      </c>
      <c r="B2228" s="1" t="s">
        <v>2227</v>
      </c>
      <c r="C2228" s="1" t="s">
        <v>6336</v>
      </c>
      <c r="D2228">
        <v>18000</v>
      </c>
      <c r="E2228">
        <f>VLOOKUP(D2228,LU_A!$C$2:$D$13,1,TRUE)</f>
        <v>15000</v>
      </c>
      <c r="F2228" t="str">
        <f>VLOOKUP($D2228,LU_A!$C$2:$D$13,2,TRUE)</f>
        <v>MedA</v>
      </c>
      <c r="G2228">
        <v>19523.310000000001</v>
      </c>
      <c r="H2228" t="s">
        <v>8219</v>
      </c>
      <c r="I2228" t="s">
        <v>8224</v>
      </c>
      <c r="J2228" t="s">
        <v>8246</v>
      </c>
      <c r="K2228">
        <v>1455253140</v>
      </c>
      <c r="L2228" s="8">
        <f t="shared" si="340"/>
        <v>42412.207638888889</v>
      </c>
      <c r="M2228" s="8">
        <f t="shared" si="343"/>
        <v>42412</v>
      </c>
      <c r="N2228" s="9">
        <f t="shared" si="344"/>
        <v>0.20763888888905058</v>
      </c>
      <c r="O2228">
        <v>1452625822</v>
      </c>
      <c r="P2228" s="8">
        <f t="shared" si="341"/>
        <v>42381.79886574074</v>
      </c>
      <c r="Q2228" s="8">
        <f t="shared" si="345"/>
        <v>42381</v>
      </c>
      <c r="R2228" s="9">
        <f t="shared" si="346"/>
        <v>0.79886574074043892</v>
      </c>
      <c r="S2228" t="b">
        <v>0</v>
      </c>
      <c r="T2228">
        <v>321</v>
      </c>
      <c r="U2228">
        <f t="shared" si="347"/>
        <v>321</v>
      </c>
      <c r="V2228" t="str">
        <f t="shared" si="348"/>
        <v/>
      </c>
      <c r="W2228" t="b">
        <v>1</v>
      </c>
      <c r="X2228" t="s">
        <v>8295</v>
      </c>
      <c r="Y2228" s="3">
        <f t="shared" si="349"/>
        <v>1.0846283333333333</v>
      </c>
      <c r="Z2228" s="4">
        <f t="shared" si="342"/>
        <v>60.820280373831778</v>
      </c>
      <c r="AA2228" t="s">
        <v>8329</v>
      </c>
      <c r="AB2228" t="s">
        <v>8347</v>
      </c>
      <c r="AC2228">
        <f>1</f>
        <v>1</v>
      </c>
    </row>
    <row r="2229" spans="1:29" ht="43.2" x14ac:dyDescent="0.3">
      <c r="A2229">
        <v>2227</v>
      </c>
      <c r="B2229" s="1" t="s">
        <v>2228</v>
      </c>
      <c r="C2229" s="1" t="s">
        <v>6337</v>
      </c>
      <c r="D2229">
        <v>13000</v>
      </c>
      <c r="E2229">
        <f>VLOOKUP(D2229,LU_A!$C$2:$D$13,1,TRUE)</f>
        <v>10000</v>
      </c>
      <c r="F2229" t="str">
        <f>VLOOKUP($D2229,LU_A!$C$2:$D$13,2,TRUE)</f>
        <v>SmD</v>
      </c>
      <c r="G2229">
        <v>20459</v>
      </c>
      <c r="H2229" t="s">
        <v>8219</v>
      </c>
      <c r="I2229" t="s">
        <v>8225</v>
      </c>
      <c r="J2229" t="s">
        <v>8247</v>
      </c>
      <c r="K2229">
        <v>1384374155</v>
      </c>
      <c r="L2229" s="8">
        <f t="shared" si="340"/>
        <v>41591.849016203705</v>
      </c>
      <c r="M2229" s="8">
        <f t="shared" si="343"/>
        <v>41591</v>
      </c>
      <c r="N2229" s="9">
        <f t="shared" si="344"/>
        <v>0.849016203705105</v>
      </c>
      <c r="O2229">
        <v>1381778555</v>
      </c>
      <c r="P2229" s="8">
        <f t="shared" si="341"/>
        <v>41561.807349537034</v>
      </c>
      <c r="Q2229" s="8">
        <f t="shared" si="345"/>
        <v>41561</v>
      </c>
      <c r="R2229" s="9">
        <f t="shared" si="346"/>
        <v>0.80734953703358769</v>
      </c>
      <c r="S2229" t="b">
        <v>0</v>
      </c>
      <c r="T2229">
        <v>301</v>
      </c>
      <c r="U2229">
        <f t="shared" si="347"/>
        <v>301</v>
      </c>
      <c r="V2229" t="str">
        <f t="shared" si="348"/>
        <v/>
      </c>
      <c r="W2229" t="b">
        <v>1</v>
      </c>
      <c r="X2229" t="s">
        <v>8295</v>
      </c>
      <c r="Y2229" s="3">
        <f t="shared" si="349"/>
        <v>1.5737692307692308</v>
      </c>
      <c r="Z2229" s="4">
        <f t="shared" si="342"/>
        <v>67.970099667774093</v>
      </c>
      <c r="AA2229" t="s">
        <v>8329</v>
      </c>
      <c r="AB2229" t="s">
        <v>8347</v>
      </c>
      <c r="AC2229">
        <f>1</f>
        <v>1</v>
      </c>
    </row>
    <row r="2230" spans="1:29" ht="57.6" x14ac:dyDescent="0.3">
      <c r="A2230">
        <v>2228</v>
      </c>
      <c r="B2230" s="1" t="s">
        <v>2229</v>
      </c>
      <c r="C2230" s="1" t="s">
        <v>6338</v>
      </c>
      <c r="D2230">
        <v>1000</v>
      </c>
      <c r="E2230">
        <f>VLOOKUP(D2230,LU_A!$C$2:$D$13,1,TRUE)</f>
        <v>1000</v>
      </c>
      <c r="F2230" t="str">
        <f>VLOOKUP($D2230,LU_A!$C$2:$D$13,2,TRUE)</f>
        <v>SmB</v>
      </c>
      <c r="G2230">
        <v>11744.9</v>
      </c>
      <c r="H2230" t="s">
        <v>8219</v>
      </c>
      <c r="I2230" t="s">
        <v>8236</v>
      </c>
      <c r="J2230" t="s">
        <v>8249</v>
      </c>
      <c r="K2230">
        <v>1439707236</v>
      </c>
      <c r="L2230" s="8">
        <f t="shared" si="340"/>
        <v>42232.278194444443</v>
      </c>
      <c r="M2230" s="8">
        <f t="shared" si="343"/>
        <v>42232</v>
      </c>
      <c r="N2230" s="9">
        <f t="shared" si="344"/>
        <v>0.27819444444321562</v>
      </c>
      <c r="O2230">
        <v>1437115236</v>
      </c>
      <c r="P2230" s="8">
        <f t="shared" si="341"/>
        <v>42202.278194444443</v>
      </c>
      <c r="Q2230" s="8">
        <f t="shared" si="345"/>
        <v>42202</v>
      </c>
      <c r="R2230" s="9">
        <f t="shared" si="346"/>
        <v>0.27819444444321562</v>
      </c>
      <c r="S2230" t="b">
        <v>0</v>
      </c>
      <c r="T2230">
        <v>144</v>
      </c>
      <c r="U2230">
        <f t="shared" si="347"/>
        <v>144</v>
      </c>
      <c r="V2230" t="str">
        <f t="shared" si="348"/>
        <v/>
      </c>
      <c r="W2230" t="b">
        <v>1</v>
      </c>
      <c r="X2230" t="s">
        <v>8295</v>
      </c>
      <c r="Y2230" s="3">
        <f t="shared" si="349"/>
        <v>11.744899999999999</v>
      </c>
      <c r="Z2230" s="4">
        <f t="shared" si="342"/>
        <v>81.561805555555551</v>
      </c>
      <c r="AA2230" t="s">
        <v>8329</v>
      </c>
      <c r="AB2230" t="s">
        <v>8347</v>
      </c>
      <c r="AC2230">
        <f>1</f>
        <v>1</v>
      </c>
    </row>
    <row r="2231" spans="1:29" ht="43.2" x14ac:dyDescent="0.3">
      <c r="A2231">
        <v>2229</v>
      </c>
      <c r="B2231" s="1" t="s">
        <v>2230</v>
      </c>
      <c r="C2231" s="1" t="s">
        <v>6339</v>
      </c>
      <c r="D2231">
        <v>8012</v>
      </c>
      <c r="E2231">
        <f>VLOOKUP(D2231,LU_A!$C$2:$D$13,1,TRUE)</f>
        <v>5000</v>
      </c>
      <c r="F2231" t="str">
        <f>VLOOKUP($D2231,LU_A!$C$2:$D$13,2,TRUE)</f>
        <v>SmC</v>
      </c>
      <c r="G2231">
        <v>13704.33</v>
      </c>
      <c r="H2231" t="s">
        <v>8219</v>
      </c>
      <c r="I2231" t="s">
        <v>8224</v>
      </c>
      <c r="J2231" t="s">
        <v>8246</v>
      </c>
      <c r="K2231">
        <v>1378180800</v>
      </c>
      <c r="L2231" s="8">
        <f t="shared" si="340"/>
        <v>41520.166666666664</v>
      </c>
      <c r="M2231" s="8">
        <f t="shared" si="343"/>
        <v>41520</v>
      </c>
      <c r="N2231" s="9">
        <f t="shared" si="344"/>
        <v>0.16666666666424135</v>
      </c>
      <c r="O2231">
        <v>1375113391</v>
      </c>
      <c r="P2231" s="8">
        <f t="shared" si="341"/>
        <v>41484.664247685185</v>
      </c>
      <c r="Q2231" s="8">
        <f t="shared" si="345"/>
        <v>41484</v>
      </c>
      <c r="R2231" s="9">
        <f t="shared" si="346"/>
        <v>0.66424768518481869</v>
      </c>
      <c r="S2231" t="b">
        <v>0</v>
      </c>
      <c r="T2231">
        <v>539</v>
      </c>
      <c r="U2231">
        <f t="shared" si="347"/>
        <v>539</v>
      </c>
      <c r="V2231" t="str">
        <f t="shared" si="348"/>
        <v/>
      </c>
      <c r="W2231" t="b">
        <v>1</v>
      </c>
      <c r="X2231" t="s">
        <v>8295</v>
      </c>
      <c r="Y2231" s="3">
        <f t="shared" si="349"/>
        <v>1.7104755366949576</v>
      </c>
      <c r="Z2231" s="4">
        <f t="shared" si="342"/>
        <v>25.42547309833024</v>
      </c>
      <c r="AA2231" t="s">
        <v>8329</v>
      </c>
      <c r="AB2231" t="s">
        <v>8347</v>
      </c>
      <c r="AC2231">
        <f>1</f>
        <v>1</v>
      </c>
    </row>
    <row r="2232" spans="1:29" ht="43.2" x14ac:dyDescent="0.3">
      <c r="A2232">
        <v>2230</v>
      </c>
      <c r="B2232" s="1" t="s">
        <v>2231</v>
      </c>
      <c r="C2232" s="1" t="s">
        <v>6340</v>
      </c>
      <c r="D2232">
        <v>8500</v>
      </c>
      <c r="E2232">
        <f>VLOOKUP(D2232,LU_A!$C$2:$D$13,1,TRUE)</f>
        <v>5000</v>
      </c>
      <c r="F2232" t="str">
        <f>VLOOKUP($D2232,LU_A!$C$2:$D$13,2,TRUE)</f>
        <v>SmC</v>
      </c>
      <c r="G2232">
        <v>10706</v>
      </c>
      <c r="H2232" t="s">
        <v>8219</v>
      </c>
      <c r="I2232" t="s">
        <v>8224</v>
      </c>
      <c r="J2232" t="s">
        <v>8246</v>
      </c>
      <c r="K2232">
        <v>1398460127</v>
      </c>
      <c r="L2232" s="8">
        <f t="shared" si="340"/>
        <v>41754.881099537037</v>
      </c>
      <c r="M2232" s="8">
        <f t="shared" si="343"/>
        <v>41754</v>
      </c>
      <c r="N2232" s="9">
        <f t="shared" si="344"/>
        <v>0.88109953703678912</v>
      </c>
      <c r="O2232">
        <v>1395868127</v>
      </c>
      <c r="P2232" s="8">
        <f t="shared" si="341"/>
        <v>41724.881099537037</v>
      </c>
      <c r="Q2232" s="8">
        <f t="shared" si="345"/>
        <v>41724</v>
      </c>
      <c r="R2232" s="9">
        <f t="shared" si="346"/>
        <v>0.88109953703678912</v>
      </c>
      <c r="S2232" t="b">
        <v>0</v>
      </c>
      <c r="T2232">
        <v>498</v>
      </c>
      <c r="U2232">
        <f t="shared" si="347"/>
        <v>498</v>
      </c>
      <c r="V2232" t="str">
        <f t="shared" si="348"/>
        <v/>
      </c>
      <c r="W2232" t="b">
        <v>1</v>
      </c>
      <c r="X2232" t="s">
        <v>8295</v>
      </c>
      <c r="Y2232" s="3">
        <f t="shared" si="349"/>
        <v>1.2595294117647058</v>
      </c>
      <c r="Z2232" s="4">
        <f t="shared" si="342"/>
        <v>21.497991967871485</v>
      </c>
      <c r="AA2232" t="s">
        <v>8329</v>
      </c>
      <c r="AB2232" t="s">
        <v>8347</v>
      </c>
      <c r="AC2232">
        <f>1</f>
        <v>1</v>
      </c>
    </row>
    <row r="2233" spans="1:29" ht="43.2" x14ac:dyDescent="0.3">
      <c r="A2233">
        <v>2231</v>
      </c>
      <c r="B2233" s="1" t="s">
        <v>2232</v>
      </c>
      <c r="C2233" s="1" t="s">
        <v>6341</v>
      </c>
      <c r="D2233">
        <v>2500</v>
      </c>
      <c r="E2233">
        <f>VLOOKUP(D2233,LU_A!$C$2:$D$13,1,TRUE)</f>
        <v>1000</v>
      </c>
      <c r="F2233" t="str">
        <f>VLOOKUP($D2233,LU_A!$C$2:$D$13,2,TRUE)</f>
        <v>SmB</v>
      </c>
      <c r="G2233">
        <v>30303.24</v>
      </c>
      <c r="H2233" t="s">
        <v>8219</v>
      </c>
      <c r="I2233" t="s">
        <v>8224</v>
      </c>
      <c r="J2233" t="s">
        <v>8246</v>
      </c>
      <c r="K2233">
        <v>1372136400</v>
      </c>
      <c r="L2233" s="8">
        <f t="shared" si="340"/>
        <v>41450.208333333336</v>
      </c>
      <c r="M2233" s="8">
        <f t="shared" si="343"/>
        <v>41450</v>
      </c>
      <c r="N2233" s="9">
        <f t="shared" si="344"/>
        <v>0.20833333333575865</v>
      </c>
      <c r="O2233">
        <v>1369864301</v>
      </c>
      <c r="P2233" s="8">
        <f t="shared" si="341"/>
        <v>41423.910891203705</v>
      </c>
      <c r="Q2233" s="8">
        <f t="shared" si="345"/>
        <v>41423</v>
      </c>
      <c r="R2233" s="9">
        <f t="shared" si="346"/>
        <v>0.91089120370452292</v>
      </c>
      <c r="S2233" t="b">
        <v>0</v>
      </c>
      <c r="T2233">
        <v>1113</v>
      </c>
      <c r="U2233">
        <f t="shared" si="347"/>
        <v>1113</v>
      </c>
      <c r="V2233" t="str">
        <f t="shared" si="348"/>
        <v/>
      </c>
      <c r="W2233" t="b">
        <v>1</v>
      </c>
      <c r="X2233" t="s">
        <v>8295</v>
      </c>
      <c r="Y2233" s="3">
        <f t="shared" si="349"/>
        <v>12.121296000000001</v>
      </c>
      <c r="Z2233" s="4">
        <f t="shared" si="342"/>
        <v>27.226630727762803</v>
      </c>
      <c r="AA2233" t="s">
        <v>8329</v>
      </c>
      <c r="AB2233" t="s">
        <v>8347</v>
      </c>
      <c r="AC2233">
        <f>1</f>
        <v>1</v>
      </c>
    </row>
    <row r="2234" spans="1:29" ht="43.2" x14ac:dyDescent="0.3">
      <c r="A2234">
        <v>2232</v>
      </c>
      <c r="B2234" s="1" t="s">
        <v>2233</v>
      </c>
      <c r="C2234" s="1" t="s">
        <v>6342</v>
      </c>
      <c r="D2234">
        <v>5000</v>
      </c>
      <c r="E2234">
        <f>VLOOKUP(D2234,LU_A!$C$2:$D$13,1,TRUE)</f>
        <v>5000</v>
      </c>
      <c r="F2234" t="str">
        <f>VLOOKUP($D2234,LU_A!$C$2:$D$13,2,TRUE)</f>
        <v>SmC</v>
      </c>
      <c r="G2234">
        <v>24790</v>
      </c>
      <c r="H2234" t="s">
        <v>8219</v>
      </c>
      <c r="I2234" t="s">
        <v>8224</v>
      </c>
      <c r="J2234" t="s">
        <v>8246</v>
      </c>
      <c r="K2234">
        <v>1405738800</v>
      </c>
      <c r="L2234" s="8">
        <f t="shared" si="340"/>
        <v>41839.125</v>
      </c>
      <c r="M2234" s="8">
        <f t="shared" si="343"/>
        <v>41839</v>
      </c>
      <c r="N2234" s="9">
        <f t="shared" si="344"/>
        <v>0.125</v>
      </c>
      <c r="O2234">
        <v>1402945408</v>
      </c>
      <c r="P2234" s="8">
        <f t="shared" si="341"/>
        <v>41806.794074074074</v>
      </c>
      <c r="Q2234" s="8">
        <f t="shared" si="345"/>
        <v>41806</v>
      </c>
      <c r="R2234" s="9">
        <f t="shared" si="346"/>
        <v>0.79407407407416031</v>
      </c>
      <c r="S2234" t="b">
        <v>0</v>
      </c>
      <c r="T2234">
        <v>988</v>
      </c>
      <c r="U2234">
        <f t="shared" si="347"/>
        <v>988</v>
      </c>
      <c r="V2234" t="str">
        <f t="shared" si="348"/>
        <v/>
      </c>
      <c r="W2234" t="b">
        <v>1</v>
      </c>
      <c r="X2234" t="s">
        <v>8295</v>
      </c>
      <c r="Y2234" s="3">
        <f t="shared" si="349"/>
        <v>4.9580000000000002</v>
      </c>
      <c r="Z2234" s="4">
        <f t="shared" si="342"/>
        <v>25.091093117408906</v>
      </c>
      <c r="AA2234" t="s">
        <v>8329</v>
      </c>
      <c r="AB2234" t="s">
        <v>8347</v>
      </c>
      <c r="AC2234">
        <f>1</f>
        <v>1</v>
      </c>
    </row>
    <row r="2235" spans="1:29" ht="43.2" x14ac:dyDescent="0.3">
      <c r="A2235">
        <v>2233</v>
      </c>
      <c r="B2235" s="1" t="s">
        <v>2234</v>
      </c>
      <c r="C2235" s="1" t="s">
        <v>6343</v>
      </c>
      <c r="D2235">
        <v>2500</v>
      </c>
      <c r="E2235">
        <f>VLOOKUP(D2235,LU_A!$C$2:$D$13,1,TRUE)</f>
        <v>1000</v>
      </c>
      <c r="F2235" t="str">
        <f>VLOOKUP($D2235,LU_A!$C$2:$D$13,2,TRUE)</f>
        <v>SmB</v>
      </c>
      <c r="G2235">
        <v>8301</v>
      </c>
      <c r="H2235" t="s">
        <v>8219</v>
      </c>
      <c r="I2235" t="s">
        <v>8225</v>
      </c>
      <c r="J2235" t="s">
        <v>8247</v>
      </c>
      <c r="K2235">
        <v>1450051200</v>
      </c>
      <c r="L2235" s="8">
        <f t="shared" si="340"/>
        <v>42352</v>
      </c>
      <c r="M2235" s="8">
        <f t="shared" si="343"/>
        <v>42352</v>
      </c>
      <c r="N2235" s="9">
        <f t="shared" si="344"/>
        <v>0</v>
      </c>
      <c r="O2235">
        <v>1448269539</v>
      </c>
      <c r="P2235" s="8">
        <f t="shared" si="341"/>
        <v>42331.378923611104</v>
      </c>
      <c r="Q2235" s="8">
        <f t="shared" si="345"/>
        <v>42331</v>
      </c>
      <c r="R2235" s="9">
        <f t="shared" si="346"/>
        <v>0.37892361110425554</v>
      </c>
      <c r="S2235" t="b">
        <v>0</v>
      </c>
      <c r="T2235">
        <v>391</v>
      </c>
      <c r="U2235">
        <f t="shared" si="347"/>
        <v>391</v>
      </c>
      <c r="V2235" t="str">
        <f t="shared" si="348"/>
        <v/>
      </c>
      <c r="W2235" t="b">
        <v>1</v>
      </c>
      <c r="X2235" t="s">
        <v>8295</v>
      </c>
      <c r="Y2235" s="3">
        <f t="shared" si="349"/>
        <v>3.3203999999999998</v>
      </c>
      <c r="Z2235" s="4">
        <f t="shared" si="342"/>
        <v>21.230179028132991</v>
      </c>
      <c r="AA2235" t="s">
        <v>8329</v>
      </c>
      <c r="AB2235" t="s">
        <v>8347</v>
      </c>
      <c r="AC2235">
        <f>1</f>
        <v>1</v>
      </c>
    </row>
    <row r="2236" spans="1:29" ht="43.2" x14ac:dyDescent="0.3">
      <c r="A2236">
        <v>2234</v>
      </c>
      <c r="B2236" s="1" t="s">
        <v>2235</v>
      </c>
      <c r="C2236" s="1" t="s">
        <v>6344</v>
      </c>
      <c r="D2236">
        <v>100</v>
      </c>
      <c r="E2236">
        <f>VLOOKUP(D2236,LU_A!$C$2:$D$13,1,TRUE)</f>
        <v>0</v>
      </c>
      <c r="F2236" t="str">
        <f>VLOOKUP($D2236,LU_A!$C$2:$D$13,2,TRUE)</f>
        <v>SmA</v>
      </c>
      <c r="G2236">
        <v>1165</v>
      </c>
      <c r="H2236" t="s">
        <v>8219</v>
      </c>
      <c r="I2236" t="s">
        <v>8224</v>
      </c>
      <c r="J2236" t="s">
        <v>8246</v>
      </c>
      <c r="K2236">
        <v>1483645647</v>
      </c>
      <c r="L2236" s="8">
        <f t="shared" si="340"/>
        <v>42740.824618055558</v>
      </c>
      <c r="M2236" s="8">
        <f t="shared" si="343"/>
        <v>42740</v>
      </c>
      <c r="N2236" s="9">
        <f t="shared" si="344"/>
        <v>0.82461805555794854</v>
      </c>
      <c r="O2236">
        <v>1481053647</v>
      </c>
      <c r="P2236" s="8">
        <f t="shared" si="341"/>
        <v>42710.824618055558</v>
      </c>
      <c r="Q2236" s="8">
        <f t="shared" si="345"/>
        <v>42710</v>
      </c>
      <c r="R2236" s="9">
        <f t="shared" si="346"/>
        <v>0.82461805555794854</v>
      </c>
      <c r="S2236" t="b">
        <v>0</v>
      </c>
      <c r="T2236">
        <v>28</v>
      </c>
      <c r="U2236">
        <f t="shared" si="347"/>
        <v>28</v>
      </c>
      <c r="V2236" t="str">
        <f t="shared" si="348"/>
        <v/>
      </c>
      <c r="W2236" t="b">
        <v>1</v>
      </c>
      <c r="X2236" t="s">
        <v>8295</v>
      </c>
      <c r="Y2236" s="3">
        <f t="shared" si="349"/>
        <v>11.65</v>
      </c>
      <c r="Z2236" s="4">
        <f t="shared" si="342"/>
        <v>41.607142857142854</v>
      </c>
      <c r="AA2236" t="s">
        <v>8329</v>
      </c>
      <c r="AB2236" t="s">
        <v>8347</v>
      </c>
      <c r="AC2236">
        <f>1</f>
        <v>1</v>
      </c>
    </row>
    <row r="2237" spans="1:29" ht="28.8" x14ac:dyDescent="0.3">
      <c r="A2237">
        <v>2235</v>
      </c>
      <c r="B2237" s="1" t="s">
        <v>2236</v>
      </c>
      <c r="C2237" s="1" t="s">
        <v>6345</v>
      </c>
      <c r="D2237">
        <v>13000</v>
      </c>
      <c r="E2237">
        <f>VLOOKUP(D2237,LU_A!$C$2:$D$13,1,TRUE)</f>
        <v>10000</v>
      </c>
      <c r="F2237" t="str">
        <f>VLOOKUP($D2237,LU_A!$C$2:$D$13,2,TRUE)</f>
        <v>SmD</v>
      </c>
      <c r="G2237">
        <v>19931</v>
      </c>
      <c r="H2237" t="s">
        <v>8219</v>
      </c>
      <c r="I2237" t="s">
        <v>8229</v>
      </c>
      <c r="J2237" t="s">
        <v>8251</v>
      </c>
      <c r="K2237">
        <v>1427585511</v>
      </c>
      <c r="L2237" s="8">
        <f t="shared" si="340"/>
        <v>42091.980451388896</v>
      </c>
      <c r="M2237" s="8">
        <f t="shared" si="343"/>
        <v>42091</v>
      </c>
      <c r="N2237" s="9">
        <f t="shared" si="344"/>
        <v>0.98045138889574446</v>
      </c>
      <c r="O2237">
        <v>1424997111</v>
      </c>
      <c r="P2237" s="8">
        <f t="shared" si="341"/>
        <v>42062.022118055553</v>
      </c>
      <c r="Q2237" s="8">
        <f t="shared" si="345"/>
        <v>42062</v>
      </c>
      <c r="R2237" s="9">
        <f t="shared" si="346"/>
        <v>2.2118055552709848E-2</v>
      </c>
      <c r="S2237" t="b">
        <v>0</v>
      </c>
      <c r="T2237">
        <v>147</v>
      </c>
      <c r="U2237">
        <f t="shared" si="347"/>
        <v>147</v>
      </c>
      <c r="V2237" t="str">
        <f t="shared" si="348"/>
        <v/>
      </c>
      <c r="W2237" t="b">
        <v>1</v>
      </c>
      <c r="X2237" t="s">
        <v>8295</v>
      </c>
      <c r="Y2237" s="3">
        <f t="shared" si="349"/>
        <v>1.5331538461538461</v>
      </c>
      <c r="Z2237" s="4">
        <f t="shared" si="342"/>
        <v>135.58503401360545</v>
      </c>
      <c r="AA2237" t="s">
        <v>8329</v>
      </c>
      <c r="AB2237" t="s">
        <v>8347</v>
      </c>
      <c r="AC2237">
        <f>1</f>
        <v>1</v>
      </c>
    </row>
    <row r="2238" spans="1:29" ht="43.2" x14ac:dyDescent="0.3">
      <c r="A2238">
        <v>2236</v>
      </c>
      <c r="B2238" s="1" t="s">
        <v>2237</v>
      </c>
      <c r="C2238" s="1" t="s">
        <v>6346</v>
      </c>
      <c r="D2238">
        <v>2800</v>
      </c>
      <c r="E2238">
        <f>VLOOKUP(D2238,LU_A!$C$2:$D$13,1,TRUE)</f>
        <v>1000</v>
      </c>
      <c r="F2238" t="str">
        <f>VLOOKUP($D2238,LU_A!$C$2:$D$13,2,TRUE)</f>
        <v>SmB</v>
      </c>
      <c r="G2238">
        <v>15039</v>
      </c>
      <c r="H2238" t="s">
        <v>8219</v>
      </c>
      <c r="I2238" t="s">
        <v>8224</v>
      </c>
      <c r="J2238" t="s">
        <v>8246</v>
      </c>
      <c r="K2238">
        <v>1454338123</v>
      </c>
      <c r="L2238" s="8">
        <f t="shared" si="340"/>
        <v>42401.617164351846</v>
      </c>
      <c r="M2238" s="8">
        <f t="shared" si="343"/>
        <v>42401</v>
      </c>
      <c r="N2238" s="9">
        <f t="shared" si="344"/>
        <v>0.6171643518464407</v>
      </c>
      <c r="O2238">
        <v>1451746123</v>
      </c>
      <c r="P2238" s="8">
        <f t="shared" si="341"/>
        <v>42371.617164351846</v>
      </c>
      <c r="Q2238" s="8">
        <f t="shared" si="345"/>
        <v>42371</v>
      </c>
      <c r="R2238" s="9">
        <f t="shared" si="346"/>
        <v>0.6171643518464407</v>
      </c>
      <c r="S2238" t="b">
        <v>0</v>
      </c>
      <c r="T2238">
        <v>680</v>
      </c>
      <c r="U2238">
        <f t="shared" si="347"/>
        <v>680</v>
      </c>
      <c r="V2238" t="str">
        <f t="shared" si="348"/>
        <v/>
      </c>
      <c r="W2238" t="b">
        <v>1</v>
      </c>
      <c r="X2238" t="s">
        <v>8295</v>
      </c>
      <c r="Y2238" s="3">
        <f t="shared" si="349"/>
        <v>5.3710714285714287</v>
      </c>
      <c r="Z2238" s="4">
        <f t="shared" si="342"/>
        <v>22.116176470588236</v>
      </c>
      <c r="AA2238" t="s">
        <v>8329</v>
      </c>
      <c r="AB2238" t="s">
        <v>8347</v>
      </c>
      <c r="AC2238">
        <f>1</f>
        <v>1</v>
      </c>
    </row>
    <row r="2239" spans="1:29" ht="43.2" x14ac:dyDescent="0.3">
      <c r="A2239">
        <v>2237</v>
      </c>
      <c r="B2239" s="1" t="s">
        <v>2238</v>
      </c>
      <c r="C2239" s="1" t="s">
        <v>6347</v>
      </c>
      <c r="D2239">
        <v>18000</v>
      </c>
      <c r="E2239">
        <f>VLOOKUP(D2239,LU_A!$C$2:$D$13,1,TRUE)</f>
        <v>15000</v>
      </c>
      <c r="F2239" t="str">
        <f>VLOOKUP($D2239,LU_A!$C$2:$D$13,2,TRUE)</f>
        <v>MedA</v>
      </c>
      <c r="G2239">
        <v>63527</v>
      </c>
      <c r="H2239" t="s">
        <v>8219</v>
      </c>
      <c r="I2239" t="s">
        <v>8224</v>
      </c>
      <c r="J2239" t="s">
        <v>8246</v>
      </c>
      <c r="K2239">
        <v>1415779140</v>
      </c>
      <c r="L2239" s="8">
        <f t="shared" si="340"/>
        <v>41955.332638888889</v>
      </c>
      <c r="M2239" s="8">
        <f t="shared" si="343"/>
        <v>41955</v>
      </c>
      <c r="N2239" s="9">
        <f t="shared" si="344"/>
        <v>0.33263888888905058</v>
      </c>
      <c r="O2239">
        <v>1412294683</v>
      </c>
      <c r="P2239" s="8">
        <f t="shared" si="341"/>
        <v>41915.003275462965</v>
      </c>
      <c r="Q2239" s="8">
        <f t="shared" si="345"/>
        <v>41915</v>
      </c>
      <c r="R2239" s="9">
        <f t="shared" si="346"/>
        <v>3.275462964666076E-3</v>
      </c>
      <c r="S2239" t="b">
        <v>0</v>
      </c>
      <c r="T2239">
        <v>983</v>
      </c>
      <c r="U2239">
        <f t="shared" si="347"/>
        <v>983</v>
      </c>
      <c r="V2239" t="str">
        <f t="shared" si="348"/>
        <v/>
      </c>
      <c r="W2239" t="b">
        <v>1</v>
      </c>
      <c r="X2239" t="s">
        <v>8295</v>
      </c>
      <c r="Y2239" s="3">
        <f t="shared" si="349"/>
        <v>3.5292777777777777</v>
      </c>
      <c r="Z2239" s="4">
        <f t="shared" si="342"/>
        <v>64.625635808748726</v>
      </c>
      <c r="AA2239" t="s">
        <v>8329</v>
      </c>
      <c r="AB2239" t="s">
        <v>8347</v>
      </c>
      <c r="AC2239">
        <f>1</f>
        <v>1</v>
      </c>
    </row>
    <row r="2240" spans="1:29" ht="28.8" x14ac:dyDescent="0.3">
      <c r="A2240">
        <v>2238</v>
      </c>
      <c r="B2240" s="1" t="s">
        <v>2239</v>
      </c>
      <c r="C2240" s="1" t="s">
        <v>6348</v>
      </c>
      <c r="D2240">
        <v>4000</v>
      </c>
      <c r="E2240">
        <f>VLOOKUP(D2240,LU_A!$C$2:$D$13,1,TRUE)</f>
        <v>1000</v>
      </c>
      <c r="F2240" t="str">
        <f>VLOOKUP($D2240,LU_A!$C$2:$D$13,2,TRUE)</f>
        <v>SmB</v>
      </c>
      <c r="G2240">
        <v>5496</v>
      </c>
      <c r="H2240" t="s">
        <v>8219</v>
      </c>
      <c r="I2240" t="s">
        <v>8236</v>
      </c>
      <c r="J2240" t="s">
        <v>8249</v>
      </c>
      <c r="K2240">
        <v>1489157716</v>
      </c>
      <c r="L2240" s="8">
        <f t="shared" si="340"/>
        <v>42804.621712962966</v>
      </c>
      <c r="M2240" s="8">
        <f t="shared" si="343"/>
        <v>42804</v>
      </c>
      <c r="N2240" s="9">
        <f t="shared" si="344"/>
        <v>0.62171296296583023</v>
      </c>
      <c r="O2240">
        <v>1486565716</v>
      </c>
      <c r="P2240" s="8">
        <f t="shared" si="341"/>
        <v>42774.621712962966</v>
      </c>
      <c r="Q2240" s="8">
        <f t="shared" si="345"/>
        <v>42774</v>
      </c>
      <c r="R2240" s="9">
        <f t="shared" si="346"/>
        <v>0.62171296296583023</v>
      </c>
      <c r="S2240" t="b">
        <v>0</v>
      </c>
      <c r="T2240">
        <v>79</v>
      </c>
      <c r="U2240">
        <f t="shared" si="347"/>
        <v>79</v>
      </c>
      <c r="V2240" t="str">
        <f t="shared" si="348"/>
        <v/>
      </c>
      <c r="W2240" t="b">
        <v>1</v>
      </c>
      <c r="X2240" t="s">
        <v>8295</v>
      </c>
      <c r="Y2240" s="3">
        <f t="shared" si="349"/>
        <v>1.3740000000000001</v>
      </c>
      <c r="Z2240" s="4">
        <f t="shared" si="342"/>
        <v>69.569620253164558</v>
      </c>
      <c r="AA2240" t="s">
        <v>8329</v>
      </c>
      <c r="AB2240" t="s">
        <v>8347</v>
      </c>
      <c r="AC2240">
        <f>1</f>
        <v>1</v>
      </c>
    </row>
    <row r="2241" spans="1:29" ht="28.8" x14ac:dyDescent="0.3">
      <c r="A2241">
        <v>2239</v>
      </c>
      <c r="B2241" s="1" t="s">
        <v>2240</v>
      </c>
      <c r="C2241" s="1" t="s">
        <v>6349</v>
      </c>
      <c r="D2241">
        <v>25000</v>
      </c>
      <c r="E2241">
        <f>VLOOKUP(D2241,LU_A!$C$2:$D$13,1,TRUE)</f>
        <v>25000</v>
      </c>
      <c r="F2241" t="str">
        <f>VLOOKUP($D2241,LU_A!$C$2:$D$13,2,TRUE)</f>
        <v>MedC</v>
      </c>
      <c r="G2241">
        <v>32006.67</v>
      </c>
      <c r="H2241" t="s">
        <v>8219</v>
      </c>
      <c r="I2241" t="s">
        <v>8224</v>
      </c>
      <c r="J2241" t="s">
        <v>8246</v>
      </c>
      <c r="K2241">
        <v>1385870520</v>
      </c>
      <c r="L2241" s="8">
        <f t="shared" si="340"/>
        <v>41609.168055555558</v>
      </c>
      <c r="M2241" s="8">
        <f t="shared" si="343"/>
        <v>41609</v>
      </c>
      <c r="N2241" s="9">
        <f t="shared" si="344"/>
        <v>0.1680555555576575</v>
      </c>
      <c r="O2241">
        <v>1382742014</v>
      </c>
      <c r="P2241" s="8">
        <f t="shared" si="341"/>
        <v>41572.958495370374</v>
      </c>
      <c r="Q2241" s="8">
        <f t="shared" si="345"/>
        <v>41572</v>
      </c>
      <c r="R2241" s="9">
        <f t="shared" si="346"/>
        <v>0.958495370374294</v>
      </c>
      <c r="S2241" t="b">
        <v>0</v>
      </c>
      <c r="T2241">
        <v>426</v>
      </c>
      <c r="U2241">
        <f t="shared" si="347"/>
        <v>426</v>
      </c>
      <c r="V2241" t="str">
        <f t="shared" si="348"/>
        <v/>
      </c>
      <c r="W2241" t="b">
        <v>1</v>
      </c>
      <c r="X2241" t="s">
        <v>8295</v>
      </c>
      <c r="Y2241" s="3">
        <f t="shared" si="349"/>
        <v>1.2802667999999999</v>
      </c>
      <c r="Z2241" s="4">
        <f t="shared" si="342"/>
        <v>75.133028169014082</v>
      </c>
      <c r="AA2241" t="s">
        <v>8329</v>
      </c>
      <c r="AB2241" t="s">
        <v>8347</v>
      </c>
      <c r="AC2241">
        <f>1</f>
        <v>1</v>
      </c>
    </row>
    <row r="2242" spans="1:29" ht="43.2" x14ac:dyDescent="0.3">
      <c r="A2242">
        <v>2240</v>
      </c>
      <c r="B2242" s="1" t="s">
        <v>2241</v>
      </c>
      <c r="C2242" s="1" t="s">
        <v>6350</v>
      </c>
      <c r="D2242">
        <v>5000</v>
      </c>
      <c r="E2242">
        <f>VLOOKUP(D2242,LU_A!$C$2:$D$13,1,TRUE)</f>
        <v>5000</v>
      </c>
      <c r="F2242" t="str">
        <f>VLOOKUP($D2242,LU_A!$C$2:$D$13,2,TRUE)</f>
        <v>SmC</v>
      </c>
      <c r="G2242">
        <v>13534</v>
      </c>
      <c r="H2242" t="s">
        <v>8219</v>
      </c>
      <c r="I2242" t="s">
        <v>8224</v>
      </c>
      <c r="J2242" t="s">
        <v>8246</v>
      </c>
      <c r="K2242">
        <v>1461354544</v>
      </c>
      <c r="L2242" s="8">
        <f t="shared" ref="L2242:L2305" si="350">(((K2242/60)/60)/24)+DATE(1970,1,1)</f>
        <v>42482.825740740736</v>
      </c>
      <c r="M2242" s="8">
        <f t="shared" si="343"/>
        <v>42482</v>
      </c>
      <c r="N2242" s="9">
        <f t="shared" si="344"/>
        <v>0.82574074073636439</v>
      </c>
      <c r="O2242">
        <v>1458762544</v>
      </c>
      <c r="P2242" s="8">
        <f t="shared" ref="P2242:P2305" si="351">(((O2242/60)/60)/24)+DATE(1970,1,1)</f>
        <v>42452.825740740736</v>
      </c>
      <c r="Q2242" s="8">
        <f t="shared" si="345"/>
        <v>42452</v>
      </c>
      <c r="R2242" s="9">
        <f t="shared" si="346"/>
        <v>0.82574074073636439</v>
      </c>
      <c r="S2242" t="b">
        <v>0</v>
      </c>
      <c r="T2242">
        <v>96</v>
      </c>
      <c r="U2242">
        <f t="shared" si="347"/>
        <v>96</v>
      </c>
      <c r="V2242" t="str">
        <f t="shared" si="348"/>
        <v/>
      </c>
      <c r="W2242" t="b">
        <v>1</v>
      </c>
      <c r="X2242" t="s">
        <v>8295</v>
      </c>
      <c r="Y2242" s="3">
        <f t="shared" si="349"/>
        <v>2.7067999999999999</v>
      </c>
      <c r="Z2242" s="4">
        <f t="shared" ref="Z2242:Z2305" si="352">IFERROR(G2242/T2242," ")</f>
        <v>140.97916666666666</v>
      </c>
      <c r="AA2242" t="s">
        <v>8329</v>
      </c>
      <c r="AB2242" t="s">
        <v>8347</v>
      </c>
      <c r="AC2242">
        <f>1</f>
        <v>1</v>
      </c>
    </row>
    <row r="2243" spans="1:29" ht="43.2" x14ac:dyDescent="0.3">
      <c r="A2243">
        <v>2241</v>
      </c>
      <c r="B2243" s="1" t="s">
        <v>2242</v>
      </c>
      <c r="C2243" s="1" t="s">
        <v>6351</v>
      </c>
      <c r="D2243">
        <v>1000</v>
      </c>
      <c r="E2243">
        <f>VLOOKUP(D2243,LU_A!$C$2:$D$13,1,TRUE)</f>
        <v>1000</v>
      </c>
      <c r="F2243" t="str">
        <f>VLOOKUP($D2243,LU_A!$C$2:$D$13,2,TRUE)</f>
        <v>SmB</v>
      </c>
      <c r="G2243">
        <v>8064</v>
      </c>
      <c r="H2243" t="s">
        <v>8219</v>
      </c>
      <c r="I2243" t="s">
        <v>8225</v>
      </c>
      <c r="J2243" t="s">
        <v>8247</v>
      </c>
      <c r="K2243">
        <v>1488484300</v>
      </c>
      <c r="L2243" s="8">
        <f t="shared" si="350"/>
        <v>42796.827546296292</v>
      </c>
      <c r="M2243" s="8">
        <f t="shared" ref="M2243:M2306" si="353">INT(L2243)</f>
        <v>42796</v>
      </c>
      <c r="N2243" s="9">
        <f t="shared" ref="N2243:N2306" si="354">L2243-M2243</f>
        <v>0.82754629629198462</v>
      </c>
      <c r="O2243">
        <v>1485892300</v>
      </c>
      <c r="P2243" s="8">
        <f t="shared" si="351"/>
        <v>42766.827546296292</v>
      </c>
      <c r="Q2243" s="8">
        <f t="shared" ref="Q2243:Q2306" si="355">INT(P2243)</f>
        <v>42766</v>
      </c>
      <c r="R2243" s="9">
        <f t="shared" ref="R2243:R2306" si="356">P2243-Q2243</f>
        <v>0.82754629629198462</v>
      </c>
      <c r="S2243" t="b">
        <v>0</v>
      </c>
      <c r="T2243">
        <v>163</v>
      </c>
      <c r="U2243">
        <f t="shared" ref="U2243:U2306" si="357">IF(H2243="successful",T2243,"")</f>
        <v>163</v>
      </c>
      <c r="V2243" t="str">
        <f t="shared" ref="V2243:V2306" si="358">IF(H2243="failed",T2243,"")</f>
        <v/>
      </c>
      <c r="W2243" t="b">
        <v>1</v>
      </c>
      <c r="X2243" t="s">
        <v>8295</v>
      </c>
      <c r="Y2243" s="3">
        <f t="shared" ref="Y2243:Y2306" si="359">G2243/D2243</f>
        <v>8.0640000000000001</v>
      </c>
      <c r="Z2243" s="4">
        <f t="shared" si="352"/>
        <v>49.472392638036808</v>
      </c>
      <c r="AA2243" t="s">
        <v>8329</v>
      </c>
      <c r="AB2243" t="s">
        <v>8347</v>
      </c>
      <c r="AC2243">
        <f>1</f>
        <v>1</v>
      </c>
    </row>
    <row r="2244" spans="1:29" ht="28.8" x14ac:dyDescent="0.3">
      <c r="A2244">
        <v>2242</v>
      </c>
      <c r="B2244" s="1" t="s">
        <v>2243</v>
      </c>
      <c r="C2244" s="1" t="s">
        <v>6352</v>
      </c>
      <c r="D2244">
        <v>10000</v>
      </c>
      <c r="E2244">
        <f>VLOOKUP(D2244,LU_A!$C$2:$D$13,1,TRUE)</f>
        <v>10000</v>
      </c>
      <c r="F2244" t="str">
        <f>VLOOKUP($D2244,LU_A!$C$2:$D$13,2,TRUE)</f>
        <v>SmD</v>
      </c>
      <c r="G2244">
        <v>136009.76</v>
      </c>
      <c r="H2244" t="s">
        <v>8219</v>
      </c>
      <c r="I2244" t="s">
        <v>8224</v>
      </c>
      <c r="J2244" t="s">
        <v>8246</v>
      </c>
      <c r="K2244">
        <v>1385521320</v>
      </c>
      <c r="L2244" s="8">
        <f t="shared" si="350"/>
        <v>41605.126388888886</v>
      </c>
      <c r="M2244" s="8">
        <f t="shared" si="353"/>
        <v>41605</v>
      </c>
      <c r="N2244" s="9">
        <f t="shared" si="354"/>
        <v>0.12638888888614019</v>
      </c>
      <c r="O2244">
        <v>1382449733</v>
      </c>
      <c r="P2244" s="8">
        <f t="shared" si="351"/>
        <v>41569.575613425928</v>
      </c>
      <c r="Q2244" s="8">
        <f t="shared" si="355"/>
        <v>41569</v>
      </c>
      <c r="R2244" s="9">
        <f t="shared" si="356"/>
        <v>0.575613425928168</v>
      </c>
      <c r="S2244" t="b">
        <v>0</v>
      </c>
      <c r="T2244">
        <v>2525</v>
      </c>
      <c r="U2244">
        <f t="shared" si="357"/>
        <v>2525</v>
      </c>
      <c r="V2244" t="str">
        <f t="shared" si="358"/>
        <v/>
      </c>
      <c r="W2244" t="b">
        <v>1</v>
      </c>
      <c r="X2244" t="s">
        <v>8295</v>
      </c>
      <c r="Y2244" s="3">
        <f t="shared" si="359"/>
        <v>13.600976000000001</v>
      </c>
      <c r="Z2244" s="4">
        <f t="shared" si="352"/>
        <v>53.865251485148519</v>
      </c>
      <c r="AA2244" t="s">
        <v>8329</v>
      </c>
      <c r="AB2244" t="s">
        <v>8347</v>
      </c>
      <c r="AC2244">
        <f>1</f>
        <v>1</v>
      </c>
    </row>
    <row r="2245" spans="1:29" ht="43.2" x14ac:dyDescent="0.3">
      <c r="A2245">
        <v>2243</v>
      </c>
      <c r="B2245" s="1" t="s">
        <v>2244</v>
      </c>
      <c r="C2245" s="1" t="s">
        <v>6353</v>
      </c>
      <c r="D2245">
        <v>1</v>
      </c>
      <c r="E2245">
        <f>VLOOKUP(D2245,LU_A!$C$2:$D$13,1,TRUE)</f>
        <v>0</v>
      </c>
      <c r="F2245" t="str">
        <f>VLOOKUP($D2245,LU_A!$C$2:$D$13,2,TRUE)</f>
        <v>SmA</v>
      </c>
      <c r="G2245">
        <v>9302.5</v>
      </c>
      <c r="H2245" t="s">
        <v>8219</v>
      </c>
      <c r="I2245" t="s">
        <v>8224</v>
      </c>
      <c r="J2245" t="s">
        <v>8246</v>
      </c>
      <c r="K2245">
        <v>1489374000</v>
      </c>
      <c r="L2245" s="8">
        <f t="shared" si="350"/>
        <v>42807.125</v>
      </c>
      <c r="M2245" s="8">
        <f t="shared" si="353"/>
        <v>42807</v>
      </c>
      <c r="N2245" s="9">
        <f t="shared" si="354"/>
        <v>0.125</v>
      </c>
      <c r="O2245">
        <v>1488823290</v>
      </c>
      <c r="P2245" s="8">
        <f t="shared" si="351"/>
        <v>42800.751041666663</v>
      </c>
      <c r="Q2245" s="8">
        <f t="shared" si="355"/>
        <v>42800</v>
      </c>
      <c r="R2245" s="9">
        <f t="shared" si="356"/>
        <v>0.75104166666278616</v>
      </c>
      <c r="S2245" t="b">
        <v>0</v>
      </c>
      <c r="T2245">
        <v>2035</v>
      </c>
      <c r="U2245">
        <f t="shared" si="357"/>
        <v>2035</v>
      </c>
      <c r="V2245" t="str">
        <f t="shared" si="358"/>
        <v/>
      </c>
      <c r="W2245" t="b">
        <v>1</v>
      </c>
      <c r="X2245" t="s">
        <v>8295</v>
      </c>
      <c r="Y2245" s="3">
        <f t="shared" si="359"/>
        <v>9302.5</v>
      </c>
      <c r="Z2245" s="4">
        <f t="shared" si="352"/>
        <v>4.5712530712530715</v>
      </c>
      <c r="AA2245" t="s">
        <v>8329</v>
      </c>
      <c r="AB2245" t="s">
        <v>8347</v>
      </c>
      <c r="AC2245">
        <f>1</f>
        <v>1</v>
      </c>
    </row>
    <row r="2246" spans="1:29" ht="43.2" x14ac:dyDescent="0.3">
      <c r="A2246">
        <v>2244</v>
      </c>
      <c r="B2246" s="1" t="s">
        <v>2245</v>
      </c>
      <c r="C2246" s="1" t="s">
        <v>6354</v>
      </c>
      <c r="D2246">
        <v>5000</v>
      </c>
      <c r="E2246">
        <f>VLOOKUP(D2246,LU_A!$C$2:$D$13,1,TRUE)</f>
        <v>5000</v>
      </c>
      <c r="F2246" t="str">
        <f>VLOOKUP($D2246,LU_A!$C$2:$D$13,2,TRUE)</f>
        <v>SmC</v>
      </c>
      <c r="G2246">
        <v>18851</v>
      </c>
      <c r="H2246" t="s">
        <v>8219</v>
      </c>
      <c r="I2246" t="s">
        <v>8224</v>
      </c>
      <c r="J2246" t="s">
        <v>8246</v>
      </c>
      <c r="K2246">
        <v>1476649800</v>
      </c>
      <c r="L2246" s="8">
        <f t="shared" si="350"/>
        <v>42659.854166666672</v>
      </c>
      <c r="M2246" s="8">
        <f t="shared" si="353"/>
        <v>42659</v>
      </c>
      <c r="N2246" s="9">
        <f t="shared" si="354"/>
        <v>0.85416666667151731</v>
      </c>
      <c r="O2246">
        <v>1475609946</v>
      </c>
      <c r="P2246" s="8">
        <f t="shared" si="351"/>
        <v>42647.818819444445</v>
      </c>
      <c r="Q2246" s="8">
        <f t="shared" si="355"/>
        <v>42647</v>
      </c>
      <c r="R2246" s="9">
        <f t="shared" si="356"/>
        <v>0.81881944444467081</v>
      </c>
      <c r="S2246" t="b">
        <v>0</v>
      </c>
      <c r="T2246">
        <v>290</v>
      </c>
      <c r="U2246">
        <f t="shared" si="357"/>
        <v>290</v>
      </c>
      <c r="V2246" t="str">
        <f t="shared" si="358"/>
        <v/>
      </c>
      <c r="W2246" t="b">
        <v>1</v>
      </c>
      <c r="X2246" t="s">
        <v>8295</v>
      </c>
      <c r="Y2246" s="3">
        <f t="shared" si="359"/>
        <v>3.7702</v>
      </c>
      <c r="Z2246" s="4">
        <f t="shared" si="352"/>
        <v>65.00344827586207</v>
      </c>
      <c r="AA2246" t="s">
        <v>8329</v>
      </c>
      <c r="AB2246" t="s">
        <v>8347</v>
      </c>
      <c r="AC2246">
        <f>1</f>
        <v>1</v>
      </c>
    </row>
    <row r="2247" spans="1:29" ht="43.2" x14ac:dyDescent="0.3">
      <c r="A2247">
        <v>2245</v>
      </c>
      <c r="B2247" s="1" t="s">
        <v>2246</v>
      </c>
      <c r="C2247" s="1" t="s">
        <v>6355</v>
      </c>
      <c r="D2247">
        <v>4000</v>
      </c>
      <c r="E2247">
        <f>VLOOKUP(D2247,LU_A!$C$2:$D$13,1,TRUE)</f>
        <v>1000</v>
      </c>
      <c r="F2247" t="str">
        <f>VLOOKUP($D2247,LU_A!$C$2:$D$13,2,TRUE)</f>
        <v>SmB</v>
      </c>
      <c r="G2247">
        <v>105881</v>
      </c>
      <c r="H2247" t="s">
        <v>8219</v>
      </c>
      <c r="I2247" t="s">
        <v>8224</v>
      </c>
      <c r="J2247" t="s">
        <v>8246</v>
      </c>
      <c r="K2247">
        <v>1393005600</v>
      </c>
      <c r="L2247" s="8">
        <f t="shared" si="350"/>
        <v>41691.75</v>
      </c>
      <c r="M2247" s="8">
        <f t="shared" si="353"/>
        <v>41691</v>
      </c>
      <c r="N2247" s="9">
        <f t="shared" si="354"/>
        <v>0.75</v>
      </c>
      <c r="O2247">
        <v>1390323617</v>
      </c>
      <c r="P2247" s="8">
        <f t="shared" si="351"/>
        <v>41660.708530092597</v>
      </c>
      <c r="Q2247" s="8">
        <f t="shared" si="355"/>
        <v>41660</v>
      </c>
      <c r="R2247" s="9">
        <f t="shared" si="356"/>
        <v>0.708530092597357</v>
      </c>
      <c r="S2247" t="b">
        <v>0</v>
      </c>
      <c r="T2247">
        <v>1980</v>
      </c>
      <c r="U2247">
        <f t="shared" si="357"/>
        <v>1980</v>
      </c>
      <c r="V2247" t="str">
        <f t="shared" si="358"/>
        <v/>
      </c>
      <c r="W2247" t="b">
        <v>1</v>
      </c>
      <c r="X2247" t="s">
        <v>8295</v>
      </c>
      <c r="Y2247" s="3">
        <f t="shared" si="359"/>
        <v>26.47025</v>
      </c>
      <c r="Z2247" s="4">
        <f t="shared" si="352"/>
        <v>53.475252525252522</v>
      </c>
      <c r="AA2247" t="s">
        <v>8329</v>
      </c>
      <c r="AB2247" t="s">
        <v>8347</v>
      </c>
      <c r="AC2247">
        <f>1</f>
        <v>1</v>
      </c>
    </row>
    <row r="2248" spans="1:29" ht="43.2" x14ac:dyDescent="0.3">
      <c r="A2248">
        <v>2246</v>
      </c>
      <c r="B2248" s="1" t="s">
        <v>2247</v>
      </c>
      <c r="C2248" s="1" t="s">
        <v>6356</v>
      </c>
      <c r="D2248">
        <v>2500</v>
      </c>
      <c r="E2248">
        <f>VLOOKUP(D2248,LU_A!$C$2:$D$13,1,TRUE)</f>
        <v>1000</v>
      </c>
      <c r="F2248" t="str">
        <f>VLOOKUP($D2248,LU_A!$C$2:$D$13,2,TRUE)</f>
        <v>SmB</v>
      </c>
      <c r="G2248">
        <v>2503</v>
      </c>
      <c r="H2248" t="s">
        <v>8219</v>
      </c>
      <c r="I2248" t="s">
        <v>8225</v>
      </c>
      <c r="J2248" t="s">
        <v>8247</v>
      </c>
      <c r="K2248">
        <v>1441393210</v>
      </c>
      <c r="L2248" s="8">
        <f t="shared" si="350"/>
        <v>42251.79178240741</v>
      </c>
      <c r="M2248" s="8">
        <f t="shared" si="353"/>
        <v>42251</v>
      </c>
      <c r="N2248" s="9">
        <f t="shared" si="354"/>
        <v>0.79178240741021</v>
      </c>
      <c r="O2248">
        <v>1438801210</v>
      </c>
      <c r="P2248" s="8">
        <f t="shared" si="351"/>
        <v>42221.79178240741</v>
      </c>
      <c r="Q2248" s="8">
        <f t="shared" si="355"/>
        <v>42221</v>
      </c>
      <c r="R2248" s="9">
        <f t="shared" si="356"/>
        <v>0.79178240741021</v>
      </c>
      <c r="S2248" t="b">
        <v>0</v>
      </c>
      <c r="T2248">
        <v>57</v>
      </c>
      <c r="U2248">
        <f t="shared" si="357"/>
        <v>57</v>
      </c>
      <c r="V2248" t="str">
        <f t="shared" si="358"/>
        <v/>
      </c>
      <c r="W2248" t="b">
        <v>1</v>
      </c>
      <c r="X2248" t="s">
        <v>8295</v>
      </c>
      <c r="Y2248" s="3">
        <f t="shared" si="359"/>
        <v>1.0012000000000001</v>
      </c>
      <c r="Z2248" s="4">
        <f t="shared" si="352"/>
        <v>43.912280701754383</v>
      </c>
      <c r="AA2248" t="s">
        <v>8329</v>
      </c>
      <c r="AB2248" t="s">
        <v>8347</v>
      </c>
      <c r="AC2248">
        <f>1</f>
        <v>1</v>
      </c>
    </row>
    <row r="2249" spans="1:29" ht="28.8" x14ac:dyDescent="0.3">
      <c r="A2249">
        <v>2247</v>
      </c>
      <c r="B2249" s="1" t="s">
        <v>2248</v>
      </c>
      <c r="C2249" s="1" t="s">
        <v>6357</v>
      </c>
      <c r="D2249">
        <v>18500</v>
      </c>
      <c r="E2249">
        <f>VLOOKUP(D2249,LU_A!$C$2:$D$13,1,TRUE)</f>
        <v>15000</v>
      </c>
      <c r="F2249" t="str">
        <f>VLOOKUP($D2249,LU_A!$C$2:$D$13,2,TRUE)</f>
        <v>MedA</v>
      </c>
      <c r="G2249">
        <v>19324</v>
      </c>
      <c r="H2249" t="s">
        <v>8219</v>
      </c>
      <c r="I2249" t="s">
        <v>8224</v>
      </c>
      <c r="J2249" t="s">
        <v>8246</v>
      </c>
      <c r="K2249">
        <v>1438185565</v>
      </c>
      <c r="L2249" s="8">
        <f t="shared" si="350"/>
        <v>42214.666261574079</v>
      </c>
      <c r="M2249" s="8">
        <f t="shared" si="353"/>
        <v>42214</v>
      </c>
      <c r="N2249" s="9">
        <f t="shared" si="354"/>
        <v>0.66626157407881692</v>
      </c>
      <c r="O2249">
        <v>1436975965</v>
      </c>
      <c r="P2249" s="8">
        <f t="shared" si="351"/>
        <v>42200.666261574079</v>
      </c>
      <c r="Q2249" s="8">
        <f t="shared" si="355"/>
        <v>42200</v>
      </c>
      <c r="R2249" s="9">
        <f t="shared" si="356"/>
        <v>0.66626157407881692</v>
      </c>
      <c r="S2249" t="b">
        <v>0</v>
      </c>
      <c r="T2249">
        <v>380</v>
      </c>
      <c r="U2249">
        <f t="shared" si="357"/>
        <v>380</v>
      </c>
      <c r="V2249" t="str">
        <f t="shared" si="358"/>
        <v/>
      </c>
      <c r="W2249" t="b">
        <v>1</v>
      </c>
      <c r="X2249" t="s">
        <v>8295</v>
      </c>
      <c r="Y2249" s="3">
        <f t="shared" si="359"/>
        <v>1.0445405405405406</v>
      </c>
      <c r="Z2249" s="4">
        <f t="shared" si="352"/>
        <v>50.852631578947367</v>
      </c>
      <c r="AA2249" t="s">
        <v>8329</v>
      </c>
      <c r="AB2249" t="s">
        <v>8347</v>
      </c>
      <c r="AC2249">
        <f>1</f>
        <v>1</v>
      </c>
    </row>
    <row r="2250" spans="1:29" ht="43.2" x14ac:dyDescent="0.3">
      <c r="A2250">
        <v>2248</v>
      </c>
      <c r="B2250" s="1" t="s">
        <v>2249</v>
      </c>
      <c r="C2250" s="1" t="s">
        <v>6358</v>
      </c>
      <c r="D2250">
        <v>7000</v>
      </c>
      <c r="E2250">
        <f>VLOOKUP(D2250,LU_A!$C$2:$D$13,1,TRUE)</f>
        <v>5000</v>
      </c>
      <c r="F2250" t="str">
        <f>VLOOKUP($D2250,LU_A!$C$2:$D$13,2,TRUE)</f>
        <v>SmC</v>
      </c>
      <c r="G2250">
        <v>7505</v>
      </c>
      <c r="H2250" t="s">
        <v>8219</v>
      </c>
      <c r="I2250" t="s">
        <v>8225</v>
      </c>
      <c r="J2250" t="s">
        <v>8247</v>
      </c>
      <c r="K2250">
        <v>1481749278</v>
      </c>
      <c r="L2250" s="8">
        <f t="shared" si="350"/>
        <v>42718.875902777778</v>
      </c>
      <c r="M2250" s="8">
        <f t="shared" si="353"/>
        <v>42718</v>
      </c>
      <c r="N2250" s="9">
        <f t="shared" si="354"/>
        <v>0.87590277777781012</v>
      </c>
      <c r="O2250">
        <v>1479157278</v>
      </c>
      <c r="P2250" s="8">
        <f t="shared" si="351"/>
        <v>42688.875902777778</v>
      </c>
      <c r="Q2250" s="8">
        <f t="shared" si="355"/>
        <v>42688</v>
      </c>
      <c r="R2250" s="9">
        <f t="shared" si="356"/>
        <v>0.87590277777781012</v>
      </c>
      <c r="S2250" t="b">
        <v>0</v>
      </c>
      <c r="T2250">
        <v>128</v>
      </c>
      <c r="U2250">
        <f t="shared" si="357"/>
        <v>128</v>
      </c>
      <c r="V2250" t="str">
        <f t="shared" si="358"/>
        <v/>
      </c>
      <c r="W2250" t="b">
        <v>1</v>
      </c>
      <c r="X2250" t="s">
        <v>8295</v>
      </c>
      <c r="Y2250" s="3">
        <f t="shared" si="359"/>
        <v>1.0721428571428571</v>
      </c>
      <c r="Z2250" s="4">
        <f t="shared" si="352"/>
        <v>58.6328125</v>
      </c>
      <c r="AA2250" t="s">
        <v>8329</v>
      </c>
      <c r="AB2250" t="s">
        <v>8347</v>
      </c>
      <c r="AC2250">
        <f>1</f>
        <v>1</v>
      </c>
    </row>
    <row r="2251" spans="1:29" ht="43.2" x14ac:dyDescent="0.3">
      <c r="A2251">
        <v>2249</v>
      </c>
      <c r="B2251" s="1" t="s">
        <v>2250</v>
      </c>
      <c r="C2251" s="1" t="s">
        <v>6359</v>
      </c>
      <c r="D2251">
        <v>3500</v>
      </c>
      <c r="E2251">
        <f>VLOOKUP(D2251,LU_A!$C$2:$D$13,1,TRUE)</f>
        <v>1000</v>
      </c>
      <c r="F2251" t="str">
        <f>VLOOKUP($D2251,LU_A!$C$2:$D$13,2,TRUE)</f>
        <v>SmB</v>
      </c>
      <c r="G2251">
        <v>5907</v>
      </c>
      <c r="H2251" t="s">
        <v>8219</v>
      </c>
      <c r="I2251" t="s">
        <v>8224</v>
      </c>
      <c r="J2251" t="s">
        <v>8246</v>
      </c>
      <c r="K2251">
        <v>1364917965</v>
      </c>
      <c r="L2251" s="8">
        <f t="shared" si="350"/>
        <v>41366.661631944444</v>
      </c>
      <c r="M2251" s="8">
        <f t="shared" si="353"/>
        <v>41366</v>
      </c>
      <c r="N2251" s="9">
        <f t="shared" si="354"/>
        <v>0.66163194444379769</v>
      </c>
      <c r="O2251">
        <v>1362329565</v>
      </c>
      <c r="P2251" s="8">
        <f t="shared" si="351"/>
        <v>41336.703298611108</v>
      </c>
      <c r="Q2251" s="8">
        <f t="shared" si="355"/>
        <v>41336</v>
      </c>
      <c r="R2251" s="9">
        <f t="shared" si="356"/>
        <v>0.70329861110803904</v>
      </c>
      <c r="S2251" t="b">
        <v>0</v>
      </c>
      <c r="T2251">
        <v>180</v>
      </c>
      <c r="U2251">
        <f t="shared" si="357"/>
        <v>180</v>
      </c>
      <c r="V2251" t="str">
        <f t="shared" si="358"/>
        <v/>
      </c>
      <c r="W2251" t="b">
        <v>1</v>
      </c>
      <c r="X2251" t="s">
        <v>8295</v>
      </c>
      <c r="Y2251" s="3">
        <f t="shared" si="359"/>
        <v>1.6877142857142857</v>
      </c>
      <c r="Z2251" s="4">
        <f t="shared" si="352"/>
        <v>32.81666666666667</v>
      </c>
      <c r="AA2251" t="s">
        <v>8329</v>
      </c>
      <c r="AB2251" t="s">
        <v>8347</v>
      </c>
      <c r="AC2251">
        <f>1</f>
        <v>1</v>
      </c>
    </row>
    <row r="2252" spans="1:29" ht="43.2" x14ac:dyDescent="0.3">
      <c r="A2252">
        <v>2250</v>
      </c>
      <c r="B2252" s="1" t="s">
        <v>2251</v>
      </c>
      <c r="C2252" s="1" t="s">
        <v>6360</v>
      </c>
      <c r="D2252">
        <v>25000</v>
      </c>
      <c r="E2252">
        <f>VLOOKUP(D2252,LU_A!$C$2:$D$13,1,TRUE)</f>
        <v>25000</v>
      </c>
      <c r="F2252" t="str">
        <f>VLOOKUP($D2252,LU_A!$C$2:$D$13,2,TRUE)</f>
        <v>MedC</v>
      </c>
      <c r="G2252">
        <v>243778</v>
      </c>
      <c r="H2252" t="s">
        <v>8219</v>
      </c>
      <c r="I2252" t="s">
        <v>8224</v>
      </c>
      <c r="J2252" t="s">
        <v>8246</v>
      </c>
      <c r="K2252">
        <v>1480727273</v>
      </c>
      <c r="L2252" s="8">
        <f t="shared" si="350"/>
        <v>42707.0471412037</v>
      </c>
      <c r="M2252" s="8">
        <f t="shared" si="353"/>
        <v>42707</v>
      </c>
      <c r="N2252" s="9">
        <f t="shared" si="354"/>
        <v>4.7141203700448386E-2</v>
      </c>
      <c r="O2252">
        <v>1478131673</v>
      </c>
      <c r="P2252" s="8">
        <f t="shared" si="351"/>
        <v>42677.005474537036</v>
      </c>
      <c r="Q2252" s="8">
        <f t="shared" si="355"/>
        <v>42677</v>
      </c>
      <c r="R2252" s="9">
        <f t="shared" si="356"/>
        <v>5.4745370362070389E-3</v>
      </c>
      <c r="S2252" t="b">
        <v>0</v>
      </c>
      <c r="T2252">
        <v>571</v>
      </c>
      <c r="U2252">
        <f t="shared" si="357"/>
        <v>571</v>
      </c>
      <c r="V2252" t="str">
        <f t="shared" si="358"/>
        <v/>
      </c>
      <c r="W2252" t="b">
        <v>1</v>
      </c>
      <c r="X2252" t="s">
        <v>8295</v>
      </c>
      <c r="Y2252" s="3">
        <f t="shared" si="359"/>
        <v>9.7511200000000002</v>
      </c>
      <c r="Z2252" s="4">
        <f t="shared" si="352"/>
        <v>426.93169877408059</v>
      </c>
      <c r="AA2252" t="s">
        <v>8329</v>
      </c>
      <c r="AB2252" t="s">
        <v>8347</v>
      </c>
      <c r="AC2252">
        <f>1</f>
        <v>1</v>
      </c>
    </row>
    <row r="2253" spans="1:29" ht="43.2" x14ac:dyDescent="0.3">
      <c r="A2253">
        <v>2251</v>
      </c>
      <c r="B2253" s="1" t="s">
        <v>2252</v>
      </c>
      <c r="C2253" s="1" t="s">
        <v>6361</v>
      </c>
      <c r="D2253">
        <v>8500</v>
      </c>
      <c r="E2253">
        <f>VLOOKUP(D2253,LU_A!$C$2:$D$13,1,TRUE)</f>
        <v>5000</v>
      </c>
      <c r="F2253" t="str">
        <f>VLOOKUP($D2253,LU_A!$C$2:$D$13,2,TRUE)</f>
        <v>SmC</v>
      </c>
      <c r="G2253">
        <v>11428.19</v>
      </c>
      <c r="H2253" t="s">
        <v>8219</v>
      </c>
      <c r="I2253" t="s">
        <v>8224</v>
      </c>
      <c r="J2253" t="s">
        <v>8246</v>
      </c>
      <c r="K2253">
        <v>1408177077</v>
      </c>
      <c r="L2253" s="8">
        <f t="shared" si="350"/>
        <v>41867.34579861111</v>
      </c>
      <c r="M2253" s="8">
        <f t="shared" si="353"/>
        <v>41867</v>
      </c>
      <c r="N2253" s="9">
        <f t="shared" si="354"/>
        <v>0.34579861110978527</v>
      </c>
      <c r="O2253">
        <v>1406362677</v>
      </c>
      <c r="P2253" s="8">
        <f t="shared" si="351"/>
        <v>41846.34579861111</v>
      </c>
      <c r="Q2253" s="8">
        <f t="shared" si="355"/>
        <v>41846</v>
      </c>
      <c r="R2253" s="9">
        <f t="shared" si="356"/>
        <v>0.34579861110978527</v>
      </c>
      <c r="S2253" t="b">
        <v>0</v>
      </c>
      <c r="T2253">
        <v>480</v>
      </c>
      <c r="U2253">
        <f t="shared" si="357"/>
        <v>480</v>
      </c>
      <c r="V2253" t="str">
        <f t="shared" si="358"/>
        <v/>
      </c>
      <c r="W2253" t="b">
        <v>1</v>
      </c>
      <c r="X2253" t="s">
        <v>8295</v>
      </c>
      <c r="Y2253" s="3">
        <f t="shared" si="359"/>
        <v>1.3444929411764706</v>
      </c>
      <c r="Z2253" s="4">
        <f t="shared" si="352"/>
        <v>23.808729166666669</v>
      </c>
      <c r="AA2253" t="s">
        <v>8329</v>
      </c>
      <c r="AB2253" t="s">
        <v>8347</v>
      </c>
      <c r="AC2253">
        <f>1</f>
        <v>1</v>
      </c>
    </row>
    <row r="2254" spans="1:29" ht="43.2" x14ac:dyDescent="0.3">
      <c r="A2254">
        <v>2252</v>
      </c>
      <c r="B2254" s="1" t="s">
        <v>2253</v>
      </c>
      <c r="C2254" s="1" t="s">
        <v>6362</v>
      </c>
      <c r="D2254">
        <v>9000</v>
      </c>
      <c r="E2254">
        <f>VLOOKUP(D2254,LU_A!$C$2:$D$13,1,TRUE)</f>
        <v>5000</v>
      </c>
      <c r="F2254" t="str">
        <f>VLOOKUP($D2254,LU_A!$C$2:$D$13,2,TRUE)</f>
        <v>SmC</v>
      </c>
      <c r="G2254">
        <v>24505</v>
      </c>
      <c r="H2254" t="s">
        <v>8219</v>
      </c>
      <c r="I2254" t="s">
        <v>8227</v>
      </c>
      <c r="J2254" t="s">
        <v>8249</v>
      </c>
      <c r="K2254">
        <v>1470469938</v>
      </c>
      <c r="L2254" s="8">
        <f t="shared" si="350"/>
        <v>42588.327986111108</v>
      </c>
      <c r="M2254" s="8">
        <f t="shared" si="353"/>
        <v>42588</v>
      </c>
      <c r="N2254" s="9">
        <f t="shared" si="354"/>
        <v>0.327986111107748</v>
      </c>
      <c r="O2254">
        <v>1469173938</v>
      </c>
      <c r="P2254" s="8">
        <f t="shared" si="351"/>
        <v>42573.327986111108</v>
      </c>
      <c r="Q2254" s="8">
        <f t="shared" si="355"/>
        <v>42573</v>
      </c>
      <c r="R2254" s="9">
        <f t="shared" si="356"/>
        <v>0.327986111107748</v>
      </c>
      <c r="S2254" t="b">
        <v>0</v>
      </c>
      <c r="T2254">
        <v>249</v>
      </c>
      <c r="U2254">
        <f t="shared" si="357"/>
        <v>249</v>
      </c>
      <c r="V2254" t="str">
        <f t="shared" si="358"/>
        <v/>
      </c>
      <c r="W2254" t="b">
        <v>1</v>
      </c>
      <c r="X2254" t="s">
        <v>8295</v>
      </c>
      <c r="Y2254" s="3">
        <f t="shared" si="359"/>
        <v>2.722777777777778</v>
      </c>
      <c r="Z2254" s="4">
        <f t="shared" si="352"/>
        <v>98.413654618473899</v>
      </c>
      <c r="AA2254" t="s">
        <v>8329</v>
      </c>
      <c r="AB2254" t="s">
        <v>8347</v>
      </c>
      <c r="AC2254">
        <f>1</f>
        <v>1</v>
      </c>
    </row>
    <row r="2255" spans="1:29" ht="43.2" x14ac:dyDescent="0.3">
      <c r="A2255">
        <v>2253</v>
      </c>
      <c r="B2255" s="1" t="s">
        <v>2254</v>
      </c>
      <c r="C2255" s="1" t="s">
        <v>6363</v>
      </c>
      <c r="D2255">
        <v>8000</v>
      </c>
      <c r="E2255">
        <f>VLOOKUP(D2255,LU_A!$C$2:$D$13,1,TRUE)</f>
        <v>5000</v>
      </c>
      <c r="F2255" t="str">
        <f>VLOOKUP($D2255,LU_A!$C$2:$D$13,2,TRUE)</f>
        <v>SmC</v>
      </c>
      <c r="G2255">
        <v>9015</v>
      </c>
      <c r="H2255" t="s">
        <v>8219</v>
      </c>
      <c r="I2255" t="s">
        <v>8224</v>
      </c>
      <c r="J2255" t="s">
        <v>8246</v>
      </c>
      <c r="K2255">
        <v>1447862947</v>
      </c>
      <c r="L2255" s="8">
        <f t="shared" si="350"/>
        <v>42326.672997685186</v>
      </c>
      <c r="M2255" s="8">
        <f t="shared" si="353"/>
        <v>42326</v>
      </c>
      <c r="N2255" s="9">
        <f t="shared" si="354"/>
        <v>0.67299768518569181</v>
      </c>
      <c r="O2255">
        <v>1445267347</v>
      </c>
      <c r="P2255" s="8">
        <f t="shared" si="351"/>
        <v>42296.631331018521</v>
      </c>
      <c r="Q2255" s="8">
        <f t="shared" si="355"/>
        <v>42296</v>
      </c>
      <c r="R2255" s="9">
        <f t="shared" si="356"/>
        <v>0.63133101852145046</v>
      </c>
      <c r="S2255" t="b">
        <v>0</v>
      </c>
      <c r="T2255">
        <v>84</v>
      </c>
      <c r="U2255">
        <f t="shared" si="357"/>
        <v>84</v>
      </c>
      <c r="V2255" t="str">
        <f t="shared" si="358"/>
        <v/>
      </c>
      <c r="W2255" t="b">
        <v>1</v>
      </c>
      <c r="X2255" t="s">
        <v>8295</v>
      </c>
      <c r="Y2255" s="3">
        <f t="shared" si="359"/>
        <v>1.1268750000000001</v>
      </c>
      <c r="Z2255" s="4">
        <f t="shared" si="352"/>
        <v>107.32142857142857</v>
      </c>
      <c r="AA2255" t="s">
        <v>8329</v>
      </c>
      <c r="AB2255" t="s">
        <v>8347</v>
      </c>
      <c r="AC2255">
        <f>1</f>
        <v>1</v>
      </c>
    </row>
    <row r="2256" spans="1:29" ht="43.2" x14ac:dyDescent="0.3">
      <c r="A2256">
        <v>2254</v>
      </c>
      <c r="B2256" s="1" t="s">
        <v>2255</v>
      </c>
      <c r="C2256" s="1" t="s">
        <v>6364</v>
      </c>
      <c r="D2256">
        <v>500</v>
      </c>
      <c r="E2256">
        <f>VLOOKUP(D2256,LU_A!$C$2:$D$13,1,TRUE)</f>
        <v>0</v>
      </c>
      <c r="F2256" t="str">
        <f>VLOOKUP($D2256,LU_A!$C$2:$D$13,2,TRUE)</f>
        <v>SmA</v>
      </c>
      <c r="G2256">
        <v>2299</v>
      </c>
      <c r="H2256" t="s">
        <v>8219</v>
      </c>
      <c r="I2256" t="s">
        <v>8224</v>
      </c>
      <c r="J2256" t="s">
        <v>8246</v>
      </c>
      <c r="K2256">
        <v>1485271968</v>
      </c>
      <c r="L2256" s="8">
        <f t="shared" si="350"/>
        <v>42759.647777777776</v>
      </c>
      <c r="M2256" s="8">
        <f t="shared" si="353"/>
        <v>42759</v>
      </c>
      <c r="N2256" s="9">
        <f t="shared" si="354"/>
        <v>0.64777777777635492</v>
      </c>
      <c r="O2256">
        <v>1484667168</v>
      </c>
      <c r="P2256" s="8">
        <f t="shared" si="351"/>
        <v>42752.647777777776</v>
      </c>
      <c r="Q2256" s="8">
        <f t="shared" si="355"/>
        <v>42752</v>
      </c>
      <c r="R2256" s="9">
        <f t="shared" si="356"/>
        <v>0.64777777777635492</v>
      </c>
      <c r="S2256" t="b">
        <v>0</v>
      </c>
      <c r="T2256">
        <v>197</v>
      </c>
      <c r="U2256">
        <f t="shared" si="357"/>
        <v>197</v>
      </c>
      <c r="V2256" t="str">
        <f t="shared" si="358"/>
        <v/>
      </c>
      <c r="W2256" t="b">
        <v>1</v>
      </c>
      <c r="X2256" t="s">
        <v>8295</v>
      </c>
      <c r="Y2256" s="3">
        <f t="shared" si="359"/>
        <v>4.5979999999999999</v>
      </c>
      <c r="Z2256" s="4">
        <f t="shared" si="352"/>
        <v>11.67005076142132</v>
      </c>
      <c r="AA2256" t="s">
        <v>8329</v>
      </c>
      <c r="AB2256" t="s">
        <v>8347</v>
      </c>
      <c r="AC2256">
        <f>1</f>
        <v>1</v>
      </c>
    </row>
    <row r="2257" spans="1:29" ht="28.8" x14ac:dyDescent="0.3">
      <c r="A2257">
        <v>2255</v>
      </c>
      <c r="B2257" s="1" t="s">
        <v>2256</v>
      </c>
      <c r="C2257" s="1" t="s">
        <v>6365</v>
      </c>
      <c r="D2257">
        <v>3950</v>
      </c>
      <c r="E2257">
        <f>VLOOKUP(D2257,LU_A!$C$2:$D$13,1,TRUE)</f>
        <v>1000</v>
      </c>
      <c r="F2257" t="str">
        <f>VLOOKUP($D2257,LU_A!$C$2:$D$13,2,TRUE)</f>
        <v>SmB</v>
      </c>
      <c r="G2257">
        <v>11323</v>
      </c>
      <c r="H2257" t="s">
        <v>8219</v>
      </c>
      <c r="I2257" t="s">
        <v>8224</v>
      </c>
      <c r="J2257" t="s">
        <v>8246</v>
      </c>
      <c r="K2257">
        <v>1462661451</v>
      </c>
      <c r="L2257" s="8">
        <f t="shared" si="350"/>
        <v>42497.951979166668</v>
      </c>
      <c r="M2257" s="8">
        <f t="shared" si="353"/>
        <v>42497</v>
      </c>
      <c r="N2257" s="9">
        <f t="shared" si="354"/>
        <v>0.95197916666802485</v>
      </c>
      <c r="O2257">
        <v>1460069451</v>
      </c>
      <c r="P2257" s="8">
        <f t="shared" si="351"/>
        <v>42467.951979166668</v>
      </c>
      <c r="Q2257" s="8">
        <f t="shared" si="355"/>
        <v>42467</v>
      </c>
      <c r="R2257" s="9">
        <f t="shared" si="356"/>
        <v>0.95197916666802485</v>
      </c>
      <c r="S2257" t="b">
        <v>0</v>
      </c>
      <c r="T2257">
        <v>271</v>
      </c>
      <c r="U2257">
        <f t="shared" si="357"/>
        <v>271</v>
      </c>
      <c r="V2257" t="str">
        <f t="shared" si="358"/>
        <v/>
      </c>
      <c r="W2257" t="b">
        <v>1</v>
      </c>
      <c r="X2257" t="s">
        <v>8295</v>
      </c>
      <c r="Y2257" s="3">
        <f t="shared" si="359"/>
        <v>2.8665822784810127</v>
      </c>
      <c r="Z2257" s="4">
        <f t="shared" si="352"/>
        <v>41.782287822878232</v>
      </c>
      <c r="AA2257" t="s">
        <v>8329</v>
      </c>
      <c r="AB2257" t="s">
        <v>8347</v>
      </c>
      <c r="AC2257">
        <f>1</f>
        <v>1</v>
      </c>
    </row>
    <row r="2258" spans="1:29" ht="43.2" x14ac:dyDescent="0.3">
      <c r="A2258">
        <v>2256</v>
      </c>
      <c r="B2258" s="1" t="s">
        <v>2257</v>
      </c>
      <c r="C2258" s="1" t="s">
        <v>6366</v>
      </c>
      <c r="D2258">
        <v>480</v>
      </c>
      <c r="E2258">
        <f>VLOOKUP(D2258,LU_A!$C$2:$D$13,1,TRUE)</f>
        <v>0</v>
      </c>
      <c r="F2258" t="str">
        <f>VLOOKUP($D2258,LU_A!$C$2:$D$13,2,TRUE)</f>
        <v>SmA</v>
      </c>
      <c r="G2258">
        <v>1069</v>
      </c>
      <c r="H2258" t="s">
        <v>8219</v>
      </c>
      <c r="I2258" t="s">
        <v>8225</v>
      </c>
      <c r="J2258" t="s">
        <v>8247</v>
      </c>
      <c r="K2258">
        <v>1479811846</v>
      </c>
      <c r="L2258" s="8">
        <f t="shared" si="350"/>
        <v>42696.451921296291</v>
      </c>
      <c r="M2258" s="8">
        <f t="shared" si="353"/>
        <v>42696</v>
      </c>
      <c r="N2258" s="9">
        <f t="shared" si="354"/>
        <v>0.45192129629140254</v>
      </c>
      <c r="O2258">
        <v>1478602246</v>
      </c>
      <c r="P2258" s="8">
        <f t="shared" si="351"/>
        <v>42682.451921296291</v>
      </c>
      <c r="Q2258" s="8">
        <f t="shared" si="355"/>
        <v>42682</v>
      </c>
      <c r="R2258" s="9">
        <f t="shared" si="356"/>
        <v>0.45192129629140254</v>
      </c>
      <c r="S2258" t="b">
        <v>0</v>
      </c>
      <c r="T2258">
        <v>50</v>
      </c>
      <c r="U2258">
        <f t="shared" si="357"/>
        <v>50</v>
      </c>
      <c r="V2258" t="str">
        <f t="shared" si="358"/>
        <v/>
      </c>
      <c r="W2258" t="b">
        <v>1</v>
      </c>
      <c r="X2258" t="s">
        <v>8295</v>
      </c>
      <c r="Y2258" s="3">
        <f t="shared" si="359"/>
        <v>2.2270833333333333</v>
      </c>
      <c r="Z2258" s="4">
        <f t="shared" si="352"/>
        <v>21.38</v>
      </c>
      <c r="AA2258" t="s">
        <v>8329</v>
      </c>
      <c r="AB2258" t="s">
        <v>8347</v>
      </c>
      <c r="AC2258">
        <f>1</f>
        <v>1</v>
      </c>
    </row>
    <row r="2259" spans="1:29" ht="57.6" x14ac:dyDescent="0.3">
      <c r="A2259">
        <v>2257</v>
      </c>
      <c r="B2259" s="1" t="s">
        <v>2258</v>
      </c>
      <c r="C2259" s="1" t="s">
        <v>6367</v>
      </c>
      <c r="D2259">
        <v>2500</v>
      </c>
      <c r="E2259">
        <f>VLOOKUP(D2259,LU_A!$C$2:$D$13,1,TRUE)</f>
        <v>1000</v>
      </c>
      <c r="F2259" t="str">
        <f>VLOOKUP($D2259,LU_A!$C$2:$D$13,2,TRUE)</f>
        <v>SmB</v>
      </c>
      <c r="G2259">
        <v>15903.5</v>
      </c>
      <c r="H2259" t="s">
        <v>8219</v>
      </c>
      <c r="I2259" t="s">
        <v>8225</v>
      </c>
      <c r="J2259" t="s">
        <v>8247</v>
      </c>
      <c r="K2259">
        <v>1466377200</v>
      </c>
      <c r="L2259" s="8">
        <f t="shared" si="350"/>
        <v>42540.958333333328</v>
      </c>
      <c r="M2259" s="8">
        <f t="shared" si="353"/>
        <v>42540</v>
      </c>
      <c r="N2259" s="9">
        <f t="shared" si="354"/>
        <v>0.95833333332848269</v>
      </c>
      <c r="O2259">
        <v>1463351329</v>
      </c>
      <c r="P2259" s="8">
        <f t="shared" si="351"/>
        <v>42505.936678240745</v>
      </c>
      <c r="Q2259" s="8">
        <f t="shared" si="355"/>
        <v>42505</v>
      </c>
      <c r="R2259" s="9">
        <f t="shared" si="356"/>
        <v>0.93667824074509554</v>
      </c>
      <c r="S2259" t="b">
        <v>0</v>
      </c>
      <c r="T2259">
        <v>169</v>
      </c>
      <c r="U2259">
        <f t="shared" si="357"/>
        <v>169</v>
      </c>
      <c r="V2259" t="str">
        <f t="shared" si="358"/>
        <v/>
      </c>
      <c r="W2259" t="b">
        <v>1</v>
      </c>
      <c r="X2259" t="s">
        <v>8295</v>
      </c>
      <c r="Y2259" s="3">
        <f t="shared" si="359"/>
        <v>6.3613999999999997</v>
      </c>
      <c r="Z2259" s="4">
        <f t="shared" si="352"/>
        <v>94.103550295857985</v>
      </c>
      <c r="AA2259" t="s">
        <v>8329</v>
      </c>
      <c r="AB2259" t="s">
        <v>8347</v>
      </c>
      <c r="AC2259">
        <f>1</f>
        <v>1</v>
      </c>
    </row>
    <row r="2260" spans="1:29" ht="28.8" x14ac:dyDescent="0.3">
      <c r="A2260">
        <v>2258</v>
      </c>
      <c r="B2260" s="1" t="s">
        <v>2259</v>
      </c>
      <c r="C2260" s="1" t="s">
        <v>6368</v>
      </c>
      <c r="D2260">
        <v>2200</v>
      </c>
      <c r="E2260">
        <f>VLOOKUP(D2260,LU_A!$C$2:$D$13,1,TRUE)</f>
        <v>1000</v>
      </c>
      <c r="F2260" t="str">
        <f>VLOOKUP($D2260,LU_A!$C$2:$D$13,2,TRUE)</f>
        <v>SmB</v>
      </c>
      <c r="G2260">
        <v>3223</v>
      </c>
      <c r="H2260" t="s">
        <v>8219</v>
      </c>
      <c r="I2260" t="s">
        <v>8224</v>
      </c>
      <c r="J2260" t="s">
        <v>8246</v>
      </c>
      <c r="K2260">
        <v>1434045687</v>
      </c>
      <c r="L2260" s="8">
        <f t="shared" si="350"/>
        <v>42166.75100694444</v>
      </c>
      <c r="M2260" s="8">
        <f t="shared" si="353"/>
        <v>42166</v>
      </c>
      <c r="N2260" s="9">
        <f t="shared" si="354"/>
        <v>0.75100694443972316</v>
      </c>
      <c r="O2260">
        <v>1431453687</v>
      </c>
      <c r="P2260" s="8">
        <f t="shared" si="351"/>
        <v>42136.75100694444</v>
      </c>
      <c r="Q2260" s="8">
        <f t="shared" si="355"/>
        <v>42136</v>
      </c>
      <c r="R2260" s="9">
        <f t="shared" si="356"/>
        <v>0.75100694443972316</v>
      </c>
      <c r="S2260" t="b">
        <v>0</v>
      </c>
      <c r="T2260">
        <v>205</v>
      </c>
      <c r="U2260">
        <f t="shared" si="357"/>
        <v>205</v>
      </c>
      <c r="V2260" t="str">
        <f t="shared" si="358"/>
        <v/>
      </c>
      <c r="W2260" t="b">
        <v>1</v>
      </c>
      <c r="X2260" t="s">
        <v>8295</v>
      </c>
      <c r="Y2260" s="3">
        <f t="shared" si="359"/>
        <v>1.4650000000000001</v>
      </c>
      <c r="Z2260" s="4">
        <f t="shared" si="352"/>
        <v>15.721951219512196</v>
      </c>
      <c r="AA2260" t="s">
        <v>8329</v>
      </c>
      <c r="AB2260" t="s">
        <v>8347</v>
      </c>
      <c r="AC2260">
        <f>1</f>
        <v>1</v>
      </c>
    </row>
    <row r="2261" spans="1:29" ht="43.2" x14ac:dyDescent="0.3">
      <c r="A2261">
        <v>2259</v>
      </c>
      <c r="B2261" s="1" t="s">
        <v>2260</v>
      </c>
      <c r="C2261" s="1" t="s">
        <v>6369</v>
      </c>
      <c r="D2261">
        <v>1000</v>
      </c>
      <c r="E2261">
        <f>VLOOKUP(D2261,LU_A!$C$2:$D$13,1,TRUE)</f>
        <v>1000</v>
      </c>
      <c r="F2261" t="str">
        <f>VLOOKUP($D2261,LU_A!$C$2:$D$13,2,TRUE)</f>
        <v>SmB</v>
      </c>
      <c r="G2261">
        <v>18671</v>
      </c>
      <c r="H2261" t="s">
        <v>8219</v>
      </c>
      <c r="I2261" t="s">
        <v>8225</v>
      </c>
      <c r="J2261" t="s">
        <v>8247</v>
      </c>
      <c r="K2261">
        <v>1481224736</v>
      </c>
      <c r="L2261" s="8">
        <f t="shared" si="350"/>
        <v>42712.804814814815</v>
      </c>
      <c r="M2261" s="8">
        <f t="shared" si="353"/>
        <v>42712</v>
      </c>
      <c r="N2261" s="9">
        <f t="shared" si="354"/>
        <v>0.80481481481547235</v>
      </c>
      <c r="O2261">
        <v>1480360736</v>
      </c>
      <c r="P2261" s="8">
        <f t="shared" si="351"/>
        <v>42702.804814814815</v>
      </c>
      <c r="Q2261" s="8">
        <f t="shared" si="355"/>
        <v>42702</v>
      </c>
      <c r="R2261" s="9">
        <f t="shared" si="356"/>
        <v>0.80481481481547235</v>
      </c>
      <c r="S2261" t="b">
        <v>0</v>
      </c>
      <c r="T2261">
        <v>206</v>
      </c>
      <c r="U2261">
        <f t="shared" si="357"/>
        <v>206</v>
      </c>
      <c r="V2261" t="str">
        <f t="shared" si="358"/>
        <v/>
      </c>
      <c r="W2261" t="b">
        <v>1</v>
      </c>
      <c r="X2261" t="s">
        <v>8295</v>
      </c>
      <c r="Y2261" s="3">
        <f t="shared" si="359"/>
        <v>18.670999999999999</v>
      </c>
      <c r="Z2261" s="4">
        <f t="shared" si="352"/>
        <v>90.635922330097088</v>
      </c>
      <c r="AA2261" t="s">
        <v>8329</v>
      </c>
      <c r="AB2261" t="s">
        <v>8347</v>
      </c>
      <c r="AC2261">
        <f>1</f>
        <v>1</v>
      </c>
    </row>
    <row r="2262" spans="1:29" ht="43.2" x14ac:dyDescent="0.3">
      <c r="A2262">
        <v>2260</v>
      </c>
      <c r="B2262" s="1" t="s">
        <v>2261</v>
      </c>
      <c r="C2262" s="1" t="s">
        <v>6370</v>
      </c>
      <c r="D2262">
        <v>2500</v>
      </c>
      <c r="E2262">
        <f>VLOOKUP(D2262,LU_A!$C$2:$D$13,1,TRUE)</f>
        <v>1000</v>
      </c>
      <c r="F2262" t="str">
        <f>VLOOKUP($D2262,LU_A!$C$2:$D$13,2,TRUE)</f>
        <v>SmB</v>
      </c>
      <c r="G2262">
        <v>8173</v>
      </c>
      <c r="H2262" t="s">
        <v>8219</v>
      </c>
      <c r="I2262" t="s">
        <v>8224</v>
      </c>
      <c r="J2262" t="s">
        <v>8246</v>
      </c>
      <c r="K2262">
        <v>1395876250</v>
      </c>
      <c r="L2262" s="8">
        <f t="shared" si="350"/>
        <v>41724.975115740745</v>
      </c>
      <c r="M2262" s="8">
        <f t="shared" si="353"/>
        <v>41724</v>
      </c>
      <c r="N2262" s="9">
        <f t="shared" si="354"/>
        <v>0.97511574074451346</v>
      </c>
      <c r="O2262">
        <v>1393287850</v>
      </c>
      <c r="P2262" s="8">
        <f t="shared" si="351"/>
        <v>41695.016782407409</v>
      </c>
      <c r="Q2262" s="8">
        <f t="shared" si="355"/>
        <v>41695</v>
      </c>
      <c r="R2262" s="9">
        <f t="shared" si="356"/>
        <v>1.6782407408754807E-2</v>
      </c>
      <c r="S2262" t="b">
        <v>0</v>
      </c>
      <c r="T2262">
        <v>84</v>
      </c>
      <c r="U2262">
        <f t="shared" si="357"/>
        <v>84</v>
      </c>
      <c r="V2262" t="str">
        <f t="shared" si="358"/>
        <v/>
      </c>
      <c r="W2262" t="b">
        <v>1</v>
      </c>
      <c r="X2262" t="s">
        <v>8295</v>
      </c>
      <c r="Y2262" s="3">
        <f t="shared" si="359"/>
        <v>3.2692000000000001</v>
      </c>
      <c r="Z2262" s="4">
        <f t="shared" si="352"/>
        <v>97.297619047619051</v>
      </c>
      <c r="AA2262" t="s">
        <v>8329</v>
      </c>
      <c r="AB2262" t="s">
        <v>8347</v>
      </c>
      <c r="AC2262">
        <f>1</f>
        <v>1</v>
      </c>
    </row>
    <row r="2263" spans="1:29" ht="43.2" x14ac:dyDescent="0.3">
      <c r="A2263">
        <v>2261</v>
      </c>
      <c r="B2263" s="1" t="s">
        <v>2262</v>
      </c>
      <c r="C2263" s="1" t="s">
        <v>6371</v>
      </c>
      <c r="D2263">
        <v>1000</v>
      </c>
      <c r="E2263">
        <f>VLOOKUP(D2263,LU_A!$C$2:$D$13,1,TRUE)</f>
        <v>1000</v>
      </c>
      <c r="F2263" t="str">
        <f>VLOOKUP($D2263,LU_A!$C$2:$D$13,2,TRUE)</f>
        <v>SmB</v>
      </c>
      <c r="G2263">
        <v>7795</v>
      </c>
      <c r="H2263" t="s">
        <v>8219</v>
      </c>
      <c r="I2263" t="s">
        <v>8226</v>
      </c>
      <c r="J2263" t="s">
        <v>8248</v>
      </c>
      <c r="K2263">
        <v>1487093020</v>
      </c>
      <c r="L2263" s="8">
        <f t="shared" si="350"/>
        <v>42780.724768518514</v>
      </c>
      <c r="M2263" s="8">
        <f t="shared" si="353"/>
        <v>42780</v>
      </c>
      <c r="N2263" s="9">
        <f t="shared" si="354"/>
        <v>0.72476851851388346</v>
      </c>
      <c r="O2263">
        <v>1485278620</v>
      </c>
      <c r="P2263" s="8">
        <f t="shared" si="351"/>
        <v>42759.724768518514</v>
      </c>
      <c r="Q2263" s="8">
        <f t="shared" si="355"/>
        <v>42759</v>
      </c>
      <c r="R2263" s="9">
        <f t="shared" si="356"/>
        <v>0.72476851851388346</v>
      </c>
      <c r="S2263" t="b">
        <v>0</v>
      </c>
      <c r="T2263">
        <v>210</v>
      </c>
      <c r="U2263">
        <f t="shared" si="357"/>
        <v>210</v>
      </c>
      <c r="V2263" t="str">
        <f t="shared" si="358"/>
        <v/>
      </c>
      <c r="W2263" t="b">
        <v>1</v>
      </c>
      <c r="X2263" t="s">
        <v>8295</v>
      </c>
      <c r="Y2263" s="3">
        <f t="shared" si="359"/>
        <v>7.7949999999999999</v>
      </c>
      <c r="Z2263" s="4">
        <f t="shared" si="352"/>
        <v>37.11904761904762</v>
      </c>
      <c r="AA2263" t="s">
        <v>8329</v>
      </c>
      <c r="AB2263" t="s">
        <v>8347</v>
      </c>
      <c r="AC2263">
        <f>1</f>
        <v>1</v>
      </c>
    </row>
    <row r="2264" spans="1:29" ht="43.2" x14ac:dyDescent="0.3">
      <c r="A2264">
        <v>2262</v>
      </c>
      <c r="B2264" s="1" t="s">
        <v>2263</v>
      </c>
      <c r="C2264" s="1" t="s">
        <v>6372</v>
      </c>
      <c r="D2264">
        <v>3300</v>
      </c>
      <c r="E2264">
        <f>VLOOKUP(D2264,LU_A!$C$2:$D$13,1,TRUE)</f>
        <v>1000</v>
      </c>
      <c r="F2264" t="str">
        <f>VLOOKUP($D2264,LU_A!$C$2:$D$13,2,TRUE)</f>
        <v>SmB</v>
      </c>
      <c r="G2264">
        <v>5087</v>
      </c>
      <c r="H2264" t="s">
        <v>8219</v>
      </c>
      <c r="I2264" t="s">
        <v>8224</v>
      </c>
      <c r="J2264" t="s">
        <v>8246</v>
      </c>
      <c r="K2264">
        <v>1416268800</v>
      </c>
      <c r="L2264" s="8">
        <f t="shared" si="350"/>
        <v>41961</v>
      </c>
      <c r="M2264" s="8">
        <f t="shared" si="353"/>
        <v>41961</v>
      </c>
      <c r="N2264" s="9">
        <f t="shared" si="354"/>
        <v>0</v>
      </c>
      <c r="O2264">
        <v>1413295358</v>
      </c>
      <c r="P2264" s="8">
        <f t="shared" si="351"/>
        <v>41926.585162037038</v>
      </c>
      <c r="Q2264" s="8">
        <f t="shared" si="355"/>
        <v>41926</v>
      </c>
      <c r="R2264" s="9">
        <f t="shared" si="356"/>
        <v>0.58516203703766223</v>
      </c>
      <c r="S2264" t="b">
        <v>0</v>
      </c>
      <c r="T2264">
        <v>181</v>
      </c>
      <c r="U2264">
        <f t="shared" si="357"/>
        <v>181</v>
      </c>
      <c r="V2264" t="str">
        <f t="shared" si="358"/>
        <v/>
      </c>
      <c r="W2264" t="b">
        <v>1</v>
      </c>
      <c r="X2264" t="s">
        <v>8295</v>
      </c>
      <c r="Y2264" s="3">
        <f t="shared" si="359"/>
        <v>1.5415151515151515</v>
      </c>
      <c r="Z2264" s="4">
        <f t="shared" si="352"/>
        <v>28.104972375690608</v>
      </c>
      <c r="AA2264" t="s">
        <v>8329</v>
      </c>
      <c r="AB2264" t="s">
        <v>8347</v>
      </c>
      <c r="AC2264">
        <f>1</f>
        <v>1</v>
      </c>
    </row>
    <row r="2265" spans="1:29" ht="43.2" x14ac:dyDescent="0.3">
      <c r="A2265">
        <v>2263</v>
      </c>
      <c r="B2265" s="1" t="s">
        <v>2264</v>
      </c>
      <c r="C2265" s="1" t="s">
        <v>6373</v>
      </c>
      <c r="D2265">
        <v>7500</v>
      </c>
      <c r="E2265">
        <f>VLOOKUP(D2265,LU_A!$C$2:$D$13,1,TRUE)</f>
        <v>5000</v>
      </c>
      <c r="F2265" t="str">
        <f>VLOOKUP($D2265,LU_A!$C$2:$D$13,2,TRUE)</f>
        <v>SmC</v>
      </c>
      <c r="G2265">
        <v>8666</v>
      </c>
      <c r="H2265" t="s">
        <v>8219</v>
      </c>
      <c r="I2265" t="s">
        <v>8235</v>
      </c>
      <c r="J2265" t="s">
        <v>8255</v>
      </c>
      <c r="K2265">
        <v>1422734313</v>
      </c>
      <c r="L2265" s="8">
        <f t="shared" si="350"/>
        <v>42035.832326388889</v>
      </c>
      <c r="M2265" s="8">
        <f t="shared" si="353"/>
        <v>42035</v>
      </c>
      <c r="N2265" s="9">
        <f t="shared" si="354"/>
        <v>0.83232638888875954</v>
      </c>
      <c r="O2265">
        <v>1420919913</v>
      </c>
      <c r="P2265" s="8">
        <f t="shared" si="351"/>
        <v>42014.832326388889</v>
      </c>
      <c r="Q2265" s="8">
        <f t="shared" si="355"/>
        <v>42014</v>
      </c>
      <c r="R2265" s="9">
        <f t="shared" si="356"/>
        <v>0.83232638888875954</v>
      </c>
      <c r="S2265" t="b">
        <v>0</v>
      </c>
      <c r="T2265">
        <v>60</v>
      </c>
      <c r="U2265">
        <f t="shared" si="357"/>
        <v>60</v>
      </c>
      <c r="V2265" t="str">
        <f t="shared" si="358"/>
        <v/>
      </c>
      <c r="W2265" t="b">
        <v>1</v>
      </c>
      <c r="X2265" t="s">
        <v>8295</v>
      </c>
      <c r="Y2265" s="3">
        <f t="shared" si="359"/>
        <v>1.1554666666666666</v>
      </c>
      <c r="Z2265" s="4">
        <f t="shared" si="352"/>
        <v>144.43333333333334</v>
      </c>
      <c r="AA2265" t="s">
        <v>8329</v>
      </c>
      <c r="AB2265" t="s">
        <v>8347</v>
      </c>
      <c r="AC2265">
        <f>1</f>
        <v>1</v>
      </c>
    </row>
    <row r="2266" spans="1:29" ht="57.6" x14ac:dyDescent="0.3">
      <c r="A2266">
        <v>2264</v>
      </c>
      <c r="B2266" s="1" t="s">
        <v>2265</v>
      </c>
      <c r="C2266" s="1" t="s">
        <v>6374</v>
      </c>
      <c r="D2266">
        <v>6000</v>
      </c>
      <c r="E2266">
        <f>VLOOKUP(D2266,LU_A!$C$2:$D$13,1,TRUE)</f>
        <v>5000</v>
      </c>
      <c r="F2266" t="str">
        <f>VLOOKUP($D2266,LU_A!$C$2:$D$13,2,TRUE)</f>
        <v>SmC</v>
      </c>
      <c r="G2266">
        <v>10802</v>
      </c>
      <c r="H2266" t="s">
        <v>8219</v>
      </c>
      <c r="I2266" t="s">
        <v>8224</v>
      </c>
      <c r="J2266" t="s">
        <v>8246</v>
      </c>
      <c r="K2266">
        <v>1463972400</v>
      </c>
      <c r="L2266" s="8">
        <f t="shared" si="350"/>
        <v>42513.125</v>
      </c>
      <c r="M2266" s="8">
        <f t="shared" si="353"/>
        <v>42513</v>
      </c>
      <c r="N2266" s="9">
        <f t="shared" si="354"/>
        <v>0.125</v>
      </c>
      <c r="O2266">
        <v>1462543114</v>
      </c>
      <c r="P2266" s="8">
        <f t="shared" si="351"/>
        <v>42496.582337962958</v>
      </c>
      <c r="Q2266" s="8">
        <f t="shared" si="355"/>
        <v>42496</v>
      </c>
      <c r="R2266" s="9">
        <f t="shared" si="356"/>
        <v>0.58233796295826323</v>
      </c>
      <c r="S2266" t="b">
        <v>0</v>
      </c>
      <c r="T2266">
        <v>445</v>
      </c>
      <c r="U2266">
        <f t="shared" si="357"/>
        <v>445</v>
      </c>
      <c r="V2266" t="str">
        <f t="shared" si="358"/>
        <v/>
      </c>
      <c r="W2266" t="b">
        <v>1</v>
      </c>
      <c r="X2266" t="s">
        <v>8295</v>
      </c>
      <c r="Y2266" s="3">
        <f t="shared" si="359"/>
        <v>1.8003333333333333</v>
      </c>
      <c r="Z2266" s="4">
        <f t="shared" si="352"/>
        <v>24.274157303370785</v>
      </c>
      <c r="AA2266" t="s">
        <v>8329</v>
      </c>
      <c r="AB2266" t="s">
        <v>8347</v>
      </c>
      <c r="AC2266">
        <f>1</f>
        <v>1</v>
      </c>
    </row>
    <row r="2267" spans="1:29" ht="43.2" x14ac:dyDescent="0.3">
      <c r="A2267">
        <v>2265</v>
      </c>
      <c r="B2267" s="1" t="s">
        <v>2266</v>
      </c>
      <c r="C2267" s="1" t="s">
        <v>6375</v>
      </c>
      <c r="D2267">
        <v>200</v>
      </c>
      <c r="E2267">
        <f>VLOOKUP(D2267,LU_A!$C$2:$D$13,1,TRUE)</f>
        <v>0</v>
      </c>
      <c r="F2267" t="str">
        <f>VLOOKUP($D2267,LU_A!$C$2:$D$13,2,TRUE)</f>
        <v>SmA</v>
      </c>
      <c r="G2267">
        <v>597</v>
      </c>
      <c r="H2267" t="s">
        <v>8219</v>
      </c>
      <c r="I2267" t="s">
        <v>8225</v>
      </c>
      <c r="J2267" t="s">
        <v>8247</v>
      </c>
      <c r="K2267">
        <v>1479846507</v>
      </c>
      <c r="L2267" s="8">
        <f t="shared" si="350"/>
        <v>42696.853090277778</v>
      </c>
      <c r="M2267" s="8">
        <f t="shared" si="353"/>
        <v>42696</v>
      </c>
      <c r="N2267" s="9">
        <f t="shared" si="354"/>
        <v>0.85309027777839219</v>
      </c>
      <c r="O2267">
        <v>1479241707</v>
      </c>
      <c r="P2267" s="8">
        <f t="shared" si="351"/>
        <v>42689.853090277778</v>
      </c>
      <c r="Q2267" s="8">
        <f t="shared" si="355"/>
        <v>42689</v>
      </c>
      <c r="R2267" s="9">
        <f t="shared" si="356"/>
        <v>0.85309027777839219</v>
      </c>
      <c r="S2267" t="b">
        <v>0</v>
      </c>
      <c r="T2267">
        <v>17</v>
      </c>
      <c r="U2267">
        <f t="shared" si="357"/>
        <v>17</v>
      </c>
      <c r="V2267" t="str">
        <f t="shared" si="358"/>
        <v/>
      </c>
      <c r="W2267" t="b">
        <v>1</v>
      </c>
      <c r="X2267" t="s">
        <v>8295</v>
      </c>
      <c r="Y2267" s="3">
        <f t="shared" si="359"/>
        <v>2.9849999999999999</v>
      </c>
      <c r="Z2267" s="4">
        <f t="shared" si="352"/>
        <v>35.117647058823529</v>
      </c>
      <c r="AA2267" t="s">
        <v>8329</v>
      </c>
      <c r="AB2267" t="s">
        <v>8347</v>
      </c>
      <c r="AC2267">
        <f>1</f>
        <v>1</v>
      </c>
    </row>
    <row r="2268" spans="1:29" ht="43.2" x14ac:dyDescent="0.3">
      <c r="A2268">
        <v>2266</v>
      </c>
      <c r="B2268" s="1" t="s">
        <v>2267</v>
      </c>
      <c r="C2268" s="1" t="s">
        <v>6376</v>
      </c>
      <c r="D2268">
        <v>1500</v>
      </c>
      <c r="E2268">
        <f>VLOOKUP(D2268,LU_A!$C$2:$D$13,1,TRUE)</f>
        <v>1000</v>
      </c>
      <c r="F2268" t="str">
        <f>VLOOKUP($D2268,LU_A!$C$2:$D$13,2,TRUE)</f>
        <v>SmB</v>
      </c>
      <c r="G2268">
        <v>4804</v>
      </c>
      <c r="H2268" t="s">
        <v>8219</v>
      </c>
      <c r="I2268" t="s">
        <v>8224</v>
      </c>
      <c r="J2268" t="s">
        <v>8246</v>
      </c>
      <c r="K2268">
        <v>1461722400</v>
      </c>
      <c r="L2268" s="8">
        <f t="shared" si="350"/>
        <v>42487.083333333328</v>
      </c>
      <c r="M2268" s="8">
        <f t="shared" si="353"/>
        <v>42487</v>
      </c>
      <c r="N2268" s="9">
        <f t="shared" si="354"/>
        <v>8.3333333328482695E-2</v>
      </c>
      <c r="O2268">
        <v>1460235592</v>
      </c>
      <c r="P2268" s="8">
        <f t="shared" si="351"/>
        <v>42469.874907407408</v>
      </c>
      <c r="Q2268" s="8">
        <f t="shared" si="355"/>
        <v>42469</v>
      </c>
      <c r="R2268" s="9">
        <f t="shared" si="356"/>
        <v>0.87490740740759065</v>
      </c>
      <c r="S2268" t="b">
        <v>0</v>
      </c>
      <c r="T2268">
        <v>194</v>
      </c>
      <c r="U2268">
        <f t="shared" si="357"/>
        <v>194</v>
      </c>
      <c r="V2268" t="str">
        <f t="shared" si="358"/>
        <v/>
      </c>
      <c r="W2268" t="b">
        <v>1</v>
      </c>
      <c r="X2268" t="s">
        <v>8295</v>
      </c>
      <c r="Y2268" s="3">
        <f t="shared" si="359"/>
        <v>3.2026666666666666</v>
      </c>
      <c r="Z2268" s="4">
        <f t="shared" si="352"/>
        <v>24.762886597938145</v>
      </c>
      <c r="AA2268" t="s">
        <v>8329</v>
      </c>
      <c r="AB2268" t="s">
        <v>8347</v>
      </c>
      <c r="AC2268">
        <f>1</f>
        <v>1</v>
      </c>
    </row>
    <row r="2269" spans="1:29" ht="43.2" x14ac:dyDescent="0.3">
      <c r="A2269">
        <v>2267</v>
      </c>
      <c r="B2269" s="1" t="s">
        <v>2268</v>
      </c>
      <c r="C2269" s="1" t="s">
        <v>6377</v>
      </c>
      <c r="D2269">
        <v>20000</v>
      </c>
      <c r="E2269">
        <f>VLOOKUP(D2269,LU_A!$C$2:$D$13,1,TRUE)</f>
        <v>20000</v>
      </c>
      <c r="F2269" t="str">
        <f>VLOOKUP($D2269,LU_A!$C$2:$D$13,2,TRUE)</f>
        <v>MedB</v>
      </c>
      <c r="G2269">
        <v>76105</v>
      </c>
      <c r="H2269" t="s">
        <v>8219</v>
      </c>
      <c r="I2269" t="s">
        <v>8224</v>
      </c>
      <c r="J2269" t="s">
        <v>8246</v>
      </c>
      <c r="K2269">
        <v>1419123600</v>
      </c>
      <c r="L2269" s="8">
        <f t="shared" si="350"/>
        <v>41994.041666666672</v>
      </c>
      <c r="M2269" s="8">
        <f t="shared" si="353"/>
        <v>41994</v>
      </c>
      <c r="N2269" s="9">
        <f t="shared" si="354"/>
        <v>4.1666666671517305E-2</v>
      </c>
      <c r="O2269">
        <v>1416945297</v>
      </c>
      <c r="P2269" s="8">
        <f t="shared" si="351"/>
        <v>41968.829826388886</v>
      </c>
      <c r="Q2269" s="8">
        <f t="shared" si="355"/>
        <v>41968</v>
      </c>
      <c r="R2269" s="9">
        <f t="shared" si="356"/>
        <v>0.82982638888643123</v>
      </c>
      <c r="S2269" t="b">
        <v>0</v>
      </c>
      <c r="T2269">
        <v>404</v>
      </c>
      <c r="U2269">
        <f t="shared" si="357"/>
        <v>404</v>
      </c>
      <c r="V2269" t="str">
        <f t="shared" si="358"/>
        <v/>
      </c>
      <c r="W2269" t="b">
        <v>1</v>
      </c>
      <c r="X2269" t="s">
        <v>8295</v>
      </c>
      <c r="Y2269" s="3">
        <f t="shared" si="359"/>
        <v>3.80525</v>
      </c>
      <c r="Z2269" s="4">
        <f t="shared" si="352"/>
        <v>188.37871287128712</v>
      </c>
      <c r="AA2269" t="s">
        <v>8329</v>
      </c>
      <c r="AB2269" t="s">
        <v>8347</v>
      </c>
      <c r="AC2269">
        <f>1</f>
        <v>1</v>
      </c>
    </row>
    <row r="2270" spans="1:29" ht="43.2" x14ac:dyDescent="0.3">
      <c r="A2270">
        <v>2268</v>
      </c>
      <c r="B2270" s="1" t="s">
        <v>2269</v>
      </c>
      <c r="C2270" s="1" t="s">
        <v>6378</v>
      </c>
      <c r="D2270">
        <v>28000</v>
      </c>
      <c r="E2270">
        <f>VLOOKUP(D2270,LU_A!$C$2:$D$13,1,TRUE)</f>
        <v>25000</v>
      </c>
      <c r="F2270" t="str">
        <f>VLOOKUP($D2270,LU_A!$C$2:$D$13,2,TRUE)</f>
        <v>MedC</v>
      </c>
      <c r="G2270">
        <v>28728</v>
      </c>
      <c r="H2270" t="s">
        <v>8219</v>
      </c>
      <c r="I2270" t="s">
        <v>8224</v>
      </c>
      <c r="J2270" t="s">
        <v>8246</v>
      </c>
      <c r="K2270">
        <v>1489283915</v>
      </c>
      <c r="L2270" s="8">
        <f t="shared" si="350"/>
        <v>42806.082349537035</v>
      </c>
      <c r="M2270" s="8">
        <f t="shared" si="353"/>
        <v>42806</v>
      </c>
      <c r="N2270" s="9">
        <f t="shared" si="354"/>
        <v>8.2349537035042886E-2</v>
      </c>
      <c r="O2270">
        <v>1486691915</v>
      </c>
      <c r="P2270" s="8">
        <f t="shared" si="351"/>
        <v>42776.082349537035</v>
      </c>
      <c r="Q2270" s="8">
        <f t="shared" si="355"/>
        <v>42776</v>
      </c>
      <c r="R2270" s="9">
        <f t="shared" si="356"/>
        <v>8.2349537035042886E-2</v>
      </c>
      <c r="S2270" t="b">
        <v>0</v>
      </c>
      <c r="T2270">
        <v>194</v>
      </c>
      <c r="U2270">
        <f t="shared" si="357"/>
        <v>194</v>
      </c>
      <c r="V2270" t="str">
        <f t="shared" si="358"/>
        <v/>
      </c>
      <c r="W2270" t="b">
        <v>1</v>
      </c>
      <c r="X2270" t="s">
        <v>8295</v>
      </c>
      <c r="Y2270" s="3">
        <f t="shared" si="359"/>
        <v>1.026</v>
      </c>
      <c r="Z2270" s="4">
        <f t="shared" si="352"/>
        <v>148.08247422680412</v>
      </c>
      <c r="AA2270" t="s">
        <v>8329</v>
      </c>
      <c r="AB2270" t="s">
        <v>8347</v>
      </c>
      <c r="AC2270">
        <f>1</f>
        <v>1</v>
      </c>
    </row>
    <row r="2271" spans="1:29" ht="43.2" x14ac:dyDescent="0.3">
      <c r="A2271">
        <v>2269</v>
      </c>
      <c r="B2271" s="1" t="s">
        <v>2270</v>
      </c>
      <c r="C2271" s="1" t="s">
        <v>6379</v>
      </c>
      <c r="D2271">
        <v>2500</v>
      </c>
      <c r="E2271">
        <f>VLOOKUP(D2271,LU_A!$C$2:$D$13,1,TRUE)</f>
        <v>1000</v>
      </c>
      <c r="F2271" t="str">
        <f>VLOOKUP($D2271,LU_A!$C$2:$D$13,2,TRUE)</f>
        <v>SmB</v>
      </c>
      <c r="G2271">
        <v>45041</v>
      </c>
      <c r="H2271" t="s">
        <v>8219</v>
      </c>
      <c r="I2271" t="s">
        <v>8224</v>
      </c>
      <c r="J2271" t="s">
        <v>8246</v>
      </c>
      <c r="K2271">
        <v>1488862800</v>
      </c>
      <c r="L2271" s="8">
        <f t="shared" si="350"/>
        <v>42801.208333333328</v>
      </c>
      <c r="M2271" s="8">
        <f t="shared" si="353"/>
        <v>42801</v>
      </c>
      <c r="N2271" s="9">
        <f t="shared" si="354"/>
        <v>0.20833333332848269</v>
      </c>
      <c r="O2271">
        <v>1486745663</v>
      </c>
      <c r="P2271" s="8">
        <f t="shared" si="351"/>
        <v>42776.704432870371</v>
      </c>
      <c r="Q2271" s="8">
        <f t="shared" si="355"/>
        <v>42776</v>
      </c>
      <c r="R2271" s="9">
        <f t="shared" si="356"/>
        <v>0.7044328703705105</v>
      </c>
      <c r="S2271" t="b">
        <v>0</v>
      </c>
      <c r="T2271">
        <v>902</v>
      </c>
      <c r="U2271">
        <f t="shared" si="357"/>
        <v>902</v>
      </c>
      <c r="V2271" t="str">
        <f t="shared" si="358"/>
        <v/>
      </c>
      <c r="W2271" t="b">
        <v>1</v>
      </c>
      <c r="X2271" t="s">
        <v>8295</v>
      </c>
      <c r="Y2271" s="3">
        <f t="shared" si="359"/>
        <v>18.016400000000001</v>
      </c>
      <c r="Z2271" s="4">
        <f t="shared" si="352"/>
        <v>49.934589800443462</v>
      </c>
      <c r="AA2271" t="s">
        <v>8329</v>
      </c>
      <c r="AB2271" t="s">
        <v>8347</v>
      </c>
      <c r="AC2271">
        <f>1</f>
        <v>1</v>
      </c>
    </row>
    <row r="2272" spans="1:29" ht="43.2" x14ac:dyDescent="0.3">
      <c r="A2272">
        <v>2270</v>
      </c>
      <c r="B2272" s="1" t="s">
        <v>2271</v>
      </c>
      <c r="C2272" s="1" t="s">
        <v>6380</v>
      </c>
      <c r="D2272">
        <v>25000</v>
      </c>
      <c r="E2272">
        <f>VLOOKUP(D2272,LU_A!$C$2:$D$13,1,TRUE)</f>
        <v>25000</v>
      </c>
      <c r="F2272" t="str">
        <f>VLOOKUP($D2272,LU_A!$C$2:$D$13,2,TRUE)</f>
        <v>MedC</v>
      </c>
      <c r="G2272">
        <v>180062</v>
      </c>
      <c r="H2272" t="s">
        <v>8219</v>
      </c>
      <c r="I2272" t="s">
        <v>8224</v>
      </c>
      <c r="J2272" t="s">
        <v>8246</v>
      </c>
      <c r="K2272">
        <v>1484085540</v>
      </c>
      <c r="L2272" s="8">
        <f t="shared" si="350"/>
        <v>42745.915972222225</v>
      </c>
      <c r="M2272" s="8">
        <f t="shared" si="353"/>
        <v>42745</v>
      </c>
      <c r="N2272" s="9">
        <f t="shared" si="354"/>
        <v>0.91597222222480923</v>
      </c>
      <c r="O2272">
        <v>1482353513</v>
      </c>
      <c r="P2272" s="8">
        <f t="shared" si="351"/>
        <v>42725.869363425925</v>
      </c>
      <c r="Q2272" s="8">
        <f t="shared" si="355"/>
        <v>42725</v>
      </c>
      <c r="R2272" s="9">
        <f t="shared" si="356"/>
        <v>0.86936342592525762</v>
      </c>
      <c r="S2272" t="b">
        <v>0</v>
      </c>
      <c r="T2272">
        <v>1670</v>
      </c>
      <c r="U2272">
        <f t="shared" si="357"/>
        <v>1670</v>
      </c>
      <c r="V2272" t="str">
        <f t="shared" si="358"/>
        <v/>
      </c>
      <c r="W2272" t="b">
        <v>1</v>
      </c>
      <c r="X2272" t="s">
        <v>8295</v>
      </c>
      <c r="Y2272" s="3">
        <f t="shared" si="359"/>
        <v>7.2024800000000004</v>
      </c>
      <c r="Z2272" s="4">
        <f t="shared" si="352"/>
        <v>107.82155688622754</v>
      </c>
      <c r="AA2272" t="s">
        <v>8329</v>
      </c>
      <c r="AB2272" t="s">
        <v>8347</v>
      </c>
      <c r="AC2272">
        <f>1</f>
        <v>1</v>
      </c>
    </row>
    <row r="2273" spans="1:29" ht="43.2" x14ac:dyDescent="0.3">
      <c r="A2273">
        <v>2271</v>
      </c>
      <c r="B2273" s="1" t="s">
        <v>2272</v>
      </c>
      <c r="C2273" s="1" t="s">
        <v>6381</v>
      </c>
      <c r="D2273">
        <v>20000</v>
      </c>
      <c r="E2273">
        <f>VLOOKUP(D2273,LU_A!$C$2:$D$13,1,TRUE)</f>
        <v>20000</v>
      </c>
      <c r="F2273" t="str">
        <f>VLOOKUP($D2273,LU_A!$C$2:$D$13,2,TRUE)</f>
        <v>MedB</v>
      </c>
      <c r="G2273">
        <v>56618</v>
      </c>
      <c r="H2273" t="s">
        <v>8219</v>
      </c>
      <c r="I2273" t="s">
        <v>8224</v>
      </c>
      <c r="J2273" t="s">
        <v>8246</v>
      </c>
      <c r="K2273">
        <v>1481328004</v>
      </c>
      <c r="L2273" s="8">
        <f t="shared" si="350"/>
        <v>42714.000046296293</v>
      </c>
      <c r="M2273" s="8">
        <f t="shared" si="353"/>
        <v>42714</v>
      </c>
      <c r="N2273" s="9">
        <f t="shared" si="354"/>
        <v>4.6296292566694319E-5</v>
      </c>
      <c r="O2273">
        <v>1478736004</v>
      </c>
      <c r="P2273" s="8">
        <f t="shared" si="351"/>
        <v>42684.000046296293</v>
      </c>
      <c r="Q2273" s="8">
        <f t="shared" si="355"/>
        <v>42684</v>
      </c>
      <c r="R2273" s="9">
        <f t="shared" si="356"/>
        <v>4.6296292566694319E-5</v>
      </c>
      <c r="S2273" t="b">
        <v>0</v>
      </c>
      <c r="T2273">
        <v>1328</v>
      </c>
      <c r="U2273">
        <f t="shared" si="357"/>
        <v>1328</v>
      </c>
      <c r="V2273" t="str">
        <f t="shared" si="358"/>
        <v/>
      </c>
      <c r="W2273" t="b">
        <v>1</v>
      </c>
      <c r="X2273" t="s">
        <v>8295</v>
      </c>
      <c r="Y2273" s="3">
        <f t="shared" si="359"/>
        <v>2.8309000000000002</v>
      </c>
      <c r="Z2273" s="4">
        <f t="shared" si="352"/>
        <v>42.63403614457831</v>
      </c>
      <c r="AA2273" t="s">
        <v>8329</v>
      </c>
      <c r="AB2273" t="s">
        <v>8347</v>
      </c>
      <c r="AC2273">
        <f>1</f>
        <v>1</v>
      </c>
    </row>
    <row r="2274" spans="1:29" ht="43.2" x14ac:dyDescent="0.3">
      <c r="A2274">
        <v>2272</v>
      </c>
      <c r="B2274" s="1" t="s">
        <v>2273</v>
      </c>
      <c r="C2274" s="1" t="s">
        <v>6382</v>
      </c>
      <c r="D2274">
        <v>1000</v>
      </c>
      <c r="E2274">
        <f>VLOOKUP(D2274,LU_A!$C$2:$D$13,1,TRUE)</f>
        <v>1000</v>
      </c>
      <c r="F2274" t="str">
        <f>VLOOKUP($D2274,LU_A!$C$2:$D$13,2,TRUE)</f>
        <v>SmB</v>
      </c>
      <c r="G2274">
        <v>13566</v>
      </c>
      <c r="H2274" t="s">
        <v>8219</v>
      </c>
      <c r="I2274" t="s">
        <v>8224</v>
      </c>
      <c r="J2274" t="s">
        <v>8246</v>
      </c>
      <c r="K2274">
        <v>1449506836</v>
      </c>
      <c r="L2274" s="8">
        <f t="shared" si="350"/>
        <v>42345.699490740735</v>
      </c>
      <c r="M2274" s="8">
        <f t="shared" si="353"/>
        <v>42345</v>
      </c>
      <c r="N2274" s="9">
        <f t="shared" si="354"/>
        <v>0.69949074073520023</v>
      </c>
      <c r="O2274">
        <v>1446914836</v>
      </c>
      <c r="P2274" s="8">
        <f t="shared" si="351"/>
        <v>42315.699490740735</v>
      </c>
      <c r="Q2274" s="8">
        <f t="shared" si="355"/>
        <v>42315</v>
      </c>
      <c r="R2274" s="9">
        <f t="shared" si="356"/>
        <v>0.69949074073520023</v>
      </c>
      <c r="S2274" t="b">
        <v>0</v>
      </c>
      <c r="T2274">
        <v>944</v>
      </c>
      <c r="U2274">
        <f t="shared" si="357"/>
        <v>944</v>
      </c>
      <c r="V2274" t="str">
        <f t="shared" si="358"/>
        <v/>
      </c>
      <c r="W2274" t="b">
        <v>1</v>
      </c>
      <c r="X2274" t="s">
        <v>8295</v>
      </c>
      <c r="Y2274" s="3">
        <f t="shared" si="359"/>
        <v>13.566000000000001</v>
      </c>
      <c r="Z2274" s="4">
        <f t="shared" si="352"/>
        <v>14.370762711864407</v>
      </c>
      <c r="AA2274" t="s">
        <v>8329</v>
      </c>
      <c r="AB2274" t="s">
        <v>8347</v>
      </c>
      <c r="AC2274">
        <f>1</f>
        <v>1</v>
      </c>
    </row>
    <row r="2275" spans="1:29" ht="43.2" x14ac:dyDescent="0.3">
      <c r="A2275">
        <v>2273</v>
      </c>
      <c r="B2275" s="1" t="s">
        <v>2274</v>
      </c>
      <c r="C2275" s="1" t="s">
        <v>6383</v>
      </c>
      <c r="D2275">
        <v>2500</v>
      </c>
      <c r="E2275">
        <f>VLOOKUP(D2275,LU_A!$C$2:$D$13,1,TRUE)</f>
        <v>1000</v>
      </c>
      <c r="F2275" t="str">
        <f>VLOOKUP($D2275,LU_A!$C$2:$D$13,2,TRUE)</f>
        <v>SmB</v>
      </c>
      <c r="G2275">
        <v>5509</v>
      </c>
      <c r="H2275" t="s">
        <v>8219</v>
      </c>
      <c r="I2275" t="s">
        <v>8229</v>
      </c>
      <c r="J2275" t="s">
        <v>8251</v>
      </c>
      <c r="K2275">
        <v>1489320642</v>
      </c>
      <c r="L2275" s="8">
        <f t="shared" si="350"/>
        <v>42806.507430555561</v>
      </c>
      <c r="M2275" s="8">
        <f t="shared" si="353"/>
        <v>42806</v>
      </c>
      <c r="N2275" s="9">
        <f t="shared" si="354"/>
        <v>0.50743055556085892</v>
      </c>
      <c r="O2275">
        <v>1487164242</v>
      </c>
      <c r="P2275" s="8">
        <f t="shared" si="351"/>
        <v>42781.549097222218</v>
      </c>
      <c r="Q2275" s="8">
        <f t="shared" si="355"/>
        <v>42781</v>
      </c>
      <c r="R2275" s="9">
        <f t="shared" si="356"/>
        <v>0.54909722221782431</v>
      </c>
      <c r="S2275" t="b">
        <v>0</v>
      </c>
      <c r="T2275">
        <v>147</v>
      </c>
      <c r="U2275">
        <f t="shared" si="357"/>
        <v>147</v>
      </c>
      <c r="V2275" t="str">
        <f t="shared" si="358"/>
        <v/>
      </c>
      <c r="W2275" t="b">
        <v>1</v>
      </c>
      <c r="X2275" t="s">
        <v>8295</v>
      </c>
      <c r="Y2275" s="3">
        <f t="shared" si="359"/>
        <v>2.2035999999999998</v>
      </c>
      <c r="Z2275" s="4">
        <f t="shared" si="352"/>
        <v>37.476190476190474</v>
      </c>
      <c r="AA2275" t="s">
        <v>8329</v>
      </c>
      <c r="AB2275" t="s">
        <v>8347</v>
      </c>
      <c r="AC2275">
        <f>1</f>
        <v>1</v>
      </c>
    </row>
    <row r="2276" spans="1:29" ht="57.6" x14ac:dyDescent="0.3">
      <c r="A2276">
        <v>2274</v>
      </c>
      <c r="B2276" s="1" t="s">
        <v>2275</v>
      </c>
      <c r="C2276" s="1" t="s">
        <v>6384</v>
      </c>
      <c r="D2276">
        <v>2500</v>
      </c>
      <c r="E2276">
        <f>VLOOKUP(D2276,LU_A!$C$2:$D$13,1,TRUE)</f>
        <v>1000</v>
      </c>
      <c r="F2276" t="str">
        <f>VLOOKUP($D2276,LU_A!$C$2:$D$13,2,TRUE)</f>
        <v>SmB</v>
      </c>
      <c r="G2276">
        <v>2990</v>
      </c>
      <c r="H2276" t="s">
        <v>8219</v>
      </c>
      <c r="I2276" t="s">
        <v>8224</v>
      </c>
      <c r="J2276" t="s">
        <v>8246</v>
      </c>
      <c r="K2276">
        <v>1393156857</v>
      </c>
      <c r="L2276" s="8">
        <f t="shared" si="350"/>
        <v>41693.500659722224</v>
      </c>
      <c r="M2276" s="8">
        <f t="shared" si="353"/>
        <v>41693</v>
      </c>
      <c r="N2276" s="9">
        <f t="shared" si="354"/>
        <v>0.50065972222364508</v>
      </c>
      <c r="O2276">
        <v>1390564857</v>
      </c>
      <c r="P2276" s="8">
        <f t="shared" si="351"/>
        <v>41663.500659722224</v>
      </c>
      <c r="Q2276" s="8">
        <f t="shared" si="355"/>
        <v>41663</v>
      </c>
      <c r="R2276" s="9">
        <f t="shared" si="356"/>
        <v>0.50065972222364508</v>
      </c>
      <c r="S2276" t="b">
        <v>0</v>
      </c>
      <c r="T2276">
        <v>99</v>
      </c>
      <c r="U2276">
        <f t="shared" si="357"/>
        <v>99</v>
      </c>
      <c r="V2276" t="str">
        <f t="shared" si="358"/>
        <v/>
      </c>
      <c r="W2276" t="b">
        <v>1</v>
      </c>
      <c r="X2276" t="s">
        <v>8295</v>
      </c>
      <c r="Y2276" s="3">
        <f t="shared" si="359"/>
        <v>1.196</v>
      </c>
      <c r="Z2276" s="4">
        <f t="shared" si="352"/>
        <v>30.202020202020201</v>
      </c>
      <c r="AA2276" t="s">
        <v>8329</v>
      </c>
      <c r="AB2276" t="s">
        <v>8347</v>
      </c>
      <c r="AC2276">
        <f>1</f>
        <v>1</v>
      </c>
    </row>
    <row r="2277" spans="1:29" ht="43.2" x14ac:dyDescent="0.3">
      <c r="A2277">
        <v>2275</v>
      </c>
      <c r="B2277" s="1" t="s">
        <v>2276</v>
      </c>
      <c r="C2277" s="1" t="s">
        <v>6385</v>
      </c>
      <c r="D2277">
        <v>650</v>
      </c>
      <c r="E2277">
        <f>VLOOKUP(D2277,LU_A!$C$2:$D$13,1,TRUE)</f>
        <v>0</v>
      </c>
      <c r="F2277" t="str">
        <f>VLOOKUP($D2277,LU_A!$C$2:$D$13,2,TRUE)</f>
        <v>SmA</v>
      </c>
      <c r="G2277">
        <v>2650.5</v>
      </c>
      <c r="H2277" t="s">
        <v>8219</v>
      </c>
      <c r="I2277" t="s">
        <v>8225</v>
      </c>
      <c r="J2277" t="s">
        <v>8247</v>
      </c>
      <c r="K2277">
        <v>1419259679</v>
      </c>
      <c r="L2277" s="8">
        <f t="shared" si="350"/>
        <v>41995.616655092599</v>
      </c>
      <c r="M2277" s="8">
        <f t="shared" si="353"/>
        <v>41995</v>
      </c>
      <c r="N2277" s="9">
        <f t="shared" si="354"/>
        <v>0.61665509259910323</v>
      </c>
      <c r="O2277">
        <v>1416667679</v>
      </c>
      <c r="P2277" s="8">
        <f t="shared" si="351"/>
        <v>41965.616655092599</v>
      </c>
      <c r="Q2277" s="8">
        <f t="shared" si="355"/>
        <v>41965</v>
      </c>
      <c r="R2277" s="9">
        <f t="shared" si="356"/>
        <v>0.61665509259910323</v>
      </c>
      <c r="S2277" t="b">
        <v>0</v>
      </c>
      <c r="T2277">
        <v>79</v>
      </c>
      <c r="U2277">
        <f t="shared" si="357"/>
        <v>79</v>
      </c>
      <c r="V2277" t="str">
        <f t="shared" si="358"/>
        <v/>
      </c>
      <c r="W2277" t="b">
        <v>1</v>
      </c>
      <c r="X2277" t="s">
        <v>8295</v>
      </c>
      <c r="Y2277" s="3">
        <f t="shared" si="359"/>
        <v>4.0776923076923079</v>
      </c>
      <c r="Z2277" s="4">
        <f t="shared" si="352"/>
        <v>33.550632911392405</v>
      </c>
      <c r="AA2277" t="s">
        <v>8329</v>
      </c>
      <c r="AB2277" t="s">
        <v>8347</v>
      </c>
      <c r="AC2277">
        <f>1</f>
        <v>1</v>
      </c>
    </row>
    <row r="2278" spans="1:29" ht="57.6" x14ac:dyDescent="0.3">
      <c r="A2278">
        <v>2276</v>
      </c>
      <c r="B2278" s="1" t="s">
        <v>2277</v>
      </c>
      <c r="C2278" s="1" t="s">
        <v>6386</v>
      </c>
      <c r="D2278">
        <v>4589</v>
      </c>
      <c r="E2278">
        <f>VLOOKUP(D2278,LU_A!$C$2:$D$13,1,TRUE)</f>
        <v>1000</v>
      </c>
      <c r="F2278" t="str">
        <f>VLOOKUP($D2278,LU_A!$C$2:$D$13,2,TRUE)</f>
        <v>SmB</v>
      </c>
      <c r="G2278">
        <v>4856</v>
      </c>
      <c r="H2278" t="s">
        <v>8219</v>
      </c>
      <c r="I2278" t="s">
        <v>8224</v>
      </c>
      <c r="J2278" t="s">
        <v>8246</v>
      </c>
      <c r="K2278">
        <v>1388936289</v>
      </c>
      <c r="L2278" s="8">
        <f t="shared" si="350"/>
        <v>41644.651493055557</v>
      </c>
      <c r="M2278" s="8">
        <f t="shared" si="353"/>
        <v>41644</v>
      </c>
      <c r="N2278" s="9">
        <f t="shared" si="354"/>
        <v>0.65149305555678438</v>
      </c>
      <c r="O2278">
        <v>1386344289</v>
      </c>
      <c r="P2278" s="8">
        <f t="shared" si="351"/>
        <v>41614.651493055557</v>
      </c>
      <c r="Q2278" s="8">
        <f t="shared" si="355"/>
        <v>41614</v>
      </c>
      <c r="R2278" s="9">
        <f t="shared" si="356"/>
        <v>0.65149305555678438</v>
      </c>
      <c r="S2278" t="b">
        <v>0</v>
      </c>
      <c r="T2278">
        <v>75</v>
      </c>
      <c r="U2278">
        <f t="shared" si="357"/>
        <v>75</v>
      </c>
      <c r="V2278" t="str">
        <f t="shared" si="358"/>
        <v/>
      </c>
      <c r="W2278" t="b">
        <v>1</v>
      </c>
      <c r="X2278" t="s">
        <v>8295</v>
      </c>
      <c r="Y2278" s="3">
        <f t="shared" si="359"/>
        <v>1.0581826105905425</v>
      </c>
      <c r="Z2278" s="4">
        <f t="shared" si="352"/>
        <v>64.74666666666667</v>
      </c>
      <c r="AA2278" t="s">
        <v>8329</v>
      </c>
      <c r="AB2278" t="s">
        <v>8347</v>
      </c>
      <c r="AC2278">
        <f>1</f>
        <v>1</v>
      </c>
    </row>
    <row r="2279" spans="1:29" ht="43.2" x14ac:dyDescent="0.3">
      <c r="A2279">
        <v>2277</v>
      </c>
      <c r="B2279" s="1" t="s">
        <v>2278</v>
      </c>
      <c r="C2279" s="1" t="s">
        <v>6387</v>
      </c>
      <c r="D2279">
        <v>8500</v>
      </c>
      <c r="E2279">
        <f>VLOOKUP(D2279,LU_A!$C$2:$D$13,1,TRUE)</f>
        <v>5000</v>
      </c>
      <c r="F2279" t="str">
        <f>VLOOKUP($D2279,LU_A!$C$2:$D$13,2,TRUE)</f>
        <v>SmC</v>
      </c>
      <c r="G2279">
        <v>11992</v>
      </c>
      <c r="H2279" t="s">
        <v>8219</v>
      </c>
      <c r="I2279" t="s">
        <v>8224</v>
      </c>
      <c r="J2279" t="s">
        <v>8246</v>
      </c>
      <c r="K2279">
        <v>1330359423</v>
      </c>
      <c r="L2279" s="8">
        <f t="shared" si="350"/>
        <v>40966.678506944445</v>
      </c>
      <c r="M2279" s="8">
        <f t="shared" si="353"/>
        <v>40966</v>
      </c>
      <c r="N2279" s="9">
        <f t="shared" si="354"/>
        <v>0.67850694444496185</v>
      </c>
      <c r="O2279">
        <v>1327767423</v>
      </c>
      <c r="P2279" s="8">
        <f t="shared" si="351"/>
        <v>40936.678506944445</v>
      </c>
      <c r="Q2279" s="8">
        <f t="shared" si="355"/>
        <v>40936</v>
      </c>
      <c r="R2279" s="9">
        <f t="shared" si="356"/>
        <v>0.67850694444496185</v>
      </c>
      <c r="S2279" t="b">
        <v>0</v>
      </c>
      <c r="T2279">
        <v>207</v>
      </c>
      <c r="U2279">
        <f t="shared" si="357"/>
        <v>207</v>
      </c>
      <c r="V2279" t="str">
        <f t="shared" si="358"/>
        <v/>
      </c>
      <c r="W2279" t="b">
        <v>1</v>
      </c>
      <c r="X2279" t="s">
        <v>8295</v>
      </c>
      <c r="Y2279" s="3">
        <f t="shared" si="359"/>
        <v>1.4108235294117648</v>
      </c>
      <c r="Z2279" s="4">
        <f t="shared" si="352"/>
        <v>57.932367149758456</v>
      </c>
      <c r="AA2279" t="s">
        <v>8329</v>
      </c>
      <c r="AB2279" t="s">
        <v>8347</v>
      </c>
      <c r="AC2279">
        <f>1</f>
        <v>1</v>
      </c>
    </row>
    <row r="2280" spans="1:29" ht="28.8" x14ac:dyDescent="0.3">
      <c r="A2280">
        <v>2278</v>
      </c>
      <c r="B2280" s="1" t="s">
        <v>2279</v>
      </c>
      <c r="C2280" s="1" t="s">
        <v>6388</v>
      </c>
      <c r="D2280">
        <v>2000</v>
      </c>
      <c r="E2280">
        <f>VLOOKUP(D2280,LU_A!$C$2:$D$13,1,TRUE)</f>
        <v>1000</v>
      </c>
      <c r="F2280" t="str">
        <f>VLOOKUP($D2280,LU_A!$C$2:$D$13,2,TRUE)</f>
        <v>SmB</v>
      </c>
      <c r="G2280">
        <v>5414</v>
      </c>
      <c r="H2280" t="s">
        <v>8219</v>
      </c>
      <c r="I2280" t="s">
        <v>8237</v>
      </c>
      <c r="J2280" t="s">
        <v>8249</v>
      </c>
      <c r="K2280">
        <v>1451861940</v>
      </c>
      <c r="L2280" s="8">
        <f t="shared" si="350"/>
        <v>42372.957638888889</v>
      </c>
      <c r="M2280" s="8">
        <f t="shared" si="353"/>
        <v>42372</v>
      </c>
      <c r="N2280" s="9">
        <f t="shared" si="354"/>
        <v>0.95763888888905058</v>
      </c>
      <c r="O2280">
        <v>1448902867</v>
      </c>
      <c r="P2280" s="8">
        <f t="shared" si="351"/>
        <v>42338.709108796291</v>
      </c>
      <c r="Q2280" s="8">
        <f t="shared" si="355"/>
        <v>42338</v>
      </c>
      <c r="R2280" s="9">
        <f t="shared" si="356"/>
        <v>0.70910879629082046</v>
      </c>
      <c r="S2280" t="b">
        <v>0</v>
      </c>
      <c r="T2280">
        <v>102</v>
      </c>
      <c r="U2280">
        <f t="shared" si="357"/>
        <v>102</v>
      </c>
      <c r="V2280" t="str">
        <f t="shared" si="358"/>
        <v/>
      </c>
      <c r="W2280" t="b">
        <v>1</v>
      </c>
      <c r="X2280" t="s">
        <v>8295</v>
      </c>
      <c r="Y2280" s="3">
        <f t="shared" si="359"/>
        <v>2.7069999999999999</v>
      </c>
      <c r="Z2280" s="4">
        <f t="shared" si="352"/>
        <v>53.078431372549019</v>
      </c>
      <c r="AA2280" t="s">
        <v>8329</v>
      </c>
      <c r="AB2280" t="s">
        <v>8347</v>
      </c>
      <c r="AC2280">
        <f>1</f>
        <v>1</v>
      </c>
    </row>
    <row r="2281" spans="1:29" ht="43.2" x14ac:dyDescent="0.3">
      <c r="A2281">
        <v>2279</v>
      </c>
      <c r="B2281" s="1" t="s">
        <v>2280</v>
      </c>
      <c r="C2281" s="1" t="s">
        <v>6389</v>
      </c>
      <c r="D2281">
        <v>1000</v>
      </c>
      <c r="E2281">
        <f>VLOOKUP(D2281,LU_A!$C$2:$D$13,1,TRUE)</f>
        <v>1000</v>
      </c>
      <c r="F2281" t="str">
        <f>VLOOKUP($D2281,LU_A!$C$2:$D$13,2,TRUE)</f>
        <v>SmB</v>
      </c>
      <c r="G2281">
        <v>1538</v>
      </c>
      <c r="H2281" t="s">
        <v>8219</v>
      </c>
      <c r="I2281" t="s">
        <v>8224</v>
      </c>
      <c r="J2281" t="s">
        <v>8246</v>
      </c>
      <c r="K2281">
        <v>1423022400</v>
      </c>
      <c r="L2281" s="8">
        <f t="shared" si="350"/>
        <v>42039.166666666672</v>
      </c>
      <c r="M2281" s="8">
        <f t="shared" si="353"/>
        <v>42039</v>
      </c>
      <c r="N2281" s="9">
        <f t="shared" si="354"/>
        <v>0.16666666667151731</v>
      </c>
      <c r="O2281">
        <v>1421436099</v>
      </c>
      <c r="P2281" s="8">
        <f t="shared" si="351"/>
        <v>42020.806701388887</v>
      </c>
      <c r="Q2281" s="8">
        <f t="shared" si="355"/>
        <v>42020</v>
      </c>
      <c r="R2281" s="9">
        <f t="shared" si="356"/>
        <v>0.80670138888672227</v>
      </c>
      <c r="S2281" t="b">
        <v>0</v>
      </c>
      <c r="T2281">
        <v>32</v>
      </c>
      <c r="U2281">
        <f t="shared" si="357"/>
        <v>32</v>
      </c>
      <c r="V2281" t="str">
        <f t="shared" si="358"/>
        <v/>
      </c>
      <c r="W2281" t="b">
        <v>1</v>
      </c>
      <c r="X2281" t="s">
        <v>8295</v>
      </c>
      <c r="Y2281" s="3">
        <f t="shared" si="359"/>
        <v>1.538</v>
      </c>
      <c r="Z2281" s="4">
        <f t="shared" si="352"/>
        <v>48.0625</v>
      </c>
      <c r="AA2281" t="s">
        <v>8329</v>
      </c>
      <c r="AB2281" t="s">
        <v>8347</v>
      </c>
      <c r="AC2281">
        <f>1</f>
        <v>1</v>
      </c>
    </row>
    <row r="2282" spans="1:29" ht="57.6" x14ac:dyDescent="0.3">
      <c r="A2282">
        <v>2280</v>
      </c>
      <c r="B2282" s="1" t="s">
        <v>2281</v>
      </c>
      <c r="C2282" s="1" t="s">
        <v>6390</v>
      </c>
      <c r="D2282">
        <v>9800</v>
      </c>
      <c r="E2282">
        <f>VLOOKUP(D2282,LU_A!$C$2:$D$13,1,TRUE)</f>
        <v>5000</v>
      </c>
      <c r="F2282" t="str">
        <f>VLOOKUP($D2282,LU_A!$C$2:$D$13,2,TRUE)</f>
        <v>SmC</v>
      </c>
      <c r="G2282">
        <v>39550.5</v>
      </c>
      <c r="H2282" t="s">
        <v>8219</v>
      </c>
      <c r="I2282" t="s">
        <v>8224</v>
      </c>
      <c r="J2282" t="s">
        <v>8246</v>
      </c>
      <c r="K2282">
        <v>1442501991</v>
      </c>
      <c r="L2282" s="8">
        <f t="shared" si="350"/>
        <v>42264.624895833331</v>
      </c>
      <c r="M2282" s="8">
        <f t="shared" si="353"/>
        <v>42264</v>
      </c>
      <c r="N2282" s="9">
        <f t="shared" si="354"/>
        <v>0.624895833330811</v>
      </c>
      <c r="O2282">
        <v>1439909991</v>
      </c>
      <c r="P2282" s="8">
        <f t="shared" si="351"/>
        <v>42234.624895833331</v>
      </c>
      <c r="Q2282" s="8">
        <f t="shared" si="355"/>
        <v>42234</v>
      </c>
      <c r="R2282" s="9">
        <f t="shared" si="356"/>
        <v>0.624895833330811</v>
      </c>
      <c r="S2282" t="b">
        <v>0</v>
      </c>
      <c r="T2282">
        <v>480</v>
      </c>
      <c r="U2282">
        <f t="shared" si="357"/>
        <v>480</v>
      </c>
      <c r="V2282" t="str">
        <f t="shared" si="358"/>
        <v/>
      </c>
      <c r="W2282" t="b">
        <v>1</v>
      </c>
      <c r="X2282" t="s">
        <v>8295</v>
      </c>
      <c r="Y2282" s="3">
        <f t="shared" si="359"/>
        <v>4.0357653061224488</v>
      </c>
      <c r="Z2282" s="4">
        <f t="shared" si="352"/>
        <v>82.396874999999994</v>
      </c>
      <c r="AA2282" t="s">
        <v>8329</v>
      </c>
      <c r="AB2282" t="s">
        <v>8347</v>
      </c>
      <c r="AC2282">
        <f>1</f>
        <v>1</v>
      </c>
    </row>
    <row r="2283" spans="1:29" ht="43.2" x14ac:dyDescent="0.3">
      <c r="A2283">
        <v>2281</v>
      </c>
      <c r="B2283" s="1" t="s">
        <v>2282</v>
      </c>
      <c r="C2283" s="1" t="s">
        <v>6391</v>
      </c>
      <c r="D2283">
        <v>300</v>
      </c>
      <c r="E2283">
        <f>VLOOKUP(D2283,LU_A!$C$2:$D$13,1,TRUE)</f>
        <v>0</v>
      </c>
      <c r="F2283" t="str">
        <f>VLOOKUP($D2283,LU_A!$C$2:$D$13,2,TRUE)</f>
        <v>SmA</v>
      </c>
      <c r="G2283">
        <v>555</v>
      </c>
      <c r="H2283" t="s">
        <v>8219</v>
      </c>
      <c r="I2283" t="s">
        <v>8224</v>
      </c>
      <c r="J2283" t="s">
        <v>8246</v>
      </c>
      <c r="K2283">
        <v>1311576600</v>
      </c>
      <c r="L2283" s="8">
        <f t="shared" si="350"/>
        <v>40749.284722222219</v>
      </c>
      <c r="M2283" s="8">
        <f t="shared" si="353"/>
        <v>40749</v>
      </c>
      <c r="N2283" s="9">
        <f t="shared" si="354"/>
        <v>0.28472222221898846</v>
      </c>
      <c r="O2283">
        <v>1306219897</v>
      </c>
      <c r="P2283" s="8">
        <f t="shared" si="351"/>
        <v>40687.285844907405</v>
      </c>
      <c r="Q2283" s="8">
        <f t="shared" si="355"/>
        <v>40687</v>
      </c>
      <c r="R2283" s="9">
        <f t="shared" si="356"/>
        <v>0.28584490740468027</v>
      </c>
      <c r="S2283" t="b">
        <v>0</v>
      </c>
      <c r="T2283">
        <v>11</v>
      </c>
      <c r="U2283">
        <f t="shared" si="357"/>
        <v>11</v>
      </c>
      <c r="V2283" t="str">
        <f t="shared" si="358"/>
        <v/>
      </c>
      <c r="W2283" t="b">
        <v>1</v>
      </c>
      <c r="X2283" t="s">
        <v>8274</v>
      </c>
      <c r="Y2283" s="3">
        <f t="shared" si="359"/>
        <v>1.85</v>
      </c>
      <c r="Z2283" s="4">
        <f t="shared" si="352"/>
        <v>50.454545454545453</v>
      </c>
      <c r="AA2283" t="s">
        <v>8321</v>
      </c>
      <c r="AB2283" t="s">
        <v>8322</v>
      </c>
      <c r="AC2283">
        <f>1</f>
        <v>1</v>
      </c>
    </row>
    <row r="2284" spans="1:29" ht="28.8" x14ac:dyDescent="0.3">
      <c r="A2284">
        <v>2282</v>
      </c>
      <c r="B2284" s="1" t="s">
        <v>2283</v>
      </c>
      <c r="C2284" s="1" t="s">
        <v>6392</v>
      </c>
      <c r="D2284">
        <v>750</v>
      </c>
      <c r="E2284">
        <f>VLOOKUP(D2284,LU_A!$C$2:$D$13,1,TRUE)</f>
        <v>0</v>
      </c>
      <c r="F2284" t="str">
        <f>VLOOKUP($D2284,LU_A!$C$2:$D$13,2,TRUE)</f>
        <v>SmA</v>
      </c>
      <c r="G2284">
        <v>1390</v>
      </c>
      <c r="H2284" t="s">
        <v>8219</v>
      </c>
      <c r="I2284" t="s">
        <v>8224</v>
      </c>
      <c r="J2284" t="s">
        <v>8246</v>
      </c>
      <c r="K2284">
        <v>1452744686</v>
      </c>
      <c r="L2284" s="8">
        <f t="shared" si="350"/>
        <v>42383.17460648148</v>
      </c>
      <c r="M2284" s="8">
        <f t="shared" si="353"/>
        <v>42383</v>
      </c>
      <c r="N2284" s="9">
        <f t="shared" si="354"/>
        <v>0.17460648147971369</v>
      </c>
      <c r="O2284">
        <v>1447560686</v>
      </c>
      <c r="P2284" s="8">
        <f t="shared" si="351"/>
        <v>42323.17460648148</v>
      </c>
      <c r="Q2284" s="8">
        <f t="shared" si="355"/>
        <v>42323</v>
      </c>
      <c r="R2284" s="9">
        <f t="shared" si="356"/>
        <v>0.17460648147971369</v>
      </c>
      <c r="S2284" t="b">
        <v>0</v>
      </c>
      <c r="T2284">
        <v>12</v>
      </c>
      <c r="U2284">
        <f t="shared" si="357"/>
        <v>12</v>
      </c>
      <c r="V2284" t="str">
        <f t="shared" si="358"/>
        <v/>
      </c>
      <c r="W2284" t="b">
        <v>1</v>
      </c>
      <c r="X2284" t="s">
        <v>8274</v>
      </c>
      <c r="Y2284" s="3">
        <f t="shared" si="359"/>
        <v>1.8533333333333333</v>
      </c>
      <c r="Z2284" s="4">
        <f t="shared" si="352"/>
        <v>115.83333333333333</v>
      </c>
      <c r="AA2284" t="s">
        <v>8321</v>
      </c>
      <c r="AB2284" t="s">
        <v>8322</v>
      </c>
      <c r="AC2284">
        <f>1</f>
        <v>1</v>
      </c>
    </row>
    <row r="2285" spans="1:29" ht="43.2" x14ac:dyDescent="0.3">
      <c r="A2285">
        <v>2283</v>
      </c>
      <c r="B2285" s="1" t="s">
        <v>2284</v>
      </c>
      <c r="C2285" s="1" t="s">
        <v>6393</v>
      </c>
      <c r="D2285">
        <v>3000</v>
      </c>
      <c r="E2285">
        <f>VLOOKUP(D2285,LU_A!$C$2:$D$13,1,TRUE)</f>
        <v>1000</v>
      </c>
      <c r="F2285" t="str">
        <f>VLOOKUP($D2285,LU_A!$C$2:$D$13,2,TRUE)</f>
        <v>SmB</v>
      </c>
      <c r="G2285">
        <v>3025.66</v>
      </c>
      <c r="H2285" t="s">
        <v>8219</v>
      </c>
      <c r="I2285" t="s">
        <v>8224</v>
      </c>
      <c r="J2285" t="s">
        <v>8246</v>
      </c>
      <c r="K2285">
        <v>1336528804</v>
      </c>
      <c r="L2285" s="8">
        <f t="shared" si="350"/>
        <v>41038.083379629628</v>
      </c>
      <c r="M2285" s="8">
        <f t="shared" si="353"/>
        <v>41038</v>
      </c>
      <c r="N2285" s="9">
        <f t="shared" si="354"/>
        <v>8.3379629628325347E-2</v>
      </c>
      <c r="O2285">
        <v>1331348404</v>
      </c>
      <c r="P2285" s="8">
        <f t="shared" si="351"/>
        <v>40978.125046296293</v>
      </c>
      <c r="Q2285" s="8">
        <f t="shared" si="355"/>
        <v>40978</v>
      </c>
      <c r="R2285" s="9">
        <f t="shared" si="356"/>
        <v>0.12504629629256669</v>
      </c>
      <c r="S2285" t="b">
        <v>0</v>
      </c>
      <c r="T2285">
        <v>48</v>
      </c>
      <c r="U2285">
        <f t="shared" si="357"/>
        <v>48</v>
      </c>
      <c r="V2285" t="str">
        <f t="shared" si="358"/>
        <v/>
      </c>
      <c r="W2285" t="b">
        <v>1</v>
      </c>
      <c r="X2285" t="s">
        <v>8274</v>
      </c>
      <c r="Y2285" s="3">
        <f t="shared" si="359"/>
        <v>1.0085533333333332</v>
      </c>
      <c r="Z2285" s="4">
        <f t="shared" si="352"/>
        <v>63.03458333333333</v>
      </c>
      <c r="AA2285" t="s">
        <v>8321</v>
      </c>
      <c r="AB2285" t="s">
        <v>8322</v>
      </c>
      <c r="AC2285">
        <f>1</f>
        <v>1</v>
      </c>
    </row>
    <row r="2286" spans="1:29" ht="28.8" x14ac:dyDescent="0.3">
      <c r="A2286">
        <v>2284</v>
      </c>
      <c r="B2286" s="1" t="s">
        <v>2285</v>
      </c>
      <c r="C2286" s="1" t="s">
        <v>6394</v>
      </c>
      <c r="D2286">
        <v>6000</v>
      </c>
      <c r="E2286">
        <f>VLOOKUP(D2286,LU_A!$C$2:$D$13,1,TRUE)</f>
        <v>5000</v>
      </c>
      <c r="F2286" t="str">
        <f>VLOOKUP($D2286,LU_A!$C$2:$D$13,2,TRUE)</f>
        <v>SmC</v>
      </c>
      <c r="G2286">
        <v>6373.27</v>
      </c>
      <c r="H2286" t="s">
        <v>8219</v>
      </c>
      <c r="I2286" t="s">
        <v>8224</v>
      </c>
      <c r="J2286" t="s">
        <v>8246</v>
      </c>
      <c r="K2286">
        <v>1299902400</v>
      </c>
      <c r="L2286" s="8">
        <f t="shared" si="350"/>
        <v>40614.166666666664</v>
      </c>
      <c r="M2286" s="8">
        <f t="shared" si="353"/>
        <v>40614</v>
      </c>
      <c r="N2286" s="9">
        <f t="shared" si="354"/>
        <v>0.16666666666424135</v>
      </c>
      <c r="O2286">
        <v>1297451245</v>
      </c>
      <c r="P2286" s="8">
        <f t="shared" si="351"/>
        <v>40585.796817129631</v>
      </c>
      <c r="Q2286" s="8">
        <f t="shared" si="355"/>
        <v>40585</v>
      </c>
      <c r="R2286" s="9">
        <f t="shared" si="356"/>
        <v>0.79681712963065365</v>
      </c>
      <c r="S2286" t="b">
        <v>0</v>
      </c>
      <c r="T2286">
        <v>59</v>
      </c>
      <c r="U2286">
        <f t="shared" si="357"/>
        <v>59</v>
      </c>
      <c r="V2286" t="str">
        <f t="shared" si="358"/>
        <v/>
      </c>
      <c r="W2286" t="b">
        <v>1</v>
      </c>
      <c r="X2286" t="s">
        <v>8274</v>
      </c>
      <c r="Y2286" s="3">
        <f t="shared" si="359"/>
        <v>1.0622116666666668</v>
      </c>
      <c r="Z2286" s="4">
        <f t="shared" si="352"/>
        <v>108.02152542372882</v>
      </c>
      <c r="AA2286" t="s">
        <v>8321</v>
      </c>
      <c r="AB2286" t="s">
        <v>8322</v>
      </c>
      <c r="AC2286">
        <f>1</f>
        <v>1</v>
      </c>
    </row>
    <row r="2287" spans="1:29" ht="43.2" x14ac:dyDescent="0.3">
      <c r="A2287">
        <v>2285</v>
      </c>
      <c r="B2287" s="1" t="s">
        <v>2286</v>
      </c>
      <c r="C2287" s="1" t="s">
        <v>6395</v>
      </c>
      <c r="D2287">
        <v>3000</v>
      </c>
      <c r="E2287">
        <f>VLOOKUP(D2287,LU_A!$C$2:$D$13,1,TRUE)</f>
        <v>1000</v>
      </c>
      <c r="F2287" t="str">
        <f>VLOOKUP($D2287,LU_A!$C$2:$D$13,2,TRUE)</f>
        <v>SmB</v>
      </c>
      <c r="G2287">
        <v>3641</v>
      </c>
      <c r="H2287" t="s">
        <v>8219</v>
      </c>
      <c r="I2287" t="s">
        <v>8224</v>
      </c>
      <c r="J2287" t="s">
        <v>8246</v>
      </c>
      <c r="K2287">
        <v>1340944043</v>
      </c>
      <c r="L2287" s="8">
        <f t="shared" si="350"/>
        <v>41089.185682870368</v>
      </c>
      <c r="M2287" s="8">
        <f t="shared" si="353"/>
        <v>41089</v>
      </c>
      <c r="N2287" s="9">
        <f t="shared" si="354"/>
        <v>0.18568287036760012</v>
      </c>
      <c r="O2287">
        <v>1338352043</v>
      </c>
      <c r="P2287" s="8">
        <f t="shared" si="351"/>
        <v>41059.185682870368</v>
      </c>
      <c r="Q2287" s="8">
        <f t="shared" si="355"/>
        <v>41059</v>
      </c>
      <c r="R2287" s="9">
        <f t="shared" si="356"/>
        <v>0.18568287036760012</v>
      </c>
      <c r="S2287" t="b">
        <v>0</v>
      </c>
      <c r="T2287">
        <v>79</v>
      </c>
      <c r="U2287">
        <f t="shared" si="357"/>
        <v>79</v>
      </c>
      <c r="V2287" t="str">
        <f t="shared" si="358"/>
        <v/>
      </c>
      <c r="W2287" t="b">
        <v>1</v>
      </c>
      <c r="X2287" t="s">
        <v>8274</v>
      </c>
      <c r="Y2287" s="3">
        <f t="shared" si="359"/>
        <v>1.2136666666666667</v>
      </c>
      <c r="Z2287" s="4">
        <f t="shared" si="352"/>
        <v>46.088607594936711</v>
      </c>
      <c r="AA2287" t="s">
        <v>8321</v>
      </c>
      <c r="AB2287" t="s">
        <v>8322</v>
      </c>
      <c r="AC2287">
        <f>1</f>
        <v>1</v>
      </c>
    </row>
    <row r="2288" spans="1:29" ht="43.2" x14ac:dyDescent="0.3">
      <c r="A2288">
        <v>2286</v>
      </c>
      <c r="B2288" s="1" t="s">
        <v>2287</v>
      </c>
      <c r="C2288" s="1" t="s">
        <v>6396</v>
      </c>
      <c r="D2288">
        <v>1500</v>
      </c>
      <c r="E2288">
        <f>VLOOKUP(D2288,LU_A!$C$2:$D$13,1,TRUE)</f>
        <v>1000</v>
      </c>
      <c r="F2288" t="str">
        <f>VLOOKUP($D2288,LU_A!$C$2:$D$13,2,TRUE)</f>
        <v>SmB</v>
      </c>
      <c r="G2288">
        <v>1501</v>
      </c>
      <c r="H2288" t="s">
        <v>8219</v>
      </c>
      <c r="I2288" t="s">
        <v>8224</v>
      </c>
      <c r="J2288" t="s">
        <v>8246</v>
      </c>
      <c r="K2288">
        <v>1378439940</v>
      </c>
      <c r="L2288" s="8">
        <f t="shared" si="350"/>
        <v>41523.165972222225</v>
      </c>
      <c r="M2288" s="8">
        <f t="shared" si="353"/>
        <v>41523</v>
      </c>
      <c r="N2288" s="9">
        <f t="shared" si="354"/>
        <v>0.16597222222480923</v>
      </c>
      <c r="O2288">
        <v>1376003254</v>
      </c>
      <c r="P2288" s="8">
        <f t="shared" si="351"/>
        <v>41494.963587962964</v>
      </c>
      <c r="Q2288" s="8">
        <f t="shared" si="355"/>
        <v>41494</v>
      </c>
      <c r="R2288" s="9">
        <f t="shared" si="356"/>
        <v>0.963587962964084</v>
      </c>
      <c r="S2288" t="b">
        <v>0</v>
      </c>
      <c r="T2288">
        <v>14</v>
      </c>
      <c r="U2288">
        <f t="shared" si="357"/>
        <v>14</v>
      </c>
      <c r="V2288" t="str">
        <f t="shared" si="358"/>
        <v/>
      </c>
      <c r="W2288" t="b">
        <v>1</v>
      </c>
      <c r="X2288" t="s">
        <v>8274</v>
      </c>
      <c r="Y2288" s="3">
        <f t="shared" si="359"/>
        <v>1.0006666666666666</v>
      </c>
      <c r="Z2288" s="4">
        <f t="shared" si="352"/>
        <v>107.21428571428571</v>
      </c>
      <c r="AA2288" t="s">
        <v>8321</v>
      </c>
      <c r="AB2288" t="s">
        <v>8322</v>
      </c>
      <c r="AC2288">
        <f>1</f>
        <v>1</v>
      </c>
    </row>
    <row r="2289" spans="1:29" ht="43.2" x14ac:dyDescent="0.3">
      <c r="A2289">
        <v>2287</v>
      </c>
      <c r="B2289" s="1" t="s">
        <v>2288</v>
      </c>
      <c r="C2289" s="1" t="s">
        <v>6397</v>
      </c>
      <c r="D2289">
        <v>4500</v>
      </c>
      <c r="E2289">
        <f>VLOOKUP(D2289,LU_A!$C$2:$D$13,1,TRUE)</f>
        <v>1000</v>
      </c>
      <c r="F2289" t="str">
        <f>VLOOKUP($D2289,LU_A!$C$2:$D$13,2,TRUE)</f>
        <v>SmB</v>
      </c>
      <c r="G2289">
        <v>5398.99</v>
      </c>
      <c r="H2289" t="s">
        <v>8219</v>
      </c>
      <c r="I2289" t="s">
        <v>8224</v>
      </c>
      <c r="J2289" t="s">
        <v>8246</v>
      </c>
      <c r="K2289">
        <v>1403539260</v>
      </c>
      <c r="L2289" s="8">
        <f t="shared" si="350"/>
        <v>41813.667361111111</v>
      </c>
      <c r="M2289" s="8">
        <f t="shared" si="353"/>
        <v>41813</v>
      </c>
      <c r="N2289" s="9">
        <f t="shared" si="354"/>
        <v>0.66736111111094942</v>
      </c>
      <c r="O2289">
        <v>1401724860</v>
      </c>
      <c r="P2289" s="8">
        <f t="shared" si="351"/>
        <v>41792.667361111111</v>
      </c>
      <c r="Q2289" s="8">
        <f t="shared" si="355"/>
        <v>41792</v>
      </c>
      <c r="R2289" s="9">
        <f t="shared" si="356"/>
        <v>0.66736111111094942</v>
      </c>
      <c r="S2289" t="b">
        <v>0</v>
      </c>
      <c r="T2289">
        <v>106</v>
      </c>
      <c r="U2289">
        <f t="shared" si="357"/>
        <v>106</v>
      </c>
      <c r="V2289" t="str">
        <f t="shared" si="358"/>
        <v/>
      </c>
      <c r="W2289" t="b">
        <v>1</v>
      </c>
      <c r="X2289" t="s">
        <v>8274</v>
      </c>
      <c r="Y2289" s="3">
        <f t="shared" si="359"/>
        <v>1.1997755555555556</v>
      </c>
      <c r="Z2289" s="4">
        <f t="shared" si="352"/>
        <v>50.9338679245283</v>
      </c>
      <c r="AA2289" t="s">
        <v>8321</v>
      </c>
      <c r="AB2289" t="s">
        <v>8322</v>
      </c>
      <c r="AC2289">
        <f>1</f>
        <v>1</v>
      </c>
    </row>
    <row r="2290" spans="1:29" ht="43.2" x14ac:dyDescent="0.3">
      <c r="A2290">
        <v>2288</v>
      </c>
      <c r="B2290" s="1" t="s">
        <v>2289</v>
      </c>
      <c r="C2290" s="1" t="s">
        <v>6398</v>
      </c>
      <c r="D2290">
        <v>1000</v>
      </c>
      <c r="E2290">
        <f>VLOOKUP(D2290,LU_A!$C$2:$D$13,1,TRUE)</f>
        <v>1000</v>
      </c>
      <c r="F2290" t="str">
        <f>VLOOKUP($D2290,LU_A!$C$2:$D$13,2,TRUE)</f>
        <v>SmB</v>
      </c>
      <c r="G2290">
        <v>1001</v>
      </c>
      <c r="H2290" t="s">
        <v>8219</v>
      </c>
      <c r="I2290" t="s">
        <v>8224</v>
      </c>
      <c r="J2290" t="s">
        <v>8246</v>
      </c>
      <c r="K2290">
        <v>1340733600</v>
      </c>
      <c r="L2290" s="8">
        <f t="shared" si="350"/>
        <v>41086.75</v>
      </c>
      <c r="M2290" s="8">
        <f t="shared" si="353"/>
        <v>41086</v>
      </c>
      <c r="N2290" s="9">
        <f t="shared" si="354"/>
        <v>0.75</v>
      </c>
      <c r="O2290">
        <v>1339098689</v>
      </c>
      <c r="P2290" s="8">
        <f t="shared" si="351"/>
        <v>41067.827418981484</v>
      </c>
      <c r="Q2290" s="8">
        <f t="shared" si="355"/>
        <v>41067</v>
      </c>
      <c r="R2290" s="9">
        <f t="shared" si="356"/>
        <v>0.82741898148378823</v>
      </c>
      <c r="S2290" t="b">
        <v>0</v>
      </c>
      <c r="T2290">
        <v>25</v>
      </c>
      <c r="U2290">
        <f t="shared" si="357"/>
        <v>25</v>
      </c>
      <c r="V2290" t="str">
        <f t="shared" si="358"/>
        <v/>
      </c>
      <c r="W2290" t="b">
        <v>1</v>
      </c>
      <c r="X2290" t="s">
        <v>8274</v>
      </c>
      <c r="Y2290" s="3">
        <f t="shared" si="359"/>
        <v>1.0009999999999999</v>
      </c>
      <c r="Z2290" s="4">
        <f t="shared" si="352"/>
        <v>40.04</v>
      </c>
      <c r="AA2290" t="s">
        <v>8321</v>
      </c>
      <c r="AB2290" t="s">
        <v>8322</v>
      </c>
      <c r="AC2290">
        <f>1</f>
        <v>1</v>
      </c>
    </row>
    <row r="2291" spans="1:29" ht="43.2" x14ac:dyDescent="0.3">
      <c r="A2291">
        <v>2289</v>
      </c>
      <c r="B2291" s="1" t="s">
        <v>2290</v>
      </c>
      <c r="C2291" s="1" t="s">
        <v>6399</v>
      </c>
      <c r="D2291">
        <v>1500</v>
      </c>
      <c r="E2291">
        <f>VLOOKUP(D2291,LU_A!$C$2:$D$13,1,TRUE)</f>
        <v>1000</v>
      </c>
      <c r="F2291" t="str">
        <f>VLOOKUP($D2291,LU_A!$C$2:$D$13,2,TRUE)</f>
        <v>SmB</v>
      </c>
      <c r="G2291">
        <v>1611</v>
      </c>
      <c r="H2291" t="s">
        <v>8219</v>
      </c>
      <c r="I2291" t="s">
        <v>8224</v>
      </c>
      <c r="J2291" t="s">
        <v>8246</v>
      </c>
      <c r="K2291">
        <v>1386372120</v>
      </c>
      <c r="L2291" s="8">
        <f t="shared" si="350"/>
        <v>41614.973611111112</v>
      </c>
      <c r="M2291" s="8">
        <f t="shared" si="353"/>
        <v>41614</v>
      </c>
      <c r="N2291" s="9">
        <f t="shared" si="354"/>
        <v>0.97361111111240461</v>
      </c>
      <c r="O2291">
        <v>1382659060</v>
      </c>
      <c r="P2291" s="8">
        <f t="shared" si="351"/>
        <v>41571.998379629629</v>
      </c>
      <c r="Q2291" s="8">
        <f t="shared" si="355"/>
        <v>41571</v>
      </c>
      <c r="R2291" s="9">
        <f t="shared" si="356"/>
        <v>0.99837962962919846</v>
      </c>
      <c r="S2291" t="b">
        <v>0</v>
      </c>
      <c r="T2291">
        <v>25</v>
      </c>
      <c r="U2291">
        <f t="shared" si="357"/>
        <v>25</v>
      </c>
      <c r="V2291" t="str">
        <f t="shared" si="358"/>
        <v/>
      </c>
      <c r="W2291" t="b">
        <v>1</v>
      </c>
      <c r="X2291" t="s">
        <v>8274</v>
      </c>
      <c r="Y2291" s="3">
        <f t="shared" si="359"/>
        <v>1.0740000000000001</v>
      </c>
      <c r="Z2291" s="4">
        <f t="shared" si="352"/>
        <v>64.44</v>
      </c>
      <c r="AA2291" t="s">
        <v>8321</v>
      </c>
      <c r="AB2291" t="s">
        <v>8322</v>
      </c>
      <c r="AC2291">
        <f>1</f>
        <v>1</v>
      </c>
    </row>
    <row r="2292" spans="1:29" ht="43.2" x14ac:dyDescent="0.3">
      <c r="A2292">
        <v>2290</v>
      </c>
      <c r="B2292" s="1" t="s">
        <v>2291</v>
      </c>
      <c r="C2292" s="1" t="s">
        <v>6400</v>
      </c>
      <c r="D2292">
        <v>1500</v>
      </c>
      <c r="E2292">
        <f>VLOOKUP(D2292,LU_A!$C$2:$D$13,1,TRUE)</f>
        <v>1000</v>
      </c>
      <c r="F2292" t="str">
        <f>VLOOKUP($D2292,LU_A!$C$2:$D$13,2,TRUE)</f>
        <v>SmB</v>
      </c>
      <c r="G2292">
        <v>1561</v>
      </c>
      <c r="H2292" t="s">
        <v>8219</v>
      </c>
      <c r="I2292" t="s">
        <v>8224</v>
      </c>
      <c r="J2292" t="s">
        <v>8246</v>
      </c>
      <c r="K2292">
        <v>1259686800</v>
      </c>
      <c r="L2292" s="8">
        <f t="shared" si="350"/>
        <v>40148.708333333336</v>
      </c>
      <c r="M2292" s="8">
        <f t="shared" si="353"/>
        <v>40148</v>
      </c>
      <c r="N2292" s="9">
        <f t="shared" si="354"/>
        <v>0.70833333333575865</v>
      </c>
      <c r="O2292">
        <v>1252908330</v>
      </c>
      <c r="P2292" s="8">
        <f t="shared" si="351"/>
        <v>40070.253819444442</v>
      </c>
      <c r="Q2292" s="8">
        <f t="shared" si="355"/>
        <v>40070</v>
      </c>
      <c r="R2292" s="9">
        <f t="shared" si="356"/>
        <v>0.2538194444423425</v>
      </c>
      <c r="S2292" t="b">
        <v>0</v>
      </c>
      <c r="T2292">
        <v>29</v>
      </c>
      <c r="U2292">
        <f t="shared" si="357"/>
        <v>29</v>
      </c>
      <c r="V2292" t="str">
        <f t="shared" si="358"/>
        <v/>
      </c>
      <c r="W2292" t="b">
        <v>1</v>
      </c>
      <c r="X2292" t="s">
        <v>8274</v>
      </c>
      <c r="Y2292" s="3">
        <f t="shared" si="359"/>
        <v>1.0406666666666666</v>
      </c>
      <c r="Z2292" s="4">
        <f t="shared" si="352"/>
        <v>53.827586206896555</v>
      </c>
      <c r="AA2292" t="s">
        <v>8321</v>
      </c>
      <c r="AB2292" t="s">
        <v>8322</v>
      </c>
      <c r="AC2292">
        <f>1</f>
        <v>1</v>
      </c>
    </row>
    <row r="2293" spans="1:29" ht="43.2" x14ac:dyDescent="0.3">
      <c r="A2293">
        <v>2291</v>
      </c>
      <c r="B2293" s="1" t="s">
        <v>2292</v>
      </c>
      <c r="C2293" s="1" t="s">
        <v>6401</v>
      </c>
      <c r="D2293">
        <v>2500</v>
      </c>
      <c r="E2293">
        <f>VLOOKUP(D2293,LU_A!$C$2:$D$13,1,TRUE)</f>
        <v>1000</v>
      </c>
      <c r="F2293" t="str">
        <f>VLOOKUP($D2293,LU_A!$C$2:$D$13,2,TRUE)</f>
        <v>SmB</v>
      </c>
      <c r="G2293">
        <v>4320</v>
      </c>
      <c r="H2293" t="s">
        <v>8219</v>
      </c>
      <c r="I2293" t="s">
        <v>8224</v>
      </c>
      <c r="J2293" t="s">
        <v>8246</v>
      </c>
      <c r="K2293">
        <v>1335153600</v>
      </c>
      <c r="L2293" s="8">
        <f t="shared" si="350"/>
        <v>41022.166666666664</v>
      </c>
      <c r="M2293" s="8">
        <f t="shared" si="353"/>
        <v>41022</v>
      </c>
      <c r="N2293" s="9">
        <f t="shared" si="354"/>
        <v>0.16666666666424135</v>
      </c>
      <c r="O2293">
        <v>1332199618</v>
      </c>
      <c r="P2293" s="8">
        <f t="shared" si="351"/>
        <v>40987.977060185185</v>
      </c>
      <c r="Q2293" s="8">
        <f t="shared" si="355"/>
        <v>40987</v>
      </c>
      <c r="R2293" s="9">
        <f t="shared" si="356"/>
        <v>0.97706018518510973</v>
      </c>
      <c r="S2293" t="b">
        <v>0</v>
      </c>
      <c r="T2293">
        <v>43</v>
      </c>
      <c r="U2293">
        <f t="shared" si="357"/>
        <v>43</v>
      </c>
      <c r="V2293" t="str">
        <f t="shared" si="358"/>
        <v/>
      </c>
      <c r="W2293" t="b">
        <v>1</v>
      </c>
      <c r="X2293" t="s">
        <v>8274</v>
      </c>
      <c r="Y2293" s="3">
        <f t="shared" si="359"/>
        <v>1.728</v>
      </c>
      <c r="Z2293" s="4">
        <f t="shared" si="352"/>
        <v>100.46511627906976</v>
      </c>
      <c r="AA2293" t="s">
        <v>8321</v>
      </c>
      <c r="AB2293" t="s">
        <v>8322</v>
      </c>
      <c r="AC2293">
        <f>1</f>
        <v>1</v>
      </c>
    </row>
    <row r="2294" spans="1:29" ht="43.2" x14ac:dyDescent="0.3">
      <c r="A2294">
        <v>2292</v>
      </c>
      <c r="B2294" s="1" t="s">
        <v>2293</v>
      </c>
      <c r="C2294" s="1" t="s">
        <v>6402</v>
      </c>
      <c r="D2294">
        <v>2000</v>
      </c>
      <c r="E2294">
        <f>VLOOKUP(D2294,LU_A!$C$2:$D$13,1,TRUE)</f>
        <v>1000</v>
      </c>
      <c r="F2294" t="str">
        <f>VLOOKUP($D2294,LU_A!$C$2:$D$13,2,TRUE)</f>
        <v>SmB</v>
      </c>
      <c r="G2294">
        <v>2145.0100000000002</v>
      </c>
      <c r="H2294" t="s">
        <v>8219</v>
      </c>
      <c r="I2294" t="s">
        <v>8224</v>
      </c>
      <c r="J2294" t="s">
        <v>8246</v>
      </c>
      <c r="K2294">
        <v>1334767476</v>
      </c>
      <c r="L2294" s="8">
        <f t="shared" si="350"/>
        <v>41017.697638888887</v>
      </c>
      <c r="M2294" s="8">
        <f t="shared" si="353"/>
        <v>41017</v>
      </c>
      <c r="N2294" s="9">
        <f t="shared" si="354"/>
        <v>0.69763888888701331</v>
      </c>
      <c r="O2294">
        <v>1332175476</v>
      </c>
      <c r="P2294" s="8">
        <f t="shared" si="351"/>
        <v>40987.697638888887</v>
      </c>
      <c r="Q2294" s="8">
        <f t="shared" si="355"/>
        <v>40987</v>
      </c>
      <c r="R2294" s="9">
        <f t="shared" si="356"/>
        <v>0.69763888888701331</v>
      </c>
      <c r="S2294" t="b">
        <v>0</v>
      </c>
      <c r="T2294">
        <v>46</v>
      </c>
      <c r="U2294">
        <f t="shared" si="357"/>
        <v>46</v>
      </c>
      <c r="V2294" t="str">
        <f t="shared" si="358"/>
        <v/>
      </c>
      <c r="W2294" t="b">
        <v>1</v>
      </c>
      <c r="X2294" t="s">
        <v>8274</v>
      </c>
      <c r="Y2294" s="3">
        <f t="shared" si="359"/>
        <v>1.072505</v>
      </c>
      <c r="Z2294" s="4">
        <f t="shared" si="352"/>
        <v>46.630652173913049</v>
      </c>
      <c r="AA2294" t="s">
        <v>8321</v>
      </c>
      <c r="AB2294" t="s">
        <v>8322</v>
      </c>
      <c r="AC2294">
        <f>1</f>
        <v>1</v>
      </c>
    </row>
    <row r="2295" spans="1:29" ht="28.8" x14ac:dyDescent="0.3">
      <c r="A2295">
        <v>2293</v>
      </c>
      <c r="B2295" s="1" t="s">
        <v>2294</v>
      </c>
      <c r="C2295" s="1" t="s">
        <v>6403</v>
      </c>
      <c r="D2295">
        <v>850</v>
      </c>
      <c r="E2295">
        <f>VLOOKUP(D2295,LU_A!$C$2:$D$13,1,TRUE)</f>
        <v>0</v>
      </c>
      <c r="F2295" t="str">
        <f>VLOOKUP($D2295,LU_A!$C$2:$D$13,2,TRUE)</f>
        <v>SmA</v>
      </c>
      <c r="G2295">
        <v>920</v>
      </c>
      <c r="H2295" t="s">
        <v>8219</v>
      </c>
      <c r="I2295" t="s">
        <v>8224</v>
      </c>
      <c r="J2295" t="s">
        <v>8246</v>
      </c>
      <c r="K2295">
        <v>1348545540</v>
      </c>
      <c r="L2295" s="8">
        <f t="shared" si="350"/>
        <v>41177.165972222225</v>
      </c>
      <c r="M2295" s="8">
        <f t="shared" si="353"/>
        <v>41177</v>
      </c>
      <c r="N2295" s="9">
        <f t="shared" si="354"/>
        <v>0.16597222222480923</v>
      </c>
      <c r="O2295">
        <v>1346345999</v>
      </c>
      <c r="P2295" s="8">
        <f t="shared" si="351"/>
        <v>41151.708321759259</v>
      </c>
      <c r="Q2295" s="8">
        <f t="shared" si="355"/>
        <v>41151</v>
      </c>
      <c r="R2295" s="9">
        <f t="shared" si="356"/>
        <v>0.708321759258979</v>
      </c>
      <c r="S2295" t="b">
        <v>0</v>
      </c>
      <c r="T2295">
        <v>27</v>
      </c>
      <c r="U2295">
        <f t="shared" si="357"/>
        <v>27</v>
      </c>
      <c r="V2295" t="str">
        <f t="shared" si="358"/>
        <v/>
      </c>
      <c r="W2295" t="b">
        <v>1</v>
      </c>
      <c r="X2295" t="s">
        <v>8274</v>
      </c>
      <c r="Y2295" s="3">
        <f t="shared" si="359"/>
        <v>1.0823529411764705</v>
      </c>
      <c r="Z2295" s="4">
        <f t="shared" si="352"/>
        <v>34.074074074074076</v>
      </c>
      <c r="AA2295" t="s">
        <v>8321</v>
      </c>
      <c r="AB2295" t="s">
        <v>8322</v>
      </c>
      <c r="AC2295">
        <f>1</f>
        <v>1</v>
      </c>
    </row>
    <row r="2296" spans="1:29" ht="43.2" x14ac:dyDescent="0.3">
      <c r="A2296">
        <v>2294</v>
      </c>
      <c r="B2296" s="1" t="s">
        <v>2295</v>
      </c>
      <c r="C2296" s="1" t="s">
        <v>6404</v>
      </c>
      <c r="D2296">
        <v>5000</v>
      </c>
      <c r="E2296">
        <f>VLOOKUP(D2296,LU_A!$C$2:$D$13,1,TRUE)</f>
        <v>5000</v>
      </c>
      <c r="F2296" t="str">
        <f>VLOOKUP($D2296,LU_A!$C$2:$D$13,2,TRUE)</f>
        <v>SmC</v>
      </c>
      <c r="G2296">
        <v>7304.04</v>
      </c>
      <c r="H2296" t="s">
        <v>8219</v>
      </c>
      <c r="I2296" t="s">
        <v>8224</v>
      </c>
      <c r="J2296" t="s">
        <v>8246</v>
      </c>
      <c r="K2296">
        <v>1358702480</v>
      </c>
      <c r="L2296" s="8">
        <f t="shared" si="350"/>
        <v>41294.72314814815</v>
      </c>
      <c r="M2296" s="8">
        <f t="shared" si="353"/>
        <v>41294</v>
      </c>
      <c r="N2296" s="9">
        <f t="shared" si="354"/>
        <v>0.72314814815035788</v>
      </c>
      <c r="O2296">
        <v>1356110480</v>
      </c>
      <c r="P2296" s="8">
        <f t="shared" si="351"/>
        <v>41264.72314814815</v>
      </c>
      <c r="Q2296" s="8">
        <f t="shared" si="355"/>
        <v>41264</v>
      </c>
      <c r="R2296" s="9">
        <f t="shared" si="356"/>
        <v>0.72314814815035788</v>
      </c>
      <c r="S2296" t="b">
        <v>0</v>
      </c>
      <c r="T2296">
        <v>112</v>
      </c>
      <c r="U2296">
        <f t="shared" si="357"/>
        <v>112</v>
      </c>
      <c r="V2296" t="str">
        <f t="shared" si="358"/>
        <v/>
      </c>
      <c r="W2296" t="b">
        <v>1</v>
      </c>
      <c r="X2296" t="s">
        <v>8274</v>
      </c>
      <c r="Y2296" s="3">
        <f t="shared" si="359"/>
        <v>1.4608079999999999</v>
      </c>
      <c r="Z2296" s="4">
        <f t="shared" si="352"/>
        <v>65.214642857142863</v>
      </c>
      <c r="AA2296" t="s">
        <v>8321</v>
      </c>
      <c r="AB2296" t="s">
        <v>8322</v>
      </c>
      <c r="AC2296">
        <f>1</f>
        <v>1</v>
      </c>
    </row>
    <row r="2297" spans="1:29" ht="57.6" x14ac:dyDescent="0.3">
      <c r="A2297">
        <v>2295</v>
      </c>
      <c r="B2297" s="1" t="s">
        <v>2296</v>
      </c>
      <c r="C2297" s="1" t="s">
        <v>6405</v>
      </c>
      <c r="D2297">
        <v>1200</v>
      </c>
      <c r="E2297">
        <f>VLOOKUP(D2297,LU_A!$C$2:$D$13,1,TRUE)</f>
        <v>1000</v>
      </c>
      <c r="F2297" t="str">
        <f>VLOOKUP($D2297,LU_A!$C$2:$D$13,2,TRUE)</f>
        <v>SmB</v>
      </c>
      <c r="G2297">
        <v>1503</v>
      </c>
      <c r="H2297" t="s">
        <v>8219</v>
      </c>
      <c r="I2297" t="s">
        <v>8224</v>
      </c>
      <c r="J2297" t="s">
        <v>8246</v>
      </c>
      <c r="K2297">
        <v>1359240856</v>
      </c>
      <c r="L2297" s="8">
        <f t="shared" si="350"/>
        <v>41300.954351851848</v>
      </c>
      <c r="M2297" s="8">
        <f t="shared" si="353"/>
        <v>41300</v>
      </c>
      <c r="N2297" s="9">
        <f t="shared" si="354"/>
        <v>0.95435185184760485</v>
      </c>
      <c r="O2297">
        <v>1356648856</v>
      </c>
      <c r="P2297" s="8">
        <f t="shared" si="351"/>
        <v>41270.954351851848</v>
      </c>
      <c r="Q2297" s="8">
        <f t="shared" si="355"/>
        <v>41270</v>
      </c>
      <c r="R2297" s="9">
        <f t="shared" si="356"/>
        <v>0.95435185184760485</v>
      </c>
      <c r="S2297" t="b">
        <v>0</v>
      </c>
      <c r="T2297">
        <v>34</v>
      </c>
      <c r="U2297">
        <f t="shared" si="357"/>
        <v>34</v>
      </c>
      <c r="V2297" t="str">
        <f t="shared" si="358"/>
        <v/>
      </c>
      <c r="W2297" t="b">
        <v>1</v>
      </c>
      <c r="X2297" t="s">
        <v>8274</v>
      </c>
      <c r="Y2297" s="3">
        <f t="shared" si="359"/>
        <v>1.2524999999999999</v>
      </c>
      <c r="Z2297" s="4">
        <f t="shared" si="352"/>
        <v>44.205882352941174</v>
      </c>
      <c r="AA2297" t="s">
        <v>8321</v>
      </c>
      <c r="AB2297" t="s">
        <v>8322</v>
      </c>
      <c r="AC2297">
        <f>1</f>
        <v>1</v>
      </c>
    </row>
    <row r="2298" spans="1:29" ht="43.2" x14ac:dyDescent="0.3">
      <c r="A2298">
        <v>2296</v>
      </c>
      <c r="B2298" s="1" t="s">
        <v>2297</v>
      </c>
      <c r="C2298" s="1" t="s">
        <v>6406</v>
      </c>
      <c r="D2298">
        <v>7000</v>
      </c>
      <c r="E2298">
        <f>VLOOKUP(D2298,LU_A!$C$2:$D$13,1,TRUE)</f>
        <v>5000</v>
      </c>
      <c r="F2298" t="str">
        <f>VLOOKUP($D2298,LU_A!$C$2:$D$13,2,TRUE)</f>
        <v>SmC</v>
      </c>
      <c r="G2298">
        <v>10435</v>
      </c>
      <c r="H2298" t="s">
        <v>8219</v>
      </c>
      <c r="I2298" t="s">
        <v>8224</v>
      </c>
      <c r="J2298" t="s">
        <v>8246</v>
      </c>
      <c r="K2298">
        <v>1330018426</v>
      </c>
      <c r="L2298" s="8">
        <f t="shared" si="350"/>
        <v>40962.731782407405</v>
      </c>
      <c r="M2298" s="8">
        <f t="shared" si="353"/>
        <v>40962</v>
      </c>
      <c r="N2298" s="9">
        <f t="shared" si="354"/>
        <v>0.73178240740526235</v>
      </c>
      <c r="O2298">
        <v>1326994426</v>
      </c>
      <c r="P2298" s="8">
        <f t="shared" si="351"/>
        <v>40927.731782407405</v>
      </c>
      <c r="Q2298" s="8">
        <f t="shared" si="355"/>
        <v>40927</v>
      </c>
      <c r="R2298" s="9">
        <f t="shared" si="356"/>
        <v>0.73178240740526235</v>
      </c>
      <c r="S2298" t="b">
        <v>0</v>
      </c>
      <c r="T2298">
        <v>145</v>
      </c>
      <c r="U2298">
        <f t="shared" si="357"/>
        <v>145</v>
      </c>
      <c r="V2298" t="str">
        <f t="shared" si="358"/>
        <v/>
      </c>
      <c r="W2298" t="b">
        <v>1</v>
      </c>
      <c r="X2298" t="s">
        <v>8274</v>
      </c>
      <c r="Y2298" s="3">
        <f t="shared" si="359"/>
        <v>1.4907142857142857</v>
      </c>
      <c r="Z2298" s="4">
        <f t="shared" si="352"/>
        <v>71.965517241379317</v>
      </c>
      <c r="AA2298" t="s">
        <v>8321</v>
      </c>
      <c r="AB2298" t="s">
        <v>8322</v>
      </c>
      <c r="AC2298">
        <f>1</f>
        <v>1</v>
      </c>
    </row>
    <row r="2299" spans="1:29" ht="28.8" x14ac:dyDescent="0.3">
      <c r="A2299">
        <v>2297</v>
      </c>
      <c r="B2299" s="1" t="s">
        <v>2298</v>
      </c>
      <c r="C2299" s="1" t="s">
        <v>6407</v>
      </c>
      <c r="D2299">
        <v>1000</v>
      </c>
      <c r="E2299">
        <f>VLOOKUP(D2299,LU_A!$C$2:$D$13,1,TRUE)</f>
        <v>1000</v>
      </c>
      <c r="F2299" t="str">
        <f>VLOOKUP($D2299,LU_A!$C$2:$D$13,2,TRUE)</f>
        <v>SmB</v>
      </c>
      <c r="G2299">
        <v>1006</v>
      </c>
      <c r="H2299" t="s">
        <v>8219</v>
      </c>
      <c r="I2299" t="s">
        <v>8224</v>
      </c>
      <c r="J2299" t="s">
        <v>8246</v>
      </c>
      <c r="K2299">
        <v>1331697540</v>
      </c>
      <c r="L2299" s="8">
        <f t="shared" si="350"/>
        <v>40982.165972222225</v>
      </c>
      <c r="M2299" s="8">
        <f t="shared" si="353"/>
        <v>40982</v>
      </c>
      <c r="N2299" s="9">
        <f t="shared" si="354"/>
        <v>0.16597222222480923</v>
      </c>
      <c r="O2299">
        <v>1328749249</v>
      </c>
      <c r="P2299" s="8">
        <f t="shared" si="351"/>
        <v>40948.042233796295</v>
      </c>
      <c r="Q2299" s="8">
        <f t="shared" si="355"/>
        <v>40948</v>
      </c>
      <c r="R2299" s="9">
        <f t="shared" si="356"/>
        <v>4.2233796295477077E-2</v>
      </c>
      <c r="S2299" t="b">
        <v>0</v>
      </c>
      <c r="T2299">
        <v>19</v>
      </c>
      <c r="U2299">
        <f t="shared" si="357"/>
        <v>19</v>
      </c>
      <c r="V2299" t="str">
        <f t="shared" si="358"/>
        <v/>
      </c>
      <c r="W2299" t="b">
        <v>1</v>
      </c>
      <c r="X2299" t="s">
        <v>8274</v>
      </c>
      <c r="Y2299" s="3">
        <f t="shared" si="359"/>
        <v>1.006</v>
      </c>
      <c r="Z2299" s="4">
        <f t="shared" si="352"/>
        <v>52.94736842105263</v>
      </c>
      <c r="AA2299" t="s">
        <v>8321</v>
      </c>
      <c r="AB2299" t="s">
        <v>8322</v>
      </c>
      <c r="AC2299">
        <f>1</f>
        <v>1</v>
      </c>
    </row>
    <row r="2300" spans="1:29" ht="43.2" x14ac:dyDescent="0.3">
      <c r="A2300">
        <v>2298</v>
      </c>
      <c r="B2300" s="1" t="s">
        <v>2299</v>
      </c>
      <c r="C2300" s="1" t="s">
        <v>6408</v>
      </c>
      <c r="D2300">
        <v>30000</v>
      </c>
      <c r="E2300">
        <f>VLOOKUP(D2300,LU_A!$C$2:$D$13,1,TRUE)</f>
        <v>30000</v>
      </c>
      <c r="F2300" t="str">
        <f>VLOOKUP($D2300,LU_A!$C$2:$D$13,2,TRUE)</f>
        <v>MedD</v>
      </c>
      <c r="G2300">
        <v>31522</v>
      </c>
      <c r="H2300" t="s">
        <v>8219</v>
      </c>
      <c r="I2300" t="s">
        <v>8224</v>
      </c>
      <c r="J2300" t="s">
        <v>8246</v>
      </c>
      <c r="K2300">
        <v>1395861033</v>
      </c>
      <c r="L2300" s="8">
        <f t="shared" si="350"/>
        <v>41724.798993055556</v>
      </c>
      <c r="M2300" s="8">
        <f t="shared" si="353"/>
        <v>41724</v>
      </c>
      <c r="N2300" s="9">
        <f t="shared" si="354"/>
        <v>0.79899305555591127</v>
      </c>
      <c r="O2300">
        <v>1393272633</v>
      </c>
      <c r="P2300" s="8">
        <f t="shared" si="351"/>
        <v>41694.84065972222</v>
      </c>
      <c r="Q2300" s="8">
        <f t="shared" si="355"/>
        <v>41694</v>
      </c>
      <c r="R2300" s="9">
        <f t="shared" si="356"/>
        <v>0.84065972222015262</v>
      </c>
      <c r="S2300" t="b">
        <v>0</v>
      </c>
      <c r="T2300">
        <v>288</v>
      </c>
      <c r="U2300">
        <f t="shared" si="357"/>
        <v>288</v>
      </c>
      <c r="V2300" t="str">
        <f t="shared" si="358"/>
        <v/>
      </c>
      <c r="W2300" t="b">
        <v>1</v>
      </c>
      <c r="X2300" t="s">
        <v>8274</v>
      </c>
      <c r="Y2300" s="3">
        <f t="shared" si="359"/>
        <v>1.0507333333333333</v>
      </c>
      <c r="Z2300" s="4">
        <f t="shared" si="352"/>
        <v>109.45138888888889</v>
      </c>
      <c r="AA2300" t="s">
        <v>8321</v>
      </c>
      <c r="AB2300" t="s">
        <v>8322</v>
      </c>
      <c r="AC2300">
        <f>1</f>
        <v>1</v>
      </c>
    </row>
    <row r="2301" spans="1:29" ht="43.2" x14ac:dyDescent="0.3">
      <c r="A2301">
        <v>2299</v>
      </c>
      <c r="B2301" s="1" t="s">
        <v>2300</v>
      </c>
      <c r="C2301" s="1" t="s">
        <v>6409</v>
      </c>
      <c r="D2301">
        <v>300</v>
      </c>
      <c r="E2301">
        <f>VLOOKUP(D2301,LU_A!$C$2:$D$13,1,TRUE)</f>
        <v>0</v>
      </c>
      <c r="F2301" t="str">
        <f>VLOOKUP($D2301,LU_A!$C$2:$D$13,2,TRUE)</f>
        <v>SmA</v>
      </c>
      <c r="G2301">
        <v>1050.5</v>
      </c>
      <c r="H2301" t="s">
        <v>8219</v>
      </c>
      <c r="I2301" t="s">
        <v>8224</v>
      </c>
      <c r="J2301" t="s">
        <v>8246</v>
      </c>
      <c r="K2301">
        <v>1296953209</v>
      </c>
      <c r="L2301" s="8">
        <f t="shared" si="350"/>
        <v>40580.032511574071</v>
      </c>
      <c r="M2301" s="8">
        <f t="shared" si="353"/>
        <v>40580</v>
      </c>
      <c r="N2301" s="9">
        <f t="shared" si="354"/>
        <v>3.2511574070667848E-2</v>
      </c>
      <c r="O2301">
        <v>1295657209</v>
      </c>
      <c r="P2301" s="8">
        <f t="shared" si="351"/>
        <v>40565.032511574071</v>
      </c>
      <c r="Q2301" s="8">
        <f t="shared" si="355"/>
        <v>40565</v>
      </c>
      <c r="R2301" s="9">
        <f t="shared" si="356"/>
        <v>3.2511574070667848E-2</v>
      </c>
      <c r="S2301" t="b">
        <v>0</v>
      </c>
      <c r="T2301">
        <v>14</v>
      </c>
      <c r="U2301">
        <f t="shared" si="357"/>
        <v>14</v>
      </c>
      <c r="V2301" t="str">
        <f t="shared" si="358"/>
        <v/>
      </c>
      <c r="W2301" t="b">
        <v>1</v>
      </c>
      <c r="X2301" t="s">
        <v>8274</v>
      </c>
      <c r="Y2301" s="3">
        <f t="shared" si="359"/>
        <v>3.5016666666666665</v>
      </c>
      <c r="Z2301" s="4">
        <f t="shared" si="352"/>
        <v>75.035714285714292</v>
      </c>
      <c r="AA2301" t="s">
        <v>8321</v>
      </c>
      <c r="AB2301" t="s">
        <v>8322</v>
      </c>
      <c r="AC2301">
        <f>1</f>
        <v>1</v>
      </c>
    </row>
    <row r="2302" spans="1:29" ht="43.2" x14ac:dyDescent="0.3">
      <c r="A2302">
        <v>2300</v>
      </c>
      <c r="B2302" s="1" t="s">
        <v>2301</v>
      </c>
      <c r="C2302" s="1" t="s">
        <v>6410</v>
      </c>
      <c r="D2302">
        <v>800</v>
      </c>
      <c r="E2302">
        <f>VLOOKUP(D2302,LU_A!$C$2:$D$13,1,TRUE)</f>
        <v>0</v>
      </c>
      <c r="F2302" t="str">
        <f>VLOOKUP($D2302,LU_A!$C$2:$D$13,2,TRUE)</f>
        <v>SmA</v>
      </c>
      <c r="G2302">
        <v>810</v>
      </c>
      <c r="H2302" t="s">
        <v>8219</v>
      </c>
      <c r="I2302" t="s">
        <v>8224</v>
      </c>
      <c r="J2302" t="s">
        <v>8246</v>
      </c>
      <c r="K2302">
        <v>1340904416</v>
      </c>
      <c r="L2302" s="8">
        <f t="shared" si="350"/>
        <v>41088.727037037039</v>
      </c>
      <c r="M2302" s="8">
        <f t="shared" si="353"/>
        <v>41088</v>
      </c>
      <c r="N2302" s="9">
        <f t="shared" si="354"/>
        <v>0.72703703703882638</v>
      </c>
      <c r="O2302">
        <v>1339694816</v>
      </c>
      <c r="P2302" s="8">
        <f t="shared" si="351"/>
        <v>41074.727037037039</v>
      </c>
      <c r="Q2302" s="8">
        <f t="shared" si="355"/>
        <v>41074</v>
      </c>
      <c r="R2302" s="9">
        <f t="shared" si="356"/>
        <v>0.72703703703882638</v>
      </c>
      <c r="S2302" t="b">
        <v>0</v>
      </c>
      <c r="T2302">
        <v>7</v>
      </c>
      <c r="U2302">
        <f t="shared" si="357"/>
        <v>7</v>
      </c>
      <c r="V2302" t="str">
        <f t="shared" si="358"/>
        <v/>
      </c>
      <c r="W2302" t="b">
        <v>1</v>
      </c>
      <c r="X2302" t="s">
        <v>8274</v>
      </c>
      <c r="Y2302" s="3">
        <f t="shared" si="359"/>
        <v>1.0125</v>
      </c>
      <c r="Z2302" s="4">
        <f t="shared" si="352"/>
        <v>115.71428571428571</v>
      </c>
      <c r="AA2302" t="s">
        <v>8321</v>
      </c>
      <c r="AB2302" t="s">
        <v>8322</v>
      </c>
      <c r="AC2302">
        <f>1</f>
        <v>1</v>
      </c>
    </row>
    <row r="2303" spans="1:29" ht="28.8" x14ac:dyDescent="0.3">
      <c r="A2303">
        <v>2301</v>
      </c>
      <c r="B2303" s="1" t="s">
        <v>2302</v>
      </c>
      <c r="C2303" s="1" t="s">
        <v>6411</v>
      </c>
      <c r="D2303">
        <v>5000</v>
      </c>
      <c r="E2303">
        <f>VLOOKUP(D2303,LU_A!$C$2:$D$13,1,TRUE)</f>
        <v>5000</v>
      </c>
      <c r="F2303" t="str">
        <f>VLOOKUP($D2303,LU_A!$C$2:$D$13,2,TRUE)</f>
        <v>SmC</v>
      </c>
      <c r="G2303">
        <v>6680.22</v>
      </c>
      <c r="H2303" t="s">
        <v>8219</v>
      </c>
      <c r="I2303" t="s">
        <v>8224</v>
      </c>
      <c r="J2303" t="s">
        <v>8246</v>
      </c>
      <c r="K2303">
        <v>1371785496</v>
      </c>
      <c r="L2303" s="8">
        <f t="shared" si="350"/>
        <v>41446.146944444445</v>
      </c>
      <c r="M2303" s="8">
        <f t="shared" si="353"/>
        <v>41446</v>
      </c>
      <c r="N2303" s="9">
        <f t="shared" si="354"/>
        <v>0.14694444444467081</v>
      </c>
      <c r="O2303">
        <v>1369193496</v>
      </c>
      <c r="P2303" s="8">
        <f t="shared" si="351"/>
        <v>41416.146944444445</v>
      </c>
      <c r="Q2303" s="8">
        <f t="shared" si="355"/>
        <v>41416</v>
      </c>
      <c r="R2303" s="9">
        <f t="shared" si="356"/>
        <v>0.14694444444467081</v>
      </c>
      <c r="S2303" t="b">
        <v>1</v>
      </c>
      <c r="T2303">
        <v>211</v>
      </c>
      <c r="U2303">
        <f t="shared" si="357"/>
        <v>211</v>
      </c>
      <c r="V2303" t="str">
        <f t="shared" si="358"/>
        <v/>
      </c>
      <c r="W2303" t="b">
        <v>1</v>
      </c>
      <c r="X2303" t="s">
        <v>8277</v>
      </c>
      <c r="Y2303" s="3">
        <f t="shared" si="359"/>
        <v>1.336044</v>
      </c>
      <c r="Z2303" s="4">
        <f t="shared" si="352"/>
        <v>31.659810426540286</v>
      </c>
      <c r="AA2303" t="s">
        <v>8321</v>
      </c>
      <c r="AB2303" t="s">
        <v>8325</v>
      </c>
      <c r="AC2303">
        <f>1</f>
        <v>1</v>
      </c>
    </row>
    <row r="2304" spans="1:29" ht="43.2" x14ac:dyDescent="0.3">
      <c r="A2304">
        <v>2302</v>
      </c>
      <c r="B2304" s="1" t="s">
        <v>2303</v>
      </c>
      <c r="C2304" s="1" t="s">
        <v>6412</v>
      </c>
      <c r="D2304">
        <v>2300</v>
      </c>
      <c r="E2304">
        <f>VLOOKUP(D2304,LU_A!$C$2:$D$13,1,TRUE)</f>
        <v>1000</v>
      </c>
      <c r="F2304" t="str">
        <f>VLOOKUP($D2304,LU_A!$C$2:$D$13,2,TRUE)</f>
        <v>SmB</v>
      </c>
      <c r="G2304">
        <v>3925</v>
      </c>
      <c r="H2304" t="s">
        <v>8219</v>
      </c>
      <c r="I2304" t="s">
        <v>8224</v>
      </c>
      <c r="J2304" t="s">
        <v>8246</v>
      </c>
      <c r="K2304">
        <v>1388473200</v>
      </c>
      <c r="L2304" s="8">
        <f t="shared" si="350"/>
        <v>41639.291666666664</v>
      </c>
      <c r="M2304" s="8">
        <f t="shared" si="353"/>
        <v>41639</v>
      </c>
      <c r="N2304" s="9">
        <f t="shared" si="354"/>
        <v>0.29166666666424135</v>
      </c>
      <c r="O2304">
        <v>1385585434</v>
      </c>
      <c r="P2304" s="8">
        <f t="shared" si="351"/>
        <v>41605.868449074071</v>
      </c>
      <c r="Q2304" s="8">
        <f t="shared" si="355"/>
        <v>41605</v>
      </c>
      <c r="R2304" s="9">
        <f t="shared" si="356"/>
        <v>0.86844907407066785</v>
      </c>
      <c r="S2304" t="b">
        <v>1</v>
      </c>
      <c r="T2304">
        <v>85</v>
      </c>
      <c r="U2304">
        <f t="shared" si="357"/>
        <v>85</v>
      </c>
      <c r="V2304" t="str">
        <f t="shared" si="358"/>
        <v/>
      </c>
      <c r="W2304" t="b">
        <v>1</v>
      </c>
      <c r="X2304" t="s">
        <v>8277</v>
      </c>
      <c r="Y2304" s="3">
        <f t="shared" si="359"/>
        <v>1.7065217391304348</v>
      </c>
      <c r="Z2304" s="4">
        <f t="shared" si="352"/>
        <v>46.176470588235297</v>
      </c>
      <c r="AA2304" t="s">
        <v>8321</v>
      </c>
      <c r="AB2304" t="s">
        <v>8325</v>
      </c>
      <c r="AC2304">
        <f>1</f>
        <v>1</v>
      </c>
    </row>
    <row r="2305" spans="1:29" ht="57.6" x14ac:dyDescent="0.3">
      <c r="A2305">
        <v>2303</v>
      </c>
      <c r="B2305" s="1" t="s">
        <v>2304</v>
      </c>
      <c r="C2305" s="1" t="s">
        <v>6413</v>
      </c>
      <c r="D2305">
        <v>6450</v>
      </c>
      <c r="E2305">
        <f>VLOOKUP(D2305,LU_A!$C$2:$D$13,1,TRUE)</f>
        <v>5000</v>
      </c>
      <c r="F2305" t="str">
        <f>VLOOKUP($D2305,LU_A!$C$2:$D$13,2,TRUE)</f>
        <v>SmC</v>
      </c>
      <c r="G2305">
        <v>7053.61</v>
      </c>
      <c r="H2305" t="s">
        <v>8219</v>
      </c>
      <c r="I2305" t="s">
        <v>8224</v>
      </c>
      <c r="J2305" t="s">
        <v>8246</v>
      </c>
      <c r="K2305">
        <v>1323747596</v>
      </c>
      <c r="L2305" s="8">
        <f t="shared" si="350"/>
        <v>40890.152731481481</v>
      </c>
      <c r="M2305" s="8">
        <f t="shared" si="353"/>
        <v>40890</v>
      </c>
      <c r="N2305" s="9">
        <f t="shared" si="354"/>
        <v>0.15273148148116888</v>
      </c>
      <c r="O2305">
        <v>1320287996</v>
      </c>
      <c r="P2305" s="8">
        <f t="shared" si="351"/>
        <v>40850.111064814817</v>
      </c>
      <c r="Q2305" s="8">
        <f t="shared" si="355"/>
        <v>40850</v>
      </c>
      <c r="R2305" s="9">
        <f t="shared" si="356"/>
        <v>0.11106481481692754</v>
      </c>
      <c r="S2305" t="b">
        <v>1</v>
      </c>
      <c r="T2305">
        <v>103</v>
      </c>
      <c r="U2305">
        <f t="shared" si="357"/>
        <v>103</v>
      </c>
      <c r="V2305" t="str">
        <f t="shared" si="358"/>
        <v/>
      </c>
      <c r="W2305" t="b">
        <v>1</v>
      </c>
      <c r="X2305" t="s">
        <v>8277</v>
      </c>
      <c r="Y2305" s="3">
        <f t="shared" si="359"/>
        <v>1.0935829457364341</v>
      </c>
      <c r="Z2305" s="4">
        <f t="shared" si="352"/>
        <v>68.481650485436887</v>
      </c>
      <c r="AA2305" t="s">
        <v>8321</v>
      </c>
      <c r="AB2305" t="s">
        <v>8325</v>
      </c>
      <c r="AC2305">
        <f>1</f>
        <v>1</v>
      </c>
    </row>
    <row r="2306" spans="1:29" ht="43.2" x14ac:dyDescent="0.3">
      <c r="A2306">
        <v>2304</v>
      </c>
      <c r="B2306" s="1" t="s">
        <v>2305</v>
      </c>
      <c r="C2306" s="1" t="s">
        <v>6414</v>
      </c>
      <c r="D2306">
        <v>6000</v>
      </c>
      <c r="E2306">
        <f>VLOOKUP(D2306,LU_A!$C$2:$D$13,1,TRUE)</f>
        <v>5000</v>
      </c>
      <c r="F2306" t="str">
        <f>VLOOKUP($D2306,LU_A!$C$2:$D$13,2,TRUE)</f>
        <v>SmC</v>
      </c>
      <c r="G2306">
        <v>6042.02</v>
      </c>
      <c r="H2306" t="s">
        <v>8219</v>
      </c>
      <c r="I2306" t="s">
        <v>8224</v>
      </c>
      <c r="J2306" t="s">
        <v>8246</v>
      </c>
      <c r="K2306">
        <v>1293857940</v>
      </c>
      <c r="L2306" s="8">
        <f t="shared" ref="L2306:L2369" si="360">(((K2306/60)/60)/24)+DATE(1970,1,1)</f>
        <v>40544.207638888889</v>
      </c>
      <c r="M2306" s="8">
        <f t="shared" si="353"/>
        <v>40544</v>
      </c>
      <c r="N2306" s="9">
        <f t="shared" si="354"/>
        <v>0.20763888888905058</v>
      </c>
      <c r="O2306">
        <v>1290281691</v>
      </c>
      <c r="P2306" s="8">
        <f t="shared" ref="P2306:P2369" si="361">(((O2306/60)/60)/24)+DATE(1970,1,1)</f>
        <v>40502.815868055557</v>
      </c>
      <c r="Q2306" s="8">
        <f t="shared" si="355"/>
        <v>40502</v>
      </c>
      <c r="R2306" s="9">
        <f t="shared" si="356"/>
        <v>0.81586805555707542</v>
      </c>
      <c r="S2306" t="b">
        <v>1</v>
      </c>
      <c r="T2306">
        <v>113</v>
      </c>
      <c r="U2306">
        <f t="shared" si="357"/>
        <v>113</v>
      </c>
      <c r="V2306" t="str">
        <f t="shared" si="358"/>
        <v/>
      </c>
      <c r="W2306" t="b">
        <v>1</v>
      </c>
      <c r="X2306" t="s">
        <v>8277</v>
      </c>
      <c r="Y2306" s="3">
        <f t="shared" si="359"/>
        <v>1.0070033333333335</v>
      </c>
      <c r="Z2306" s="4">
        <f t="shared" ref="Z2306:Z2369" si="362">IFERROR(G2306/T2306," ")</f>
        <v>53.469203539823013</v>
      </c>
      <c r="AA2306" t="s">
        <v>8321</v>
      </c>
      <c r="AB2306" t="s">
        <v>8325</v>
      </c>
      <c r="AC2306">
        <f>1</f>
        <v>1</v>
      </c>
    </row>
    <row r="2307" spans="1:29" ht="43.2" x14ac:dyDescent="0.3">
      <c r="A2307">
        <v>2305</v>
      </c>
      <c r="B2307" s="1" t="s">
        <v>2306</v>
      </c>
      <c r="C2307" s="1" t="s">
        <v>6415</v>
      </c>
      <c r="D2307">
        <v>18000</v>
      </c>
      <c r="E2307">
        <f>VLOOKUP(D2307,LU_A!$C$2:$D$13,1,TRUE)</f>
        <v>15000</v>
      </c>
      <c r="F2307" t="str">
        <f>VLOOKUP($D2307,LU_A!$C$2:$D$13,2,TRUE)</f>
        <v>MedA</v>
      </c>
      <c r="G2307">
        <v>18221</v>
      </c>
      <c r="H2307" t="s">
        <v>8219</v>
      </c>
      <c r="I2307" t="s">
        <v>8224</v>
      </c>
      <c r="J2307" t="s">
        <v>8246</v>
      </c>
      <c r="K2307">
        <v>1407520800</v>
      </c>
      <c r="L2307" s="8">
        <f t="shared" si="360"/>
        <v>41859.75</v>
      </c>
      <c r="M2307" s="8">
        <f t="shared" ref="M2307:M2370" si="363">INT(L2307)</f>
        <v>41859</v>
      </c>
      <c r="N2307" s="9">
        <f t="shared" ref="N2307:N2370" si="364">L2307-M2307</f>
        <v>0.75</v>
      </c>
      <c r="O2307">
        <v>1405356072</v>
      </c>
      <c r="P2307" s="8">
        <f t="shared" si="361"/>
        <v>41834.695277777777</v>
      </c>
      <c r="Q2307" s="8">
        <f t="shared" ref="Q2307:Q2370" si="365">INT(P2307)</f>
        <v>41834</v>
      </c>
      <c r="R2307" s="9">
        <f t="shared" ref="R2307:R2370" si="366">P2307-Q2307</f>
        <v>0.695277777776937</v>
      </c>
      <c r="S2307" t="b">
        <v>1</v>
      </c>
      <c r="T2307">
        <v>167</v>
      </c>
      <c r="U2307">
        <f t="shared" ref="U2307:U2370" si="367">IF(H2307="successful",T2307,"")</f>
        <v>167</v>
      </c>
      <c r="V2307" t="str">
        <f t="shared" ref="V2307:V2370" si="368">IF(H2307="failed",T2307,"")</f>
        <v/>
      </c>
      <c r="W2307" t="b">
        <v>1</v>
      </c>
      <c r="X2307" t="s">
        <v>8277</v>
      </c>
      <c r="Y2307" s="3">
        <f t="shared" ref="Y2307:Y2370" si="369">G2307/D2307</f>
        <v>1.0122777777777778</v>
      </c>
      <c r="Z2307" s="4">
        <f t="shared" si="362"/>
        <v>109.10778443113773</v>
      </c>
      <c r="AA2307" t="s">
        <v>8321</v>
      </c>
      <c r="AB2307" t="s">
        <v>8325</v>
      </c>
      <c r="AC2307">
        <f>1</f>
        <v>1</v>
      </c>
    </row>
    <row r="2308" spans="1:29" ht="43.2" x14ac:dyDescent="0.3">
      <c r="A2308">
        <v>2306</v>
      </c>
      <c r="B2308" s="1" t="s">
        <v>2307</v>
      </c>
      <c r="C2308" s="1" t="s">
        <v>6416</v>
      </c>
      <c r="D2308">
        <v>3500</v>
      </c>
      <c r="E2308">
        <f>VLOOKUP(D2308,LU_A!$C$2:$D$13,1,TRUE)</f>
        <v>1000</v>
      </c>
      <c r="F2308" t="str">
        <f>VLOOKUP($D2308,LU_A!$C$2:$D$13,2,TRUE)</f>
        <v>SmB</v>
      </c>
      <c r="G2308">
        <v>3736.55</v>
      </c>
      <c r="H2308" t="s">
        <v>8219</v>
      </c>
      <c r="I2308" t="s">
        <v>8224</v>
      </c>
      <c r="J2308" t="s">
        <v>8246</v>
      </c>
      <c r="K2308">
        <v>1331352129</v>
      </c>
      <c r="L2308" s="8">
        <f t="shared" si="360"/>
        <v>40978.16815972222</v>
      </c>
      <c r="M2308" s="8">
        <f t="shared" si="363"/>
        <v>40978</v>
      </c>
      <c r="N2308" s="9">
        <f t="shared" si="364"/>
        <v>0.16815972221957054</v>
      </c>
      <c r="O2308">
        <v>1328760129</v>
      </c>
      <c r="P2308" s="8">
        <f t="shared" si="361"/>
        <v>40948.16815972222</v>
      </c>
      <c r="Q2308" s="8">
        <f t="shared" si="365"/>
        <v>40948</v>
      </c>
      <c r="R2308" s="9">
        <f t="shared" si="366"/>
        <v>0.16815972221957054</v>
      </c>
      <c r="S2308" t="b">
        <v>1</v>
      </c>
      <c r="T2308">
        <v>73</v>
      </c>
      <c r="U2308">
        <f t="shared" si="367"/>
        <v>73</v>
      </c>
      <c r="V2308" t="str">
        <f t="shared" si="368"/>
        <v/>
      </c>
      <c r="W2308" t="b">
        <v>1</v>
      </c>
      <c r="X2308" t="s">
        <v>8277</v>
      </c>
      <c r="Y2308" s="3">
        <f t="shared" si="369"/>
        <v>1.0675857142857144</v>
      </c>
      <c r="Z2308" s="4">
        <f t="shared" si="362"/>
        <v>51.185616438356163</v>
      </c>
      <c r="AA2308" t="s">
        <v>8321</v>
      </c>
      <c r="AB2308" t="s">
        <v>8325</v>
      </c>
      <c r="AC2308">
        <f>1</f>
        <v>1</v>
      </c>
    </row>
    <row r="2309" spans="1:29" ht="43.2" x14ac:dyDescent="0.3">
      <c r="A2309">
        <v>2307</v>
      </c>
      <c r="B2309" s="1" t="s">
        <v>2308</v>
      </c>
      <c r="C2309" s="1" t="s">
        <v>6417</v>
      </c>
      <c r="D2309">
        <v>1964.47</v>
      </c>
      <c r="E2309">
        <f>VLOOKUP(D2309,LU_A!$C$2:$D$13,1,TRUE)</f>
        <v>1000</v>
      </c>
      <c r="F2309" t="str">
        <f>VLOOKUP($D2309,LU_A!$C$2:$D$13,2,TRUE)</f>
        <v>SmB</v>
      </c>
      <c r="G2309">
        <v>2095.2600000000002</v>
      </c>
      <c r="H2309" t="s">
        <v>8219</v>
      </c>
      <c r="I2309" t="s">
        <v>8224</v>
      </c>
      <c r="J2309" t="s">
        <v>8246</v>
      </c>
      <c r="K2309">
        <v>1336245328</v>
      </c>
      <c r="L2309" s="8">
        <f t="shared" si="360"/>
        <v>41034.802407407406</v>
      </c>
      <c r="M2309" s="8">
        <f t="shared" si="363"/>
        <v>41034</v>
      </c>
      <c r="N2309" s="9">
        <f t="shared" si="364"/>
        <v>0.80240740740555339</v>
      </c>
      <c r="O2309">
        <v>1333653333</v>
      </c>
      <c r="P2309" s="8">
        <f t="shared" si="361"/>
        <v>41004.802465277775</v>
      </c>
      <c r="Q2309" s="8">
        <f t="shared" si="365"/>
        <v>41004</v>
      </c>
      <c r="R2309" s="9">
        <f t="shared" si="366"/>
        <v>0.80246527777489973</v>
      </c>
      <c r="S2309" t="b">
        <v>1</v>
      </c>
      <c r="T2309">
        <v>75</v>
      </c>
      <c r="U2309">
        <f t="shared" si="367"/>
        <v>75</v>
      </c>
      <c r="V2309" t="str">
        <f t="shared" si="368"/>
        <v/>
      </c>
      <c r="W2309" t="b">
        <v>1</v>
      </c>
      <c r="X2309" t="s">
        <v>8277</v>
      </c>
      <c r="Y2309" s="3">
        <f t="shared" si="369"/>
        <v>1.0665777537961894</v>
      </c>
      <c r="Z2309" s="4">
        <f t="shared" si="362"/>
        <v>27.936800000000002</v>
      </c>
      <c r="AA2309" t="s">
        <v>8321</v>
      </c>
      <c r="AB2309" t="s">
        <v>8325</v>
      </c>
      <c r="AC2309">
        <f>1</f>
        <v>1</v>
      </c>
    </row>
    <row r="2310" spans="1:29" ht="43.2" x14ac:dyDescent="0.3">
      <c r="A2310">
        <v>2308</v>
      </c>
      <c r="B2310" s="1" t="s">
        <v>2309</v>
      </c>
      <c r="C2310" s="1" t="s">
        <v>6418</v>
      </c>
      <c r="D2310">
        <v>50000</v>
      </c>
      <c r="E2310">
        <f>VLOOKUP(D2310,LU_A!$C$2:$D$13,1,TRUE)</f>
        <v>50000</v>
      </c>
      <c r="F2310" t="str">
        <f>VLOOKUP($D2310,LU_A!$C$2:$D$13,2,TRUE)</f>
        <v>LgD</v>
      </c>
      <c r="G2310">
        <v>50653.11</v>
      </c>
      <c r="H2310" t="s">
        <v>8219</v>
      </c>
      <c r="I2310" t="s">
        <v>8224</v>
      </c>
      <c r="J2310" t="s">
        <v>8246</v>
      </c>
      <c r="K2310">
        <v>1409274000</v>
      </c>
      <c r="L2310" s="8">
        <f t="shared" si="360"/>
        <v>41880.041666666664</v>
      </c>
      <c r="M2310" s="8">
        <f t="shared" si="363"/>
        <v>41880</v>
      </c>
      <c r="N2310" s="9">
        <f t="shared" si="364"/>
        <v>4.1666666664241347E-2</v>
      </c>
      <c r="O2310">
        <v>1406847996</v>
      </c>
      <c r="P2310" s="8">
        <f t="shared" si="361"/>
        <v>41851.962916666671</v>
      </c>
      <c r="Q2310" s="8">
        <f t="shared" si="365"/>
        <v>41851</v>
      </c>
      <c r="R2310" s="9">
        <f t="shared" si="366"/>
        <v>0.96291666667093523</v>
      </c>
      <c r="S2310" t="b">
        <v>1</v>
      </c>
      <c r="T2310">
        <v>614</v>
      </c>
      <c r="U2310">
        <f t="shared" si="367"/>
        <v>614</v>
      </c>
      <c r="V2310" t="str">
        <f t="shared" si="368"/>
        <v/>
      </c>
      <c r="W2310" t="b">
        <v>1</v>
      </c>
      <c r="X2310" t="s">
        <v>8277</v>
      </c>
      <c r="Y2310" s="3">
        <f t="shared" si="369"/>
        <v>1.0130622</v>
      </c>
      <c r="Z2310" s="4">
        <f t="shared" si="362"/>
        <v>82.496921824104234</v>
      </c>
      <c r="AA2310" t="s">
        <v>8321</v>
      </c>
      <c r="AB2310" t="s">
        <v>8325</v>
      </c>
      <c r="AC2310">
        <f>1</f>
        <v>1</v>
      </c>
    </row>
    <row r="2311" spans="1:29" ht="43.2" x14ac:dyDescent="0.3">
      <c r="A2311">
        <v>2309</v>
      </c>
      <c r="B2311" s="1" t="s">
        <v>2310</v>
      </c>
      <c r="C2311" s="1" t="s">
        <v>6419</v>
      </c>
      <c r="D2311">
        <v>6000</v>
      </c>
      <c r="E2311">
        <f>VLOOKUP(D2311,LU_A!$C$2:$D$13,1,TRUE)</f>
        <v>5000</v>
      </c>
      <c r="F2311" t="str">
        <f>VLOOKUP($D2311,LU_A!$C$2:$D$13,2,TRUE)</f>
        <v>SmC</v>
      </c>
      <c r="G2311">
        <v>6400.47</v>
      </c>
      <c r="H2311" t="s">
        <v>8219</v>
      </c>
      <c r="I2311" t="s">
        <v>8224</v>
      </c>
      <c r="J2311" t="s">
        <v>8246</v>
      </c>
      <c r="K2311">
        <v>1362872537</v>
      </c>
      <c r="L2311" s="8">
        <f t="shared" si="360"/>
        <v>41342.987696759257</v>
      </c>
      <c r="M2311" s="8">
        <f t="shared" si="363"/>
        <v>41342</v>
      </c>
      <c r="N2311" s="9">
        <f t="shared" si="364"/>
        <v>0.98769675925723277</v>
      </c>
      <c r="O2311">
        <v>1359848537</v>
      </c>
      <c r="P2311" s="8">
        <f t="shared" si="361"/>
        <v>41307.987696759257</v>
      </c>
      <c r="Q2311" s="8">
        <f t="shared" si="365"/>
        <v>41307</v>
      </c>
      <c r="R2311" s="9">
        <f t="shared" si="366"/>
        <v>0.98769675925723277</v>
      </c>
      <c r="S2311" t="b">
        <v>1</v>
      </c>
      <c r="T2311">
        <v>107</v>
      </c>
      <c r="U2311">
        <f t="shared" si="367"/>
        <v>107</v>
      </c>
      <c r="V2311" t="str">
        <f t="shared" si="368"/>
        <v/>
      </c>
      <c r="W2311" t="b">
        <v>1</v>
      </c>
      <c r="X2311" t="s">
        <v>8277</v>
      </c>
      <c r="Y2311" s="3">
        <f t="shared" si="369"/>
        <v>1.0667450000000001</v>
      </c>
      <c r="Z2311" s="4">
        <f t="shared" si="362"/>
        <v>59.817476635514019</v>
      </c>
      <c r="AA2311" t="s">
        <v>8321</v>
      </c>
      <c r="AB2311" t="s">
        <v>8325</v>
      </c>
      <c r="AC2311">
        <f>1</f>
        <v>1</v>
      </c>
    </row>
    <row r="2312" spans="1:29" ht="57.6" x14ac:dyDescent="0.3">
      <c r="A2312">
        <v>2310</v>
      </c>
      <c r="B2312" s="1" t="s">
        <v>2311</v>
      </c>
      <c r="C2312" s="1" t="s">
        <v>6420</v>
      </c>
      <c r="D2312">
        <v>18500</v>
      </c>
      <c r="E2312">
        <f>VLOOKUP(D2312,LU_A!$C$2:$D$13,1,TRUE)</f>
        <v>15000</v>
      </c>
      <c r="F2312" t="str">
        <f>VLOOKUP($D2312,LU_A!$C$2:$D$13,2,TRUE)</f>
        <v>MedA</v>
      </c>
      <c r="G2312">
        <v>79335.360000000001</v>
      </c>
      <c r="H2312" t="s">
        <v>8219</v>
      </c>
      <c r="I2312" t="s">
        <v>8224</v>
      </c>
      <c r="J2312" t="s">
        <v>8246</v>
      </c>
      <c r="K2312">
        <v>1363889015</v>
      </c>
      <c r="L2312" s="8">
        <f t="shared" si="360"/>
        <v>41354.752488425926</v>
      </c>
      <c r="M2312" s="8">
        <f t="shared" si="363"/>
        <v>41354</v>
      </c>
      <c r="N2312" s="9">
        <f t="shared" si="364"/>
        <v>0.75248842592554865</v>
      </c>
      <c r="O2312">
        <v>1361300615</v>
      </c>
      <c r="P2312" s="8">
        <f t="shared" si="361"/>
        <v>41324.79415509259</v>
      </c>
      <c r="Q2312" s="8">
        <f t="shared" si="365"/>
        <v>41324</v>
      </c>
      <c r="R2312" s="9">
        <f t="shared" si="366"/>
        <v>0.79415509258979</v>
      </c>
      <c r="S2312" t="b">
        <v>1</v>
      </c>
      <c r="T2312">
        <v>1224</v>
      </c>
      <c r="U2312">
        <f t="shared" si="367"/>
        <v>1224</v>
      </c>
      <c r="V2312" t="str">
        <f t="shared" si="368"/>
        <v/>
      </c>
      <c r="W2312" t="b">
        <v>1</v>
      </c>
      <c r="X2312" t="s">
        <v>8277</v>
      </c>
      <c r="Y2312" s="3">
        <f t="shared" si="369"/>
        <v>4.288397837837838</v>
      </c>
      <c r="Z2312" s="4">
        <f t="shared" si="362"/>
        <v>64.816470588235291</v>
      </c>
      <c r="AA2312" t="s">
        <v>8321</v>
      </c>
      <c r="AB2312" t="s">
        <v>8325</v>
      </c>
      <c r="AC2312">
        <f>1</f>
        <v>1</v>
      </c>
    </row>
    <row r="2313" spans="1:29" ht="43.2" x14ac:dyDescent="0.3">
      <c r="A2313">
        <v>2311</v>
      </c>
      <c r="B2313" s="1" t="s">
        <v>2312</v>
      </c>
      <c r="C2313" s="1" t="s">
        <v>6421</v>
      </c>
      <c r="D2313">
        <v>9000</v>
      </c>
      <c r="E2313">
        <f>VLOOKUP(D2313,LU_A!$C$2:$D$13,1,TRUE)</f>
        <v>5000</v>
      </c>
      <c r="F2313" t="str">
        <f>VLOOKUP($D2313,LU_A!$C$2:$D$13,2,TRUE)</f>
        <v>SmC</v>
      </c>
      <c r="G2313">
        <v>9370</v>
      </c>
      <c r="H2313" t="s">
        <v>8219</v>
      </c>
      <c r="I2313" t="s">
        <v>8224</v>
      </c>
      <c r="J2313" t="s">
        <v>8246</v>
      </c>
      <c r="K2313">
        <v>1399421189</v>
      </c>
      <c r="L2313" s="8">
        <f t="shared" si="360"/>
        <v>41766.004502314812</v>
      </c>
      <c r="M2313" s="8">
        <f t="shared" si="363"/>
        <v>41766</v>
      </c>
      <c r="N2313" s="9">
        <f t="shared" si="364"/>
        <v>4.5023148122709244E-3</v>
      </c>
      <c r="O2313">
        <v>1396829189</v>
      </c>
      <c r="P2313" s="8">
        <f t="shared" si="361"/>
        <v>41736.004502314812</v>
      </c>
      <c r="Q2313" s="8">
        <f t="shared" si="365"/>
        <v>41736</v>
      </c>
      <c r="R2313" s="9">
        <f t="shared" si="366"/>
        <v>4.5023148122709244E-3</v>
      </c>
      <c r="S2313" t="b">
        <v>1</v>
      </c>
      <c r="T2313">
        <v>104</v>
      </c>
      <c r="U2313">
        <f t="shared" si="367"/>
        <v>104</v>
      </c>
      <c r="V2313" t="str">
        <f t="shared" si="368"/>
        <v/>
      </c>
      <c r="W2313" t="b">
        <v>1</v>
      </c>
      <c r="X2313" t="s">
        <v>8277</v>
      </c>
      <c r="Y2313" s="3">
        <f t="shared" si="369"/>
        <v>1.0411111111111111</v>
      </c>
      <c r="Z2313" s="4">
        <f t="shared" si="362"/>
        <v>90.09615384615384</v>
      </c>
      <c r="AA2313" t="s">
        <v>8321</v>
      </c>
      <c r="AB2313" t="s">
        <v>8325</v>
      </c>
      <c r="AC2313">
        <f>1</f>
        <v>1</v>
      </c>
    </row>
    <row r="2314" spans="1:29" ht="43.2" x14ac:dyDescent="0.3">
      <c r="A2314">
        <v>2312</v>
      </c>
      <c r="B2314" s="1" t="s">
        <v>2313</v>
      </c>
      <c r="C2314" s="1" t="s">
        <v>6422</v>
      </c>
      <c r="D2314">
        <v>3000</v>
      </c>
      <c r="E2314">
        <f>VLOOKUP(D2314,LU_A!$C$2:$D$13,1,TRUE)</f>
        <v>1000</v>
      </c>
      <c r="F2314" t="str">
        <f>VLOOKUP($D2314,LU_A!$C$2:$D$13,2,TRUE)</f>
        <v>SmB</v>
      </c>
      <c r="G2314">
        <v>3236</v>
      </c>
      <c r="H2314" t="s">
        <v>8219</v>
      </c>
      <c r="I2314" t="s">
        <v>8224</v>
      </c>
      <c r="J2314" t="s">
        <v>8246</v>
      </c>
      <c r="K2314">
        <v>1397862000</v>
      </c>
      <c r="L2314" s="8">
        <f t="shared" si="360"/>
        <v>41747.958333333336</v>
      </c>
      <c r="M2314" s="8">
        <f t="shared" si="363"/>
        <v>41747</v>
      </c>
      <c r="N2314" s="9">
        <f t="shared" si="364"/>
        <v>0.95833333333575865</v>
      </c>
      <c r="O2314">
        <v>1395155478</v>
      </c>
      <c r="P2314" s="8">
        <f t="shared" si="361"/>
        <v>41716.632847222223</v>
      </c>
      <c r="Q2314" s="8">
        <f t="shared" si="365"/>
        <v>41716</v>
      </c>
      <c r="R2314" s="9">
        <f t="shared" si="366"/>
        <v>0.632847222223063</v>
      </c>
      <c r="S2314" t="b">
        <v>1</v>
      </c>
      <c r="T2314">
        <v>79</v>
      </c>
      <c r="U2314">
        <f t="shared" si="367"/>
        <v>79</v>
      </c>
      <c r="V2314" t="str">
        <f t="shared" si="368"/>
        <v/>
      </c>
      <c r="W2314" t="b">
        <v>1</v>
      </c>
      <c r="X2314" t="s">
        <v>8277</v>
      </c>
      <c r="Y2314" s="3">
        <f t="shared" si="369"/>
        <v>1.0786666666666667</v>
      </c>
      <c r="Z2314" s="4">
        <f t="shared" si="362"/>
        <v>40.962025316455694</v>
      </c>
      <c r="AA2314" t="s">
        <v>8321</v>
      </c>
      <c r="AB2314" t="s">
        <v>8325</v>
      </c>
      <c r="AC2314">
        <f>1</f>
        <v>1</v>
      </c>
    </row>
    <row r="2315" spans="1:29" ht="28.8" x14ac:dyDescent="0.3">
      <c r="A2315">
        <v>2313</v>
      </c>
      <c r="B2315" s="1" t="s">
        <v>2314</v>
      </c>
      <c r="C2315" s="1" t="s">
        <v>6423</v>
      </c>
      <c r="D2315">
        <v>5000</v>
      </c>
      <c r="E2315">
        <f>VLOOKUP(D2315,LU_A!$C$2:$D$13,1,TRUE)</f>
        <v>5000</v>
      </c>
      <c r="F2315" t="str">
        <f>VLOOKUP($D2315,LU_A!$C$2:$D$13,2,TRUE)</f>
        <v>SmC</v>
      </c>
      <c r="G2315">
        <v>8792.02</v>
      </c>
      <c r="H2315" t="s">
        <v>8219</v>
      </c>
      <c r="I2315" t="s">
        <v>8224</v>
      </c>
      <c r="J2315" t="s">
        <v>8246</v>
      </c>
      <c r="K2315">
        <v>1336086026</v>
      </c>
      <c r="L2315" s="8">
        <f t="shared" si="360"/>
        <v>41032.958634259259</v>
      </c>
      <c r="M2315" s="8">
        <f t="shared" si="363"/>
        <v>41032</v>
      </c>
      <c r="N2315" s="9">
        <f t="shared" si="364"/>
        <v>0.95863425925927004</v>
      </c>
      <c r="O2315">
        <v>1333494026</v>
      </c>
      <c r="P2315" s="8">
        <f t="shared" si="361"/>
        <v>41002.958634259259</v>
      </c>
      <c r="Q2315" s="8">
        <f t="shared" si="365"/>
        <v>41002</v>
      </c>
      <c r="R2315" s="9">
        <f t="shared" si="366"/>
        <v>0.95863425925927004</v>
      </c>
      <c r="S2315" t="b">
        <v>1</v>
      </c>
      <c r="T2315">
        <v>157</v>
      </c>
      <c r="U2315">
        <f t="shared" si="367"/>
        <v>157</v>
      </c>
      <c r="V2315" t="str">
        <f t="shared" si="368"/>
        <v/>
      </c>
      <c r="W2315" t="b">
        <v>1</v>
      </c>
      <c r="X2315" t="s">
        <v>8277</v>
      </c>
      <c r="Y2315" s="3">
        <f t="shared" si="369"/>
        <v>1.7584040000000001</v>
      </c>
      <c r="Z2315" s="4">
        <f t="shared" si="362"/>
        <v>56.000127388535034</v>
      </c>
      <c r="AA2315" t="s">
        <v>8321</v>
      </c>
      <c r="AB2315" t="s">
        <v>8325</v>
      </c>
      <c r="AC2315">
        <f>1</f>
        <v>1</v>
      </c>
    </row>
    <row r="2316" spans="1:29" ht="43.2" x14ac:dyDescent="0.3">
      <c r="A2316">
        <v>2314</v>
      </c>
      <c r="B2316" s="1" t="s">
        <v>2315</v>
      </c>
      <c r="C2316" s="1" t="s">
        <v>6424</v>
      </c>
      <c r="D2316">
        <v>1200</v>
      </c>
      <c r="E2316">
        <f>VLOOKUP(D2316,LU_A!$C$2:$D$13,1,TRUE)</f>
        <v>1000</v>
      </c>
      <c r="F2316" t="str">
        <f>VLOOKUP($D2316,LU_A!$C$2:$D$13,2,TRUE)</f>
        <v>SmB</v>
      </c>
      <c r="G2316">
        <v>1883.64</v>
      </c>
      <c r="H2316" t="s">
        <v>8219</v>
      </c>
      <c r="I2316" t="s">
        <v>8224</v>
      </c>
      <c r="J2316" t="s">
        <v>8246</v>
      </c>
      <c r="K2316">
        <v>1339074857</v>
      </c>
      <c r="L2316" s="8">
        <f t="shared" si="360"/>
        <v>41067.551585648151</v>
      </c>
      <c r="M2316" s="8">
        <f t="shared" si="363"/>
        <v>41067</v>
      </c>
      <c r="N2316" s="9">
        <f t="shared" si="364"/>
        <v>0.55158564815064892</v>
      </c>
      <c r="O2316">
        <v>1336482857</v>
      </c>
      <c r="P2316" s="8">
        <f t="shared" si="361"/>
        <v>41037.551585648151</v>
      </c>
      <c r="Q2316" s="8">
        <f t="shared" si="365"/>
        <v>41037</v>
      </c>
      <c r="R2316" s="9">
        <f t="shared" si="366"/>
        <v>0.55158564815064892</v>
      </c>
      <c r="S2316" t="b">
        <v>1</v>
      </c>
      <c r="T2316">
        <v>50</v>
      </c>
      <c r="U2316">
        <f t="shared" si="367"/>
        <v>50</v>
      </c>
      <c r="V2316" t="str">
        <f t="shared" si="368"/>
        <v/>
      </c>
      <c r="W2316" t="b">
        <v>1</v>
      </c>
      <c r="X2316" t="s">
        <v>8277</v>
      </c>
      <c r="Y2316" s="3">
        <f t="shared" si="369"/>
        <v>1.5697000000000001</v>
      </c>
      <c r="Z2316" s="4">
        <f t="shared" si="362"/>
        <v>37.672800000000002</v>
      </c>
      <c r="AA2316" t="s">
        <v>8321</v>
      </c>
      <c r="AB2316" t="s">
        <v>8325</v>
      </c>
      <c r="AC2316">
        <f>1</f>
        <v>1</v>
      </c>
    </row>
    <row r="2317" spans="1:29" ht="43.2" x14ac:dyDescent="0.3">
      <c r="A2317">
        <v>2315</v>
      </c>
      <c r="B2317" s="1" t="s">
        <v>2316</v>
      </c>
      <c r="C2317" s="1" t="s">
        <v>6425</v>
      </c>
      <c r="D2317">
        <v>2500</v>
      </c>
      <c r="E2317">
        <f>VLOOKUP(D2317,LU_A!$C$2:$D$13,1,TRUE)</f>
        <v>1000</v>
      </c>
      <c r="F2317" t="str">
        <f>VLOOKUP($D2317,LU_A!$C$2:$D$13,2,TRUE)</f>
        <v>SmB</v>
      </c>
      <c r="G2317">
        <v>2565</v>
      </c>
      <c r="H2317" t="s">
        <v>8219</v>
      </c>
      <c r="I2317" t="s">
        <v>8224</v>
      </c>
      <c r="J2317" t="s">
        <v>8246</v>
      </c>
      <c r="K2317">
        <v>1336238743</v>
      </c>
      <c r="L2317" s="8">
        <f t="shared" si="360"/>
        <v>41034.72619212963</v>
      </c>
      <c r="M2317" s="8">
        <f t="shared" si="363"/>
        <v>41034</v>
      </c>
      <c r="N2317" s="9">
        <f t="shared" si="364"/>
        <v>0.72619212963036261</v>
      </c>
      <c r="O2317">
        <v>1333646743</v>
      </c>
      <c r="P2317" s="8">
        <f t="shared" si="361"/>
        <v>41004.72619212963</v>
      </c>
      <c r="Q2317" s="8">
        <f t="shared" si="365"/>
        <v>41004</v>
      </c>
      <c r="R2317" s="9">
        <f t="shared" si="366"/>
        <v>0.72619212963036261</v>
      </c>
      <c r="S2317" t="b">
        <v>1</v>
      </c>
      <c r="T2317">
        <v>64</v>
      </c>
      <c r="U2317">
        <f t="shared" si="367"/>
        <v>64</v>
      </c>
      <c r="V2317" t="str">
        <f t="shared" si="368"/>
        <v/>
      </c>
      <c r="W2317" t="b">
        <v>1</v>
      </c>
      <c r="X2317" t="s">
        <v>8277</v>
      </c>
      <c r="Y2317" s="3">
        <f t="shared" si="369"/>
        <v>1.026</v>
      </c>
      <c r="Z2317" s="4">
        <f t="shared" si="362"/>
        <v>40.078125</v>
      </c>
      <c r="AA2317" t="s">
        <v>8321</v>
      </c>
      <c r="AB2317" t="s">
        <v>8325</v>
      </c>
      <c r="AC2317">
        <f>1</f>
        <v>1</v>
      </c>
    </row>
    <row r="2318" spans="1:29" ht="57.6" x14ac:dyDescent="0.3">
      <c r="A2318">
        <v>2316</v>
      </c>
      <c r="B2318" s="1" t="s">
        <v>2317</v>
      </c>
      <c r="C2318" s="1" t="s">
        <v>6426</v>
      </c>
      <c r="D2318">
        <v>15000</v>
      </c>
      <c r="E2318">
        <f>VLOOKUP(D2318,LU_A!$C$2:$D$13,1,TRUE)</f>
        <v>15000</v>
      </c>
      <c r="F2318" t="str">
        <f>VLOOKUP($D2318,LU_A!$C$2:$D$13,2,TRUE)</f>
        <v>MedA</v>
      </c>
      <c r="G2318">
        <v>15606.4</v>
      </c>
      <c r="H2318" t="s">
        <v>8219</v>
      </c>
      <c r="I2318" t="s">
        <v>8224</v>
      </c>
      <c r="J2318" t="s">
        <v>8246</v>
      </c>
      <c r="K2318">
        <v>1260383040</v>
      </c>
      <c r="L2318" s="8">
        <f t="shared" si="360"/>
        <v>40156.76666666667</v>
      </c>
      <c r="M2318" s="8">
        <f t="shared" si="363"/>
        <v>40156</v>
      </c>
      <c r="N2318" s="9">
        <f t="shared" si="364"/>
        <v>0.76666666667006211</v>
      </c>
      <c r="O2318">
        <v>1253726650</v>
      </c>
      <c r="P2318" s="8">
        <f t="shared" si="361"/>
        <v>40079.725115740745</v>
      </c>
      <c r="Q2318" s="8">
        <f t="shared" si="365"/>
        <v>40079</v>
      </c>
      <c r="R2318" s="9">
        <f t="shared" si="366"/>
        <v>0.72511574074451346</v>
      </c>
      <c r="S2318" t="b">
        <v>1</v>
      </c>
      <c r="T2318">
        <v>200</v>
      </c>
      <c r="U2318">
        <f t="shared" si="367"/>
        <v>200</v>
      </c>
      <c r="V2318" t="str">
        <f t="shared" si="368"/>
        <v/>
      </c>
      <c r="W2318" t="b">
        <v>1</v>
      </c>
      <c r="X2318" t="s">
        <v>8277</v>
      </c>
      <c r="Y2318" s="3">
        <f t="shared" si="369"/>
        <v>1.0404266666666666</v>
      </c>
      <c r="Z2318" s="4">
        <f t="shared" si="362"/>
        <v>78.031999999999996</v>
      </c>
      <c r="AA2318" t="s">
        <v>8321</v>
      </c>
      <c r="AB2318" t="s">
        <v>8325</v>
      </c>
      <c r="AC2318">
        <f>1</f>
        <v>1</v>
      </c>
    </row>
    <row r="2319" spans="1:29" ht="43.2" x14ac:dyDescent="0.3">
      <c r="A2319">
        <v>2317</v>
      </c>
      <c r="B2319" s="1" t="s">
        <v>2318</v>
      </c>
      <c r="C2319" s="1" t="s">
        <v>6427</v>
      </c>
      <c r="D2319">
        <v>400</v>
      </c>
      <c r="E2319">
        <f>VLOOKUP(D2319,LU_A!$C$2:$D$13,1,TRUE)</f>
        <v>0</v>
      </c>
      <c r="F2319" t="str">
        <f>VLOOKUP($D2319,LU_A!$C$2:$D$13,2,TRUE)</f>
        <v>SmA</v>
      </c>
      <c r="G2319">
        <v>416</v>
      </c>
      <c r="H2319" t="s">
        <v>8219</v>
      </c>
      <c r="I2319" t="s">
        <v>8224</v>
      </c>
      <c r="J2319" t="s">
        <v>8246</v>
      </c>
      <c r="K2319">
        <v>1266210000</v>
      </c>
      <c r="L2319" s="8">
        <f t="shared" si="360"/>
        <v>40224.208333333336</v>
      </c>
      <c r="M2319" s="8">
        <f t="shared" si="363"/>
        <v>40224</v>
      </c>
      <c r="N2319" s="9">
        <f t="shared" si="364"/>
        <v>0.20833333333575865</v>
      </c>
      <c r="O2319">
        <v>1263474049</v>
      </c>
      <c r="P2319" s="8">
        <f t="shared" si="361"/>
        <v>40192.542233796295</v>
      </c>
      <c r="Q2319" s="8">
        <f t="shared" si="365"/>
        <v>40192</v>
      </c>
      <c r="R2319" s="9">
        <f t="shared" si="366"/>
        <v>0.54223379629547708</v>
      </c>
      <c r="S2319" t="b">
        <v>1</v>
      </c>
      <c r="T2319">
        <v>22</v>
      </c>
      <c r="U2319">
        <f t="shared" si="367"/>
        <v>22</v>
      </c>
      <c r="V2319" t="str">
        <f t="shared" si="368"/>
        <v/>
      </c>
      <c r="W2319" t="b">
        <v>1</v>
      </c>
      <c r="X2319" t="s">
        <v>8277</v>
      </c>
      <c r="Y2319" s="3">
        <f t="shared" si="369"/>
        <v>1.04</v>
      </c>
      <c r="Z2319" s="4">
        <f t="shared" si="362"/>
        <v>18.90909090909091</v>
      </c>
      <c r="AA2319" t="s">
        <v>8321</v>
      </c>
      <c r="AB2319" t="s">
        <v>8325</v>
      </c>
      <c r="AC2319">
        <f>1</f>
        <v>1</v>
      </c>
    </row>
    <row r="2320" spans="1:29" ht="57.6" x14ac:dyDescent="0.3">
      <c r="A2320">
        <v>2318</v>
      </c>
      <c r="B2320" s="1" t="s">
        <v>2319</v>
      </c>
      <c r="C2320" s="1" t="s">
        <v>6428</v>
      </c>
      <c r="D2320">
        <v>5000</v>
      </c>
      <c r="E2320">
        <f>VLOOKUP(D2320,LU_A!$C$2:$D$13,1,TRUE)</f>
        <v>5000</v>
      </c>
      <c r="F2320" t="str">
        <f>VLOOKUP($D2320,LU_A!$C$2:$D$13,2,TRUE)</f>
        <v>SmC</v>
      </c>
      <c r="G2320">
        <v>6053</v>
      </c>
      <c r="H2320" t="s">
        <v>8219</v>
      </c>
      <c r="I2320" t="s">
        <v>8224</v>
      </c>
      <c r="J2320" t="s">
        <v>8246</v>
      </c>
      <c r="K2320">
        <v>1253937540</v>
      </c>
      <c r="L2320" s="8">
        <f t="shared" si="360"/>
        <v>40082.165972222225</v>
      </c>
      <c r="M2320" s="8">
        <f t="shared" si="363"/>
        <v>40082</v>
      </c>
      <c r="N2320" s="9">
        <f t="shared" si="364"/>
        <v>0.16597222222480923</v>
      </c>
      <c r="O2320">
        <v>1251214014</v>
      </c>
      <c r="P2320" s="8">
        <f t="shared" si="361"/>
        <v>40050.643680555557</v>
      </c>
      <c r="Q2320" s="8">
        <f t="shared" si="365"/>
        <v>40050</v>
      </c>
      <c r="R2320" s="9">
        <f t="shared" si="366"/>
        <v>0.64368055555678438</v>
      </c>
      <c r="S2320" t="b">
        <v>1</v>
      </c>
      <c r="T2320">
        <v>163</v>
      </c>
      <c r="U2320">
        <f t="shared" si="367"/>
        <v>163</v>
      </c>
      <c r="V2320" t="str">
        <f t="shared" si="368"/>
        <v/>
      </c>
      <c r="W2320" t="b">
        <v>1</v>
      </c>
      <c r="X2320" t="s">
        <v>8277</v>
      </c>
      <c r="Y2320" s="3">
        <f t="shared" si="369"/>
        <v>1.2105999999999999</v>
      </c>
      <c r="Z2320" s="4">
        <f t="shared" si="362"/>
        <v>37.134969325153371</v>
      </c>
      <c r="AA2320" t="s">
        <v>8321</v>
      </c>
      <c r="AB2320" t="s">
        <v>8325</v>
      </c>
      <c r="AC2320">
        <f>1</f>
        <v>1</v>
      </c>
    </row>
    <row r="2321" spans="1:29" ht="43.2" x14ac:dyDescent="0.3">
      <c r="A2321">
        <v>2319</v>
      </c>
      <c r="B2321" s="1" t="s">
        <v>2320</v>
      </c>
      <c r="C2321" s="1" t="s">
        <v>6429</v>
      </c>
      <c r="D2321">
        <v>3000</v>
      </c>
      <c r="E2321">
        <f>VLOOKUP(D2321,LU_A!$C$2:$D$13,1,TRUE)</f>
        <v>1000</v>
      </c>
      <c r="F2321" t="str">
        <f>VLOOKUP($D2321,LU_A!$C$2:$D$13,2,TRUE)</f>
        <v>SmB</v>
      </c>
      <c r="G2321">
        <v>3231</v>
      </c>
      <c r="H2321" t="s">
        <v>8219</v>
      </c>
      <c r="I2321" t="s">
        <v>8224</v>
      </c>
      <c r="J2321" t="s">
        <v>8246</v>
      </c>
      <c r="K2321">
        <v>1387072685</v>
      </c>
      <c r="L2321" s="8">
        <f t="shared" si="360"/>
        <v>41623.082002314812</v>
      </c>
      <c r="M2321" s="8">
        <f t="shared" si="363"/>
        <v>41623</v>
      </c>
      <c r="N2321" s="9">
        <f t="shared" si="364"/>
        <v>8.2002314811688848E-2</v>
      </c>
      <c r="O2321">
        <v>1384480685</v>
      </c>
      <c r="P2321" s="8">
        <f t="shared" si="361"/>
        <v>41593.082002314812</v>
      </c>
      <c r="Q2321" s="8">
        <f t="shared" si="365"/>
        <v>41593</v>
      </c>
      <c r="R2321" s="9">
        <f t="shared" si="366"/>
        <v>8.2002314811688848E-2</v>
      </c>
      <c r="S2321" t="b">
        <v>1</v>
      </c>
      <c r="T2321">
        <v>77</v>
      </c>
      <c r="U2321">
        <f t="shared" si="367"/>
        <v>77</v>
      </c>
      <c r="V2321" t="str">
        <f t="shared" si="368"/>
        <v/>
      </c>
      <c r="W2321" t="b">
        <v>1</v>
      </c>
      <c r="X2321" t="s">
        <v>8277</v>
      </c>
      <c r="Y2321" s="3">
        <f t="shared" si="369"/>
        <v>1.077</v>
      </c>
      <c r="Z2321" s="4">
        <f t="shared" si="362"/>
        <v>41.961038961038959</v>
      </c>
      <c r="AA2321" t="s">
        <v>8321</v>
      </c>
      <c r="AB2321" t="s">
        <v>8325</v>
      </c>
      <c r="AC2321">
        <f>1</f>
        <v>1</v>
      </c>
    </row>
    <row r="2322" spans="1:29" ht="57.6" x14ac:dyDescent="0.3">
      <c r="A2322">
        <v>2320</v>
      </c>
      <c r="B2322" s="1" t="s">
        <v>2321</v>
      </c>
      <c r="C2322" s="1" t="s">
        <v>6430</v>
      </c>
      <c r="D2322">
        <v>5000</v>
      </c>
      <c r="E2322">
        <f>VLOOKUP(D2322,LU_A!$C$2:$D$13,1,TRUE)</f>
        <v>5000</v>
      </c>
      <c r="F2322" t="str">
        <f>VLOOKUP($D2322,LU_A!$C$2:$D$13,2,TRUE)</f>
        <v>SmC</v>
      </c>
      <c r="G2322">
        <v>5433</v>
      </c>
      <c r="H2322" t="s">
        <v>8219</v>
      </c>
      <c r="I2322" t="s">
        <v>8224</v>
      </c>
      <c r="J2322" t="s">
        <v>8246</v>
      </c>
      <c r="K2322">
        <v>1396463800</v>
      </c>
      <c r="L2322" s="8">
        <f t="shared" si="360"/>
        <v>41731.775462962964</v>
      </c>
      <c r="M2322" s="8">
        <f t="shared" si="363"/>
        <v>41731</v>
      </c>
      <c r="N2322" s="9">
        <f t="shared" si="364"/>
        <v>0.77546296296350192</v>
      </c>
      <c r="O2322">
        <v>1393443400</v>
      </c>
      <c r="P2322" s="8">
        <f t="shared" si="361"/>
        <v>41696.817129629628</v>
      </c>
      <c r="Q2322" s="8">
        <f t="shared" si="365"/>
        <v>41696</v>
      </c>
      <c r="R2322" s="9">
        <f t="shared" si="366"/>
        <v>0.81712962962774327</v>
      </c>
      <c r="S2322" t="b">
        <v>1</v>
      </c>
      <c r="T2322">
        <v>89</v>
      </c>
      <c r="U2322">
        <f t="shared" si="367"/>
        <v>89</v>
      </c>
      <c r="V2322" t="str">
        <f t="shared" si="368"/>
        <v/>
      </c>
      <c r="W2322" t="b">
        <v>1</v>
      </c>
      <c r="X2322" t="s">
        <v>8277</v>
      </c>
      <c r="Y2322" s="3">
        <f t="shared" si="369"/>
        <v>1.0866</v>
      </c>
      <c r="Z2322" s="4">
        <f t="shared" si="362"/>
        <v>61.044943820224717</v>
      </c>
      <c r="AA2322" t="s">
        <v>8321</v>
      </c>
      <c r="AB2322" t="s">
        <v>8325</v>
      </c>
      <c r="AC2322">
        <f>1</f>
        <v>1</v>
      </c>
    </row>
    <row r="2323" spans="1:29" ht="43.2" x14ac:dyDescent="0.3">
      <c r="A2323">
        <v>2321</v>
      </c>
      <c r="B2323" s="1" t="s">
        <v>2322</v>
      </c>
      <c r="C2323" s="1" t="s">
        <v>6431</v>
      </c>
      <c r="D2323">
        <v>10557</v>
      </c>
      <c r="E2323">
        <f>VLOOKUP(D2323,LU_A!$C$2:$D$13,1,TRUE)</f>
        <v>10000</v>
      </c>
      <c r="F2323" t="str">
        <f>VLOOKUP($D2323,LU_A!$C$2:$D$13,2,TRUE)</f>
        <v>SmD</v>
      </c>
      <c r="G2323">
        <v>4130</v>
      </c>
      <c r="H2323" t="s">
        <v>8222</v>
      </c>
      <c r="I2323" t="s">
        <v>8239</v>
      </c>
      <c r="J2323" t="s">
        <v>8249</v>
      </c>
      <c r="K2323">
        <v>1491282901</v>
      </c>
      <c r="L2323" s="8">
        <f t="shared" si="360"/>
        <v>42829.21876157407</v>
      </c>
      <c r="M2323" s="8">
        <f t="shared" si="363"/>
        <v>42829</v>
      </c>
      <c r="N2323" s="9">
        <f t="shared" si="364"/>
        <v>0.21876157406950369</v>
      </c>
      <c r="O2323">
        <v>1488694501</v>
      </c>
      <c r="P2323" s="8">
        <f t="shared" si="361"/>
        <v>42799.260428240741</v>
      </c>
      <c r="Q2323" s="8">
        <f t="shared" si="365"/>
        <v>42799</v>
      </c>
      <c r="R2323" s="9">
        <f t="shared" si="366"/>
        <v>0.260428240741021</v>
      </c>
      <c r="S2323" t="b">
        <v>0</v>
      </c>
      <c r="T2323">
        <v>64</v>
      </c>
      <c r="U2323" t="str">
        <f t="shared" si="367"/>
        <v/>
      </c>
      <c r="V2323" t="str">
        <f t="shared" si="368"/>
        <v/>
      </c>
      <c r="W2323" t="b">
        <v>0</v>
      </c>
      <c r="X2323" t="s">
        <v>8296</v>
      </c>
      <c r="Y2323" s="3">
        <f t="shared" si="369"/>
        <v>0.39120962394619685</v>
      </c>
      <c r="Z2323" s="4">
        <f t="shared" si="362"/>
        <v>64.53125</v>
      </c>
      <c r="AA2323" t="s">
        <v>8332</v>
      </c>
      <c r="AB2323" t="s">
        <v>8348</v>
      </c>
      <c r="AC2323">
        <f>1</f>
        <v>1</v>
      </c>
    </row>
    <row r="2324" spans="1:29" ht="43.2" x14ac:dyDescent="0.3">
      <c r="A2324">
        <v>2322</v>
      </c>
      <c r="B2324" s="1" t="s">
        <v>2323</v>
      </c>
      <c r="C2324" s="1" t="s">
        <v>6432</v>
      </c>
      <c r="D2324">
        <v>2700</v>
      </c>
      <c r="E2324">
        <f>VLOOKUP(D2324,LU_A!$C$2:$D$13,1,TRUE)</f>
        <v>1000</v>
      </c>
      <c r="F2324" t="str">
        <f>VLOOKUP($D2324,LU_A!$C$2:$D$13,2,TRUE)</f>
        <v>SmB</v>
      </c>
      <c r="G2324">
        <v>85</v>
      </c>
      <c r="H2324" t="s">
        <v>8222</v>
      </c>
      <c r="I2324" t="s">
        <v>8224</v>
      </c>
      <c r="J2324" t="s">
        <v>8246</v>
      </c>
      <c r="K2324">
        <v>1491769769</v>
      </c>
      <c r="L2324" s="8">
        <f t="shared" si="360"/>
        <v>42834.853807870371</v>
      </c>
      <c r="M2324" s="8">
        <f t="shared" si="363"/>
        <v>42834</v>
      </c>
      <c r="N2324" s="9">
        <f t="shared" si="364"/>
        <v>0.85380787037138361</v>
      </c>
      <c r="O2324">
        <v>1489181369</v>
      </c>
      <c r="P2324" s="8">
        <f t="shared" si="361"/>
        <v>42804.895474537043</v>
      </c>
      <c r="Q2324" s="8">
        <f t="shared" si="365"/>
        <v>42804</v>
      </c>
      <c r="R2324" s="9">
        <f t="shared" si="366"/>
        <v>0.89547453704290092</v>
      </c>
      <c r="S2324" t="b">
        <v>0</v>
      </c>
      <c r="T2324">
        <v>4</v>
      </c>
      <c r="U2324" t="str">
        <f t="shared" si="367"/>
        <v/>
      </c>
      <c r="V2324" t="str">
        <f t="shared" si="368"/>
        <v/>
      </c>
      <c r="W2324" t="b">
        <v>0</v>
      </c>
      <c r="X2324" t="s">
        <v>8296</v>
      </c>
      <c r="Y2324" s="3">
        <f t="shared" si="369"/>
        <v>3.1481481481481478E-2</v>
      </c>
      <c r="Z2324" s="4">
        <f t="shared" si="362"/>
        <v>21.25</v>
      </c>
      <c r="AA2324" t="s">
        <v>8332</v>
      </c>
      <c r="AB2324" t="s">
        <v>8348</v>
      </c>
      <c r="AC2324">
        <f>1</f>
        <v>1</v>
      </c>
    </row>
    <row r="2325" spans="1:29" ht="43.2" x14ac:dyDescent="0.3">
      <c r="A2325">
        <v>2323</v>
      </c>
      <c r="B2325" s="1" t="s">
        <v>2324</v>
      </c>
      <c r="C2325" s="1" t="s">
        <v>6433</v>
      </c>
      <c r="D2325">
        <v>250</v>
      </c>
      <c r="E2325">
        <f>VLOOKUP(D2325,LU_A!$C$2:$D$13,1,TRUE)</f>
        <v>0</v>
      </c>
      <c r="F2325" t="str">
        <f>VLOOKUP($D2325,LU_A!$C$2:$D$13,2,TRUE)</f>
        <v>SmA</v>
      </c>
      <c r="G2325">
        <v>120</v>
      </c>
      <c r="H2325" t="s">
        <v>8222</v>
      </c>
      <c r="I2325" t="s">
        <v>8224</v>
      </c>
      <c r="J2325" t="s">
        <v>8246</v>
      </c>
      <c r="K2325">
        <v>1490033247</v>
      </c>
      <c r="L2325" s="8">
        <f t="shared" si="360"/>
        <v>42814.755173611105</v>
      </c>
      <c r="M2325" s="8">
        <f t="shared" si="363"/>
        <v>42814</v>
      </c>
      <c r="N2325" s="9">
        <f t="shared" si="364"/>
        <v>0.7551736111054197</v>
      </c>
      <c r="O2325">
        <v>1489428447</v>
      </c>
      <c r="P2325" s="8">
        <f t="shared" si="361"/>
        <v>42807.755173611105</v>
      </c>
      <c r="Q2325" s="8">
        <f t="shared" si="365"/>
        <v>42807</v>
      </c>
      <c r="R2325" s="9">
        <f t="shared" si="366"/>
        <v>0.7551736111054197</v>
      </c>
      <c r="S2325" t="b">
        <v>0</v>
      </c>
      <c r="T2325">
        <v>4</v>
      </c>
      <c r="U2325" t="str">
        <f t="shared" si="367"/>
        <v/>
      </c>
      <c r="V2325" t="str">
        <f t="shared" si="368"/>
        <v/>
      </c>
      <c r="W2325" t="b">
        <v>0</v>
      </c>
      <c r="X2325" t="s">
        <v>8296</v>
      </c>
      <c r="Y2325" s="3">
        <f t="shared" si="369"/>
        <v>0.48</v>
      </c>
      <c r="Z2325" s="4">
        <f t="shared" si="362"/>
        <v>30</v>
      </c>
      <c r="AA2325" t="s">
        <v>8332</v>
      </c>
      <c r="AB2325" t="s">
        <v>8348</v>
      </c>
      <c r="AC2325">
        <f>1</f>
        <v>1</v>
      </c>
    </row>
    <row r="2326" spans="1:29" ht="43.2" x14ac:dyDescent="0.3">
      <c r="A2326">
        <v>2324</v>
      </c>
      <c r="B2326" s="1" t="s">
        <v>2325</v>
      </c>
      <c r="C2326" s="1" t="s">
        <v>6434</v>
      </c>
      <c r="D2326">
        <v>7500</v>
      </c>
      <c r="E2326">
        <f>VLOOKUP(D2326,LU_A!$C$2:$D$13,1,TRUE)</f>
        <v>5000</v>
      </c>
      <c r="F2326" t="str">
        <f>VLOOKUP($D2326,LU_A!$C$2:$D$13,2,TRUE)</f>
        <v>SmC</v>
      </c>
      <c r="G2326">
        <v>1555</v>
      </c>
      <c r="H2326" t="s">
        <v>8222</v>
      </c>
      <c r="I2326" t="s">
        <v>8225</v>
      </c>
      <c r="J2326" t="s">
        <v>8247</v>
      </c>
      <c r="K2326">
        <v>1490559285</v>
      </c>
      <c r="L2326" s="8">
        <f t="shared" si="360"/>
        <v>42820.843576388885</v>
      </c>
      <c r="M2326" s="8">
        <f t="shared" si="363"/>
        <v>42820</v>
      </c>
      <c r="N2326" s="9">
        <f t="shared" si="364"/>
        <v>0.843576388884685</v>
      </c>
      <c r="O2326">
        <v>1487970885</v>
      </c>
      <c r="P2326" s="8">
        <f t="shared" si="361"/>
        <v>42790.885243055556</v>
      </c>
      <c r="Q2326" s="8">
        <f t="shared" si="365"/>
        <v>42790</v>
      </c>
      <c r="R2326" s="9">
        <f t="shared" si="366"/>
        <v>0.88524305555620231</v>
      </c>
      <c r="S2326" t="b">
        <v>0</v>
      </c>
      <c r="T2326">
        <v>61</v>
      </c>
      <c r="U2326" t="str">
        <f t="shared" si="367"/>
        <v/>
      </c>
      <c r="V2326" t="str">
        <f t="shared" si="368"/>
        <v/>
      </c>
      <c r="W2326" t="b">
        <v>0</v>
      </c>
      <c r="X2326" t="s">
        <v>8296</v>
      </c>
      <c r="Y2326" s="3">
        <f t="shared" si="369"/>
        <v>0.20733333333333334</v>
      </c>
      <c r="Z2326" s="4">
        <f t="shared" si="362"/>
        <v>25.491803278688526</v>
      </c>
      <c r="AA2326" t="s">
        <v>8332</v>
      </c>
      <c r="AB2326" t="s">
        <v>8348</v>
      </c>
      <c r="AC2326">
        <f>1</f>
        <v>1</v>
      </c>
    </row>
    <row r="2327" spans="1:29" ht="43.2" x14ac:dyDescent="0.3">
      <c r="A2327">
        <v>2325</v>
      </c>
      <c r="B2327" s="1" t="s">
        <v>2326</v>
      </c>
      <c r="C2327" s="1" t="s">
        <v>6435</v>
      </c>
      <c r="D2327">
        <v>1000</v>
      </c>
      <c r="E2327">
        <f>VLOOKUP(D2327,LU_A!$C$2:$D$13,1,TRUE)</f>
        <v>1000</v>
      </c>
      <c r="F2327" t="str">
        <f>VLOOKUP($D2327,LU_A!$C$2:$D$13,2,TRUE)</f>
        <v>SmB</v>
      </c>
      <c r="G2327">
        <v>80</v>
      </c>
      <c r="H2327" t="s">
        <v>8222</v>
      </c>
      <c r="I2327" t="s">
        <v>8224</v>
      </c>
      <c r="J2327" t="s">
        <v>8246</v>
      </c>
      <c r="K2327">
        <v>1490830331</v>
      </c>
      <c r="L2327" s="8">
        <f t="shared" si="360"/>
        <v>42823.980682870373</v>
      </c>
      <c r="M2327" s="8">
        <f t="shared" si="363"/>
        <v>42823</v>
      </c>
      <c r="N2327" s="9">
        <f t="shared" si="364"/>
        <v>0.98068287037312984</v>
      </c>
      <c r="O2327">
        <v>1488241931</v>
      </c>
      <c r="P2327" s="8">
        <f t="shared" si="361"/>
        <v>42794.022349537037</v>
      </c>
      <c r="Q2327" s="8">
        <f t="shared" si="365"/>
        <v>42794</v>
      </c>
      <c r="R2327" s="9">
        <f t="shared" si="366"/>
        <v>2.2349537037371192E-2</v>
      </c>
      <c r="S2327" t="b">
        <v>0</v>
      </c>
      <c r="T2327">
        <v>7</v>
      </c>
      <c r="U2327" t="str">
        <f t="shared" si="367"/>
        <v/>
      </c>
      <c r="V2327" t="str">
        <f t="shared" si="368"/>
        <v/>
      </c>
      <c r="W2327" t="b">
        <v>0</v>
      </c>
      <c r="X2327" t="s">
        <v>8296</v>
      </c>
      <c r="Y2327" s="3">
        <f t="shared" si="369"/>
        <v>0.08</v>
      </c>
      <c r="Z2327" s="4">
        <f t="shared" si="362"/>
        <v>11.428571428571429</v>
      </c>
      <c r="AA2327" t="s">
        <v>8332</v>
      </c>
      <c r="AB2327" t="s">
        <v>8348</v>
      </c>
      <c r="AC2327">
        <f>1</f>
        <v>1</v>
      </c>
    </row>
    <row r="2328" spans="1:29" ht="43.2" x14ac:dyDescent="0.3">
      <c r="A2328">
        <v>2326</v>
      </c>
      <c r="B2328" s="1" t="s">
        <v>2327</v>
      </c>
      <c r="C2328" s="1" t="s">
        <v>6436</v>
      </c>
      <c r="D2328">
        <v>15000</v>
      </c>
      <c r="E2328">
        <f>VLOOKUP(D2328,LU_A!$C$2:$D$13,1,TRUE)</f>
        <v>15000</v>
      </c>
      <c r="F2328" t="str">
        <f>VLOOKUP($D2328,LU_A!$C$2:$D$13,2,TRUE)</f>
        <v>MedA</v>
      </c>
      <c r="G2328">
        <v>108</v>
      </c>
      <c r="H2328" t="s">
        <v>8222</v>
      </c>
      <c r="I2328" t="s">
        <v>8224</v>
      </c>
      <c r="J2328" t="s">
        <v>8246</v>
      </c>
      <c r="K2328">
        <v>1493571600</v>
      </c>
      <c r="L2328" s="8">
        <f t="shared" si="360"/>
        <v>42855.708333333328</v>
      </c>
      <c r="M2328" s="8">
        <f t="shared" si="363"/>
        <v>42855</v>
      </c>
      <c r="N2328" s="9">
        <f t="shared" si="364"/>
        <v>0.70833333332848269</v>
      </c>
      <c r="O2328">
        <v>1489106948</v>
      </c>
      <c r="P2328" s="8">
        <f t="shared" si="361"/>
        <v>42804.034120370372</v>
      </c>
      <c r="Q2328" s="8">
        <f t="shared" si="365"/>
        <v>42804</v>
      </c>
      <c r="R2328" s="9">
        <f t="shared" si="366"/>
        <v>3.4120370371965691E-2</v>
      </c>
      <c r="S2328" t="b">
        <v>0</v>
      </c>
      <c r="T2328">
        <v>1</v>
      </c>
      <c r="U2328" t="str">
        <f t="shared" si="367"/>
        <v/>
      </c>
      <c r="V2328" t="str">
        <f t="shared" si="368"/>
        <v/>
      </c>
      <c r="W2328" t="b">
        <v>0</v>
      </c>
      <c r="X2328" t="s">
        <v>8296</v>
      </c>
      <c r="Y2328" s="3">
        <f t="shared" si="369"/>
        <v>7.1999999999999998E-3</v>
      </c>
      <c r="Z2328" s="4">
        <f t="shared" si="362"/>
        <v>108</v>
      </c>
      <c r="AA2328" t="s">
        <v>8332</v>
      </c>
      <c r="AB2328" t="s">
        <v>8348</v>
      </c>
      <c r="AC2328">
        <f>1</f>
        <v>1</v>
      </c>
    </row>
    <row r="2329" spans="1:29" ht="28.8" x14ac:dyDescent="0.3">
      <c r="A2329">
        <v>2327</v>
      </c>
      <c r="B2329" s="1" t="s">
        <v>2328</v>
      </c>
      <c r="C2329" s="1" t="s">
        <v>6437</v>
      </c>
      <c r="D2329">
        <v>35000</v>
      </c>
      <c r="E2329">
        <f>VLOOKUP(D2329,LU_A!$C$2:$D$13,1,TRUE)</f>
        <v>35000</v>
      </c>
      <c r="F2329" t="str">
        <f>VLOOKUP($D2329,LU_A!$C$2:$D$13,2,TRUE)</f>
        <v>LgA</v>
      </c>
      <c r="G2329">
        <v>184133.01</v>
      </c>
      <c r="H2329" t="s">
        <v>8219</v>
      </c>
      <c r="I2329" t="s">
        <v>8224</v>
      </c>
      <c r="J2329" t="s">
        <v>8246</v>
      </c>
      <c r="K2329">
        <v>1409090440</v>
      </c>
      <c r="L2329" s="8">
        <f t="shared" si="360"/>
        <v>41877.917129629634</v>
      </c>
      <c r="M2329" s="8">
        <f t="shared" si="363"/>
        <v>41877</v>
      </c>
      <c r="N2329" s="9">
        <f t="shared" si="364"/>
        <v>0.91712962963356404</v>
      </c>
      <c r="O2329">
        <v>1406066440</v>
      </c>
      <c r="P2329" s="8">
        <f t="shared" si="361"/>
        <v>41842.917129629634</v>
      </c>
      <c r="Q2329" s="8">
        <f t="shared" si="365"/>
        <v>41842</v>
      </c>
      <c r="R2329" s="9">
        <f t="shared" si="366"/>
        <v>0.91712962963356404</v>
      </c>
      <c r="S2329" t="b">
        <v>1</v>
      </c>
      <c r="T2329">
        <v>3355</v>
      </c>
      <c r="U2329">
        <f t="shared" si="367"/>
        <v>3355</v>
      </c>
      <c r="V2329" t="str">
        <f t="shared" si="368"/>
        <v/>
      </c>
      <c r="W2329" t="b">
        <v>1</v>
      </c>
      <c r="X2329" t="s">
        <v>8296</v>
      </c>
      <c r="Y2329" s="3">
        <f t="shared" si="369"/>
        <v>5.2609431428571432</v>
      </c>
      <c r="Z2329" s="4">
        <f t="shared" si="362"/>
        <v>54.883162444113267</v>
      </c>
      <c r="AA2329" t="s">
        <v>8332</v>
      </c>
      <c r="AB2329" t="s">
        <v>8348</v>
      </c>
      <c r="AC2329">
        <f>1</f>
        <v>1</v>
      </c>
    </row>
    <row r="2330" spans="1:29" ht="57.6" x14ac:dyDescent="0.3">
      <c r="A2330">
        <v>2328</v>
      </c>
      <c r="B2330" s="1" t="s">
        <v>2329</v>
      </c>
      <c r="C2330" s="1" t="s">
        <v>6438</v>
      </c>
      <c r="D2330">
        <v>10000</v>
      </c>
      <c r="E2330">
        <f>VLOOKUP(D2330,LU_A!$C$2:$D$13,1,TRUE)</f>
        <v>10000</v>
      </c>
      <c r="F2330" t="str">
        <f>VLOOKUP($D2330,LU_A!$C$2:$D$13,2,TRUE)</f>
        <v>SmD</v>
      </c>
      <c r="G2330">
        <v>25445</v>
      </c>
      <c r="H2330" t="s">
        <v>8219</v>
      </c>
      <c r="I2330" t="s">
        <v>8224</v>
      </c>
      <c r="J2330" t="s">
        <v>8246</v>
      </c>
      <c r="K2330">
        <v>1434307537</v>
      </c>
      <c r="L2330" s="8">
        <f t="shared" si="360"/>
        <v>42169.781678240746</v>
      </c>
      <c r="M2330" s="8">
        <f t="shared" si="363"/>
        <v>42169</v>
      </c>
      <c r="N2330" s="9">
        <f t="shared" si="364"/>
        <v>0.78167824074625969</v>
      </c>
      <c r="O2330">
        <v>1431715537</v>
      </c>
      <c r="P2330" s="8">
        <f t="shared" si="361"/>
        <v>42139.781678240746</v>
      </c>
      <c r="Q2330" s="8">
        <f t="shared" si="365"/>
        <v>42139</v>
      </c>
      <c r="R2330" s="9">
        <f t="shared" si="366"/>
        <v>0.78167824074625969</v>
      </c>
      <c r="S2330" t="b">
        <v>1</v>
      </c>
      <c r="T2330">
        <v>537</v>
      </c>
      <c r="U2330">
        <f t="shared" si="367"/>
        <v>537</v>
      </c>
      <c r="V2330" t="str">
        <f t="shared" si="368"/>
        <v/>
      </c>
      <c r="W2330" t="b">
        <v>1</v>
      </c>
      <c r="X2330" t="s">
        <v>8296</v>
      </c>
      <c r="Y2330" s="3">
        <f t="shared" si="369"/>
        <v>2.5445000000000002</v>
      </c>
      <c r="Z2330" s="4">
        <f t="shared" si="362"/>
        <v>47.383612662942269</v>
      </c>
      <c r="AA2330" t="s">
        <v>8332</v>
      </c>
      <c r="AB2330" t="s">
        <v>8348</v>
      </c>
      <c r="AC2330">
        <f>1</f>
        <v>1</v>
      </c>
    </row>
    <row r="2331" spans="1:29" ht="43.2" x14ac:dyDescent="0.3">
      <c r="A2331">
        <v>2329</v>
      </c>
      <c r="B2331" s="1" t="s">
        <v>2330</v>
      </c>
      <c r="C2331" s="1" t="s">
        <v>6439</v>
      </c>
      <c r="D2331">
        <v>25000</v>
      </c>
      <c r="E2331">
        <f>VLOOKUP(D2331,LU_A!$C$2:$D$13,1,TRUE)</f>
        <v>25000</v>
      </c>
      <c r="F2331" t="str">
        <f>VLOOKUP($D2331,LU_A!$C$2:$D$13,2,TRUE)</f>
        <v>MedC</v>
      </c>
      <c r="G2331">
        <v>26480</v>
      </c>
      <c r="H2331" t="s">
        <v>8219</v>
      </c>
      <c r="I2331" t="s">
        <v>8224</v>
      </c>
      <c r="J2331" t="s">
        <v>8246</v>
      </c>
      <c r="K2331">
        <v>1405609146</v>
      </c>
      <c r="L2331" s="8">
        <f t="shared" si="360"/>
        <v>41837.624374999999</v>
      </c>
      <c r="M2331" s="8">
        <f t="shared" si="363"/>
        <v>41837</v>
      </c>
      <c r="N2331" s="9">
        <f t="shared" si="364"/>
        <v>0.62437499999941792</v>
      </c>
      <c r="O2331">
        <v>1403017146</v>
      </c>
      <c r="P2331" s="8">
        <f t="shared" si="361"/>
        <v>41807.624374999999</v>
      </c>
      <c r="Q2331" s="8">
        <f t="shared" si="365"/>
        <v>41807</v>
      </c>
      <c r="R2331" s="9">
        <f t="shared" si="366"/>
        <v>0.62437499999941792</v>
      </c>
      <c r="S2331" t="b">
        <v>1</v>
      </c>
      <c r="T2331">
        <v>125</v>
      </c>
      <c r="U2331">
        <f t="shared" si="367"/>
        <v>125</v>
      </c>
      <c r="V2331" t="str">
        <f t="shared" si="368"/>
        <v/>
      </c>
      <c r="W2331" t="b">
        <v>1</v>
      </c>
      <c r="X2331" t="s">
        <v>8296</v>
      </c>
      <c r="Y2331" s="3">
        <f t="shared" si="369"/>
        <v>1.0591999999999999</v>
      </c>
      <c r="Z2331" s="4">
        <f t="shared" si="362"/>
        <v>211.84</v>
      </c>
      <c r="AA2331" t="s">
        <v>8332</v>
      </c>
      <c r="AB2331" t="s">
        <v>8348</v>
      </c>
      <c r="AC2331">
        <f>1</f>
        <v>1</v>
      </c>
    </row>
    <row r="2332" spans="1:29" ht="43.2" x14ac:dyDescent="0.3">
      <c r="A2332">
        <v>2330</v>
      </c>
      <c r="B2332" s="1" t="s">
        <v>2331</v>
      </c>
      <c r="C2332" s="1" t="s">
        <v>6440</v>
      </c>
      <c r="D2332">
        <v>35000</v>
      </c>
      <c r="E2332">
        <f>VLOOKUP(D2332,LU_A!$C$2:$D$13,1,TRUE)</f>
        <v>35000</v>
      </c>
      <c r="F2332" t="str">
        <f>VLOOKUP($D2332,LU_A!$C$2:$D$13,2,TRUE)</f>
        <v>LgA</v>
      </c>
      <c r="G2332">
        <v>35848</v>
      </c>
      <c r="H2332" t="s">
        <v>8219</v>
      </c>
      <c r="I2332" t="s">
        <v>8224</v>
      </c>
      <c r="J2332" t="s">
        <v>8246</v>
      </c>
      <c r="K2332">
        <v>1451001600</v>
      </c>
      <c r="L2332" s="8">
        <f t="shared" si="360"/>
        <v>42363</v>
      </c>
      <c r="M2332" s="8">
        <f t="shared" si="363"/>
        <v>42363</v>
      </c>
      <c r="N2332" s="9">
        <f t="shared" si="364"/>
        <v>0</v>
      </c>
      <c r="O2332">
        <v>1448400943</v>
      </c>
      <c r="P2332" s="8">
        <f t="shared" si="361"/>
        <v>42332.89980324074</v>
      </c>
      <c r="Q2332" s="8">
        <f t="shared" si="365"/>
        <v>42332</v>
      </c>
      <c r="R2332" s="9">
        <f t="shared" si="366"/>
        <v>0.89980324073985685</v>
      </c>
      <c r="S2332" t="b">
        <v>1</v>
      </c>
      <c r="T2332">
        <v>163</v>
      </c>
      <c r="U2332">
        <f t="shared" si="367"/>
        <v>163</v>
      </c>
      <c r="V2332" t="str">
        <f t="shared" si="368"/>
        <v/>
      </c>
      <c r="W2332" t="b">
        <v>1</v>
      </c>
      <c r="X2332" t="s">
        <v>8296</v>
      </c>
      <c r="Y2332" s="3">
        <f t="shared" si="369"/>
        <v>1.0242285714285715</v>
      </c>
      <c r="Z2332" s="4">
        <f t="shared" si="362"/>
        <v>219.92638036809817</v>
      </c>
      <c r="AA2332" t="s">
        <v>8332</v>
      </c>
      <c r="AB2332" t="s">
        <v>8348</v>
      </c>
      <c r="AC2332">
        <f>1</f>
        <v>1</v>
      </c>
    </row>
    <row r="2333" spans="1:29" ht="43.2" x14ac:dyDescent="0.3">
      <c r="A2333">
        <v>2331</v>
      </c>
      <c r="B2333" s="1" t="s">
        <v>2332</v>
      </c>
      <c r="C2333" s="1" t="s">
        <v>6441</v>
      </c>
      <c r="D2333">
        <v>8000</v>
      </c>
      <c r="E2333">
        <f>VLOOKUP(D2333,LU_A!$C$2:$D$13,1,TRUE)</f>
        <v>5000</v>
      </c>
      <c r="F2333" t="str">
        <f>VLOOKUP($D2333,LU_A!$C$2:$D$13,2,TRUE)</f>
        <v>SmC</v>
      </c>
      <c r="G2333">
        <v>11545.1</v>
      </c>
      <c r="H2333" t="s">
        <v>8219</v>
      </c>
      <c r="I2333" t="s">
        <v>8224</v>
      </c>
      <c r="J2333" t="s">
        <v>8246</v>
      </c>
      <c r="K2333">
        <v>1408320490</v>
      </c>
      <c r="L2333" s="8">
        <f t="shared" si="360"/>
        <v>41869.005671296298</v>
      </c>
      <c r="M2333" s="8">
        <f t="shared" si="363"/>
        <v>41869</v>
      </c>
      <c r="N2333" s="9">
        <f t="shared" si="364"/>
        <v>5.6712962978053838E-3</v>
      </c>
      <c r="O2333">
        <v>1405728490</v>
      </c>
      <c r="P2333" s="8">
        <f t="shared" si="361"/>
        <v>41839.005671296298</v>
      </c>
      <c r="Q2333" s="8">
        <f t="shared" si="365"/>
        <v>41839</v>
      </c>
      <c r="R2333" s="9">
        <f t="shared" si="366"/>
        <v>5.6712962978053838E-3</v>
      </c>
      <c r="S2333" t="b">
        <v>1</v>
      </c>
      <c r="T2333">
        <v>283</v>
      </c>
      <c r="U2333">
        <f t="shared" si="367"/>
        <v>283</v>
      </c>
      <c r="V2333" t="str">
        <f t="shared" si="368"/>
        <v/>
      </c>
      <c r="W2333" t="b">
        <v>1</v>
      </c>
      <c r="X2333" t="s">
        <v>8296</v>
      </c>
      <c r="Y2333" s="3">
        <f t="shared" si="369"/>
        <v>1.4431375</v>
      </c>
      <c r="Z2333" s="4">
        <f t="shared" si="362"/>
        <v>40.795406360424032</v>
      </c>
      <c r="AA2333" t="s">
        <v>8332</v>
      </c>
      <c r="AB2333" t="s">
        <v>8348</v>
      </c>
      <c r="AC2333">
        <f>1</f>
        <v>1</v>
      </c>
    </row>
    <row r="2334" spans="1:29" ht="43.2" x14ac:dyDescent="0.3">
      <c r="A2334">
        <v>2332</v>
      </c>
      <c r="B2334" s="1" t="s">
        <v>2333</v>
      </c>
      <c r="C2334" s="1" t="s">
        <v>6442</v>
      </c>
      <c r="D2334">
        <v>25000</v>
      </c>
      <c r="E2334">
        <f>VLOOKUP(D2334,LU_A!$C$2:$D$13,1,TRUE)</f>
        <v>25000</v>
      </c>
      <c r="F2334" t="str">
        <f>VLOOKUP($D2334,LU_A!$C$2:$D$13,2,TRUE)</f>
        <v>MedC</v>
      </c>
      <c r="G2334">
        <v>26577</v>
      </c>
      <c r="H2334" t="s">
        <v>8219</v>
      </c>
      <c r="I2334" t="s">
        <v>8224</v>
      </c>
      <c r="J2334" t="s">
        <v>8246</v>
      </c>
      <c r="K2334">
        <v>1423235071</v>
      </c>
      <c r="L2334" s="8">
        <f t="shared" si="360"/>
        <v>42041.628136574072</v>
      </c>
      <c r="M2334" s="8">
        <f t="shared" si="363"/>
        <v>42041</v>
      </c>
      <c r="N2334" s="9">
        <f t="shared" si="364"/>
        <v>0.62813657407241408</v>
      </c>
      <c r="O2334">
        <v>1420643071</v>
      </c>
      <c r="P2334" s="8">
        <f t="shared" si="361"/>
        <v>42011.628136574072</v>
      </c>
      <c r="Q2334" s="8">
        <f t="shared" si="365"/>
        <v>42011</v>
      </c>
      <c r="R2334" s="9">
        <f t="shared" si="366"/>
        <v>0.62813657407241408</v>
      </c>
      <c r="S2334" t="b">
        <v>1</v>
      </c>
      <c r="T2334">
        <v>352</v>
      </c>
      <c r="U2334">
        <f t="shared" si="367"/>
        <v>352</v>
      </c>
      <c r="V2334" t="str">
        <f t="shared" si="368"/>
        <v/>
      </c>
      <c r="W2334" t="b">
        <v>1</v>
      </c>
      <c r="X2334" t="s">
        <v>8296</v>
      </c>
      <c r="Y2334" s="3">
        <f t="shared" si="369"/>
        <v>1.06308</v>
      </c>
      <c r="Z2334" s="4">
        <f t="shared" si="362"/>
        <v>75.502840909090907</v>
      </c>
      <c r="AA2334" t="s">
        <v>8332</v>
      </c>
      <c r="AB2334" t="s">
        <v>8348</v>
      </c>
      <c r="AC2334">
        <f>1</f>
        <v>1</v>
      </c>
    </row>
    <row r="2335" spans="1:29" ht="43.2" x14ac:dyDescent="0.3">
      <c r="A2335">
        <v>2333</v>
      </c>
      <c r="B2335" s="1" t="s">
        <v>2334</v>
      </c>
      <c r="C2335" s="1" t="s">
        <v>6443</v>
      </c>
      <c r="D2335">
        <v>600</v>
      </c>
      <c r="E2335">
        <f>VLOOKUP(D2335,LU_A!$C$2:$D$13,1,TRUE)</f>
        <v>0</v>
      </c>
      <c r="F2335" t="str">
        <f>VLOOKUP($D2335,LU_A!$C$2:$D$13,2,TRUE)</f>
        <v>SmA</v>
      </c>
      <c r="G2335">
        <v>1273</v>
      </c>
      <c r="H2335" t="s">
        <v>8219</v>
      </c>
      <c r="I2335" t="s">
        <v>8224</v>
      </c>
      <c r="J2335" t="s">
        <v>8246</v>
      </c>
      <c r="K2335">
        <v>1401385800</v>
      </c>
      <c r="L2335" s="8">
        <f t="shared" si="360"/>
        <v>41788.743055555555</v>
      </c>
      <c r="M2335" s="8">
        <f t="shared" si="363"/>
        <v>41788</v>
      </c>
      <c r="N2335" s="9">
        <f t="shared" si="364"/>
        <v>0.74305555555474712</v>
      </c>
      <c r="O2335">
        <v>1399563390</v>
      </c>
      <c r="P2335" s="8">
        <f t="shared" si="361"/>
        <v>41767.650347222225</v>
      </c>
      <c r="Q2335" s="8">
        <f t="shared" si="365"/>
        <v>41767</v>
      </c>
      <c r="R2335" s="9">
        <f t="shared" si="366"/>
        <v>0.65034722222480923</v>
      </c>
      <c r="S2335" t="b">
        <v>1</v>
      </c>
      <c r="T2335">
        <v>94</v>
      </c>
      <c r="U2335">
        <f t="shared" si="367"/>
        <v>94</v>
      </c>
      <c r="V2335" t="str">
        <f t="shared" si="368"/>
        <v/>
      </c>
      <c r="W2335" t="b">
        <v>1</v>
      </c>
      <c r="X2335" t="s">
        <v>8296</v>
      </c>
      <c r="Y2335" s="3">
        <f t="shared" si="369"/>
        <v>2.1216666666666666</v>
      </c>
      <c r="Z2335" s="4">
        <f t="shared" si="362"/>
        <v>13.542553191489361</v>
      </c>
      <c r="AA2335" t="s">
        <v>8332</v>
      </c>
      <c r="AB2335" t="s">
        <v>8348</v>
      </c>
      <c r="AC2335">
        <f>1</f>
        <v>1</v>
      </c>
    </row>
    <row r="2336" spans="1:29" ht="43.2" x14ac:dyDescent="0.3">
      <c r="A2336">
        <v>2334</v>
      </c>
      <c r="B2336" s="1" t="s">
        <v>2335</v>
      </c>
      <c r="C2336" s="1" t="s">
        <v>6444</v>
      </c>
      <c r="D2336">
        <v>4000</v>
      </c>
      <c r="E2336">
        <f>VLOOKUP(D2336,LU_A!$C$2:$D$13,1,TRUE)</f>
        <v>1000</v>
      </c>
      <c r="F2336" t="str">
        <f>VLOOKUP($D2336,LU_A!$C$2:$D$13,2,TRUE)</f>
        <v>SmB</v>
      </c>
      <c r="G2336">
        <v>4078</v>
      </c>
      <c r="H2336" t="s">
        <v>8219</v>
      </c>
      <c r="I2336" t="s">
        <v>8224</v>
      </c>
      <c r="J2336" t="s">
        <v>8246</v>
      </c>
      <c r="K2336">
        <v>1415208840</v>
      </c>
      <c r="L2336" s="8">
        <f t="shared" si="360"/>
        <v>41948.731944444444</v>
      </c>
      <c r="M2336" s="8">
        <f t="shared" si="363"/>
        <v>41948</v>
      </c>
      <c r="N2336" s="9">
        <f t="shared" si="364"/>
        <v>0.73194444444379769</v>
      </c>
      <c r="O2336">
        <v>1412611498</v>
      </c>
      <c r="P2336" s="8">
        <f t="shared" si="361"/>
        <v>41918.670115740737</v>
      </c>
      <c r="Q2336" s="8">
        <f t="shared" si="365"/>
        <v>41918</v>
      </c>
      <c r="R2336" s="9">
        <f t="shared" si="366"/>
        <v>0.67011574073694646</v>
      </c>
      <c r="S2336" t="b">
        <v>1</v>
      </c>
      <c r="T2336">
        <v>67</v>
      </c>
      <c r="U2336">
        <f t="shared" si="367"/>
        <v>67</v>
      </c>
      <c r="V2336" t="str">
        <f t="shared" si="368"/>
        <v/>
      </c>
      <c r="W2336" t="b">
        <v>1</v>
      </c>
      <c r="X2336" t="s">
        <v>8296</v>
      </c>
      <c r="Y2336" s="3">
        <f t="shared" si="369"/>
        <v>1.0195000000000001</v>
      </c>
      <c r="Z2336" s="4">
        <f t="shared" si="362"/>
        <v>60.865671641791046</v>
      </c>
      <c r="AA2336" t="s">
        <v>8332</v>
      </c>
      <c r="AB2336" t="s">
        <v>8348</v>
      </c>
      <c r="AC2336">
        <f>1</f>
        <v>1</v>
      </c>
    </row>
    <row r="2337" spans="1:29" ht="43.2" x14ac:dyDescent="0.3">
      <c r="A2337">
        <v>2335</v>
      </c>
      <c r="B2337" s="1" t="s">
        <v>2336</v>
      </c>
      <c r="C2337" s="1" t="s">
        <v>6445</v>
      </c>
      <c r="D2337">
        <v>25000</v>
      </c>
      <c r="E2337">
        <f>VLOOKUP(D2337,LU_A!$C$2:$D$13,1,TRUE)</f>
        <v>25000</v>
      </c>
      <c r="F2337" t="str">
        <f>VLOOKUP($D2337,LU_A!$C$2:$D$13,2,TRUE)</f>
        <v>MedC</v>
      </c>
      <c r="G2337">
        <v>25568</v>
      </c>
      <c r="H2337" t="s">
        <v>8219</v>
      </c>
      <c r="I2337" t="s">
        <v>8224</v>
      </c>
      <c r="J2337" t="s">
        <v>8246</v>
      </c>
      <c r="K2337">
        <v>1402494243</v>
      </c>
      <c r="L2337" s="8">
        <f t="shared" si="360"/>
        <v>41801.572256944448</v>
      </c>
      <c r="M2337" s="8">
        <f t="shared" si="363"/>
        <v>41801</v>
      </c>
      <c r="N2337" s="9">
        <f t="shared" si="364"/>
        <v>0.57225694444787223</v>
      </c>
      <c r="O2337">
        <v>1399902243</v>
      </c>
      <c r="P2337" s="8">
        <f t="shared" si="361"/>
        <v>41771.572256944448</v>
      </c>
      <c r="Q2337" s="8">
        <f t="shared" si="365"/>
        <v>41771</v>
      </c>
      <c r="R2337" s="9">
        <f t="shared" si="366"/>
        <v>0.57225694444787223</v>
      </c>
      <c r="S2337" t="b">
        <v>1</v>
      </c>
      <c r="T2337">
        <v>221</v>
      </c>
      <c r="U2337">
        <f t="shared" si="367"/>
        <v>221</v>
      </c>
      <c r="V2337" t="str">
        <f t="shared" si="368"/>
        <v/>
      </c>
      <c r="W2337" t="b">
        <v>1</v>
      </c>
      <c r="X2337" t="s">
        <v>8296</v>
      </c>
      <c r="Y2337" s="3">
        <f t="shared" si="369"/>
        <v>1.0227200000000001</v>
      </c>
      <c r="Z2337" s="4">
        <f t="shared" si="362"/>
        <v>115.69230769230769</v>
      </c>
      <c r="AA2337" t="s">
        <v>8332</v>
      </c>
      <c r="AB2337" t="s">
        <v>8348</v>
      </c>
      <c r="AC2337">
        <f>1</f>
        <v>1</v>
      </c>
    </row>
    <row r="2338" spans="1:29" ht="43.2" x14ac:dyDescent="0.3">
      <c r="A2338">
        <v>2336</v>
      </c>
      <c r="B2338" s="1" t="s">
        <v>2337</v>
      </c>
      <c r="C2338" s="1" t="s">
        <v>6446</v>
      </c>
      <c r="D2338">
        <v>20000</v>
      </c>
      <c r="E2338">
        <f>VLOOKUP(D2338,LU_A!$C$2:$D$13,1,TRUE)</f>
        <v>20000</v>
      </c>
      <c r="F2338" t="str">
        <f>VLOOKUP($D2338,LU_A!$C$2:$D$13,2,TRUE)</f>
        <v>MedB</v>
      </c>
      <c r="G2338">
        <v>104146.51</v>
      </c>
      <c r="H2338" t="s">
        <v>8219</v>
      </c>
      <c r="I2338" t="s">
        <v>8224</v>
      </c>
      <c r="J2338" t="s">
        <v>8246</v>
      </c>
      <c r="K2338">
        <v>1394316695</v>
      </c>
      <c r="L2338" s="8">
        <f t="shared" si="360"/>
        <v>41706.924710648149</v>
      </c>
      <c r="M2338" s="8">
        <f t="shared" si="363"/>
        <v>41706</v>
      </c>
      <c r="N2338" s="9">
        <f t="shared" si="364"/>
        <v>0.92471064814890269</v>
      </c>
      <c r="O2338">
        <v>1390860695</v>
      </c>
      <c r="P2338" s="8">
        <f t="shared" si="361"/>
        <v>41666.924710648149</v>
      </c>
      <c r="Q2338" s="8">
        <f t="shared" si="365"/>
        <v>41666</v>
      </c>
      <c r="R2338" s="9">
        <f t="shared" si="366"/>
        <v>0.92471064814890269</v>
      </c>
      <c r="S2338" t="b">
        <v>1</v>
      </c>
      <c r="T2338">
        <v>2165</v>
      </c>
      <c r="U2338">
        <f t="shared" si="367"/>
        <v>2165</v>
      </c>
      <c r="V2338" t="str">
        <f t="shared" si="368"/>
        <v/>
      </c>
      <c r="W2338" t="b">
        <v>1</v>
      </c>
      <c r="X2338" t="s">
        <v>8296</v>
      </c>
      <c r="Y2338" s="3">
        <f t="shared" si="369"/>
        <v>5.2073254999999996</v>
      </c>
      <c r="Z2338" s="4">
        <f t="shared" si="362"/>
        <v>48.104623556581984</v>
      </c>
      <c r="AA2338" t="s">
        <v>8332</v>
      </c>
      <c r="AB2338" t="s">
        <v>8348</v>
      </c>
      <c r="AC2338">
        <f>1</f>
        <v>1</v>
      </c>
    </row>
    <row r="2339" spans="1:29" ht="28.8" x14ac:dyDescent="0.3">
      <c r="A2339">
        <v>2337</v>
      </c>
      <c r="B2339" s="1" t="s">
        <v>2338</v>
      </c>
      <c r="C2339" s="1" t="s">
        <v>6447</v>
      </c>
      <c r="D2339">
        <v>12000</v>
      </c>
      <c r="E2339">
        <f>VLOOKUP(D2339,LU_A!$C$2:$D$13,1,TRUE)</f>
        <v>10000</v>
      </c>
      <c r="F2339" t="str">
        <f>VLOOKUP($D2339,LU_A!$C$2:$D$13,2,TRUE)</f>
        <v>SmD</v>
      </c>
      <c r="G2339">
        <v>13279</v>
      </c>
      <c r="H2339" t="s">
        <v>8219</v>
      </c>
      <c r="I2339" t="s">
        <v>8224</v>
      </c>
      <c r="J2339" t="s">
        <v>8246</v>
      </c>
      <c r="K2339">
        <v>1403796143</v>
      </c>
      <c r="L2339" s="8">
        <f t="shared" si="360"/>
        <v>41816.640543981484</v>
      </c>
      <c r="M2339" s="8">
        <f t="shared" si="363"/>
        <v>41816</v>
      </c>
      <c r="N2339" s="9">
        <f t="shared" si="364"/>
        <v>0.64054398148437031</v>
      </c>
      <c r="O2339">
        <v>1401204143</v>
      </c>
      <c r="P2339" s="8">
        <f t="shared" si="361"/>
        <v>41786.640543981484</v>
      </c>
      <c r="Q2339" s="8">
        <f t="shared" si="365"/>
        <v>41786</v>
      </c>
      <c r="R2339" s="9">
        <f t="shared" si="366"/>
        <v>0.64054398148437031</v>
      </c>
      <c r="S2339" t="b">
        <v>1</v>
      </c>
      <c r="T2339">
        <v>179</v>
      </c>
      <c r="U2339">
        <f t="shared" si="367"/>
        <v>179</v>
      </c>
      <c r="V2339" t="str">
        <f t="shared" si="368"/>
        <v/>
      </c>
      <c r="W2339" t="b">
        <v>1</v>
      </c>
      <c r="X2339" t="s">
        <v>8296</v>
      </c>
      <c r="Y2339" s="3">
        <f t="shared" si="369"/>
        <v>1.1065833333333333</v>
      </c>
      <c r="Z2339" s="4">
        <f t="shared" si="362"/>
        <v>74.184357541899445</v>
      </c>
      <c r="AA2339" t="s">
        <v>8332</v>
      </c>
      <c r="AB2339" t="s">
        <v>8348</v>
      </c>
      <c r="AC2339">
        <f>1</f>
        <v>1</v>
      </c>
    </row>
    <row r="2340" spans="1:29" ht="43.2" x14ac:dyDescent="0.3">
      <c r="A2340">
        <v>2338</v>
      </c>
      <c r="B2340" s="1" t="s">
        <v>2339</v>
      </c>
      <c r="C2340" s="1" t="s">
        <v>6448</v>
      </c>
      <c r="D2340">
        <v>15000</v>
      </c>
      <c r="E2340">
        <f>VLOOKUP(D2340,LU_A!$C$2:$D$13,1,TRUE)</f>
        <v>15000</v>
      </c>
      <c r="F2340" t="str">
        <f>VLOOKUP($D2340,LU_A!$C$2:$D$13,2,TRUE)</f>
        <v>MedA</v>
      </c>
      <c r="G2340">
        <v>15171.5</v>
      </c>
      <c r="H2340" t="s">
        <v>8219</v>
      </c>
      <c r="I2340" t="s">
        <v>8224</v>
      </c>
      <c r="J2340" t="s">
        <v>8246</v>
      </c>
      <c r="K2340">
        <v>1404077484</v>
      </c>
      <c r="L2340" s="8">
        <f t="shared" si="360"/>
        <v>41819.896805555552</v>
      </c>
      <c r="M2340" s="8">
        <f t="shared" si="363"/>
        <v>41819</v>
      </c>
      <c r="N2340" s="9">
        <f t="shared" si="364"/>
        <v>0.89680555555241881</v>
      </c>
      <c r="O2340">
        <v>1401485484</v>
      </c>
      <c r="P2340" s="8">
        <f t="shared" si="361"/>
        <v>41789.896805555552</v>
      </c>
      <c r="Q2340" s="8">
        <f t="shared" si="365"/>
        <v>41789</v>
      </c>
      <c r="R2340" s="9">
        <f t="shared" si="366"/>
        <v>0.89680555555241881</v>
      </c>
      <c r="S2340" t="b">
        <v>1</v>
      </c>
      <c r="T2340">
        <v>123</v>
      </c>
      <c r="U2340">
        <f t="shared" si="367"/>
        <v>123</v>
      </c>
      <c r="V2340" t="str">
        <f t="shared" si="368"/>
        <v/>
      </c>
      <c r="W2340" t="b">
        <v>1</v>
      </c>
      <c r="X2340" t="s">
        <v>8296</v>
      </c>
      <c r="Y2340" s="3">
        <f t="shared" si="369"/>
        <v>1.0114333333333334</v>
      </c>
      <c r="Z2340" s="4">
        <f t="shared" si="362"/>
        <v>123.34552845528455</v>
      </c>
      <c r="AA2340" t="s">
        <v>8332</v>
      </c>
      <c r="AB2340" t="s">
        <v>8348</v>
      </c>
      <c r="AC2340">
        <f>1</f>
        <v>1</v>
      </c>
    </row>
    <row r="2341" spans="1:29" ht="43.2" x14ac:dyDescent="0.3">
      <c r="A2341">
        <v>2339</v>
      </c>
      <c r="B2341" s="1" t="s">
        <v>2340</v>
      </c>
      <c r="C2341" s="1" t="s">
        <v>6449</v>
      </c>
      <c r="D2341">
        <v>25000</v>
      </c>
      <c r="E2341">
        <f>VLOOKUP(D2341,LU_A!$C$2:$D$13,1,TRUE)</f>
        <v>25000</v>
      </c>
      <c r="F2341" t="str">
        <f>VLOOKUP($D2341,LU_A!$C$2:$D$13,2,TRUE)</f>
        <v>MedC</v>
      </c>
      <c r="G2341">
        <v>73552</v>
      </c>
      <c r="H2341" t="s">
        <v>8219</v>
      </c>
      <c r="I2341" t="s">
        <v>8224</v>
      </c>
      <c r="J2341" t="s">
        <v>8246</v>
      </c>
      <c r="K2341">
        <v>1482134340</v>
      </c>
      <c r="L2341" s="8">
        <f t="shared" si="360"/>
        <v>42723.332638888889</v>
      </c>
      <c r="M2341" s="8">
        <f t="shared" si="363"/>
        <v>42723</v>
      </c>
      <c r="N2341" s="9">
        <f t="shared" si="364"/>
        <v>0.33263888888905058</v>
      </c>
      <c r="O2341">
        <v>1479496309</v>
      </c>
      <c r="P2341" s="8">
        <f t="shared" si="361"/>
        <v>42692.79987268518</v>
      </c>
      <c r="Q2341" s="8">
        <f t="shared" si="365"/>
        <v>42692</v>
      </c>
      <c r="R2341" s="9">
        <f t="shared" si="366"/>
        <v>0.79987268518016208</v>
      </c>
      <c r="S2341" t="b">
        <v>1</v>
      </c>
      <c r="T2341">
        <v>1104</v>
      </c>
      <c r="U2341">
        <f t="shared" si="367"/>
        <v>1104</v>
      </c>
      <c r="V2341" t="str">
        <f t="shared" si="368"/>
        <v/>
      </c>
      <c r="W2341" t="b">
        <v>1</v>
      </c>
      <c r="X2341" t="s">
        <v>8296</v>
      </c>
      <c r="Y2341" s="3">
        <f t="shared" si="369"/>
        <v>2.9420799999999998</v>
      </c>
      <c r="Z2341" s="4">
        <f t="shared" si="362"/>
        <v>66.623188405797094</v>
      </c>
      <c r="AA2341" t="s">
        <v>8332</v>
      </c>
      <c r="AB2341" t="s">
        <v>8348</v>
      </c>
      <c r="AC2341">
        <f>1</f>
        <v>1</v>
      </c>
    </row>
    <row r="2342" spans="1:29" ht="43.2" x14ac:dyDescent="0.3">
      <c r="A2342">
        <v>2340</v>
      </c>
      <c r="B2342" s="1" t="s">
        <v>2341</v>
      </c>
      <c r="C2342" s="1" t="s">
        <v>6450</v>
      </c>
      <c r="D2342">
        <v>40000</v>
      </c>
      <c r="E2342">
        <f>VLOOKUP(D2342,LU_A!$C$2:$D$13,1,TRUE)</f>
        <v>40000</v>
      </c>
      <c r="F2342" t="str">
        <f>VLOOKUP($D2342,LU_A!$C$2:$D$13,2,TRUE)</f>
        <v>LgB</v>
      </c>
      <c r="G2342">
        <v>42311</v>
      </c>
      <c r="H2342" t="s">
        <v>8219</v>
      </c>
      <c r="I2342" t="s">
        <v>8224</v>
      </c>
      <c r="J2342" t="s">
        <v>8246</v>
      </c>
      <c r="K2342">
        <v>1477841138</v>
      </c>
      <c r="L2342" s="8">
        <f t="shared" si="360"/>
        <v>42673.642800925925</v>
      </c>
      <c r="M2342" s="8">
        <f t="shared" si="363"/>
        <v>42673</v>
      </c>
      <c r="N2342" s="9">
        <f t="shared" si="364"/>
        <v>0.64280092592525762</v>
      </c>
      <c r="O2342">
        <v>1475249138</v>
      </c>
      <c r="P2342" s="8">
        <f t="shared" si="361"/>
        <v>42643.642800925925</v>
      </c>
      <c r="Q2342" s="8">
        <f t="shared" si="365"/>
        <v>42643</v>
      </c>
      <c r="R2342" s="9">
        <f t="shared" si="366"/>
        <v>0.64280092592525762</v>
      </c>
      <c r="S2342" t="b">
        <v>1</v>
      </c>
      <c r="T2342">
        <v>403</v>
      </c>
      <c r="U2342">
        <f t="shared" si="367"/>
        <v>403</v>
      </c>
      <c r="V2342" t="str">
        <f t="shared" si="368"/>
        <v/>
      </c>
      <c r="W2342" t="b">
        <v>1</v>
      </c>
      <c r="X2342" t="s">
        <v>8296</v>
      </c>
      <c r="Y2342" s="3">
        <f t="shared" si="369"/>
        <v>1.0577749999999999</v>
      </c>
      <c r="Z2342" s="4">
        <f t="shared" si="362"/>
        <v>104.99007444168734</v>
      </c>
      <c r="AA2342" t="s">
        <v>8332</v>
      </c>
      <c r="AB2342" t="s">
        <v>8348</v>
      </c>
      <c r="AC2342">
        <f>1</f>
        <v>1</v>
      </c>
    </row>
    <row r="2343" spans="1:29" ht="43.2" x14ac:dyDescent="0.3">
      <c r="A2343">
        <v>2341</v>
      </c>
      <c r="B2343" s="1" t="s">
        <v>2342</v>
      </c>
      <c r="C2343" s="1" t="s">
        <v>6451</v>
      </c>
      <c r="D2343">
        <v>5000</v>
      </c>
      <c r="E2343">
        <f>VLOOKUP(D2343,LU_A!$C$2:$D$13,1,TRUE)</f>
        <v>5000</v>
      </c>
      <c r="F2343" t="str">
        <f>VLOOKUP($D2343,LU_A!$C$2:$D$13,2,TRUE)</f>
        <v>SmC</v>
      </c>
      <c r="G2343">
        <v>0</v>
      </c>
      <c r="H2343" t="s">
        <v>8220</v>
      </c>
      <c r="I2343" t="s">
        <v>8224</v>
      </c>
      <c r="J2343" t="s">
        <v>8246</v>
      </c>
      <c r="K2343">
        <v>1436729504</v>
      </c>
      <c r="L2343" s="8">
        <f t="shared" si="360"/>
        <v>42197.813703703709</v>
      </c>
      <c r="M2343" s="8">
        <f t="shared" si="363"/>
        <v>42197</v>
      </c>
      <c r="N2343" s="9">
        <f t="shared" si="364"/>
        <v>0.81370370370859746</v>
      </c>
      <c r="O2343">
        <v>1434137504</v>
      </c>
      <c r="P2343" s="8">
        <f t="shared" si="361"/>
        <v>42167.813703703709</v>
      </c>
      <c r="Q2343" s="8">
        <f t="shared" si="365"/>
        <v>42167</v>
      </c>
      <c r="R2343" s="9">
        <f t="shared" si="366"/>
        <v>0.81370370370859746</v>
      </c>
      <c r="S2343" t="b">
        <v>0</v>
      </c>
      <c r="T2343">
        <v>0</v>
      </c>
      <c r="U2343" t="str">
        <f t="shared" si="367"/>
        <v/>
      </c>
      <c r="V2343" t="str">
        <f t="shared" si="368"/>
        <v/>
      </c>
      <c r="W2343" t="b">
        <v>0</v>
      </c>
      <c r="X2343" t="s">
        <v>8270</v>
      </c>
      <c r="Y2343" s="3">
        <f t="shared" si="369"/>
        <v>0</v>
      </c>
      <c r="Z2343" s="4" t="str">
        <f t="shared" si="362"/>
        <v xml:space="preserve"> </v>
      </c>
      <c r="AA2343" t="s">
        <v>8315</v>
      </c>
      <c r="AB2343" t="s">
        <v>8316</v>
      </c>
      <c r="AC2343">
        <f>1</f>
        <v>1</v>
      </c>
    </row>
    <row r="2344" spans="1:29" ht="43.2" x14ac:dyDescent="0.3">
      <c r="A2344">
        <v>2342</v>
      </c>
      <c r="B2344" s="1" t="s">
        <v>2343</v>
      </c>
      <c r="C2344" s="1" t="s">
        <v>6452</v>
      </c>
      <c r="D2344">
        <v>5500</v>
      </c>
      <c r="E2344">
        <f>VLOOKUP(D2344,LU_A!$C$2:$D$13,1,TRUE)</f>
        <v>5000</v>
      </c>
      <c r="F2344" t="str">
        <f>VLOOKUP($D2344,LU_A!$C$2:$D$13,2,TRUE)</f>
        <v>SmC</v>
      </c>
      <c r="G2344">
        <v>0</v>
      </c>
      <c r="H2344" t="s">
        <v>8220</v>
      </c>
      <c r="I2344" t="s">
        <v>8224</v>
      </c>
      <c r="J2344" t="s">
        <v>8246</v>
      </c>
      <c r="K2344">
        <v>1412571600</v>
      </c>
      <c r="L2344" s="8">
        <f t="shared" si="360"/>
        <v>41918.208333333336</v>
      </c>
      <c r="M2344" s="8">
        <f t="shared" si="363"/>
        <v>41918</v>
      </c>
      <c r="N2344" s="9">
        <f t="shared" si="364"/>
        <v>0.20833333333575865</v>
      </c>
      <c r="O2344">
        <v>1410799870</v>
      </c>
      <c r="P2344" s="8">
        <f t="shared" si="361"/>
        <v>41897.702199074076</v>
      </c>
      <c r="Q2344" s="8">
        <f t="shared" si="365"/>
        <v>41897</v>
      </c>
      <c r="R2344" s="9">
        <f t="shared" si="366"/>
        <v>0.70219907407590654</v>
      </c>
      <c r="S2344" t="b">
        <v>0</v>
      </c>
      <c r="T2344">
        <v>0</v>
      </c>
      <c r="U2344" t="str">
        <f t="shared" si="367"/>
        <v/>
      </c>
      <c r="V2344" t="str">
        <f t="shared" si="368"/>
        <v/>
      </c>
      <c r="W2344" t="b">
        <v>0</v>
      </c>
      <c r="X2344" t="s">
        <v>8270</v>
      </c>
      <c r="Y2344" s="3">
        <f t="shared" si="369"/>
        <v>0</v>
      </c>
      <c r="Z2344" s="4" t="str">
        <f t="shared" si="362"/>
        <v xml:space="preserve"> </v>
      </c>
      <c r="AA2344" t="s">
        <v>8315</v>
      </c>
      <c r="AB2344" t="s">
        <v>8316</v>
      </c>
      <c r="AC2344">
        <f>1</f>
        <v>1</v>
      </c>
    </row>
    <row r="2345" spans="1:29" ht="43.2" x14ac:dyDescent="0.3">
      <c r="A2345">
        <v>2343</v>
      </c>
      <c r="B2345" s="1" t="s">
        <v>2344</v>
      </c>
      <c r="C2345" s="1" t="s">
        <v>6453</v>
      </c>
      <c r="D2345">
        <v>10000</v>
      </c>
      <c r="E2345">
        <f>VLOOKUP(D2345,LU_A!$C$2:$D$13,1,TRUE)</f>
        <v>10000</v>
      </c>
      <c r="F2345" t="str">
        <f>VLOOKUP($D2345,LU_A!$C$2:$D$13,2,TRUE)</f>
        <v>SmD</v>
      </c>
      <c r="G2345">
        <v>300</v>
      </c>
      <c r="H2345" t="s">
        <v>8220</v>
      </c>
      <c r="I2345" t="s">
        <v>8224</v>
      </c>
      <c r="J2345" t="s">
        <v>8246</v>
      </c>
      <c r="K2345">
        <v>1452282420</v>
      </c>
      <c r="L2345" s="8">
        <f t="shared" si="360"/>
        <v>42377.82430555555</v>
      </c>
      <c r="M2345" s="8">
        <f t="shared" si="363"/>
        <v>42377</v>
      </c>
      <c r="N2345" s="9">
        <f t="shared" si="364"/>
        <v>0.82430555555038154</v>
      </c>
      <c r="O2345">
        <v>1447962505</v>
      </c>
      <c r="P2345" s="8">
        <f t="shared" si="361"/>
        <v>42327.825289351851</v>
      </c>
      <c r="Q2345" s="8">
        <f t="shared" si="365"/>
        <v>42327</v>
      </c>
      <c r="R2345" s="9">
        <f t="shared" si="366"/>
        <v>0.82528935185109731</v>
      </c>
      <c r="S2345" t="b">
        <v>0</v>
      </c>
      <c r="T2345">
        <v>1</v>
      </c>
      <c r="U2345" t="str">
        <f t="shared" si="367"/>
        <v/>
      </c>
      <c r="V2345" t="str">
        <f t="shared" si="368"/>
        <v/>
      </c>
      <c r="W2345" t="b">
        <v>0</v>
      </c>
      <c r="X2345" t="s">
        <v>8270</v>
      </c>
      <c r="Y2345" s="3">
        <f t="shared" si="369"/>
        <v>0.03</v>
      </c>
      <c r="Z2345" s="4">
        <f t="shared" si="362"/>
        <v>300</v>
      </c>
      <c r="AA2345" t="s">
        <v>8315</v>
      </c>
      <c r="AB2345" t="s">
        <v>8316</v>
      </c>
      <c r="AC2345">
        <f>1</f>
        <v>1</v>
      </c>
    </row>
    <row r="2346" spans="1:29" ht="43.2" x14ac:dyDescent="0.3">
      <c r="A2346">
        <v>2344</v>
      </c>
      <c r="B2346" s="1" t="s">
        <v>2345</v>
      </c>
      <c r="C2346" s="1" t="s">
        <v>6454</v>
      </c>
      <c r="D2346">
        <v>1000</v>
      </c>
      <c r="E2346">
        <f>VLOOKUP(D2346,LU_A!$C$2:$D$13,1,TRUE)</f>
        <v>1000</v>
      </c>
      <c r="F2346" t="str">
        <f>VLOOKUP($D2346,LU_A!$C$2:$D$13,2,TRUE)</f>
        <v>SmB</v>
      </c>
      <c r="G2346">
        <v>1</v>
      </c>
      <c r="H2346" t="s">
        <v>8220</v>
      </c>
      <c r="I2346" t="s">
        <v>8229</v>
      </c>
      <c r="J2346" t="s">
        <v>8251</v>
      </c>
      <c r="K2346">
        <v>1466789269</v>
      </c>
      <c r="L2346" s="8">
        <f t="shared" si="360"/>
        <v>42545.727650462963</v>
      </c>
      <c r="M2346" s="8">
        <f t="shared" si="363"/>
        <v>42545</v>
      </c>
      <c r="N2346" s="9">
        <f t="shared" si="364"/>
        <v>0.72765046296262881</v>
      </c>
      <c r="O2346">
        <v>1464197269</v>
      </c>
      <c r="P2346" s="8">
        <f t="shared" si="361"/>
        <v>42515.727650462963</v>
      </c>
      <c r="Q2346" s="8">
        <f t="shared" si="365"/>
        <v>42515</v>
      </c>
      <c r="R2346" s="9">
        <f t="shared" si="366"/>
        <v>0.72765046296262881</v>
      </c>
      <c r="S2346" t="b">
        <v>0</v>
      </c>
      <c r="T2346">
        <v>1</v>
      </c>
      <c r="U2346" t="str">
        <f t="shared" si="367"/>
        <v/>
      </c>
      <c r="V2346" t="str">
        <f t="shared" si="368"/>
        <v/>
      </c>
      <c r="W2346" t="b">
        <v>0</v>
      </c>
      <c r="X2346" t="s">
        <v>8270</v>
      </c>
      <c r="Y2346" s="3">
        <f t="shared" si="369"/>
        <v>1E-3</v>
      </c>
      <c r="Z2346" s="4">
        <f t="shared" si="362"/>
        <v>1</v>
      </c>
      <c r="AA2346" t="s">
        <v>8315</v>
      </c>
      <c r="AB2346" t="s">
        <v>8316</v>
      </c>
      <c r="AC2346">
        <f>1</f>
        <v>1</v>
      </c>
    </row>
    <row r="2347" spans="1:29" ht="43.2" x14ac:dyDescent="0.3">
      <c r="A2347">
        <v>2345</v>
      </c>
      <c r="B2347" s="1" t="s">
        <v>2346</v>
      </c>
      <c r="C2347" s="1" t="s">
        <v>6455</v>
      </c>
      <c r="D2347">
        <v>3000</v>
      </c>
      <c r="E2347">
        <f>VLOOKUP(D2347,LU_A!$C$2:$D$13,1,TRUE)</f>
        <v>1000</v>
      </c>
      <c r="F2347" t="str">
        <f>VLOOKUP($D2347,LU_A!$C$2:$D$13,2,TRUE)</f>
        <v>SmB</v>
      </c>
      <c r="G2347">
        <v>0</v>
      </c>
      <c r="H2347" t="s">
        <v>8220</v>
      </c>
      <c r="I2347" t="s">
        <v>8224</v>
      </c>
      <c r="J2347" t="s">
        <v>8246</v>
      </c>
      <c r="K2347">
        <v>1427845140</v>
      </c>
      <c r="L2347" s="8">
        <f t="shared" si="360"/>
        <v>42094.985416666663</v>
      </c>
      <c r="M2347" s="8">
        <f t="shared" si="363"/>
        <v>42094</v>
      </c>
      <c r="N2347" s="9">
        <f t="shared" si="364"/>
        <v>0.98541666666278616</v>
      </c>
      <c r="O2347">
        <v>1424822556</v>
      </c>
      <c r="P2347" s="8">
        <f t="shared" si="361"/>
        <v>42060.001805555556</v>
      </c>
      <c r="Q2347" s="8">
        <f t="shared" si="365"/>
        <v>42060</v>
      </c>
      <c r="R2347" s="9">
        <f t="shared" si="366"/>
        <v>1.8055555556202307E-3</v>
      </c>
      <c r="S2347" t="b">
        <v>0</v>
      </c>
      <c r="T2347">
        <v>0</v>
      </c>
      <c r="U2347" t="str">
        <f t="shared" si="367"/>
        <v/>
      </c>
      <c r="V2347" t="str">
        <f t="shared" si="368"/>
        <v/>
      </c>
      <c r="W2347" t="b">
        <v>0</v>
      </c>
      <c r="X2347" t="s">
        <v>8270</v>
      </c>
      <c r="Y2347" s="3">
        <f t="shared" si="369"/>
        <v>0</v>
      </c>
      <c r="Z2347" s="4" t="str">
        <f t="shared" si="362"/>
        <v xml:space="preserve"> </v>
      </c>
      <c r="AA2347" t="s">
        <v>8315</v>
      </c>
      <c r="AB2347" t="s">
        <v>8316</v>
      </c>
      <c r="AC2347">
        <f>1</f>
        <v>1</v>
      </c>
    </row>
    <row r="2348" spans="1:29" ht="43.2" x14ac:dyDescent="0.3">
      <c r="A2348">
        <v>2346</v>
      </c>
      <c r="B2348" s="1" t="s">
        <v>2347</v>
      </c>
      <c r="C2348" s="1" t="s">
        <v>6456</v>
      </c>
      <c r="D2348">
        <v>60000</v>
      </c>
      <c r="E2348">
        <f>VLOOKUP(D2348,LU_A!$C$2:$D$13,1,TRUE)</f>
        <v>50000</v>
      </c>
      <c r="F2348" t="str">
        <f>VLOOKUP($D2348,LU_A!$C$2:$D$13,2,TRUE)</f>
        <v>LgD</v>
      </c>
      <c r="G2348">
        <v>39</v>
      </c>
      <c r="H2348" t="s">
        <v>8220</v>
      </c>
      <c r="I2348" t="s">
        <v>8224</v>
      </c>
      <c r="J2348" t="s">
        <v>8246</v>
      </c>
      <c r="K2348">
        <v>1476731431</v>
      </c>
      <c r="L2348" s="8">
        <f t="shared" si="360"/>
        <v>42660.79896990741</v>
      </c>
      <c r="M2348" s="8">
        <f t="shared" si="363"/>
        <v>42660</v>
      </c>
      <c r="N2348" s="9">
        <f t="shared" si="364"/>
        <v>0.79896990740962792</v>
      </c>
      <c r="O2348">
        <v>1472843431</v>
      </c>
      <c r="P2348" s="8">
        <f t="shared" si="361"/>
        <v>42615.79896990741</v>
      </c>
      <c r="Q2348" s="8">
        <f t="shared" si="365"/>
        <v>42615</v>
      </c>
      <c r="R2348" s="9">
        <f t="shared" si="366"/>
        <v>0.79896990740962792</v>
      </c>
      <c r="S2348" t="b">
        <v>0</v>
      </c>
      <c r="T2348">
        <v>3</v>
      </c>
      <c r="U2348" t="str">
        <f t="shared" si="367"/>
        <v/>
      </c>
      <c r="V2348" t="str">
        <f t="shared" si="368"/>
        <v/>
      </c>
      <c r="W2348" t="b">
        <v>0</v>
      </c>
      <c r="X2348" t="s">
        <v>8270</v>
      </c>
      <c r="Y2348" s="3">
        <f t="shared" si="369"/>
        <v>6.4999999999999997E-4</v>
      </c>
      <c r="Z2348" s="4">
        <f t="shared" si="362"/>
        <v>13</v>
      </c>
      <c r="AA2348" t="s">
        <v>8315</v>
      </c>
      <c r="AB2348" t="s">
        <v>8316</v>
      </c>
      <c r="AC2348">
        <f>1</f>
        <v>1</v>
      </c>
    </row>
    <row r="2349" spans="1:29" ht="43.2" x14ac:dyDescent="0.3">
      <c r="A2349">
        <v>2347</v>
      </c>
      <c r="B2349" s="1" t="s">
        <v>2348</v>
      </c>
      <c r="C2349" s="1" t="s">
        <v>6457</v>
      </c>
      <c r="D2349">
        <v>1000</v>
      </c>
      <c r="E2349">
        <f>VLOOKUP(D2349,LU_A!$C$2:$D$13,1,TRUE)</f>
        <v>1000</v>
      </c>
      <c r="F2349" t="str">
        <f>VLOOKUP($D2349,LU_A!$C$2:$D$13,2,TRUE)</f>
        <v>SmB</v>
      </c>
      <c r="G2349">
        <v>15</v>
      </c>
      <c r="H2349" t="s">
        <v>8220</v>
      </c>
      <c r="I2349" t="s">
        <v>8224</v>
      </c>
      <c r="J2349" t="s">
        <v>8246</v>
      </c>
      <c r="K2349">
        <v>1472135676</v>
      </c>
      <c r="L2349" s="8">
        <f t="shared" si="360"/>
        <v>42607.607361111113</v>
      </c>
      <c r="M2349" s="8">
        <f t="shared" si="363"/>
        <v>42607</v>
      </c>
      <c r="N2349" s="9">
        <f t="shared" si="364"/>
        <v>0.60736111111327773</v>
      </c>
      <c r="O2349">
        <v>1469543676</v>
      </c>
      <c r="P2349" s="8">
        <f t="shared" si="361"/>
        <v>42577.607361111113</v>
      </c>
      <c r="Q2349" s="8">
        <f t="shared" si="365"/>
        <v>42577</v>
      </c>
      <c r="R2349" s="9">
        <f t="shared" si="366"/>
        <v>0.60736111111327773</v>
      </c>
      <c r="S2349" t="b">
        <v>0</v>
      </c>
      <c r="T2349">
        <v>1</v>
      </c>
      <c r="U2349" t="str">
        <f t="shared" si="367"/>
        <v/>
      </c>
      <c r="V2349" t="str">
        <f t="shared" si="368"/>
        <v/>
      </c>
      <c r="W2349" t="b">
        <v>0</v>
      </c>
      <c r="X2349" t="s">
        <v>8270</v>
      </c>
      <c r="Y2349" s="3">
        <f t="shared" si="369"/>
        <v>1.4999999999999999E-2</v>
      </c>
      <c r="Z2349" s="4">
        <f t="shared" si="362"/>
        <v>15</v>
      </c>
      <c r="AA2349" t="s">
        <v>8315</v>
      </c>
      <c r="AB2349" t="s">
        <v>8316</v>
      </c>
      <c r="AC2349">
        <f>1</f>
        <v>1</v>
      </c>
    </row>
    <row r="2350" spans="1:29" ht="43.2" x14ac:dyDescent="0.3">
      <c r="A2350">
        <v>2348</v>
      </c>
      <c r="B2350" s="1" t="s">
        <v>2349</v>
      </c>
      <c r="C2350" s="1" t="s">
        <v>6458</v>
      </c>
      <c r="D2350">
        <v>70000</v>
      </c>
      <c r="E2350">
        <f>VLOOKUP(D2350,LU_A!$C$2:$D$13,1,TRUE)</f>
        <v>50000</v>
      </c>
      <c r="F2350" t="str">
        <f>VLOOKUP($D2350,LU_A!$C$2:$D$13,2,TRUE)</f>
        <v>LgD</v>
      </c>
      <c r="G2350">
        <v>270</v>
      </c>
      <c r="H2350" t="s">
        <v>8220</v>
      </c>
      <c r="I2350" t="s">
        <v>8224</v>
      </c>
      <c r="J2350" t="s">
        <v>8246</v>
      </c>
      <c r="K2350">
        <v>1456006938</v>
      </c>
      <c r="L2350" s="8">
        <f t="shared" si="360"/>
        <v>42420.932152777779</v>
      </c>
      <c r="M2350" s="8">
        <f t="shared" si="363"/>
        <v>42420</v>
      </c>
      <c r="N2350" s="9">
        <f t="shared" si="364"/>
        <v>0.93215277777926531</v>
      </c>
      <c r="O2350">
        <v>1450822938</v>
      </c>
      <c r="P2350" s="8">
        <f t="shared" si="361"/>
        <v>42360.932152777779</v>
      </c>
      <c r="Q2350" s="8">
        <f t="shared" si="365"/>
        <v>42360</v>
      </c>
      <c r="R2350" s="9">
        <f t="shared" si="366"/>
        <v>0.93215277777926531</v>
      </c>
      <c r="S2350" t="b">
        <v>0</v>
      </c>
      <c r="T2350">
        <v>5</v>
      </c>
      <c r="U2350" t="str">
        <f t="shared" si="367"/>
        <v/>
      </c>
      <c r="V2350" t="str">
        <f t="shared" si="368"/>
        <v/>
      </c>
      <c r="W2350" t="b">
        <v>0</v>
      </c>
      <c r="X2350" t="s">
        <v>8270</v>
      </c>
      <c r="Y2350" s="3">
        <f t="shared" si="369"/>
        <v>3.8571428571428572E-3</v>
      </c>
      <c r="Z2350" s="4">
        <f t="shared" si="362"/>
        <v>54</v>
      </c>
      <c r="AA2350" t="s">
        <v>8315</v>
      </c>
      <c r="AB2350" t="s">
        <v>8316</v>
      </c>
      <c r="AC2350">
        <f>1</f>
        <v>1</v>
      </c>
    </row>
    <row r="2351" spans="1:29" ht="43.2" x14ac:dyDescent="0.3">
      <c r="A2351">
        <v>2349</v>
      </c>
      <c r="B2351" s="1" t="s">
        <v>2350</v>
      </c>
      <c r="C2351" s="1" t="s">
        <v>6459</v>
      </c>
      <c r="D2351">
        <v>474900</v>
      </c>
      <c r="E2351">
        <f>VLOOKUP(D2351,LU_A!$C$2:$D$13,1,TRUE)</f>
        <v>50000</v>
      </c>
      <c r="F2351" t="str">
        <f>VLOOKUP($D2351,LU_A!$C$2:$D$13,2,TRUE)</f>
        <v>LgD</v>
      </c>
      <c r="G2351">
        <v>0</v>
      </c>
      <c r="H2351" t="s">
        <v>8220</v>
      </c>
      <c r="I2351" t="s">
        <v>8235</v>
      </c>
      <c r="J2351" t="s">
        <v>8255</v>
      </c>
      <c r="K2351">
        <v>1439318228</v>
      </c>
      <c r="L2351" s="8">
        <f t="shared" si="360"/>
        <v>42227.775787037041</v>
      </c>
      <c r="M2351" s="8">
        <f t="shared" si="363"/>
        <v>42227</v>
      </c>
      <c r="N2351" s="9">
        <f t="shared" si="364"/>
        <v>0.77578703704057261</v>
      </c>
      <c r="O2351">
        <v>1436812628</v>
      </c>
      <c r="P2351" s="8">
        <f t="shared" si="361"/>
        <v>42198.775787037041</v>
      </c>
      <c r="Q2351" s="8">
        <f t="shared" si="365"/>
        <v>42198</v>
      </c>
      <c r="R2351" s="9">
        <f t="shared" si="366"/>
        <v>0.77578703704057261</v>
      </c>
      <c r="S2351" t="b">
        <v>0</v>
      </c>
      <c r="T2351">
        <v>0</v>
      </c>
      <c r="U2351" t="str">
        <f t="shared" si="367"/>
        <v/>
      </c>
      <c r="V2351" t="str">
        <f t="shared" si="368"/>
        <v/>
      </c>
      <c r="W2351" t="b">
        <v>0</v>
      </c>
      <c r="X2351" t="s">
        <v>8270</v>
      </c>
      <c r="Y2351" s="3">
        <f t="shared" si="369"/>
        <v>0</v>
      </c>
      <c r="Z2351" s="4" t="str">
        <f t="shared" si="362"/>
        <v xml:space="preserve"> </v>
      </c>
      <c r="AA2351" t="s">
        <v>8315</v>
      </c>
      <c r="AB2351" t="s">
        <v>8316</v>
      </c>
      <c r="AC2351">
        <f>1</f>
        <v>1</v>
      </c>
    </row>
    <row r="2352" spans="1:29" ht="43.2" x14ac:dyDescent="0.3">
      <c r="A2352">
        <v>2350</v>
      </c>
      <c r="B2352" s="1" t="s">
        <v>2351</v>
      </c>
      <c r="C2352" s="1" t="s">
        <v>6460</v>
      </c>
      <c r="D2352">
        <v>50000</v>
      </c>
      <c r="E2352">
        <f>VLOOKUP(D2352,LU_A!$C$2:$D$13,1,TRUE)</f>
        <v>50000</v>
      </c>
      <c r="F2352" t="str">
        <f>VLOOKUP($D2352,LU_A!$C$2:$D$13,2,TRUE)</f>
        <v>LgD</v>
      </c>
      <c r="G2352">
        <v>0</v>
      </c>
      <c r="H2352" t="s">
        <v>8220</v>
      </c>
      <c r="I2352" t="s">
        <v>8241</v>
      </c>
      <c r="J2352" t="s">
        <v>8249</v>
      </c>
      <c r="K2352">
        <v>1483474370</v>
      </c>
      <c r="L2352" s="8">
        <f t="shared" si="360"/>
        <v>42738.842245370368</v>
      </c>
      <c r="M2352" s="8">
        <f t="shared" si="363"/>
        <v>42738</v>
      </c>
      <c r="N2352" s="9">
        <f t="shared" si="364"/>
        <v>0.84224537036789116</v>
      </c>
      <c r="O2352">
        <v>1480882370</v>
      </c>
      <c r="P2352" s="8">
        <f t="shared" si="361"/>
        <v>42708.842245370368</v>
      </c>
      <c r="Q2352" s="8">
        <f t="shared" si="365"/>
        <v>42708</v>
      </c>
      <c r="R2352" s="9">
        <f t="shared" si="366"/>
        <v>0.84224537036789116</v>
      </c>
      <c r="S2352" t="b">
        <v>0</v>
      </c>
      <c r="T2352">
        <v>0</v>
      </c>
      <c r="U2352" t="str">
        <f t="shared" si="367"/>
        <v/>
      </c>
      <c r="V2352" t="str">
        <f t="shared" si="368"/>
        <v/>
      </c>
      <c r="W2352" t="b">
        <v>0</v>
      </c>
      <c r="X2352" t="s">
        <v>8270</v>
      </c>
      <c r="Y2352" s="3">
        <f t="shared" si="369"/>
        <v>0</v>
      </c>
      <c r="Z2352" s="4" t="str">
        <f t="shared" si="362"/>
        <v xml:space="preserve"> </v>
      </c>
      <c r="AA2352" t="s">
        <v>8315</v>
      </c>
      <c r="AB2352" t="s">
        <v>8316</v>
      </c>
      <c r="AC2352">
        <f>1</f>
        <v>1</v>
      </c>
    </row>
    <row r="2353" spans="1:29" ht="28.8" x14ac:dyDescent="0.3">
      <c r="A2353">
        <v>2351</v>
      </c>
      <c r="B2353" s="1" t="s">
        <v>2352</v>
      </c>
      <c r="C2353" s="1" t="s">
        <v>6461</v>
      </c>
      <c r="D2353">
        <v>18900</v>
      </c>
      <c r="E2353">
        <f>VLOOKUP(D2353,LU_A!$C$2:$D$13,1,TRUE)</f>
        <v>15000</v>
      </c>
      <c r="F2353" t="str">
        <f>VLOOKUP($D2353,LU_A!$C$2:$D$13,2,TRUE)</f>
        <v>MedA</v>
      </c>
      <c r="G2353">
        <v>108</v>
      </c>
      <c r="H2353" t="s">
        <v>8220</v>
      </c>
      <c r="I2353" t="s">
        <v>8228</v>
      </c>
      <c r="J2353" t="s">
        <v>8250</v>
      </c>
      <c r="K2353">
        <v>1430360739</v>
      </c>
      <c r="L2353" s="8">
        <f t="shared" si="360"/>
        <v>42124.101145833338</v>
      </c>
      <c r="M2353" s="8">
        <f t="shared" si="363"/>
        <v>42124</v>
      </c>
      <c r="N2353" s="9">
        <f t="shared" si="364"/>
        <v>0.10114583333779592</v>
      </c>
      <c r="O2353">
        <v>1427768739</v>
      </c>
      <c r="P2353" s="8">
        <f t="shared" si="361"/>
        <v>42094.101145833338</v>
      </c>
      <c r="Q2353" s="8">
        <f t="shared" si="365"/>
        <v>42094</v>
      </c>
      <c r="R2353" s="9">
        <f t="shared" si="366"/>
        <v>0.10114583333779592</v>
      </c>
      <c r="S2353" t="b">
        <v>0</v>
      </c>
      <c r="T2353">
        <v>7</v>
      </c>
      <c r="U2353" t="str">
        <f t="shared" si="367"/>
        <v/>
      </c>
      <c r="V2353" t="str">
        <f t="shared" si="368"/>
        <v/>
      </c>
      <c r="W2353" t="b">
        <v>0</v>
      </c>
      <c r="X2353" t="s">
        <v>8270</v>
      </c>
      <c r="Y2353" s="3">
        <f t="shared" si="369"/>
        <v>5.7142857142857143E-3</v>
      </c>
      <c r="Z2353" s="4">
        <f t="shared" si="362"/>
        <v>15.428571428571429</v>
      </c>
      <c r="AA2353" t="s">
        <v>8315</v>
      </c>
      <c r="AB2353" t="s">
        <v>8316</v>
      </c>
      <c r="AC2353">
        <f>1</f>
        <v>1</v>
      </c>
    </row>
    <row r="2354" spans="1:29" ht="43.2" x14ac:dyDescent="0.3">
      <c r="A2354">
        <v>2352</v>
      </c>
      <c r="B2354" s="1" t="s">
        <v>2353</v>
      </c>
      <c r="C2354" s="1" t="s">
        <v>6462</v>
      </c>
      <c r="D2354">
        <v>2000</v>
      </c>
      <c r="E2354">
        <f>VLOOKUP(D2354,LU_A!$C$2:$D$13,1,TRUE)</f>
        <v>1000</v>
      </c>
      <c r="F2354" t="str">
        <f>VLOOKUP($D2354,LU_A!$C$2:$D$13,2,TRUE)</f>
        <v>SmB</v>
      </c>
      <c r="G2354">
        <v>0</v>
      </c>
      <c r="H2354" t="s">
        <v>8220</v>
      </c>
      <c r="I2354" t="s">
        <v>8224</v>
      </c>
      <c r="J2354" t="s">
        <v>8246</v>
      </c>
      <c r="K2354">
        <v>1433603552</v>
      </c>
      <c r="L2354" s="8">
        <f t="shared" si="360"/>
        <v>42161.633703703701</v>
      </c>
      <c r="M2354" s="8">
        <f t="shared" si="363"/>
        <v>42161</v>
      </c>
      <c r="N2354" s="9">
        <f t="shared" si="364"/>
        <v>0.63370370370103046</v>
      </c>
      <c r="O2354">
        <v>1428419552</v>
      </c>
      <c r="P2354" s="8">
        <f t="shared" si="361"/>
        <v>42101.633703703701</v>
      </c>
      <c r="Q2354" s="8">
        <f t="shared" si="365"/>
        <v>42101</v>
      </c>
      <c r="R2354" s="9">
        <f t="shared" si="366"/>
        <v>0.63370370370103046</v>
      </c>
      <c r="S2354" t="b">
        <v>0</v>
      </c>
      <c r="T2354">
        <v>0</v>
      </c>
      <c r="U2354" t="str">
        <f t="shared" si="367"/>
        <v/>
      </c>
      <c r="V2354" t="str">
        <f t="shared" si="368"/>
        <v/>
      </c>
      <c r="W2354" t="b">
        <v>0</v>
      </c>
      <c r="X2354" t="s">
        <v>8270</v>
      </c>
      <c r="Y2354" s="3">
        <f t="shared" si="369"/>
        <v>0</v>
      </c>
      <c r="Z2354" s="4" t="str">
        <f t="shared" si="362"/>
        <v xml:space="preserve"> </v>
      </c>
      <c r="AA2354" t="s">
        <v>8315</v>
      </c>
      <c r="AB2354" t="s">
        <v>8316</v>
      </c>
      <c r="AC2354">
        <f>1</f>
        <v>1</v>
      </c>
    </row>
    <row r="2355" spans="1:29" ht="43.2" x14ac:dyDescent="0.3">
      <c r="A2355">
        <v>2353</v>
      </c>
      <c r="B2355" s="1" t="s">
        <v>2354</v>
      </c>
      <c r="C2355" s="1" t="s">
        <v>6463</v>
      </c>
      <c r="D2355">
        <v>1000</v>
      </c>
      <c r="E2355">
        <f>VLOOKUP(D2355,LU_A!$C$2:$D$13,1,TRUE)</f>
        <v>1000</v>
      </c>
      <c r="F2355" t="str">
        <f>VLOOKUP($D2355,LU_A!$C$2:$D$13,2,TRUE)</f>
        <v>SmB</v>
      </c>
      <c r="G2355">
        <v>0</v>
      </c>
      <c r="H2355" t="s">
        <v>8220</v>
      </c>
      <c r="I2355" t="s">
        <v>8224</v>
      </c>
      <c r="J2355" t="s">
        <v>8246</v>
      </c>
      <c r="K2355">
        <v>1429632822</v>
      </c>
      <c r="L2355" s="8">
        <f t="shared" si="360"/>
        <v>42115.676180555558</v>
      </c>
      <c r="M2355" s="8">
        <f t="shared" si="363"/>
        <v>42115</v>
      </c>
      <c r="N2355" s="9">
        <f t="shared" si="364"/>
        <v>0.67618055555794854</v>
      </c>
      <c r="O2355">
        <v>1428596022</v>
      </c>
      <c r="P2355" s="8">
        <f t="shared" si="361"/>
        <v>42103.676180555558</v>
      </c>
      <c r="Q2355" s="8">
        <f t="shared" si="365"/>
        <v>42103</v>
      </c>
      <c r="R2355" s="9">
        <f t="shared" si="366"/>
        <v>0.67618055555794854</v>
      </c>
      <c r="S2355" t="b">
        <v>0</v>
      </c>
      <c r="T2355">
        <v>0</v>
      </c>
      <c r="U2355" t="str">
        <f t="shared" si="367"/>
        <v/>
      </c>
      <c r="V2355" t="str">
        <f t="shared" si="368"/>
        <v/>
      </c>
      <c r="W2355" t="b">
        <v>0</v>
      </c>
      <c r="X2355" t="s">
        <v>8270</v>
      </c>
      <c r="Y2355" s="3">
        <f t="shared" si="369"/>
        <v>0</v>
      </c>
      <c r="Z2355" s="4" t="str">
        <f t="shared" si="362"/>
        <v xml:space="preserve"> </v>
      </c>
      <c r="AA2355" t="s">
        <v>8315</v>
      </c>
      <c r="AB2355" t="s">
        <v>8316</v>
      </c>
      <c r="AC2355">
        <f>1</f>
        <v>1</v>
      </c>
    </row>
    <row r="2356" spans="1:29" ht="43.2" x14ac:dyDescent="0.3">
      <c r="A2356">
        <v>2354</v>
      </c>
      <c r="B2356" s="1" t="s">
        <v>2355</v>
      </c>
      <c r="C2356" s="1" t="s">
        <v>6464</v>
      </c>
      <c r="D2356">
        <v>35000</v>
      </c>
      <c r="E2356">
        <f>VLOOKUP(D2356,LU_A!$C$2:$D$13,1,TRUE)</f>
        <v>35000</v>
      </c>
      <c r="F2356" t="str">
        <f>VLOOKUP($D2356,LU_A!$C$2:$D$13,2,TRUE)</f>
        <v>LgA</v>
      </c>
      <c r="G2356">
        <v>25</v>
      </c>
      <c r="H2356" t="s">
        <v>8220</v>
      </c>
      <c r="I2356" t="s">
        <v>8224</v>
      </c>
      <c r="J2356" t="s">
        <v>8246</v>
      </c>
      <c r="K2356">
        <v>1420910460</v>
      </c>
      <c r="L2356" s="8">
        <f t="shared" si="360"/>
        <v>42014.722916666666</v>
      </c>
      <c r="M2356" s="8">
        <f t="shared" si="363"/>
        <v>42014</v>
      </c>
      <c r="N2356" s="9">
        <f t="shared" si="364"/>
        <v>0.72291666666569654</v>
      </c>
      <c r="O2356">
        <v>1415726460</v>
      </c>
      <c r="P2356" s="8">
        <f t="shared" si="361"/>
        <v>41954.722916666666</v>
      </c>
      <c r="Q2356" s="8">
        <f t="shared" si="365"/>
        <v>41954</v>
      </c>
      <c r="R2356" s="9">
        <f t="shared" si="366"/>
        <v>0.72291666666569654</v>
      </c>
      <c r="S2356" t="b">
        <v>0</v>
      </c>
      <c r="T2356">
        <v>1</v>
      </c>
      <c r="U2356" t="str">
        <f t="shared" si="367"/>
        <v/>
      </c>
      <c r="V2356" t="str">
        <f t="shared" si="368"/>
        <v/>
      </c>
      <c r="W2356" t="b">
        <v>0</v>
      </c>
      <c r="X2356" t="s">
        <v>8270</v>
      </c>
      <c r="Y2356" s="3">
        <f t="shared" si="369"/>
        <v>7.1428571428571429E-4</v>
      </c>
      <c r="Z2356" s="4">
        <f t="shared" si="362"/>
        <v>25</v>
      </c>
      <c r="AA2356" t="s">
        <v>8315</v>
      </c>
      <c r="AB2356" t="s">
        <v>8316</v>
      </c>
      <c r="AC2356">
        <f>1</f>
        <v>1</v>
      </c>
    </row>
    <row r="2357" spans="1:29" ht="43.2" x14ac:dyDescent="0.3">
      <c r="A2357">
        <v>2355</v>
      </c>
      <c r="B2357" s="1" t="s">
        <v>2356</v>
      </c>
      <c r="C2357" s="1" t="s">
        <v>6465</v>
      </c>
      <c r="D2357">
        <v>8000</v>
      </c>
      <c r="E2357">
        <f>VLOOKUP(D2357,LU_A!$C$2:$D$13,1,TRUE)</f>
        <v>5000</v>
      </c>
      <c r="F2357" t="str">
        <f>VLOOKUP($D2357,LU_A!$C$2:$D$13,2,TRUE)</f>
        <v>SmC</v>
      </c>
      <c r="G2357">
        <v>55</v>
      </c>
      <c r="H2357" t="s">
        <v>8220</v>
      </c>
      <c r="I2357" t="s">
        <v>8226</v>
      </c>
      <c r="J2357" t="s">
        <v>8248</v>
      </c>
      <c r="K2357">
        <v>1430604136</v>
      </c>
      <c r="L2357" s="8">
        <f t="shared" si="360"/>
        <v>42126.918240740735</v>
      </c>
      <c r="M2357" s="8">
        <f t="shared" si="363"/>
        <v>42126</v>
      </c>
      <c r="N2357" s="9">
        <f t="shared" si="364"/>
        <v>0.91824074073520023</v>
      </c>
      <c r="O2357">
        <v>1428012136</v>
      </c>
      <c r="P2357" s="8">
        <f t="shared" si="361"/>
        <v>42096.918240740735</v>
      </c>
      <c r="Q2357" s="8">
        <f t="shared" si="365"/>
        <v>42096</v>
      </c>
      <c r="R2357" s="9">
        <f t="shared" si="366"/>
        <v>0.91824074073520023</v>
      </c>
      <c r="S2357" t="b">
        <v>0</v>
      </c>
      <c r="T2357">
        <v>2</v>
      </c>
      <c r="U2357" t="str">
        <f t="shared" si="367"/>
        <v/>
      </c>
      <c r="V2357" t="str">
        <f t="shared" si="368"/>
        <v/>
      </c>
      <c r="W2357" t="b">
        <v>0</v>
      </c>
      <c r="X2357" t="s">
        <v>8270</v>
      </c>
      <c r="Y2357" s="3">
        <f t="shared" si="369"/>
        <v>6.875E-3</v>
      </c>
      <c r="Z2357" s="4">
        <f t="shared" si="362"/>
        <v>27.5</v>
      </c>
      <c r="AA2357" t="s">
        <v>8315</v>
      </c>
      <c r="AB2357" t="s">
        <v>8316</v>
      </c>
      <c r="AC2357">
        <f>1</f>
        <v>1</v>
      </c>
    </row>
    <row r="2358" spans="1:29" ht="28.8" x14ac:dyDescent="0.3">
      <c r="A2358">
        <v>2356</v>
      </c>
      <c r="B2358" s="1" t="s">
        <v>2357</v>
      </c>
      <c r="C2358" s="1" t="s">
        <v>6466</v>
      </c>
      <c r="D2358">
        <v>10000</v>
      </c>
      <c r="E2358">
        <f>VLOOKUP(D2358,LU_A!$C$2:$D$13,1,TRUE)</f>
        <v>10000</v>
      </c>
      <c r="F2358" t="str">
        <f>VLOOKUP($D2358,LU_A!$C$2:$D$13,2,TRUE)</f>
        <v>SmD</v>
      </c>
      <c r="G2358">
        <v>0</v>
      </c>
      <c r="H2358" t="s">
        <v>8220</v>
      </c>
      <c r="I2358" t="s">
        <v>8233</v>
      </c>
      <c r="J2358" t="s">
        <v>8249</v>
      </c>
      <c r="K2358">
        <v>1433530104</v>
      </c>
      <c r="L2358" s="8">
        <f t="shared" si="360"/>
        <v>42160.78361111111</v>
      </c>
      <c r="M2358" s="8">
        <f t="shared" si="363"/>
        <v>42160</v>
      </c>
      <c r="N2358" s="9">
        <f t="shared" si="364"/>
        <v>0.78361111111007631</v>
      </c>
      <c r="O2358">
        <v>1430938104</v>
      </c>
      <c r="P2358" s="8">
        <f t="shared" si="361"/>
        <v>42130.78361111111</v>
      </c>
      <c r="Q2358" s="8">
        <f t="shared" si="365"/>
        <v>42130</v>
      </c>
      <c r="R2358" s="9">
        <f t="shared" si="366"/>
        <v>0.78361111111007631</v>
      </c>
      <c r="S2358" t="b">
        <v>0</v>
      </c>
      <c r="T2358">
        <v>0</v>
      </c>
      <c r="U2358" t="str">
        <f t="shared" si="367"/>
        <v/>
      </c>
      <c r="V2358" t="str">
        <f t="shared" si="368"/>
        <v/>
      </c>
      <c r="W2358" t="b">
        <v>0</v>
      </c>
      <c r="X2358" t="s">
        <v>8270</v>
      </c>
      <c r="Y2358" s="3">
        <f t="shared" si="369"/>
        <v>0</v>
      </c>
      <c r="Z2358" s="4" t="str">
        <f t="shared" si="362"/>
        <v xml:space="preserve"> </v>
      </c>
      <c r="AA2358" t="s">
        <v>8315</v>
      </c>
      <c r="AB2358" t="s">
        <v>8316</v>
      </c>
      <c r="AC2358">
        <f>1</f>
        <v>1</v>
      </c>
    </row>
    <row r="2359" spans="1:29" ht="43.2" x14ac:dyDescent="0.3">
      <c r="A2359">
        <v>2357</v>
      </c>
      <c r="B2359" s="1" t="s">
        <v>2358</v>
      </c>
      <c r="C2359" s="1" t="s">
        <v>6467</v>
      </c>
      <c r="D2359">
        <v>27000</v>
      </c>
      <c r="E2359">
        <f>VLOOKUP(D2359,LU_A!$C$2:$D$13,1,TRUE)</f>
        <v>25000</v>
      </c>
      <c r="F2359" t="str">
        <f>VLOOKUP($D2359,LU_A!$C$2:$D$13,2,TRUE)</f>
        <v>MedC</v>
      </c>
      <c r="G2359">
        <v>0</v>
      </c>
      <c r="H2359" t="s">
        <v>8220</v>
      </c>
      <c r="I2359" t="s">
        <v>8225</v>
      </c>
      <c r="J2359" t="s">
        <v>8247</v>
      </c>
      <c r="K2359">
        <v>1445093578</v>
      </c>
      <c r="L2359" s="8">
        <f t="shared" si="360"/>
        <v>42294.620115740734</v>
      </c>
      <c r="M2359" s="8">
        <f t="shared" si="363"/>
        <v>42294</v>
      </c>
      <c r="N2359" s="9">
        <f t="shared" si="364"/>
        <v>0.62011574073403608</v>
      </c>
      <c r="O2359">
        <v>1442501578</v>
      </c>
      <c r="P2359" s="8">
        <f t="shared" si="361"/>
        <v>42264.620115740734</v>
      </c>
      <c r="Q2359" s="8">
        <f t="shared" si="365"/>
        <v>42264</v>
      </c>
      <c r="R2359" s="9">
        <f t="shared" si="366"/>
        <v>0.62011574073403608</v>
      </c>
      <c r="S2359" t="b">
        <v>0</v>
      </c>
      <c r="T2359">
        <v>0</v>
      </c>
      <c r="U2359" t="str">
        <f t="shared" si="367"/>
        <v/>
      </c>
      <c r="V2359" t="str">
        <f t="shared" si="368"/>
        <v/>
      </c>
      <c r="W2359" t="b">
        <v>0</v>
      </c>
      <c r="X2359" t="s">
        <v>8270</v>
      </c>
      <c r="Y2359" s="3">
        <f t="shared" si="369"/>
        <v>0</v>
      </c>
      <c r="Z2359" s="4" t="str">
        <f t="shared" si="362"/>
        <v xml:space="preserve"> </v>
      </c>
      <c r="AA2359" t="s">
        <v>8315</v>
      </c>
      <c r="AB2359" t="s">
        <v>8316</v>
      </c>
      <c r="AC2359">
        <f>1</f>
        <v>1</v>
      </c>
    </row>
    <row r="2360" spans="1:29" ht="43.2" x14ac:dyDescent="0.3">
      <c r="A2360">
        <v>2358</v>
      </c>
      <c r="B2360" s="1" t="s">
        <v>2359</v>
      </c>
      <c r="C2360" s="1" t="s">
        <v>6468</v>
      </c>
      <c r="D2360">
        <v>1500</v>
      </c>
      <c r="E2360">
        <f>VLOOKUP(D2360,LU_A!$C$2:$D$13,1,TRUE)</f>
        <v>1000</v>
      </c>
      <c r="F2360" t="str">
        <f>VLOOKUP($D2360,LU_A!$C$2:$D$13,2,TRUE)</f>
        <v>SmB</v>
      </c>
      <c r="G2360">
        <v>0</v>
      </c>
      <c r="H2360" t="s">
        <v>8220</v>
      </c>
      <c r="I2360" t="s">
        <v>8225</v>
      </c>
      <c r="J2360" t="s">
        <v>8247</v>
      </c>
      <c r="K2360">
        <v>1422664740</v>
      </c>
      <c r="L2360" s="8">
        <f t="shared" si="360"/>
        <v>42035.027083333334</v>
      </c>
      <c r="M2360" s="8">
        <f t="shared" si="363"/>
        <v>42035</v>
      </c>
      <c r="N2360" s="9">
        <f t="shared" si="364"/>
        <v>2.7083333334303461E-2</v>
      </c>
      <c r="O2360">
        <v>1417818036</v>
      </c>
      <c r="P2360" s="8">
        <f t="shared" si="361"/>
        <v>41978.930972222224</v>
      </c>
      <c r="Q2360" s="8">
        <f t="shared" si="365"/>
        <v>41978</v>
      </c>
      <c r="R2360" s="9">
        <f t="shared" si="366"/>
        <v>0.93097222222422715</v>
      </c>
      <c r="S2360" t="b">
        <v>0</v>
      </c>
      <c r="T2360">
        <v>0</v>
      </c>
      <c r="U2360" t="str">
        <f t="shared" si="367"/>
        <v/>
      </c>
      <c r="V2360" t="str">
        <f t="shared" si="368"/>
        <v/>
      </c>
      <c r="W2360" t="b">
        <v>0</v>
      </c>
      <c r="X2360" t="s">
        <v>8270</v>
      </c>
      <c r="Y2360" s="3">
        <f t="shared" si="369"/>
        <v>0</v>
      </c>
      <c r="Z2360" s="4" t="str">
        <f t="shared" si="362"/>
        <v xml:space="preserve"> </v>
      </c>
      <c r="AA2360" t="s">
        <v>8315</v>
      </c>
      <c r="AB2360" t="s">
        <v>8316</v>
      </c>
      <c r="AC2360">
        <f>1</f>
        <v>1</v>
      </c>
    </row>
    <row r="2361" spans="1:29" ht="43.2" x14ac:dyDescent="0.3">
      <c r="A2361">
        <v>2359</v>
      </c>
      <c r="B2361" s="1" t="s">
        <v>2360</v>
      </c>
      <c r="C2361" s="1" t="s">
        <v>6469</v>
      </c>
      <c r="D2361">
        <v>7500</v>
      </c>
      <c r="E2361">
        <f>VLOOKUP(D2361,LU_A!$C$2:$D$13,1,TRUE)</f>
        <v>5000</v>
      </c>
      <c r="F2361" t="str">
        <f>VLOOKUP($D2361,LU_A!$C$2:$D$13,2,TRUE)</f>
        <v>SmC</v>
      </c>
      <c r="G2361">
        <v>1101</v>
      </c>
      <c r="H2361" t="s">
        <v>8220</v>
      </c>
      <c r="I2361" t="s">
        <v>8224</v>
      </c>
      <c r="J2361" t="s">
        <v>8246</v>
      </c>
      <c r="K2361">
        <v>1438616124</v>
      </c>
      <c r="L2361" s="8">
        <f t="shared" si="360"/>
        <v>42219.649583333332</v>
      </c>
      <c r="M2361" s="8">
        <f t="shared" si="363"/>
        <v>42219</v>
      </c>
      <c r="N2361" s="9">
        <f t="shared" si="364"/>
        <v>0.64958333333197515</v>
      </c>
      <c r="O2361">
        <v>1433432124</v>
      </c>
      <c r="P2361" s="8">
        <f t="shared" si="361"/>
        <v>42159.649583333332</v>
      </c>
      <c r="Q2361" s="8">
        <f t="shared" si="365"/>
        <v>42159</v>
      </c>
      <c r="R2361" s="9">
        <f t="shared" si="366"/>
        <v>0.64958333333197515</v>
      </c>
      <c r="S2361" t="b">
        <v>0</v>
      </c>
      <c r="T2361">
        <v>3</v>
      </c>
      <c r="U2361" t="str">
        <f t="shared" si="367"/>
        <v/>
      </c>
      <c r="V2361" t="str">
        <f t="shared" si="368"/>
        <v/>
      </c>
      <c r="W2361" t="b">
        <v>0</v>
      </c>
      <c r="X2361" t="s">
        <v>8270</v>
      </c>
      <c r="Y2361" s="3">
        <f t="shared" si="369"/>
        <v>0.14680000000000001</v>
      </c>
      <c r="Z2361" s="4">
        <f t="shared" si="362"/>
        <v>367</v>
      </c>
      <c r="AA2361" t="s">
        <v>8315</v>
      </c>
      <c r="AB2361" t="s">
        <v>8316</v>
      </c>
      <c r="AC2361">
        <f>1</f>
        <v>1</v>
      </c>
    </row>
    <row r="2362" spans="1:29" ht="43.2" x14ac:dyDescent="0.3">
      <c r="A2362">
        <v>2360</v>
      </c>
      <c r="B2362" s="1" t="s">
        <v>2361</v>
      </c>
      <c r="C2362" s="1" t="s">
        <v>6470</v>
      </c>
      <c r="D2362">
        <v>5000</v>
      </c>
      <c r="E2362">
        <f>VLOOKUP(D2362,LU_A!$C$2:$D$13,1,TRUE)</f>
        <v>5000</v>
      </c>
      <c r="F2362" t="str">
        <f>VLOOKUP($D2362,LU_A!$C$2:$D$13,2,TRUE)</f>
        <v>SmC</v>
      </c>
      <c r="G2362">
        <v>2</v>
      </c>
      <c r="H2362" t="s">
        <v>8220</v>
      </c>
      <c r="I2362" t="s">
        <v>8229</v>
      </c>
      <c r="J2362" t="s">
        <v>8251</v>
      </c>
      <c r="K2362">
        <v>1454864280</v>
      </c>
      <c r="L2362" s="8">
        <f t="shared" si="360"/>
        <v>42407.70694444445</v>
      </c>
      <c r="M2362" s="8">
        <f t="shared" si="363"/>
        <v>42407</v>
      </c>
      <c r="N2362" s="9">
        <f t="shared" si="364"/>
        <v>0.70694444444961846</v>
      </c>
      <c r="O2362">
        <v>1452272280</v>
      </c>
      <c r="P2362" s="8">
        <f t="shared" si="361"/>
        <v>42377.70694444445</v>
      </c>
      <c r="Q2362" s="8">
        <f t="shared" si="365"/>
        <v>42377</v>
      </c>
      <c r="R2362" s="9">
        <f t="shared" si="366"/>
        <v>0.70694444444961846</v>
      </c>
      <c r="S2362" t="b">
        <v>0</v>
      </c>
      <c r="T2362">
        <v>1</v>
      </c>
      <c r="U2362" t="str">
        <f t="shared" si="367"/>
        <v/>
      </c>
      <c r="V2362" t="str">
        <f t="shared" si="368"/>
        <v/>
      </c>
      <c r="W2362" t="b">
        <v>0</v>
      </c>
      <c r="X2362" t="s">
        <v>8270</v>
      </c>
      <c r="Y2362" s="3">
        <f t="shared" si="369"/>
        <v>4.0000000000000002E-4</v>
      </c>
      <c r="Z2362" s="4">
        <f t="shared" si="362"/>
        <v>2</v>
      </c>
      <c r="AA2362" t="s">
        <v>8315</v>
      </c>
      <c r="AB2362" t="s">
        <v>8316</v>
      </c>
      <c r="AC2362">
        <f>1</f>
        <v>1</v>
      </c>
    </row>
    <row r="2363" spans="1:29" ht="43.2" x14ac:dyDescent="0.3">
      <c r="A2363">
        <v>2361</v>
      </c>
      <c r="B2363" s="1" t="s">
        <v>2362</v>
      </c>
      <c r="C2363" s="1" t="s">
        <v>6471</v>
      </c>
      <c r="D2363">
        <v>200</v>
      </c>
      <c r="E2363">
        <f>VLOOKUP(D2363,LU_A!$C$2:$D$13,1,TRUE)</f>
        <v>0</v>
      </c>
      <c r="F2363" t="str">
        <f>VLOOKUP($D2363,LU_A!$C$2:$D$13,2,TRUE)</f>
        <v>SmA</v>
      </c>
      <c r="G2363">
        <v>0</v>
      </c>
      <c r="H2363" t="s">
        <v>8220</v>
      </c>
      <c r="I2363" t="s">
        <v>8229</v>
      </c>
      <c r="J2363" t="s">
        <v>8251</v>
      </c>
      <c r="K2363">
        <v>1462053600</v>
      </c>
      <c r="L2363" s="8">
        <f t="shared" si="360"/>
        <v>42490.916666666672</v>
      </c>
      <c r="M2363" s="8">
        <f t="shared" si="363"/>
        <v>42490</v>
      </c>
      <c r="N2363" s="9">
        <f t="shared" si="364"/>
        <v>0.91666666667151731</v>
      </c>
      <c r="O2363">
        <v>1459975008</v>
      </c>
      <c r="P2363" s="8">
        <f t="shared" si="361"/>
        <v>42466.858888888892</v>
      </c>
      <c r="Q2363" s="8">
        <f t="shared" si="365"/>
        <v>42466</v>
      </c>
      <c r="R2363" s="9">
        <f t="shared" si="366"/>
        <v>0.85888888889166992</v>
      </c>
      <c r="S2363" t="b">
        <v>0</v>
      </c>
      <c r="T2363">
        <v>0</v>
      </c>
      <c r="U2363" t="str">
        <f t="shared" si="367"/>
        <v/>
      </c>
      <c r="V2363" t="str">
        <f t="shared" si="368"/>
        <v/>
      </c>
      <c r="W2363" t="b">
        <v>0</v>
      </c>
      <c r="X2363" t="s">
        <v>8270</v>
      </c>
      <c r="Y2363" s="3">
        <f t="shared" si="369"/>
        <v>0</v>
      </c>
      <c r="Z2363" s="4" t="str">
        <f t="shared" si="362"/>
        <v xml:space="preserve"> </v>
      </c>
      <c r="AA2363" t="s">
        <v>8315</v>
      </c>
      <c r="AB2363" t="s">
        <v>8316</v>
      </c>
      <c r="AC2363">
        <f>1</f>
        <v>1</v>
      </c>
    </row>
    <row r="2364" spans="1:29" ht="43.2" x14ac:dyDescent="0.3">
      <c r="A2364">
        <v>2362</v>
      </c>
      <c r="B2364" s="1" t="s">
        <v>2363</v>
      </c>
      <c r="C2364" s="1" t="s">
        <v>6472</v>
      </c>
      <c r="D2364">
        <v>420</v>
      </c>
      <c r="E2364">
        <f>VLOOKUP(D2364,LU_A!$C$2:$D$13,1,TRUE)</f>
        <v>0</v>
      </c>
      <c r="F2364" t="str">
        <f>VLOOKUP($D2364,LU_A!$C$2:$D$13,2,TRUE)</f>
        <v>SmA</v>
      </c>
      <c r="G2364">
        <v>120</v>
      </c>
      <c r="H2364" t="s">
        <v>8220</v>
      </c>
      <c r="I2364" t="s">
        <v>8224</v>
      </c>
      <c r="J2364" t="s">
        <v>8246</v>
      </c>
      <c r="K2364">
        <v>1418315470</v>
      </c>
      <c r="L2364" s="8">
        <f t="shared" si="360"/>
        <v>41984.688310185185</v>
      </c>
      <c r="M2364" s="8">
        <f t="shared" si="363"/>
        <v>41984</v>
      </c>
      <c r="N2364" s="9">
        <f t="shared" si="364"/>
        <v>0.68831018518540077</v>
      </c>
      <c r="O2364">
        <v>1415723470</v>
      </c>
      <c r="P2364" s="8">
        <f t="shared" si="361"/>
        <v>41954.688310185185</v>
      </c>
      <c r="Q2364" s="8">
        <f t="shared" si="365"/>
        <v>41954</v>
      </c>
      <c r="R2364" s="9">
        <f t="shared" si="366"/>
        <v>0.68831018518540077</v>
      </c>
      <c r="S2364" t="b">
        <v>0</v>
      </c>
      <c r="T2364">
        <v>2</v>
      </c>
      <c r="U2364" t="str">
        <f t="shared" si="367"/>
        <v/>
      </c>
      <c r="V2364" t="str">
        <f t="shared" si="368"/>
        <v/>
      </c>
      <c r="W2364" t="b">
        <v>0</v>
      </c>
      <c r="X2364" t="s">
        <v>8270</v>
      </c>
      <c r="Y2364" s="3">
        <f t="shared" si="369"/>
        <v>0.2857142857142857</v>
      </c>
      <c r="Z2364" s="4">
        <f t="shared" si="362"/>
        <v>60</v>
      </c>
      <c r="AA2364" t="s">
        <v>8315</v>
      </c>
      <c r="AB2364" t="s">
        <v>8316</v>
      </c>
      <c r="AC2364">
        <f>1</f>
        <v>1</v>
      </c>
    </row>
    <row r="2365" spans="1:29" ht="43.2" x14ac:dyDescent="0.3">
      <c r="A2365">
        <v>2363</v>
      </c>
      <c r="B2365" s="1" t="s">
        <v>2364</v>
      </c>
      <c r="C2365" s="1" t="s">
        <v>6473</v>
      </c>
      <c r="D2365">
        <v>175000</v>
      </c>
      <c r="E2365">
        <f>VLOOKUP(D2365,LU_A!$C$2:$D$13,1,TRUE)</f>
        <v>50000</v>
      </c>
      <c r="F2365" t="str">
        <f>VLOOKUP($D2365,LU_A!$C$2:$D$13,2,TRUE)</f>
        <v>LgD</v>
      </c>
      <c r="G2365">
        <v>0</v>
      </c>
      <c r="H2365" t="s">
        <v>8220</v>
      </c>
      <c r="I2365" t="s">
        <v>8224</v>
      </c>
      <c r="J2365" t="s">
        <v>8246</v>
      </c>
      <c r="K2365">
        <v>1451348200</v>
      </c>
      <c r="L2365" s="8">
        <f t="shared" si="360"/>
        <v>42367.011574074073</v>
      </c>
      <c r="M2365" s="8">
        <f t="shared" si="363"/>
        <v>42367</v>
      </c>
      <c r="N2365" s="9">
        <f t="shared" si="364"/>
        <v>1.1574074072996154E-2</v>
      </c>
      <c r="O2365">
        <v>1447460200</v>
      </c>
      <c r="P2365" s="8">
        <f t="shared" si="361"/>
        <v>42322.011574074073</v>
      </c>
      <c r="Q2365" s="8">
        <f t="shared" si="365"/>
        <v>42322</v>
      </c>
      <c r="R2365" s="9">
        <f t="shared" si="366"/>
        <v>1.1574074072996154E-2</v>
      </c>
      <c r="S2365" t="b">
        <v>0</v>
      </c>
      <c r="T2365">
        <v>0</v>
      </c>
      <c r="U2365" t="str">
        <f t="shared" si="367"/>
        <v/>
      </c>
      <c r="V2365" t="str">
        <f t="shared" si="368"/>
        <v/>
      </c>
      <c r="W2365" t="b">
        <v>0</v>
      </c>
      <c r="X2365" t="s">
        <v>8270</v>
      </c>
      <c r="Y2365" s="3">
        <f t="shared" si="369"/>
        <v>0</v>
      </c>
      <c r="Z2365" s="4" t="str">
        <f t="shared" si="362"/>
        <v xml:space="preserve"> </v>
      </c>
      <c r="AA2365" t="s">
        <v>8315</v>
      </c>
      <c r="AB2365" t="s">
        <v>8316</v>
      </c>
      <c r="AC2365">
        <f>1</f>
        <v>1</v>
      </c>
    </row>
    <row r="2366" spans="1:29" ht="28.8" x14ac:dyDescent="0.3">
      <c r="A2366">
        <v>2364</v>
      </c>
      <c r="B2366" s="1" t="s">
        <v>2365</v>
      </c>
      <c r="C2366" s="1" t="s">
        <v>6474</v>
      </c>
      <c r="D2366">
        <v>128</v>
      </c>
      <c r="E2366">
        <f>VLOOKUP(D2366,LU_A!$C$2:$D$13,1,TRUE)</f>
        <v>0</v>
      </c>
      <c r="F2366" t="str">
        <f>VLOOKUP($D2366,LU_A!$C$2:$D$13,2,TRUE)</f>
        <v>SmA</v>
      </c>
      <c r="G2366">
        <v>0</v>
      </c>
      <c r="H2366" t="s">
        <v>8220</v>
      </c>
      <c r="I2366" t="s">
        <v>8224</v>
      </c>
      <c r="J2366" t="s">
        <v>8246</v>
      </c>
      <c r="K2366">
        <v>1445898356</v>
      </c>
      <c r="L2366" s="8">
        <f t="shared" si="360"/>
        <v>42303.934675925921</v>
      </c>
      <c r="M2366" s="8">
        <f t="shared" si="363"/>
        <v>42303</v>
      </c>
      <c r="N2366" s="9">
        <f t="shared" si="364"/>
        <v>0.934675925920601</v>
      </c>
      <c r="O2366">
        <v>1441146356</v>
      </c>
      <c r="P2366" s="8">
        <f t="shared" si="361"/>
        <v>42248.934675925921</v>
      </c>
      <c r="Q2366" s="8">
        <f t="shared" si="365"/>
        <v>42248</v>
      </c>
      <c r="R2366" s="9">
        <f t="shared" si="366"/>
        <v>0.934675925920601</v>
      </c>
      <c r="S2366" t="b">
        <v>0</v>
      </c>
      <c r="T2366">
        <v>0</v>
      </c>
      <c r="U2366" t="str">
        <f t="shared" si="367"/>
        <v/>
      </c>
      <c r="V2366" t="str">
        <f t="shared" si="368"/>
        <v/>
      </c>
      <c r="W2366" t="b">
        <v>0</v>
      </c>
      <c r="X2366" t="s">
        <v>8270</v>
      </c>
      <c r="Y2366" s="3">
        <f t="shared" si="369"/>
        <v>0</v>
      </c>
      <c r="Z2366" s="4" t="str">
        <f t="shared" si="362"/>
        <v xml:space="preserve"> </v>
      </c>
      <c r="AA2366" t="s">
        <v>8315</v>
      </c>
      <c r="AB2366" t="s">
        <v>8316</v>
      </c>
      <c r="AC2366">
        <f>1</f>
        <v>1</v>
      </c>
    </row>
    <row r="2367" spans="1:29" ht="43.2" x14ac:dyDescent="0.3">
      <c r="A2367">
        <v>2365</v>
      </c>
      <c r="B2367" s="1" t="s">
        <v>2366</v>
      </c>
      <c r="C2367" s="1" t="s">
        <v>6475</v>
      </c>
      <c r="D2367">
        <v>1000</v>
      </c>
      <c r="E2367">
        <f>VLOOKUP(D2367,LU_A!$C$2:$D$13,1,TRUE)</f>
        <v>1000</v>
      </c>
      <c r="F2367" t="str">
        <f>VLOOKUP($D2367,LU_A!$C$2:$D$13,2,TRUE)</f>
        <v>SmB</v>
      </c>
      <c r="G2367">
        <v>0</v>
      </c>
      <c r="H2367" t="s">
        <v>8220</v>
      </c>
      <c r="I2367" t="s">
        <v>8237</v>
      </c>
      <c r="J2367" t="s">
        <v>8249</v>
      </c>
      <c r="K2367">
        <v>1453071600</v>
      </c>
      <c r="L2367" s="8">
        <f t="shared" si="360"/>
        <v>42386.958333333328</v>
      </c>
      <c r="M2367" s="8">
        <f t="shared" si="363"/>
        <v>42386</v>
      </c>
      <c r="N2367" s="9">
        <f t="shared" si="364"/>
        <v>0.95833333332848269</v>
      </c>
      <c r="O2367">
        <v>1449596425</v>
      </c>
      <c r="P2367" s="8">
        <f t="shared" si="361"/>
        <v>42346.736400462964</v>
      </c>
      <c r="Q2367" s="8">
        <f t="shared" si="365"/>
        <v>42346</v>
      </c>
      <c r="R2367" s="9">
        <f t="shared" si="366"/>
        <v>0.73640046296350192</v>
      </c>
      <c r="S2367" t="b">
        <v>0</v>
      </c>
      <c r="T2367">
        <v>0</v>
      </c>
      <c r="U2367" t="str">
        <f t="shared" si="367"/>
        <v/>
      </c>
      <c r="V2367" t="str">
        <f t="shared" si="368"/>
        <v/>
      </c>
      <c r="W2367" t="b">
        <v>0</v>
      </c>
      <c r="X2367" t="s">
        <v>8270</v>
      </c>
      <c r="Y2367" s="3">
        <f t="shared" si="369"/>
        <v>0</v>
      </c>
      <c r="Z2367" s="4" t="str">
        <f t="shared" si="362"/>
        <v xml:space="preserve"> </v>
      </c>
      <c r="AA2367" t="s">
        <v>8315</v>
      </c>
      <c r="AB2367" t="s">
        <v>8316</v>
      </c>
      <c r="AC2367">
        <f>1</f>
        <v>1</v>
      </c>
    </row>
    <row r="2368" spans="1:29" ht="43.2" x14ac:dyDescent="0.3">
      <c r="A2368">
        <v>2366</v>
      </c>
      <c r="B2368" s="1" t="s">
        <v>2367</v>
      </c>
      <c r="C2368" s="1" t="s">
        <v>6476</v>
      </c>
      <c r="D2368">
        <v>25000</v>
      </c>
      <c r="E2368">
        <f>VLOOKUP(D2368,LU_A!$C$2:$D$13,1,TRUE)</f>
        <v>25000</v>
      </c>
      <c r="F2368" t="str">
        <f>VLOOKUP($D2368,LU_A!$C$2:$D$13,2,TRUE)</f>
        <v>MedC</v>
      </c>
      <c r="G2368">
        <v>2630</v>
      </c>
      <c r="H2368" t="s">
        <v>8220</v>
      </c>
      <c r="I2368" t="s">
        <v>8225</v>
      </c>
      <c r="J2368" t="s">
        <v>8247</v>
      </c>
      <c r="K2368">
        <v>1445431533</v>
      </c>
      <c r="L2368" s="8">
        <f t="shared" si="360"/>
        <v>42298.531631944439</v>
      </c>
      <c r="M2368" s="8">
        <f t="shared" si="363"/>
        <v>42298</v>
      </c>
      <c r="N2368" s="9">
        <f t="shared" si="364"/>
        <v>0.53163194443914108</v>
      </c>
      <c r="O2368">
        <v>1442839533</v>
      </c>
      <c r="P2368" s="8">
        <f t="shared" si="361"/>
        <v>42268.531631944439</v>
      </c>
      <c r="Q2368" s="8">
        <f t="shared" si="365"/>
        <v>42268</v>
      </c>
      <c r="R2368" s="9">
        <f t="shared" si="366"/>
        <v>0.53163194443914108</v>
      </c>
      <c r="S2368" t="b">
        <v>0</v>
      </c>
      <c r="T2368">
        <v>27</v>
      </c>
      <c r="U2368" t="str">
        <f t="shared" si="367"/>
        <v/>
      </c>
      <c r="V2368" t="str">
        <f t="shared" si="368"/>
        <v/>
      </c>
      <c r="W2368" t="b">
        <v>0</v>
      </c>
      <c r="X2368" t="s">
        <v>8270</v>
      </c>
      <c r="Y2368" s="3">
        <f t="shared" si="369"/>
        <v>0.1052</v>
      </c>
      <c r="Z2368" s="4">
        <f t="shared" si="362"/>
        <v>97.407407407407405</v>
      </c>
      <c r="AA2368" t="s">
        <v>8315</v>
      </c>
      <c r="AB2368" t="s">
        <v>8316</v>
      </c>
      <c r="AC2368">
        <f>1</f>
        <v>1</v>
      </c>
    </row>
    <row r="2369" spans="1:29" ht="43.2" x14ac:dyDescent="0.3">
      <c r="A2369">
        <v>2367</v>
      </c>
      <c r="B2369" s="1" t="s">
        <v>2368</v>
      </c>
      <c r="C2369" s="1" t="s">
        <v>6477</v>
      </c>
      <c r="D2369">
        <v>50000</v>
      </c>
      <c r="E2369">
        <f>VLOOKUP(D2369,LU_A!$C$2:$D$13,1,TRUE)</f>
        <v>50000</v>
      </c>
      <c r="F2369" t="str">
        <f>VLOOKUP($D2369,LU_A!$C$2:$D$13,2,TRUE)</f>
        <v>LgD</v>
      </c>
      <c r="G2369">
        <v>670</v>
      </c>
      <c r="H2369" t="s">
        <v>8220</v>
      </c>
      <c r="I2369" t="s">
        <v>8224</v>
      </c>
      <c r="J2369" t="s">
        <v>8246</v>
      </c>
      <c r="K2369">
        <v>1461622616</v>
      </c>
      <c r="L2369" s="8">
        <f t="shared" si="360"/>
        <v>42485.928425925929</v>
      </c>
      <c r="M2369" s="8">
        <f t="shared" si="363"/>
        <v>42485</v>
      </c>
      <c r="N2369" s="9">
        <f t="shared" si="364"/>
        <v>0.92842592592933215</v>
      </c>
      <c r="O2369">
        <v>1456442216</v>
      </c>
      <c r="P2369" s="8">
        <f t="shared" si="361"/>
        <v>42425.970092592594</v>
      </c>
      <c r="Q2369" s="8">
        <f t="shared" si="365"/>
        <v>42425</v>
      </c>
      <c r="R2369" s="9">
        <f t="shared" si="366"/>
        <v>0.9700925925935735</v>
      </c>
      <c r="S2369" t="b">
        <v>0</v>
      </c>
      <c r="T2369">
        <v>14</v>
      </c>
      <c r="U2369" t="str">
        <f t="shared" si="367"/>
        <v/>
      </c>
      <c r="V2369" t="str">
        <f t="shared" si="368"/>
        <v/>
      </c>
      <c r="W2369" t="b">
        <v>0</v>
      </c>
      <c r="X2369" t="s">
        <v>8270</v>
      </c>
      <c r="Y2369" s="3">
        <f t="shared" si="369"/>
        <v>1.34E-2</v>
      </c>
      <c r="Z2369" s="4">
        <f t="shared" si="362"/>
        <v>47.857142857142854</v>
      </c>
      <c r="AA2369" t="s">
        <v>8315</v>
      </c>
      <c r="AB2369" t="s">
        <v>8316</v>
      </c>
      <c r="AC2369">
        <f>1</f>
        <v>1</v>
      </c>
    </row>
    <row r="2370" spans="1:29" ht="43.2" x14ac:dyDescent="0.3">
      <c r="A2370">
        <v>2368</v>
      </c>
      <c r="B2370" s="1" t="s">
        <v>2369</v>
      </c>
      <c r="C2370" s="1" t="s">
        <v>6478</v>
      </c>
      <c r="D2370">
        <v>40000</v>
      </c>
      <c r="E2370">
        <f>VLOOKUP(D2370,LU_A!$C$2:$D$13,1,TRUE)</f>
        <v>40000</v>
      </c>
      <c r="F2370" t="str">
        <f>VLOOKUP($D2370,LU_A!$C$2:$D$13,2,TRUE)</f>
        <v>LgB</v>
      </c>
      <c r="G2370">
        <v>100</v>
      </c>
      <c r="H2370" t="s">
        <v>8220</v>
      </c>
      <c r="I2370" t="s">
        <v>8224</v>
      </c>
      <c r="J2370" t="s">
        <v>8246</v>
      </c>
      <c r="K2370">
        <v>1429028365</v>
      </c>
      <c r="L2370" s="8">
        <f t="shared" ref="L2370:L2433" si="370">(((K2370/60)/60)/24)+DATE(1970,1,1)</f>
        <v>42108.680150462969</v>
      </c>
      <c r="M2370" s="8">
        <f t="shared" si="363"/>
        <v>42108</v>
      </c>
      <c r="N2370" s="9">
        <f t="shared" si="364"/>
        <v>0.68015046296932269</v>
      </c>
      <c r="O2370">
        <v>1425143965</v>
      </c>
      <c r="P2370" s="8">
        <f t="shared" ref="P2370:P2433" si="371">(((O2370/60)/60)/24)+DATE(1970,1,1)</f>
        <v>42063.721817129626</v>
      </c>
      <c r="Q2370" s="8">
        <f t="shared" si="365"/>
        <v>42063</v>
      </c>
      <c r="R2370" s="9">
        <f t="shared" si="366"/>
        <v>0.72181712962628808</v>
      </c>
      <c r="S2370" t="b">
        <v>0</v>
      </c>
      <c r="T2370">
        <v>2</v>
      </c>
      <c r="U2370" t="str">
        <f t="shared" si="367"/>
        <v/>
      </c>
      <c r="V2370" t="str">
        <f t="shared" si="368"/>
        <v/>
      </c>
      <c r="W2370" t="b">
        <v>0</v>
      </c>
      <c r="X2370" t="s">
        <v>8270</v>
      </c>
      <c r="Y2370" s="3">
        <f t="shared" si="369"/>
        <v>2.5000000000000001E-3</v>
      </c>
      <c r="Z2370" s="4">
        <f t="shared" ref="Z2370:Z2433" si="372">IFERROR(G2370/T2370," ")</f>
        <v>50</v>
      </c>
      <c r="AA2370" t="s">
        <v>8315</v>
      </c>
      <c r="AB2370" t="s">
        <v>8316</v>
      </c>
      <c r="AC2370">
        <f>1</f>
        <v>1</v>
      </c>
    </row>
    <row r="2371" spans="1:29" ht="43.2" x14ac:dyDescent="0.3">
      <c r="A2371">
        <v>2369</v>
      </c>
      <c r="B2371" s="1" t="s">
        <v>2370</v>
      </c>
      <c r="C2371" s="1" t="s">
        <v>6479</v>
      </c>
      <c r="D2371">
        <v>25000</v>
      </c>
      <c r="E2371">
        <f>VLOOKUP(D2371,LU_A!$C$2:$D$13,1,TRUE)</f>
        <v>25000</v>
      </c>
      <c r="F2371" t="str">
        <f>VLOOKUP($D2371,LU_A!$C$2:$D$13,2,TRUE)</f>
        <v>MedC</v>
      </c>
      <c r="G2371">
        <v>0</v>
      </c>
      <c r="H2371" t="s">
        <v>8220</v>
      </c>
      <c r="I2371" t="s">
        <v>8224</v>
      </c>
      <c r="J2371" t="s">
        <v>8246</v>
      </c>
      <c r="K2371">
        <v>1455132611</v>
      </c>
      <c r="L2371" s="8">
        <f t="shared" si="370"/>
        <v>42410.812627314815</v>
      </c>
      <c r="M2371" s="8">
        <f t="shared" ref="M2371:M2434" si="373">INT(L2371)</f>
        <v>42410</v>
      </c>
      <c r="N2371" s="9">
        <f t="shared" ref="N2371:N2434" si="374">L2371-M2371</f>
        <v>0.81262731481547235</v>
      </c>
      <c r="O2371">
        <v>1452540611</v>
      </c>
      <c r="P2371" s="8">
        <f t="shared" si="371"/>
        <v>42380.812627314815</v>
      </c>
      <c r="Q2371" s="8">
        <f t="shared" ref="Q2371:Q2434" si="375">INT(P2371)</f>
        <v>42380</v>
      </c>
      <c r="R2371" s="9">
        <f t="shared" ref="R2371:R2434" si="376">P2371-Q2371</f>
        <v>0.81262731481547235</v>
      </c>
      <c r="S2371" t="b">
        <v>0</v>
      </c>
      <c r="T2371">
        <v>0</v>
      </c>
      <c r="U2371" t="str">
        <f t="shared" ref="U2371:U2434" si="377">IF(H2371="successful",T2371,"")</f>
        <v/>
      </c>
      <c r="V2371" t="str">
        <f t="shared" ref="V2371:V2434" si="378">IF(H2371="failed",T2371,"")</f>
        <v/>
      </c>
      <c r="W2371" t="b">
        <v>0</v>
      </c>
      <c r="X2371" t="s">
        <v>8270</v>
      </c>
      <c r="Y2371" s="3">
        <f t="shared" ref="Y2371:Y2434" si="379">G2371/D2371</f>
        <v>0</v>
      </c>
      <c r="Z2371" s="4" t="str">
        <f t="shared" si="372"/>
        <v xml:space="preserve"> </v>
      </c>
      <c r="AA2371" t="s">
        <v>8315</v>
      </c>
      <c r="AB2371" t="s">
        <v>8316</v>
      </c>
      <c r="AC2371">
        <f>1</f>
        <v>1</v>
      </c>
    </row>
    <row r="2372" spans="1:29" ht="43.2" x14ac:dyDescent="0.3">
      <c r="A2372">
        <v>2370</v>
      </c>
      <c r="B2372" s="1" t="s">
        <v>2371</v>
      </c>
      <c r="C2372" s="1" t="s">
        <v>6480</v>
      </c>
      <c r="D2372">
        <v>25000</v>
      </c>
      <c r="E2372">
        <f>VLOOKUP(D2372,LU_A!$C$2:$D$13,1,TRUE)</f>
        <v>25000</v>
      </c>
      <c r="F2372" t="str">
        <f>VLOOKUP($D2372,LU_A!$C$2:$D$13,2,TRUE)</f>
        <v>MedC</v>
      </c>
      <c r="G2372">
        <v>82</v>
      </c>
      <c r="H2372" t="s">
        <v>8220</v>
      </c>
      <c r="I2372" t="s">
        <v>8224</v>
      </c>
      <c r="J2372" t="s">
        <v>8246</v>
      </c>
      <c r="K2372">
        <v>1418877141</v>
      </c>
      <c r="L2372" s="8">
        <f t="shared" si="370"/>
        <v>41991.18913194444</v>
      </c>
      <c r="M2372" s="8">
        <f t="shared" si="373"/>
        <v>41991</v>
      </c>
      <c r="N2372" s="9">
        <f t="shared" si="374"/>
        <v>0.18913194444030523</v>
      </c>
      <c r="O2372">
        <v>1416285141</v>
      </c>
      <c r="P2372" s="8">
        <f t="shared" si="371"/>
        <v>41961.18913194444</v>
      </c>
      <c r="Q2372" s="8">
        <f t="shared" si="375"/>
        <v>41961</v>
      </c>
      <c r="R2372" s="9">
        <f t="shared" si="376"/>
        <v>0.18913194444030523</v>
      </c>
      <c r="S2372" t="b">
        <v>0</v>
      </c>
      <c r="T2372">
        <v>4</v>
      </c>
      <c r="U2372" t="str">
        <f t="shared" si="377"/>
        <v/>
      </c>
      <c r="V2372" t="str">
        <f t="shared" si="378"/>
        <v/>
      </c>
      <c r="W2372" t="b">
        <v>0</v>
      </c>
      <c r="X2372" t="s">
        <v>8270</v>
      </c>
      <c r="Y2372" s="3">
        <f t="shared" si="379"/>
        <v>3.2799999999999999E-3</v>
      </c>
      <c r="Z2372" s="4">
        <f t="shared" si="372"/>
        <v>20.5</v>
      </c>
      <c r="AA2372" t="s">
        <v>8315</v>
      </c>
      <c r="AB2372" t="s">
        <v>8316</v>
      </c>
      <c r="AC2372">
        <f>1</f>
        <v>1</v>
      </c>
    </row>
    <row r="2373" spans="1:29" ht="43.2" x14ac:dyDescent="0.3">
      <c r="A2373">
        <v>2371</v>
      </c>
      <c r="B2373" s="1" t="s">
        <v>2372</v>
      </c>
      <c r="C2373" s="1" t="s">
        <v>6481</v>
      </c>
      <c r="D2373">
        <v>2000</v>
      </c>
      <c r="E2373">
        <f>VLOOKUP(D2373,LU_A!$C$2:$D$13,1,TRUE)</f>
        <v>1000</v>
      </c>
      <c r="F2373" t="str">
        <f>VLOOKUP($D2373,LU_A!$C$2:$D$13,2,TRUE)</f>
        <v>SmB</v>
      </c>
      <c r="G2373">
        <v>0</v>
      </c>
      <c r="H2373" t="s">
        <v>8220</v>
      </c>
      <c r="I2373" t="s">
        <v>8224</v>
      </c>
      <c r="J2373" t="s">
        <v>8246</v>
      </c>
      <c r="K2373">
        <v>1435257596</v>
      </c>
      <c r="L2373" s="8">
        <f t="shared" si="370"/>
        <v>42180.777731481481</v>
      </c>
      <c r="M2373" s="8">
        <f t="shared" si="373"/>
        <v>42180</v>
      </c>
      <c r="N2373" s="9">
        <f t="shared" si="374"/>
        <v>0.77773148148116888</v>
      </c>
      <c r="O2373">
        <v>1432665596</v>
      </c>
      <c r="P2373" s="8">
        <f t="shared" si="371"/>
        <v>42150.777731481481</v>
      </c>
      <c r="Q2373" s="8">
        <f t="shared" si="375"/>
        <v>42150</v>
      </c>
      <c r="R2373" s="9">
        <f t="shared" si="376"/>
        <v>0.77773148148116888</v>
      </c>
      <c r="S2373" t="b">
        <v>0</v>
      </c>
      <c r="T2373">
        <v>0</v>
      </c>
      <c r="U2373" t="str">
        <f t="shared" si="377"/>
        <v/>
      </c>
      <c r="V2373" t="str">
        <f t="shared" si="378"/>
        <v/>
      </c>
      <c r="W2373" t="b">
        <v>0</v>
      </c>
      <c r="X2373" t="s">
        <v>8270</v>
      </c>
      <c r="Y2373" s="3">
        <f t="shared" si="379"/>
        <v>0</v>
      </c>
      <c r="Z2373" s="4" t="str">
        <f t="shared" si="372"/>
        <v xml:space="preserve"> </v>
      </c>
      <c r="AA2373" t="s">
        <v>8315</v>
      </c>
      <c r="AB2373" t="s">
        <v>8316</v>
      </c>
      <c r="AC2373">
        <f>1</f>
        <v>1</v>
      </c>
    </row>
    <row r="2374" spans="1:29" ht="43.2" x14ac:dyDescent="0.3">
      <c r="A2374">
        <v>2372</v>
      </c>
      <c r="B2374" s="1" t="s">
        <v>2373</v>
      </c>
      <c r="C2374" s="1" t="s">
        <v>6482</v>
      </c>
      <c r="D2374">
        <v>5500</v>
      </c>
      <c r="E2374">
        <f>VLOOKUP(D2374,LU_A!$C$2:$D$13,1,TRUE)</f>
        <v>5000</v>
      </c>
      <c r="F2374" t="str">
        <f>VLOOKUP($D2374,LU_A!$C$2:$D$13,2,TRUE)</f>
        <v>SmC</v>
      </c>
      <c r="G2374">
        <v>180</v>
      </c>
      <c r="H2374" t="s">
        <v>8220</v>
      </c>
      <c r="I2374" t="s">
        <v>8226</v>
      </c>
      <c r="J2374" t="s">
        <v>8248</v>
      </c>
      <c r="K2374">
        <v>1429839571</v>
      </c>
      <c r="L2374" s="8">
        <f t="shared" si="370"/>
        <v>42118.069108796291</v>
      </c>
      <c r="M2374" s="8">
        <f t="shared" si="373"/>
        <v>42118</v>
      </c>
      <c r="N2374" s="9">
        <f t="shared" si="374"/>
        <v>6.9108796291402541E-2</v>
      </c>
      <c r="O2374">
        <v>1427247571</v>
      </c>
      <c r="P2374" s="8">
        <f t="shared" si="371"/>
        <v>42088.069108796291</v>
      </c>
      <c r="Q2374" s="8">
        <f t="shared" si="375"/>
        <v>42088</v>
      </c>
      <c r="R2374" s="9">
        <f t="shared" si="376"/>
        <v>6.9108796291402541E-2</v>
      </c>
      <c r="S2374" t="b">
        <v>0</v>
      </c>
      <c r="T2374">
        <v>6</v>
      </c>
      <c r="U2374" t="str">
        <f t="shared" si="377"/>
        <v/>
      </c>
      <c r="V2374" t="str">
        <f t="shared" si="378"/>
        <v/>
      </c>
      <c r="W2374" t="b">
        <v>0</v>
      </c>
      <c r="X2374" t="s">
        <v>8270</v>
      </c>
      <c r="Y2374" s="3">
        <f t="shared" si="379"/>
        <v>3.272727272727273E-2</v>
      </c>
      <c r="Z2374" s="4">
        <f t="shared" si="372"/>
        <v>30</v>
      </c>
      <c r="AA2374" t="s">
        <v>8315</v>
      </c>
      <c r="AB2374" t="s">
        <v>8316</v>
      </c>
      <c r="AC2374">
        <f>1</f>
        <v>1</v>
      </c>
    </row>
    <row r="2375" spans="1:29" ht="28.8" x14ac:dyDescent="0.3">
      <c r="A2375">
        <v>2373</v>
      </c>
      <c r="B2375" s="1" t="s">
        <v>2374</v>
      </c>
      <c r="C2375" s="1" t="s">
        <v>6483</v>
      </c>
      <c r="D2375">
        <v>850000</v>
      </c>
      <c r="E2375">
        <f>VLOOKUP(D2375,LU_A!$C$2:$D$13,1,TRUE)</f>
        <v>50000</v>
      </c>
      <c r="F2375" t="str">
        <f>VLOOKUP($D2375,LU_A!$C$2:$D$13,2,TRUE)</f>
        <v>LgD</v>
      </c>
      <c r="G2375">
        <v>50</v>
      </c>
      <c r="H2375" t="s">
        <v>8220</v>
      </c>
      <c r="I2375" t="s">
        <v>8235</v>
      </c>
      <c r="J2375" t="s">
        <v>8255</v>
      </c>
      <c r="K2375">
        <v>1440863624</v>
      </c>
      <c r="L2375" s="8">
        <f t="shared" si="370"/>
        <v>42245.662314814821</v>
      </c>
      <c r="M2375" s="8">
        <f t="shared" si="373"/>
        <v>42245</v>
      </c>
      <c r="N2375" s="9">
        <f t="shared" si="374"/>
        <v>0.66231481482100207</v>
      </c>
      <c r="O2375">
        <v>1438271624</v>
      </c>
      <c r="P2375" s="8">
        <f t="shared" si="371"/>
        <v>42215.662314814821</v>
      </c>
      <c r="Q2375" s="8">
        <f t="shared" si="375"/>
        <v>42215</v>
      </c>
      <c r="R2375" s="9">
        <f t="shared" si="376"/>
        <v>0.66231481482100207</v>
      </c>
      <c r="S2375" t="b">
        <v>0</v>
      </c>
      <c r="T2375">
        <v>1</v>
      </c>
      <c r="U2375" t="str">
        <f t="shared" si="377"/>
        <v/>
      </c>
      <c r="V2375" t="str">
        <f t="shared" si="378"/>
        <v/>
      </c>
      <c r="W2375" t="b">
        <v>0</v>
      </c>
      <c r="X2375" t="s">
        <v>8270</v>
      </c>
      <c r="Y2375" s="3">
        <f t="shared" si="379"/>
        <v>5.8823529411764708E-5</v>
      </c>
      <c r="Z2375" s="4">
        <f t="shared" si="372"/>
        <v>50</v>
      </c>
      <c r="AA2375" t="s">
        <v>8315</v>
      </c>
      <c r="AB2375" t="s">
        <v>8316</v>
      </c>
      <c r="AC2375">
        <f>1</f>
        <v>1</v>
      </c>
    </row>
    <row r="2376" spans="1:29" ht="43.2" x14ac:dyDescent="0.3">
      <c r="A2376">
        <v>2374</v>
      </c>
      <c r="B2376" s="1" t="s">
        <v>2375</v>
      </c>
      <c r="C2376" s="1" t="s">
        <v>6484</v>
      </c>
      <c r="D2376">
        <v>22000</v>
      </c>
      <c r="E2376">
        <f>VLOOKUP(D2376,LU_A!$C$2:$D$13,1,TRUE)</f>
        <v>20000</v>
      </c>
      <c r="F2376" t="str">
        <f>VLOOKUP($D2376,LU_A!$C$2:$D$13,2,TRUE)</f>
        <v>MedB</v>
      </c>
      <c r="G2376">
        <v>10</v>
      </c>
      <c r="H2376" t="s">
        <v>8220</v>
      </c>
      <c r="I2376" t="s">
        <v>8224</v>
      </c>
      <c r="J2376" t="s">
        <v>8246</v>
      </c>
      <c r="K2376">
        <v>1423772060</v>
      </c>
      <c r="L2376" s="8">
        <f t="shared" si="370"/>
        <v>42047.843287037031</v>
      </c>
      <c r="M2376" s="8">
        <f t="shared" si="373"/>
        <v>42047</v>
      </c>
      <c r="N2376" s="9">
        <f t="shared" si="374"/>
        <v>0.84328703703067731</v>
      </c>
      <c r="O2376">
        <v>1421180060</v>
      </c>
      <c r="P2376" s="8">
        <f t="shared" si="371"/>
        <v>42017.843287037031</v>
      </c>
      <c r="Q2376" s="8">
        <f t="shared" si="375"/>
        <v>42017</v>
      </c>
      <c r="R2376" s="9">
        <f t="shared" si="376"/>
        <v>0.84328703703067731</v>
      </c>
      <c r="S2376" t="b">
        <v>0</v>
      </c>
      <c r="T2376">
        <v>1</v>
      </c>
      <c r="U2376" t="str">
        <f t="shared" si="377"/>
        <v/>
      </c>
      <c r="V2376" t="str">
        <f t="shared" si="378"/>
        <v/>
      </c>
      <c r="W2376" t="b">
        <v>0</v>
      </c>
      <c r="X2376" t="s">
        <v>8270</v>
      </c>
      <c r="Y2376" s="3">
        <f t="shared" si="379"/>
        <v>4.5454545454545455E-4</v>
      </c>
      <c r="Z2376" s="4">
        <f t="shared" si="372"/>
        <v>10</v>
      </c>
      <c r="AA2376" t="s">
        <v>8315</v>
      </c>
      <c r="AB2376" t="s">
        <v>8316</v>
      </c>
      <c r="AC2376">
        <f>1</f>
        <v>1</v>
      </c>
    </row>
    <row r="2377" spans="1:29" ht="43.2" x14ac:dyDescent="0.3">
      <c r="A2377">
        <v>2375</v>
      </c>
      <c r="B2377" s="1" t="s">
        <v>2376</v>
      </c>
      <c r="C2377" s="1" t="s">
        <v>6485</v>
      </c>
      <c r="D2377">
        <v>10000</v>
      </c>
      <c r="E2377">
        <f>VLOOKUP(D2377,LU_A!$C$2:$D$13,1,TRUE)</f>
        <v>10000</v>
      </c>
      <c r="F2377" t="str">
        <f>VLOOKUP($D2377,LU_A!$C$2:$D$13,2,TRUE)</f>
        <v>SmD</v>
      </c>
      <c r="G2377">
        <v>0</v>
      </c>
      <c r="H2377" t="s">
        <v>8220</v>
      </c>
      <c r="I2377" t="s">
        <v>8224</v>
      </c>
      <c r="J2377" t="s">
        <v>8246</v>
      </c>
      <c r="K2377">
        <v>1473451437</v>
      </c>
      <c r="L2377" s="8">
        <f t="shared" si="370"/>
        <v>42622.836076388892</v>
      </c>
      <c r="M2377" s="8">
        <f t="shared" si="373"/>
        <v>42622</v>
      </c>
      <c r="N2377" s="9">
        <f t="shared" si="374"/>
        <v>0.836076388892252</v>
      </c>
      <c r="O2377">
        <v>1470859437</v>
      </c>
      <c r="P2377" s="8">
        <f t="shared" si="371"/>
        <v>42592.836076388892</v>
      </c>
      <c r="Q2377" s="8">
        <f t="shared" si="375"/>
        <v>42592</v>
      </c>
      <c r="R2377" s="9">
        <f t="shared" si="376"/>
        <v>0.836076388892252</v>
      </c>
      <c r="S2377" t="b">
        <v>0</v>
      </c>
      <c r="T2377">
        <v>0</v>
      </c>
      <c r="U2377" t="str">
        <f t="shared" si="377"/>
        <v/>
      </c>
      <c r="V2377" t="str">
        <f t="shared" si="378"/>
        <v/>
      </c>
      <c r="W2377" t="b">
        <v>0</v>
      </c>
      <c r="X2377" t="s">
        <v>8270</v>
      </c>
      <c r="Y2377" s="3">
        <f t="shared" si="379"/>
        <v>0</v>
      </c>
      <c r="Z2377" s="4" t="str">
        <f t="shared" si="372"/>
        <v xml:space="preserve"> </v>
      </c>
      <c r="AA2377" t="s">
        <v>8315</v>
      </c>
      <c r="AB2377" t="s">
        <v>8316</v>
      </c>
      <c r="AC2377">
        <f>1</f>
        <v>1</v>
      </c>
    </row>
    <row r="2378" spans="1:29" ht="43.2" x14ac:dyDescent="0.3">
      <c r="A2378">
        <v>2376</v>
      </c>
      <c r="B2378" s="1" t="s">
        <v>2377</v>
      </c>
      <c r="C2378" s="1" t="s">
        <v>6486</v>
      </c>
      <c r="D2378">
        <v>3000</v>
      </c>
      <c r="E2378">
        <f>VLOOKUP(D2378,LU_A!$C$2:$D$13,1,TRUE)</f>
        <v>1000</v>
      </c>
      <c r="F2378" t="str">
        <f>VLOOKUP($D2378,LU_A!$C$2:$D$13,2,TRUE)</f>
        <v>SmB</v>
      </c>
      <c r="G2378">
        <v>326.33</v>
      </c>
      <c r="H2378" t="s">
        <v>8220</v>
      </c>
      <c r="I2378" t="s">
        <v>8224</v>
      </c>
      <c r="J2378" t="s">
        <v>8246</v>
      </c>
      <c r="K2378">
        <v>1449785566</v>
      </c>
      <c r="L2378" s="8">
        <f t="shared" si="370"/>
        <v>42348.925532407404</v>
      </c>
      <c r="M2378" s="8">
        <f t="shared" si="373"/>
        <v>42348</v>
      </c>
      <c r="N2378" s="9">
        <f t="shared" si="374"/>
        <v>0.92553240740380716</v>
      </c>
      <c r="O2378">
        <v>1447193566</v>
      </c>
      <c r="P2378" s="8">
        <f t="shared" si="371"/>
        <v>42318.925532407404</v>
      </c>
      <c r="Q2378" s="8">
        <f t="shared" si="375"/>
        <v>42318</v>
      </c>
      <c r="R2378" s="9">
        <f t="shared" si="376"/>
        <v>0.92553240740380716</v>
      </c>
      <c r="S2378" t="b">
        <v>0</v>
      </c>
      <c r="T2378">
        <v>4</v>
      </c>
      <c r="U2378" t="str">
        <f t="shared" si="377"/>
        <v/>
      </c>
      <c r="V2378" t="str">
        <f t="shared" si="378"/>
        <v/>
      </c>
      <c r="W2378" t="b">
        <v>0</v>
      </c>
      <c r="X2378" t="s">
        <v>8270</v>
      </c>
      <c r="Y2378" s="3">
        <f t="shared" si="379"/>
        <v>0.10877666666666666</v>
      </c>
      <c r="Z2378" s="4">
        <f t="shared" si="372"/>
        <v>81.582499999999996</v>
      </c>
      <c r="AA2378" t="s">
        <v>8315</v>
      </c>
      <c r="AB2378" t="s">
        <v>8316</v>
      </c>
      <c r="AC2378">
        <f>1</f>
        <v>1</v>
      </c>
    </row>
    <row r="2379" spans="1:29" ht="43.2" x14ac:dyDescent="0.3">
      <c r="A2379">
        <v>2377</v>
      </c>
      <c r="B2379" s="1" t="s">
        <v>2378</v>
      </c>
      <c r="C2379" s="1" t="s">
        <v>6487</v>
      </c>
      <c r="D2379">
        <v>2500</v>
      </c>
      <c r="E2379">
        <f>VLOOKUP(D2379,LU_A!$C$2:$D$13,1,TRUE)</f>
        <v>1000</v>
      </c>
      <c r="F2379" t="str">
        <f>VLOOKUP($D2379,LU_A!$C$2:$D$13,2,TRUE)</f>
        <v>SmB</v>
      </c>
      <c r="G2379">
        <v>0</v>
      </c>
      <c r="H2379" t="s">
        <v>8220</v>
      </c>
      <c r="I2379" t="s">
        <v>8229</v>
      </c>
      <c r="J2379" t="s">
        <v>8251</v>
      </c>
      <c r="K2379">
        <v>1480110783</v>
      </c>
      <c r="L2379" s="8">
        <f t="shared" si="370"/>
        <v>42699.911840277782</v>
      </c>
      <c r="M2379" s="8">
        <f t="shared" si="373"/>
        <v>42699</v>
      </c>
      <c r="N2379" s="9">
        <f t="shared" si="374"/>
        <v>0.91184027778217569</v>
      </c>
      <c r="O2379">
        <v>1477515183</v>
      </c>
      <c r="P2379" s="8">
        <f t="shared" si="371"/>
        <v>42669.870173611111</v>
      </c>
      <c r="Q2379" s="8">
        <f t="shared" si="375"/>
        <v>42669</v>
      </c>
      <c r="R2379" s="9">
        <f t="shared" si="376"/>
        <v>0.87017361111065838</v>
      </c>
      <c r="S2379" t="b">
        <v>0</v>
      </c>
      <c r="T2379">
        <v>0</v>
      </c>
      <c r="U2379" t="str">
        <f t="shared" si="377"/>
        <v/>
      </c>
      <c r="V2379" t="str">
        <f t="shared" si="378"/>
        <v/>
      </c>
      <c r="W2379" t="b">
        <v>0</v>
      </c>
      <c r="X2379" t="s">
        <v>8270</v>
      </c>
      <c r="Y2379" s="3">
        <f t="shared" si="379"/>
        <v>0</v>
      </c>
      <c r="Z2379" s="4" t="str">
        <f t="shared" si="372"/>
        <v xml:space="preserve"> </v>
      </c>
      <c r="AA2379" t="s">
        <v>8315</v>
      </c>
      <c r="AB2379" t="s">
        <v>8316</v>
      </c>
      <c r="AC2379">
        <f>1</f>
        <v>1</v>
      </c>
    </row>
    <row r="2380" spans="1:29" ht="43.2" x14ac:dyDescent="0.3">
      <c r="A2380">
        <v>2378</v>
      </c>
      <c r="B2380" s="1" t="s">
        <v>2379</v>
      </c>
      <c r="C2380" s="1" t="s">
        <v>6488</v>
      </c>
      <c r="D2380">
        <v>110000</v>
      </c>
      <c r="E2380">
        <f>VLOOKUP(D2380,LU_A!$C$2:$D$13,1,TRUE)</f>
        <v>50000</v>
      </c>
      <c r="F2380" t="str">
        <f>VLOOKUP($D2380,LU_A!$C$2:$D$13,2,TRUE)</f>
        <v>LgD</v>
      </c>
      <c r="G2380">
        <v>0</v>
      </c>
      <c r="H2380" t="s">
        <v>8220</v>
      </c>
      <c r="I2380" t="s">
        <v>8224</v>
      </c>
      <c r="J2380" t="s">
        <v>8246</v>
      </c>
      <c r="K2380">
        <v>1440548330</v>
      </c>
      <c r="L2380" s="8">
        <f t="shared" si="370"/>
        <v>42242.013078703705</v>
      </c>
      <c r="M2380" s="8">
        <f t="shared" si="373"/>
        <v>42242</v>
      </c>
      <c r="N2380" s="9">
        <f t="shared" si="374"/>
        <v>1.3078703705104999E-2</v>
      </c>
      <c r="O2380">
        <v>1438042730</v>
      </c>
      <c r="P2380" s="8">
        <f t="shared" si="371"/>
        <v>42213.013078703705</v>
      </c>
      <c r="Q2380" s="8">
        <f t="shared" si="375"/>
        <v>42213</v>
      </c>
      <c r="R2380" s="9">
        <f t="shared" si="376"/>
        <v>1.3078703705104999E-2</v>
      </c>
      <c r="S2380" t="b">
        <v>0</v>
      </c>
      <c r="T2380">
        <v>0</v>
      </c>
      <c r="U2380" t="str">
        <f t="shared" si="377"/>
        <v/>
      </c>
      <c r="V2380" t="str">
        <f t="shared" si="378"/>
        <v/>
      </c>
      <c r="W2380" t="b">
        <v>0</v>
      </c>
      <c r="X2380" t="s">
        <v>8270</v>
      </c>
      <c r="Y2380" s="3">
        <f t="shared" si="379"/>
        <v>0</v>
      </c>
      <c r="Z2380" s="4" t="str">
        <f t="shared" si="372"/>
        <v xml:space="preserve"> </v>
      </c>
      <c r="AA2380" t="s">
        <v>8315</v>
      </c>
      <c r="AB2380" t="s">
        <v>8316</v>
      </c>
      <c r="AC2380">
        <f>1</f>
        <v>1</v>
      </c>
    </row>
    <row r="2381" spans="1:29" ht="28.8" x14ac:dyDescent="0.3">
      <c r="A2381">
        <v>2379</v>
      </c>
      <c r="B2381" s="1" t="s">
        <v>2380</v>
      </c>
      <c r="C2381" s="1" t="s">
        <v>6489</v>
      </c>
      <c r="D2381">
        <v>30000</v>
      </c>
      <c r="E2381">
        <f>VLOOKUP(D2381,LU_A!$C$2:$D$13,1,TRUE)</f>
        <v>30000</v>
      </c>
      <c r="F2381" t="str">
        <f>VLOOKUP($D2381,LU_A!$C$2:$D$13,2,TRUE)</f>
        <v>MedD</v>
      </c>
      <c r="G2381">
        <v>0</v>
      </c>
      <c r="H2381" t="s">
        <v>8220</v>
      </c>
      <c r="I2381" t="s">
        <v>8224</v>
      </c>
      <c r="J2381" t="s">
        <v>8246</v>
      </c>
      <c r="K2381">
        <v>1444004616</v>
      </c>
      <c r="L2381" s="8">
        <f t="shared" si="370"/>
        <v>42282.016388888893</v>
      </c>
      <c r="M2381" s="8">
        <f t="shared" si="373"/>
        <v>42282</v>
      </c>
      <c r="N2381" s="9">
        <f t="shared" si="374"/>
        <v>1.6388888892834075E-2</v>
      </c>
      <c r="O2381">
        <v>1440116616</v>
      </c>
      <c r="P2381" s="8">
        <f t="shared" si="371"/>
        <v>42237.016388888893</v>
      </c>
      <c r="Q2381" s="8">
        <f t="shared" si="375"/>
        <v>42237</v>
      </c>
      <c r="R2381" s="9">
        <f t="shared" si="376"/>
        <v>1.6388888892834075E-2</v>
      </c>
      <c r="S2381" t="b">
        <v>0</v>
      </c>
      <c r="T2381">
        <v>0</v>
      </c>
      <c r="U2381" t="str">
        <f t="shared" si="377"/>
        <v/>
      </c>
      <c r="V2381" t="str">
        <f t="shared" si="378"/>
        <v/>
      </c>
      <c r="W2381" t="b">
        <v>0</v>
      </c>
      <c r="X2381" t="s">
        <v>8270</v>
      </c>
      <c r="Y2381" s="3">
        <f t="shared" si="379"/>
        <v>0</v>
      </c>
      <c r="Z2381" s="4" t="str">
        <f t="shared" si="372"/>
        <v xml:space="preserve"> </v>
      </c>
      <c r="AA2381" t="s">
        <v>8315</v>
      </c>
      <c r="AB2381" t="s">
        <v>8316</v>
      </c>
      <c r="AC2381">
        <f>1</f>
        <v>1</v>
      </c>
    </row>
    <row r="2382" spans="1:29" ht="43.2" x14ac:dyDescent="0.3">
      <c r="A2382">
        <v>2380</v>
      </c>
      <c r="B2382" s="1" t="s">
        <v>2381</v>
      </c>
      <c r="C2382" s="1" t="s">
        <v>6490</v>
      </c>
      <c r="D2382">
        <v>15000</v>
      </c>
      <c r="E2382">
        <f>VLOOKUP(D2382,LU_A!$C$2:$D$13,1,TRUE)</f>
        <v>15000</v>
      </c>
      <c r="F2382" t="str">
        <f>VLOOKUP($D2382,LU_A!$C$2:$D$13,2,TRUE)</f>
        <v>MedA</v>
      </c>
      <c r="G2382">
        <v>55</v>
      </c>
      <c r="H2382" t="s">
        <v>8220</v>
      </c>
      <c r="I2382" t="s">
        <v>8224</v>
      </c>
      <c r="J2382" t="s">
        <v>8246</v>
      </c>
      <c r="K2382">
        <v>1443726142</v>
      </c>
      <c r="L2382" s="8">
        <f t="shared" si="370"/>
        <v>42278.793310185181</v>
      </c>
      <c r="M2382" s="8">
        <f t="shared" si="373"/>
        <v>42278</v>
      </c>
      <c r="N2382" s="9">
        <f t="shared" si="374"/>
        <v>0.79331018518132623</v>
      </c>
      <c r="O2382">
        <v>1441134142</v>
      </c>
      <c r="P2382" s="8">
        <f t="shared" si="371"/>
        <v>42248.793310185181</v>
      </c>
      <c r="Q2382" s="8">
        <f t="shared" si="375"/>
        <v>42248</v>
      </c>
      <c r="R2382" s="9">
        <f t="shared" si="376"/>
        <v>0.79331018518132623</v>
      </c>
      <c r="S2382" t="b">
        <v>0</v>
      </c>
      <c r="T2382">
        <v>3</v>
      </c>
      <c r="U2382" t="str">
        <f t="shared" si="377"/>
        <v/>
      </c>
      <c r="V2382" t="str">
        <f t="shared" si="378"/>
        <v/>
      </c>
      <c r="W2382" t="b">
        <v>0</v>
      </c>
      <c r="X2382" t="s">
        <v>8270</v>
      </c>
      <c r="Y2382" s="3">
        <f t="shared" si="379"/>
        <v>3.6666666666666666E-3</v>
      </c>
      <c r="Z2382" s="4">
        <f t="shared" si="372"/>
        <v>18.333333333333332</v>
      </c>
      <c r="AA2382" t="s">
        <v>8315</v>
      </c>
      <c r="AB2382" t="s">
        <v>8316</v>
      </c>
      <c r="AC2382">
        <f>1</f>
        <v>1</v>
      </c>
    </row>
    <row r="2383" spans="1:29" ht="43.2" x14ac:dyDescent="0.3">
      <c r="A2383">
        <v>2381</v>
      </c>
      <c r="B2383" s="1" t="s">
        <v>2382</v>
      </c>
      <c r="C2383" s="1" t="s">
        <v>6491</v>
      </c>
      <c r="D2383">
        <v>86350</v>
      </c>
      <c r="E2383">
        <f>VLOOKUP(D2383,LU_A!$C$2:$D$13,1,TRUE)</f>
        <v>50000</v>
      </c>
      <c r="F2383" t="str">
        <f>VLOOKUP($D2383,LU_A!$C$2:$D$13,2,TRUE)</f>
        <v>LgD</v>
      </c>
      <c r="G2383">
        <v>1571</v>
      </c>
      <c r="H2383" t="s">
        <v>8220</v>
      </c>
      <c r="I2383" t="s">
        <v>8224</v>
      </c>
      <c r="J2383" t="s">
        <v>8246</v>
      </c>
      <c r="K2383">
        <v>1428704848</v>
      </c>
      <c r="L2383" s="8">
        <f t="shared" si="370"/>
        <v>42104.935740740737</v>
      </c>
      <c r="M2383" s="8">
        <f t="shared" si="373"/>
        <v>42104</v>
      </c>
      <c r="N2383" s="9">
        <f t="shared" si="374"/>
        <v>0.93574074073694646</v>
      </c>
      <c r="O2383">
        <v>1426112848</v>
      </c>
      <c r="P2383" s="8">
        <f t="shared" si="371"/>
        <v>42074.935740740737</v>
      </c>
      <c r="Q2383" s="8">
        <f t="shared" si="375"/>
        <v>42074</v>
      </c>
      <c r="R2383" s="9">
        <f t="shared" si="376"/>
        <v>0.93574074073694646</v>
      </c>
      <c r="S2383" t="b">
        <v>0</v>
      </c>
      <c r="T2383">
        <v>7</v>
      </c>
      <c r="U2383" t="str">
        <f t="shared" si="377"/>
        <v/>
      </c>
      <c r="V2383" t="str">
        <f t="shared" si="378"/>
        <v/>
      </c>
      <c r="W2383" t="b">
        <v>0</v>
      </c>
      <c r="X2383" t="s">
        <v>8270</v>
      </c>
      <c r="Y2383" s="3">
        <f t="shared" si="379"/>
        <v>1.8193398957730169E-2</v>
      </c>
      <c r="Z2383" s="4">
        <f t="shared" si="372"/>
        <v>224.42857142857142</v>
      </c>
      <c r="AA2383" t="s">
        <v>8315</v>
      </c>
      <c r="AB2383" t="s">
        <v>8316</v>
      </c>
      <c r="AC2383">
        <f>1</f>
        <v>1</v>
      </c>
    </row>
    <row r="2384" spans="1:29" ht="57.6" x14ac:dyDescent="0.3">
      <c r="A2384">
        <v>2382</v>
      </c>
      <c r="B2384" s="1" t="s">
        <v>2383</v>
      </c>
      <c r="C2384" s="1" t="s">
        <v>6492</v>
      </c>
      <c r="D2384">
        <v>3000</v>
      </c>
      <c r="E2384">
        <f>VLOOKUP(D2384,LU_A!$C$2:$D$13,1,TRUE)</f>
        <v>1000</v>
      </c>
      <c r="F2384" t="str">
        <f>VLOOKUP($D2384,LU_A!$C$2:$D$13,2,TRUE)</f>
        <v>SmB</v>
      </c>
      <c r="G2384">
        <v>75</v>
      </c>
      <c r="H2384" t="s">
        <v>8220</v>
      </c>
      <c r="I2384" t="s">
        <v>8224</v>
      </c>
      <c r="J2384" t="s">
        <v>8246</v>
      </c>
      <c r="K2384">
        <v>1438662603</v>
      </c>
      <c r="L2384" s="8">
        <f t="shared" si="370"/>
        <v>42220.187534722223</v>
      </c>
      <c r="M2384" s="8">
        <f t="shared" si="373"/>
        <v>42220</v>
      </c>
      <c r="N2384" s="9">
        <f t="shared" si="374"/>
        <v>0.187534722223063</v>
      </c>
      <c r="O2384">
        <v>1436502603</v>
      </c>
      <c r="P2384" s="8">
        <f t="shared" si="371"/>
        <v>42195.187534722223</v>
      </c>
      <c r="Q2384" s="8">
        <f t="shared" si="375"/>
        <v>42195</v>
      </c>
      <c r="R2384" s="9">
        <f t="shared" si="376"/>
        <v>0.187534722223063</v>
      </c>
      <c r="S2384" t="b">
        <v>0</v>
      </c>
      <c r="T2384">
        <v>2</v>
      </c>
      <c r="U2384" t="str">
        <f t="shared" si="377"/>
        <v/>
      </c>
      <c r="V2384" t="str">
        <f t="shared" si="378"/>
        <v/>
      </c>
      <c r="W2384" t="b">
        <v>0</v>
      </c>
      <c r="X2384" t="s">
        <v>8270</v>
      </c>
      <c r="Y2384" s="3">
        <f t="shared" si="379"/>
        <v>2.5000000000000001E-2</v>
      </c>
      <c r="Z2384" s="4">
        <f t="shared" si="372"/>
        <v>37.5</v>
      </c>
      <c r="AA2384" t="s">
        <v>8315</v>
      </c>
      <c r="AB2384" t="s">
        <v>8316</v>
      </c>
      <c r="AC2384">
        <f>1</f>
        <v>1</v>
      </c>
    </row>
    <row r="2385" spans="1:29" ht="43.2" x14ac:dyDescent="0.3">
      <c r="A2385">
        <v>2383</v>
      </c>
      <c r="B2385" s="1" t="s">
        <v>2384</v>
      </c>
      <c r="C2385" s="1" t="s">
        <v>6493</v>
      </c>
      <c r="D2385">
        <v>10000</v>
      </c>
      <c r="E2385">
        <f>VLOOKUP(D2385,LU_A!$C$2:$D$13,1,TRUE)</f>
        <v>10000</v>
      </c>
      <c r="F2385" t="str">
        <f>VLOOKUP($D2385,LU_A!$C$2:$D$13,2,TRUE)</f>
        <v>SmD</v>
      </c>
      <c r="G2385">
        <v>435</v>
      </c>
      <c r="H2385" t="s">
        <v>8220</v>
      </c>
      <c r="I2385" t="s">
        <v>8228</v>
      </c>
      <c r="J2385" t="s">
        <v>8250</v>
      </c>
      <c r="K2385">
        <v>1424568107</v>
      </c>
      <c r="L2385" s="8">
        <f t="shared" si="370"/>
        <v>42057.056793981479</v>
      </c>
      <c r="M2385" s="8">
        <f t="shared" si="373"/>
        <v>42057</v>
      </c>
      <c r="N2385" s="9">
        <f t="shared" si="374"/>
        <v>5.6793981479131617E-2</v>
      </c>
      <c r="O2385">
        <v>1421976107</v>
      </c>
      <c r="P2385" s="8">
        <f t="shared" si="371"/>
        <v>42027.056793981479</v>
      </c>
      <c r="Q2385" s="8">
        <f t="shared" si="375"/>
        <v>42027</v>
      </c>
      <c r="R2385" s="9">
        <f t="shared" si="376"/>
        <v>5.6793981479131617E-2</v>
      </c>
      <c r="S2385" t="b">
        <v>0</v>
      </c>
      <c r="T2385">
        <v>3</v>
      </c>
      <c r="U2385" t="str">
        <f t="shared" si="377"/>
        <v/>
      </c>
      <c r="V2385" t="str">
        <f t="shared" si="378"/>
        <v/>
      </c>
      <c r="W2385" t="b">
        <v>0</v>
      </c>
      <c r="X2385" t="s">
        <v>8270</v>
      </c>
      <c r="Y2385" s="3">
        <f t="shared" si="379"/>
        <v>4.3499999999999997E-2</v>
      </c>
      <c r="Z2385" s="4">
        <f t="shared" si="372"/>
        <v>145</v>
      </c>
      <c r="AA2385" t="s">
        <v>8315</v>
      </c>
      <c r="AB2385" t="s">
        <v>8316</v>
      </c>
      <c r="AC2385">
        <f>1</f>
        <v>1</v>
      </c>
    </row>
    <row r="2386" spans="1:29" ht="57.6" x14ac:dyDescent="0.3">
      <c r="A2386">
        <v>2384</v>
      </c>
      <c r="B2386" s="1" t="s">
        <v>2385</v>
      </c>
      <c r="C2386" s="1" t="s">
        <v>6494</v>
      </c>
      <c r="D2386">
        <v>1000</v>
      </c>
      <c r="E2386">
        <f>VLOOKUP(D2386,LU_A!$C$2:$D$13,1,TRUE)</f>
        <v>1000</v>
      </c>
      <c r="F2386" t="str">
        <f>VLOOKUP($D2386,LU_A!$C$2:$D$13,2,TRUE)</f>
        <v>SmB</v>
      </c>
      <c r="G2386">
        <v>8</v>
      </c>
      <c r="H2386" t="s">
        <v>8220</v>
      </c>
      <c r="I2386" t="s">
        <v>8224</v>
      </c>
      <c r="J2386" t="s">
        <v>8246</v>
      </c>
      <c r="K2386">
        <v>1415932643</v>
      </c>
      <c r="L2386" s="8">
        <f t="shared" si="370"/>
        <v>41957.109293981484</v>
      </c>
      <c r="M2386" s="8">
        <f t="shared" si="373"/>
        <v>41957</v>
      </c>
      <c r="N2386" s="9">
        <f t="shared" si="374"/>
        <v>0.10929398148437031</v>
      </c>
      <c r="O2386">
        <v>1413337043</v>
      </c>
      <c r="P2386" s="8">
        <f t="shared" si="371"/>
        <v>41927.067627314813</v>
      </c>
      <c r="Q2386" s="8">
        <f t="shared" si="375"/>
        <v>41927</v>
      </c>
      <c r="R2386" s="9">
        <f t="shared" si="376"/>
        <v>6.7627314812853001E-2</v>
      </c>
      <c r="S2386" t="b">
        <v>0</v>
      </c>
      <c r="T2386">
        <v>8</v>
      </c>
      <c r="U2386" t="str">
        <f t="shared" si="377"/>
        <v/>
      </c>
      <c r="V2386" t="str">
        <f t="shared" si="378"/>
        <v/>
      </c>
      <c r="W2386" t="b">
        <v>0</v>
      </c>
      <c r="X2386" t="s">
        <v>8270</v>
      </c>
      <c r="Y2386" s="3">
        <f t="shared" si="379"/>
        <v>8.0000000000000002E-3</v>
      </c>
      <c r="Z2386" s="4">
        <f t="shared" si="372"/>
        <v>1</v>
      </c>
      <c r="AA2386" t="s">
        <v>8315</v>
      </c>
      <c r="AB2386" t="s">
        <v>8316</v>
      </c>
      <c r="AC2386">
        <f>1</f>
        <v>1</v>
      </c>
    </row>
    <row r="2387" spans="1:29" ht="43.2" x14ac:dyDescent="0.3">
      <c r="A2387">
        <v>2385</v>
      </c>
      <c r="B2387" s="1" t="s">
        <v>2386</v>
      </c>
      <c r="C2387" s="1" t="s">
        <v>6495</v>
      </c>
      <c r="D2387">
        <v>65000</v>
      </c>
      <c r="E2387">
        <f>VLOOKUP(D2387,LU_A!$C$2:$D$13,1,TRUE)</f>
        <v>50000</v>
      </c>
      <c r="F2387" t="str">
        <f>VLOOKUP($D2387,LU_A!$C$2:$D$13,2,TRUE)</f>
        <v>LgD</v>
      </c>
      <c r="G2387">
        <v>788</v>
      </c>
      <c r="H2387" t="s">
        <v>8220</v>
      </c>
      <c r="I2387" t="s">
        <v>8224</v>
      </c>
      <c r="J2387" t="s">
        <v>8246</v>
      </c>
      <c r="K2387">
        <v>1438793432</v>
      </c>
      <c r="L2387" s="8">
        <f t="shared" si="370"/>
        <v>42221.70175925926</v>
      </c>
      <c r="M2387" s="8">
        <f t="shared" si="373"/>
        <v>42221</v>
      </c>
      <c r="N2387" s="9">
        <f t="shared" si="374"/>
        <v>0.70175925926014315</v>
      </c>
      <c r="O2387">
        <v>1436201432</v>
      </c>
      <c r="P2387" s="8">
        <f t="shared" si="371"/>
        <v>42191.70175925926</v>
      </c>
      <c r="Q2387" s="8">
        <f t="shared" si="375"/>
        <v>42191</v>
      </c>
      <c r="R2387" s="9">
        <f t="shared" si="376"/>
        <v>0.70175925926014315</v>
      </c>
      <c r="S2387" t="b">
        <v>0</v>
      </c>
      <c r="T2387">
        <v>7</v>
      </c>
      <c r="U2387" t="str">
        <f t="shared" si="377"/>
        <v/>
      </c>
      <c r="V2387" t="str">
        <f t="shared" si="378"/>
        <v/>
      </c>
      <c r="W2387" t="b">
        <v>0</v>
      </c>
      <c r="X2387" t="s">
        <v>8270</v>
      </c>
      <c r="Y2387" s="3">
        <f t="shared" si="379"/>
        <v>1.2123076923076924E-2</v>
      </c>
      <c r="Z2387" s="4">
        <f t="shared" si="372"/>
        <v>112.57142857142857</v>
      </c>
      <c r="AA2387" t="s">
        <v>8315</v>
      </c>
      <c r="AB2387" t="s">
        <v>8316</v>
      </c>
      <c r="AC2387">
        <f>1</f>
        <v>1</v>
      </c>
    </row>
    <row r="2388" spans="1:29" ht="43.2" x14ac:dyDescent="0.3">
      <c r="A2388">
        <v>2386</v>
      </c>
      <c r="B2388" s="1" t="s">
        <v>2387</v>
      </c>
      <c r="C2388" s="1" t="s">
        <v>6496</v>
      </c>
      <c r="D2388">
        <v>30000</v>
      </c>
      <c r="E2388">
        <f>VLOOKUP(D2388,LU_A!$C$2:$D$13,1,TRUE)</f>
        <v>30000</v>
      </c>
      <c r="F2388" t="str">
        <f>VLOOKUP($D2388,LU_A!$C$2:$D$13,2,TRUE)</f>
        <v>MedD</v>
      </c>
      <c r="G2388">
        <v>0</v>
      </c>
      <c r="H2388" t="s">
        <v>8220</v>
      </c>
      <c r="I2388" t="s">
        <v>8229</v>
      </c>
      <c r="J2388" t="s">
        <v>8251</v>
      </c>
      <c r="K2388">
        <v>1420920424</v>
      </c>
      <c r="L2388" s="8">
        <f t="shared" si="370"/>
        <v>42014.838240740741</v>
      </c>
      <c r="M2388" s="8">
        <f t="shared" si="373"/>
        <v>42014</v>
      </c>
      <c r="N2388" s="9">
        <f t="shared" si="374"/>
        <v>0.83824074074072996</v>
      </c>
      <c r="O2388">
        <v>1415736424</v>
      </c>
      <c r="P2388" s="8">
        <f t="shared" si="371"/>
        <v>41954.838240740741</v>
      </c>
      <c r="Q2388" s="8">
        <f t="shared" si="375"/>
        <v>41954</v>
      </c>
      <c r="R2388" s="9">
        <f t="shared" si="376"/>
        <v>0.83824074074072996</v>
      </c>
      <c r="S2388" t="b">
        <v>0</v>
      </c>
      <c r="T2388">
        <v>0</v>
      </c>
      <c r="U2388" t="str">
        <f t="shared" si="377"/>
        <v/>
      </c>
      <c r="V2388" t="str">
        <f t="shared" si="378"/>
        <v/>
      </c>
      <c r="W2388" t="b">
        <v>0</v>
      </c>
      <c r="X2388" t="s">
        <v>8270</v>
      </c>
      <c r="Y2388" s="3">
        <f t="shared" si="379"/>
        <v>0</v>
      </c>
      <c r="Z2388" s="4" t="str">
        <f t="shared" si="372"/>
        <v xml:space="preserve"> </v>
      </c>
      <c r="AA2388" t="s">
        <v>8315</v>
      </c>
      <c r="AB2388" t="s">
        <v>8316</v>
      </c>
      <c r="AC2388">
        <f>1</f>
        <v>1</v>
      </c>
    </row>
    <row r="2389" spans="1:29" ht="43.2" x14ac:dyDescent="0.3">
      <c r="A2389">
        <v>2387</v>
      </c>
      <c r="B2389" s="1" t="s">
        <v>2388</v>
      </c>
      <c r="C2389" s="1" t="s">
        <v>6497</v>
      </c>
      <c r="D2389">
        <v>150000</v>
      </c>
      <c r="E2389">
        <f>VLOOKUP(D2389,LU_A!$C$2:$D$13,1,TRUE)</f>
        <v>50000</v>
      </c>
      <c r="F2389" t="str">
        <f>VLOOKUP($D2389,LU_A!$C$2:$D$13,2,TRUE)</f>
        <v>LgD</v>
      </c>
      <c r="G2389">
        <v>1026</v>
      </c>
      <c r="H2389" t="s">
        <v>8220</v>
      </c>
      <c r="I2389" t="s">
        <v>8224</v>
      </c>
      <c r="J2389" t="s">
        <v>8246</v>
      </c>
      <c r="K2389">
        <v>1469199740</v>
      </c>
      <c r="L2389" s="8">
        <f t="shared" si="370"/>
        <v>42573.626620370371</v>
      </c>
      <c r="M2389" s="8">
        <f t="shared" si="373"/>
        <v>42573</v>
      </c>
      <c r="N2389" s="9">
        <f t="shared" si="374"/>
        <v>0.62662037037080154</v>
      </c>
      <c r="O2389">
        <v>1465311740</v>
      </c>
      <c r="P2389" s="8">
        <f t="shared" si="371"/>
        <v>42528.626620370371</v>
      </c>
      <c r="Q2389" s="8">
        <f t="shared" si="375"/>
        <v>42528</v>
      </c>
      <c r="R2389" s="9">
        <f t="shared" si="376"/>
        <v>0.62662037037080154</v>
      </c>
      <c r="S2389" t="b">
        <v>0</v>
      </c>
      <c r="T2389">
        <v>3</v>
      </c>
      <c r="U2389" t="str">
        <f t="shared" si="377"/>
        <v/>
      </c>
      <c r="V2389" t="str">
        <f t="shared" si="378"/>
        <v/>
      </c>
      <c r="W2389" t="b">
        <v>0</v>
      </c>
      <c r="X2389" t="s">
        <v>8270</v>
      </c>
      <c r="Y2389" s="3">
        <f t="shared" si="379"/>
        <v>6.8399999999999997E-3</v>
      </c>
      <c r="Z2389" s="4">
        <f t="shared" si="372"/>
        <v>342</v>
      </c>
      <c r="AA2389" t="s">
        <v>8315</v>
      </c>
      <c r="AB2389" t="s">
        <v>8316</v>
      </c>
      <c r="AC2389">
        <f>1</f>
        <v>1</v>
      </c>
    </row>
    <row r="2390" spans="1:29" ht="43.2" x14ac:dyDescent="0.3">
      <c r="A2390">
        <v>2388</v>
      </c>
      <c r="B2390" s="1" t="s">
        <v>2389</v>
      </c>
      <c r="C2390" s="1" t="s">
        <v>6498</v>
      </c>
      <c r="D2390">
        <v>37000</v>
      </c>
      <c r="E2390">
        <f>VLOOKUP(D2390,LU_A!$C$2:$D$13,1,TRUE)</f>
        <v>35000</v>
      </c>
      <c r="F2390" t="str">
        <f>VLOOKUP($D2390,LU_A!$C$2:$D$13,2,TRUE)</f>
        <v>LgA</v>
      </c>
      <c r="G2390">
        <v>463</v>
      </c>
      <c r="H2390" t="s">
        <v>8220</v>
      </c>
      <c r="I2390" t="s">
        <v>8224</v>
      </c>
      <c r="J2390" t="s">
        <v>8246</v>
      </c>
      <c r="K2390">
        <v>1421350140</v>
      </c>
      <c r="L2390" s="8">
        <f t="shared" si="370"/>
        <v>42019.811805555553</v>
      </c>
      <c r="M2390" s="8">
        <f t="shared" si="373"/>
        <v>42019</v>
      </c>
      <c r="N2390" s="9">
        <f t="shared" si="374"/>
        <v>0.81180555555329192</v>
      </c>
      <c r="O2390">
        <v>1418761759</v>
      </c>
      <c r="P2390" s="8">
        <f t="shared" si="371"/>
        <v>41989.853692129633</v>
      </c>
      <c r="Q2390" s="8">
        <f t="shared" si="375"/>
        <v>41989</v>
      </c>
      <c r="R2390" s="9">
        <f t="shared" si="376"/>
        <v>0.85369212963269092</v>
      </c>
      <c r="S2390" t="b">
        <v>0</v>
      </c>
      <c r="T2390">
        <v>8</v>
      </c>
      <c r="U2390" t="str">
        <f t="shared" si="377"/>
        <v/>
      </c>
      <c r="V2390" t="str">
        <f t="shared" si="378"/>
        <v/>
      </c>
      <c r="W2390" t="b">
        <v>0</v>
      </c>
      <c r="X2390" t="s">
        <v>8270</v>
      </c>
      <c r="Y2390" s="3">
        <f t="shared" si="379"/>
        <v>1.2513513513513513E-2</v>
      </c>
      <c r="Z2390" s="4">
        <f t="shared" si="372"/>
        <v>57.875</v>
      </c>
      <c r="AA2390" t="s">
        <v>8315</v>
      </c>
      <c r="AB2390" t="s">
        <v>8316</v>
      </c>
      <c r="AC2390">
        <f>1</f>
        <v>1</v>
      </c>
    </row>
    <row r="2391" spans="1:29" ht="57.6" x14ac:dyDescent="0.3">
      <c r="A2391">
        <v>2389</v>
      </c>
      <c r="B2391" s="1" t="s">
        <v>2390</v>
      </c>
      <c r="C2391" s="1" t="s">
        <v>6499</v>
      </c>
      <c r="D2391">
        <v>16000</v>
      </c>
      <c r="E2391">
        <f>VLOOKUP(D2391,LU_A!$C$2:$D$13,1,TRUE)</f>
        <v>15000</v>
      </c>
      <c r="F2391" t="str">
        <f>VLOOKUP($D2391,LU_A!$C$2:$D$13,2,TRUE)</f>
        <v>MedA</v>
      </c>
      <c r="G2391">
        <v>30</v>
      </c>
      <c r="H2391" t="s">
        <v>8220</v>
      </c>
      <c r="I2391" t="s">
        <v>8230</v>
      </c>
      <c r="J2391" t="s">
        <v>8249</v>
      </c>
      <c r="K2391">
        <v>1437861540</v>
      </c>
      <c r="L2391" s="8">
        <f t="shared" si="370"/>
        <v>42210.915972222225</v>
      </c>
      <c r="M2391" s="8">
        <f t="shared" si="373"/>
        <v>42210</v>
      </c>
      <c r="N2391" s="9">
        <f t="shared" si="374"/>
        <v>0.91597222222480923</v>
      </c>
      <c r="O2391">
        <v>1435160452</v>
      </c>
      <c r="P2391" s="8">
        <f t="shared" si="371"/>
        <v>42179.653379629628</v>
      </c>
      <c r="Q2391" s="8">
        <f t="shared" si="375"/>
        <v>42179</v>
      </c>
      <c r="R2391" s="9">
        <f t="shared" si="376"/>
        <v>0.65337962962803431</v>
      </c>
      <c r="S2391" t="b">
        <v>0</v>
      </c>
      <c r="T2391">
        <v>1</v>
      </c>
      <c r="U2391" t="str">
        <f t="shared" si="377"/>
        <v/>
      </c>
      <c r="V2391" t="str">
        <f t="shared" si="378"/>
        <v/>
      </c>
      <c r="W2391" t="b">
        <v>0</v>
      </c>
      <c r="X2391" t="s">
        <v>8270</v>
      </c>
      <c r="Y2391" s="3">
        <f t="shared" si="379"/>
        <v>1.8749999999999999E-3</v>
      </c>
      <c r="Z2391" s="4">
        <f t="shared" si="372"/>
        <v>30</v>
      </c>
      <c r="AA2391" t="s">
        <v>8315</v>
      </c>
      <c r="AB2391" t="s">
        <v>8316</v>
      </c>
      <c r="AC2391">
        <f>1</f>
        <v>1</v>
      </c>
    </row>
    <row r="2392" spans="1:29" ht="43.2" x14ac:dyDescent="0.3">
      <c r="A2392">
        <v>2390</v>
      </c>
      <c r="B2392" s="1" t="s">
        <v>2391</v>
      </c>
      <c r="C2392" s="1" t="s">
        <v>6500</v>
      </c>
      <c r="D2392">
        <v>510000</v>
      </c>
      <c r="E2392">
        <f>VLOOKUP(D2392,LU_A!$C$2:$D$13,1,TRUE)</f>
        <v>50000</v>
      </c>
      <c r="F2392" t="str">
        <f>VLOOKUP($D2392,LU_A!$C$2:$D$13,2,TRUE)</f>
        <v>LgD</v>
      </c>
      <c r="G2392">
        <v>0</v>
      </c>
      <c r="H2392" t="s">
        <v>8220</v>
      </c>
      <c r="I2392" t="s">
        <v>8226</v>
      </c>
      <c r="J2392" t="s">
        <v>8248</v>
      </c>
      <c r="K2392">
        <v>1420352264</v>
      </c>
      <c r="L2392" s="8">
        <f t="shared" si="370"/>
        <v>42008.262314814812</v>
      </c>
      <c r="M2392" s="8">
        <f t="shared" si="373"/>
        <v>42008</v>
      </c>
      <c r="N2392" s="9">
        <f t="shared" si="374"/>
        <v>0.26231481481227092</v>
      </c>
      <c r="O2392">
        <v>1416896264</v>
      </c>
      <c r="P2392" s="8">
        <f t="shared" si="371"/>
        <v>41968.262314814812</v>
      </c>
      <c r="Q2392" s="8">
        <f t="shared" si="375"/>
        <v>41968</v>
      </c>
      <c r="R2392" s="9">
        <f t="shared" si="376"/>
        <v>0.26231481481227092</v>
      </c>
      <c r="S2392" t="b">
        <v>0</v>
      </c>
      <c r="T2392">
        <v>0</v>
      </c>
      <c r="U2392" t="str">
        <f t="shared" si="377"/>
        <v/>
      </c>
      <c r="V2392" t="str">
        <f t="shared" si="378"/>
        <v/>
      </c>
      <c r="W2392" t="b">
        <v>0</v>
      </c>
      <c r="X2392" t="s">
        <v>8270</v>
      </c>
      <c r="Y2392" s="3">
        <f t="shared" si="379"/>
        <v>0</v>
      </c>
      <c r="Z2392" s="4" t="str">
        <f t="shared" si="372"/>
        <v xml:space="preserve"> </v>
      </c>
      <c r="AA2392" t="s">
        <v>8315</v>
      </c>
      <c r="AB2392" t="s">
        <v>8316</v>
      </c>
      <c r="AC2392">
        <f>1</f>
        <v>1</v>
      </c>
    </row>
    <row r="2393" spans="1:29" ht="28.8" x14ac:dyDescent="0.3">
      <c r="A2393">
        <v>2391</v>
      </c>
      <c r="B2393" s="1" t="s">
        <v>2392</v>
      </c>
      <c r="C2393" s="1" t="s">
        <v>6501</v>
      </c>
      <c r="D2393">
        <v>20000</v>
      </c>
      <c r="E2393">
        <f>VLOOKUP(D2393,LU_A!$C$2:$D$13,1,TRUE)</f>
        <v>20000</v>
      </c>
      <c r="F2393" t="str">
        <f>VLOOKUP($D2393,LU_A!$C$2:$D$13,2,TRUE)</f>
        <v>MedB</v>
      </c>
      <c r="G2393">
        <v>25</v>
      </c>
      <c r="H2393" t="s">
        <v>8220</v>
      </c>
      <c r="I2393" t="s">
        <v>8224</v>
      </c>
      <c r="J2393" t="s">
        <v>8246</v>
      </c>
      <c r="K2393">
        <v>1427825044</v>
      </c>
      <c r="L2393" s="8">
        <f t="shared" si="370"/>
        <v>42094.752824074079</v>
      </c>
      <c r="M2393" s="8">
        <f t="shared" si="373"/>
        <v>42094</v>
      </c>
      <c r="N2393" s="9">
        <f t="shared" si="374"/>
        <v>0.752824074079399</v>
      </c>
      <c r="O2393">
        <v>1425236644</v>
      </c>
      <c r="P2393" s="8">
        <f t="shared" si="371"/>
        <v>42064.794490740736</v>
      </c>
      <c r="Q2393" s="8">
        <f t="shared" si="375"/>
        <v>42064</v>
      </c>
      <c r="R2393" s="9">
        <f t="shared" si="376"/>
        <v>0.79449074073636439</v>
      </c>
      <c r="S2393" t="b">
        <v>0</v>
      </c>
      <c r="T2393">
        <v>1</v>
      </c>
      <c r="U2393" t="str">
        <f t="shared" si="377"/>
        <v/>
      </c>
      <c r="V2393" t="str">
        <f t="shared" si="378"/>
        <v/>
      </c>
      <c r="W2393" t="b">
        <v>0</v>
      </c>
      <c r="X2393" t="s">
        <v>8270</v>
      </c>
      <c r="Y2393" s="3">
        <f t="shared" si="379"/>
        <v>1.25E-3</v>
      </c>
      <c r="Z2393" s="4">
        <f t="shared" si="372"/>
        <v>25</v>
      </c>
      <c r="AA2393" t="s">
        <v>8315</v>
      </c>
      <c r="AB2393" t="s">
        <v>8316</v>
      </c>
      <c r="AC2393">
        <f>1</f>
        <v>1</v>
      </c>
    </row>
    <row r="2394" spans="1:29" ht="43.2" x14ac:dyDescent="0.3">
      <c r="A2394">
        <v>2392</v>
      </c>
      <c r="B2394" s="1" t="s">
        <v>2393</v>
      </c>
      <c r="C2394" s="1" t="s">
        <v>6502</v>
      </c>
      <c r="D2394">
        <v>4200</v>
      </c>
      <c r="E2394">
        <f>VLOOKUP(D2394,LU_A!$C$2:$D$13,1,TRUE)</f>
        <v>1000</v>
      </c>
      <c r="F2394" t="str">
        <f>VLOOKUP($D2394,LU_A!$C$2:$D$13,2,TRUE)</f>
        <v>SmB</v>
      </c>
      <c r="G2394">
        <v>0</v>
      </c>
      <c r="H2394" t="s">
        <v>8220</v>
      </c>
      <c r="I2394" t="s">
        <v>8224</v>
      </c>
      <c r="J2394" t="s">
        <v>8246</v>
      </c>
      <c r="K2394">
        <v>1446087223</v>
      </c>
      <c r="L2394" s="8">
        <f t="shared" si="370"/>
        <v>42306.120636574073</v>
      </c>
      <c r="M2394" s="8">
        <f t="shared" si="373"/>
        <v>42306</v>
      </c>
      <c r="N2394" s="9">
        <f t="shared" si="374"/>
        <v>0.12063657407270512</v>
      </c>
      <c r="O2394">
        <v>1443495223</v>
      </c>
      <c r="P2394" s="8">
        <f t="shared" si="371"/>
        <v>42276.120636574073</v>
      </c>
      <c r="Q2394" s="8">
        <f t="shared" si="375"/>
        <v>42276</v>
      </c>
      <c r="R2394" s="9">
        <f t="shared" si="376"/>
        <v>0.12063657407270512</v>
      </c>
      <c r="S2394" t="b">
        <v>0</v>
      </c>
      <c r="T2394">
        <v>0</v>
      </c>
      <c r="U2394" t="str">
        <f t="shared" si="377"/>
        <v/>
      </c>
      <c r="V2394" t="str">
        <f t="shared" si="378"/>
        <v/>
      </c>
      <c r="W2394" t="b">
        <v>0</v>
      </c>
      <c r="X2394" t="s">
        <v>8270</v>
      </c>
      <c r="Y2394" s="3">
        <f t="shared" si="379"/>
        <v>0</v>
      </c>
      <c r="Z2394" s="4" t="str">
        <f t="shared" si="372"/>
        <v xml:space="preserve"> </v>
      </c>
      <c r="AA2394" t="s">
        <v>8315</v>
      </c>
      <c r="AB2394" t="s">
        <v>8316</v>
      </c>
      <c r="AC2394">
        <f>1</f>
        <v>1</v>
      </c>
    </row>
    <row r="2395" spans="1:29" ht="43.2" x14ac:dyDescent="0.3">
      <c r="A2395">
        <v>2393</v>
      </c>
      <c r="B2395" s="1" t="s">
        <v>2394</v>
      </c>
      <c r="C2395" s="1" t="s">
        <v>6503</v>
      </c>
      <c r="D2395">
        <v>100000</v>
      </c>
      <c r="E2395">
        <f>VLOOKUP(D2395,LU_A!$C$2:$D$13,1,TRUE)</f>
        <v>50000</v>
      </c>
      <c r="F2395" t="str">
        <f>VLOOKUP($D2395,LU_A!$C$2:$D$13,2,TRUE)</f>
        <v>LgD</v>
      </c>
      <c r="G2395">
        <v>50</v>
      </c>
      <c r="H2395" t="s">
        <v>8220</v>
      </c>
      <c r="I2395" t="s">
        <v>8224</v>
      </c>
      <c r="J2395" t="s">
        <v>8246</v>
      </c>
      <c r="K2395">
        <v>1439048017</v>
      </c>
      <c r="L2395" s="8">
        <f t="shared" si="370"/>
        <v>42224.648344907408</v>
      </c>
      <c r="M2395" s="8">
        <f t="shared" si="373"/>
        <v>42224</v>
      </c>
      <c r="N2395" s="9">
        <f t="shared" si="374"/>
        <v>0.64834490740759065</v>
      </c>
      <c r="O2395">
        <v>1436456017</v>
      </c>
      <c r="P2395" s="8">
        <f t="shared" si="371"/>
        <v>42194.648344907408</v>
      </c>
      <c r="Q2395" s="8">
        <f t="shared" si="375"/>
        <v>42194</v>
      </c>
      <c r="R2395" s="9">
        <f t="shared" si="376"/>
        <v>0.64834490740759065</v>
      </c>
      <c r="S2395" t="b">
        <v>0</v>
      </c>
      <c r="T2395">
        <v>1</v>
      </c>
      <c r="U2395" t="str">
        <f t="shared" si="377"/>
        <v/>
      </c>
      <c r="V2395" t="str">
        <f t="shared" si="378"/>
        <v/>
      </c>
      <c r="W2395" t="b">
        <v>0</v>
      </c>
      <c r="X2395" t="s">
        <v>8270</v>
      </c>
      <c r="Y2395" s="3">
        <f t="shared" si="379"/>
        <v>5.0000000000000001E-4</v>
      </c>
      <c r="Z2395" s="4">
        <f t="shared" si="372"/>
        <v>50</v>
      </c>
      <c r="AA2395" t="s">
        <v>8315</v>
      </c>
      <c r="AB2395" t="s">
        <v>8316</v>
      </c>
      <c r="AC2395">
        <f>1</f>
        <v>1</v>
      </c>
    </row>
    <row r="2396" spans="1:29" ht="43.2" x14ac:dyDescent="0.3">
      <c r="A2396">
        <v>2394</v>
      </c>
      <c r="B2396" s="1" t="s">
        <v>2395</v>
      </c>
      <c r="C2396" s="1" t="s">
        <v>6504</v>
      </c>
      <c r="D2396">
        <v>5000</v>
      </c>
      <c r="E2396">
        <f>VLOOKUP(D2396,LU_A!$C$2:$D$13,1,TRUE)</f>
        <v>5000</v>
      </c>
      <c r="F2396" t="str">
        <f>VLOOKUP($D2396,LU_A!$C$2:$D$13,2,TRUE)</f>
        <v>SmC</v>
      </c>
      <c r="G2396">
        <v>3</v>
      </c>
      <c r="H2396" t="s">
        <v>8220</v>
      </c>
      <c r="I2396" t="s">
        <v>8241</v>
      </c>
      <c r="J2396" t="s">
        <v>8249</v>
      </c>
      <c r="K2396">
        <v>1424940093</v>
      </c>
      <c r="L2396" s="8">
        <f t="shared" si="370"/>
        <v>42061.362187499995</v>
      </c>
      <c r="M2396" s="8">
        <f t="shared" si="373"/>
        <v>42061</v>
      </c>
      <c r="N2396" s="9">
        <f t="shared" si="374"/>
        <v>0.36218749999534339</v>
      </c>
      <c r="O2396">
        <v>1422348093</v>
      </c>
      <c r="P2396" s="8">
        <f t="shared" si="371"/>
        <v>42031.362187499995</v>
      </c>
      <c r="Q2396" s="8">
        <f t="shared" si="375"/>
        <v>42031</v>
      </c>
      <c r="R2396" s="9">
        <f t="shared" si="376"/>
        <v>0.36218749999534339</v>
      </c>
      <c r="S2396" t="b">
        <v>0</v>
      </c>
      <c r="T2396">
        <v>2</v>
      </c>
      <c r="U2396" t="str">
        <f t="shared" si="377"/>
        <v/>
      </c>
      <c r="V2396" t="str">
        <f t="shared" si="378"/>
        <v/>
      </c>
      <c r="W2396" t="b">
        <v>0</v>
      </c>
      <c r="X2396" t="s">
        <v>8270</v>
      </c>
      <c r="Y2396" s="3">
        <f t="shared" si="379"/>
        <v>5.9999999999999995E-4</v>
      </c>
      <c r="Z2396" s="4">
        <f t="shared" si="372"/>
        <v>1.5</v>
      </c>
      <c r="AA2396" t="s">
        <v>8315</v>
      </c>
      <c r="AB2396" t="s">
        <v>8316</v>
      </c>
      <c r="AC2396">
        <f>1</f>
        <v>1</v>
      </c>
    </row>
    <row r="2397" spans="1:29" ht="43.2" x14ac:dyDescent="0.3">
      <c r="A2397">
        <v>2395</v>
      </c>
      <c r="B2397" s="1" t="s">
        <v>2396</v>
      </c>
      <c r="C2397" s="1" t="s">
        <v>6505</v>
      </c>
      <c r="D2397">
        <v>33000</v>
      </c>
      <c r="E2397">
        <f>VLOOKUP(D2397,LU_A!$C$2:$D$13,1,TRUE)</f>
        <v>30000</v>
      </c>
      <c r="F2397" t="str">
        <f>VLOOKUP($D2397,LU_A!$C$2:$D$13,2,TRUE)</f>
        <v>MedD</v>
      </c>
      <c r="G2397">
        <v>0</v>
      </c>
      <c r="H2397" t="s">
        <v>8220</v>
      </c>
      <c r="I2397" t="s">
        <v>8224</v>
      </c>
      <c r="J2397" t="s">
        <v>8246</v>
      </c>
      <c r="K2397">
        <v>1484038620</v>
      </c>
      <c r="L2397" s="8">
        <f t="shared" si="370"/>
        <v>42745.372916666667</v>
      </c>
      <c r="M2397" s="8">
        <f t="shared" si="373"/>
        <v>42745</v>
      </c>
      <c r="N2397" s="9">
        <f t="shared" si="374"/>
        <v>0.37291666666715173</v>
      </c>
      <c r="O2397">
        <v>1481597687</v>
      </c>
      <c r="P2397" s="8">
        <f t="shared" si="371"/>
        <v>42717.121377314819</v>
      </c>
      <c r="Q2397" s="8">
        <f t="shared" si="375"/>
        <v>42717</v>
      </c>
      <c r="R2397" s="9">
        <f t="shared" si="376"/>
        <v>0.12137731481925584</v>
      </c>
      <c r="S2397" t="b">
        <v>0</v>
      </c>
      <c r="T2397">
        <v>0</v>
      </c>
      <c r="U2397" t="str">
        <f t="shared" si="377"/>
        <v/>
      </c>
      <c r="V2397" t="str">
        <f t="shared" si="378"/>
        <v/>
      </c>
      <c r="W2397" t="b">
        <v>0</v>
      </c>
      <c r="X2397" t="s">
        <v>8270</v>
      </c>
      <c r="Y2397" s="3">
        <f t="shared" si="379"/>
        <v>0</v>
      </c>
      <c r="Z2397" s="4" t="str">
        <f t="shared" si="372"/>
        <v xml:space="preserve"> </v>
      </c>
      <c r="AA2397" t="s">
        <v>8315</v>
      </c>
      <c r="AB2397" t="s">
        <v>8316</v>
      </c>
      <c r="AC2397">
        <f>1</f>
        <v>1</v>
      </c>
    </row>
    <row r="2398" spans="1:29" ht="43.2" x14ac:dyDescent="0.3">
      <c r="A2398">
        <v>2396</v>
      </c>
      <c r="B2398" s="1" t="s">
        <v>2397</v>
      </c>
      <c r="C2398" s="1" t="s">
        <v>6506</v>
      </c>
      <c r="D2398">
        <v>5000</v>
      </c>
      <c r="E2398">
        <f>VLOOKUP(D2398,LU_A!$C$2:$D$13,1,TRUE)</f>
        <v>5000</v>
      </c>
      <c r="F2398" t="str">
        <f>VLOOKUP($D2398,LU_A!$C$2:$D$13,2,TRUE)</f>
        <v>SmC</v>
      </c>
      <c r="G2398">
        <v>10</v>
      </c>
      <c r="H2398" t="s">
        <v>8220</v>
      </c>
      <c r="I2398" t="s">
        <v>8240</v>
      </c>
      <c r="J2398" t="s">
        <v>8257</v>
      </c>
      <c r="K2398">
        <v>1444940558</v>
      </c>
      <c r="L2398" s="8">
        <f t="shared" si="370"/>
        <v>42292.849050925928</v>
      </c>
      <c r="M2398" s="8">
        <f t="shared" si="373"/>
        <v>42292</v>
      </c>
      <c r="N2398" s="9">
        <f t="shared" si="374"/>
        <v>0.849050925928168</v>
      </c>
      <c r="O2398">
        <v>1442348558</v>
      </c>
      <c r="P2398" s="8">
        <f t="shared" si="371"/>
        <v>42262.849050925928</v>
      </c>
      <c r="Q2398" s="8">
        <f t="shared" si="375"/>
        <v>42262</v>
      </c>
      <c r="R2398" s="9">
        <f t="shared" si="376"/>
        <v>0.849050925928168</v>
      </c>
      <c r="S2398" t="b">
        <v>0</v>
      </c>
      <c r="T2398">
        <v>1</v>
      </c>
      <c r="U2398" t="str">
        <f t="shared" si="377"/>
        <v/>
      </c>
      <c r="V2398" t="str">
        <f t="shared" si="378"/>
        <v/>
      </c>
      <c r="W2398" t="b">
        <v>0</v>
      </c>
      <c r="X2398" t="s">
        <v>8270</v>
      </c>
      <c r="Y2398" s="3">
        <f t="shared" si="379"/>
        <v>2E-3</v>
      </c>
      <c r="Z2398" s="4">
        <f t="shared" si="372"/>
        <v>10</v>
      </c>
      <c r="AA2398" t="s">
        <v>8315</v>
      </c>
      <c r="AB2398" t="s">
        <v>8316</v>
      </c>
      <c r="AC2398">
        <f>1</f>
        <v>1</v>
      </c>
    </row>
    <row r="2399" spans="1:29" ht="43.2" x14ac:dyDescent="0.3">
      <c r="A2399">
        <v>2397</v>
      </c>
      <c r="B2399" s="1" t="s">
        <v>2398</v>
      </c>
      <c r="C2399" s="1" t="s">
        <v>6507</v>
      </c>
      <c r="D2399">
        <v>124000</v>
      </c>
      <c r="E2399">
        <f>VLOOKUP(D2399,LU_A!$C$2:$D$13,1,TRUE)</f>
        <v>50000</v>
      </c>
      <c r="F2399" t="str">
        <f>VLOOKUP($D2399,LU_A!$C$2:$D$13,2,TRUE)</f>
        <v>LgD</v>
      </c>
      <c r="G2399">
        <v>0</v>
      </c>
      <c r="H2399" t="s">
        <v>8220</v>
      </c>
      <c r="I2399" t="s">
        <v>8224</v>
      </c>
      <c r="J2399" t="s">
        <v>8246</v>
      </c>
      <c r="K2399">
        <v>1420233256</v>
      </c>
      <c r="L2399" s="8">
        <f t="shared" si="370"/>
        <v>42006.88490740741</v>
      </c>
      <c r="M2399" s="8">
        <f t="shared" si="373"/>
        <v>42006</v>
      </c>
      <c r="N2399" s="9">
        <f t="shared" si="374"/>
        <v>0.88490740740962792</v>
      </c>
      <c r="O2399">
        <v>1417641256</v>
      </c>
      <c r="P2399" s="8">
        <f t="shared" si="371"/>
        <v>41976.88490740741</v>
      </c>
      <c r="Q2399" s="8">
        <f t="shared" si="375"/>
        <v>41976</v>
      </c>
      <c r="R2399" s="9">
        <f t="shared" si="376"/>
        <v>0.88490740740962792</v>
      </c>
      <c r="S2399" t="b">
        <v>0</v>
      </c>
      <c r="T2399">
        <v>0</v>
      </c>
      <c r="U2399" t="str">
        <f t="shared" si="377"/>
        <v/>
      </c>
      <c r="V2399" t="str">
        <f t="shared" si="378"/>
        <v/>
      </c>
      <c r="W2399" t="b">
        <v>0</v>
      </c>
      <c r="X2399" t="s">
        <v>8270</v>
      </c>
      <c r="Y2399" s="3">
        <f t="shared" si="379"/>
        <v>0</v>
      </c>
      <c r="Z2399" s="4" t="str">
        <f t="shared" si="372"/>
        <v xml:space="preserve"> </v>
      </c>
      <c r="AA2399" t="s">
        <v>8315</v>
      </c>
      <c r="AB2399" t="s">
        <v>8316</v>
      </c>
      <c r="AC2399">
        <f>1</f>
        <v>1</v>
      </c>
    </row>
    <row r="2400" spans="1:29" ht="43.2" x14ac:dyDescent="0.3">
      <c r="A2400">
        <v>2398</v>
      </c>
      <c r="B2400" s="1" t="s">
        <v>2399</v>
      </c>
      <c r="C2400" s="1" t="s">
        <v>6508</v>
      </c>
      <c r="D2400">
        <v>4000</v>
      </c>
      <c r="E2400">
        <f>VLOOKUP(D2400,LU_A!$C$2:$D$13,1,TRUE)</f>
        <v>1000</v>
      </c>
      <c r="F2400" t="str">
        <f>VLOOKUP($D2400,LU_A!$C$2:$D$13,2,TRUE)</f>
        <v>SmB</v>
      </c>
      <c r="G2400">
        <v>0</v>
      </c>
      <c r="H2400" t="s">
        <v>8220</v>
      </c>
      <c r="I2400" t="s">
        <v>8224</v>
      </c>
      <c r="J2400" t="s">
        <v>8246</v>
      </c>
      <c r="K2400">
        <v>1435874384</v>
      </c>
      <c r="L2400" s="8">
        <f t="shared" si="370"/>
        <v>42187.916481481487</v>
      </c>
      <c r="M2400" s="8">
        <f t="shared" si="373"/>
        <v>42187</v>
      </c>
      <c r="N2400" s="9">
        <f t="shared" si="374"/>
        <v>0.91648148148669861</v>
      </c>
      <c r="O2400">
        <v>1433282384</v>
      </c>
      <c r="P2400" s="8">
        <f t="shared" si="371"/>
        <v>42157.916481481487</v>
      </c>
      <c r="Q2400" s="8">
        <f t="shared" si="375"/>
        <v>42157</v>
      </c>
      <c r="R2400" s="9">
        <f t="shared" si="376"/>
        <v>0.91648148148669861</v>
      </c>
      <c r="S2400" t="b">
        <v>0</v>
      </c>
      <c r="T2400">
        <v>0</v>
      </c>
      <c r="U2400" t="str">
        <f t="shared" si="377"/>
        <v/>
      </c>
      <c r="V2400" t="str">
        <f t="shared" si="378"/>
        <v/>
      </c>
      <c r="W2400" t="b">
        <v>0</v>
      </c>
      <c r="X2400" t="s">
        <v>8270</v>
      </c>
      <c r="Y2400" s="3">
        <f t="shared" si="379"/>
        <v>0</v>
      </c>
      <c r="Z2400" s="4" t="str">
        <f t="shared" si="372"/>
        <v xml:space="preserve"> </v>
      </c>
      <c r="AA2400" t="s">
        <v>8315</v>
      </c>
      <c r="AB2400" t="s">
        <v>8316</v>
      </c>
      <c r="AC2400">
        <f>1</f>
        <v>1</v>
      </c>
    </row>
    <row r="2401" spans="1:29" ht="43.2" x14ac:dyDescent="0.3">
      <c r="A2401">
        <v>2399</v>
      </c>
      <c r="B2401" s="1" t="s">
        <v>2400</v>
      </c>
      <c r="C2401" s="1" t="s">
        <v>6509</v>
      </c>
      <c r="D2401">
        <v>13000</v>
      </c>
      <c r="E2401">
        <f>VLOOKUP(D2401,LU_A!$C$2:$D$13,1,TRUE)</f>
        <v>10000</v>
      </c>
      <c r="F2401" t="str">
        <f>VLOOKUP($D2401,LU_A!$C$2:$D$13,2,TRUE)</f>
        <v>SmD</v>
      </c>
      <c r="G2401">
        <v>0</v>
      </c>
      <c r="H2401" t="s">
        <v>8220</v>
      </c>
      <c r="I2401" t="s">
        <v>8235</v>
      </c>
      <c r="J2401" t="s">
        <v>8255</v>
      </c>
      <c r="K2401">
        <v>1418934506</v>
      </c>
      <c r="L2401" s="8">
        <f t="shared" si="370"/>
        <v>41991.853078703702</v>
      </c>
      <c r="M2401" s="8">
        <f t="shared" si="373"/>
        <v>41991</v>
      </c>
      <c r="N2401" s="9">
        <f t="shared" si="374"/>
        <v>0.85307870370161254</v>
      </c>
      <c r="O2401">
        <v>1415910506</v>
      </c>
      <c r="P2401" s="8">
        <f t="shared" si="371"/>
        <v>41956.853078703702</v>
      </c>
      <c r="Q2401" s="8">
        <f t="shared" si="375"/>
        <v>41956</v>
      </c>
      <c r="R2401" s="9">
        <f t="shared" si="376"/>
        <v>0.85307870370161254</v>
      </c>
      <c r="S2401" t="b">
        <v>0</v>
      </c>
      <c r="T2401">
        <v>0</v>
      </c>
      <c r="U2401" t="str">
        <f t="shared" si="377"/>
        <v/>
      </c>
      <c r="V2401" t="str">
        <f t="shared" si="378"/>
        <v/>
      </c>
      <c r="W2401" t="b">
        <v>0</v>
      </c>
      <c r="X2401" t="s">
        <v>8270</v>
      </c>
      <c r="Y2401" s="3">
        <f t="shared" si="379"/>
        <v>0</v>
      </c>
      <c r="Z2401" s="4" t="str">
        <f t="shared" si="372"/>
        <v xml:space="preserve"> </v>
      </c>
      <c r="AA2401" t="s">
        <v>8315</v>
      </c>
      <c r="AB2401" t="s">
        <v>8316</v>
      </c>
      <c r="AC2401">
        <f>1</f>
        <v>1</v>
      </c>
    </row>
    <row r="2402" spans="1:29" ht="43.2" x14ac:dyDescent="0.3">
      <c r="A2402">
        <v>2400</v>
      </c>
      <c r="B2402" s="1" t="s">
        <v>2401</v>
      </c>
      <c r="C2402" s="1" t="s">
        <v>6510</v>
      </c>
      <c r="D2402">
        <v>50000</v>
      </c>
      <c r="E2402">
        <f>VLOOKUP(D2402,LU_A!$C$2:$D$13,1,TRUE)</f>
        <v>50000</v>
      </c>
      <c r="F2402" t="str">
        <f>VLOOKUP($D2402,LU_A!$C$2:$D$13,2,TRUE)</f>
        <v>LgD</v>
      </c>
      <c r="G2402">
        <v>0</v>
      </c>
      <c r="H2402" t="s">
        <v>8220</v>
      </c>
      <c r="I2402" t="s">
        <v>8226</v>
      </c>
      <c r="J2402" t="s">
        <v>8248</v>
      </c>
      <c r="K2402">
        <v>1460615164</v>
      </c>
      <c r="L2402" s="8">
        <f t="shared" si="370"/>
        <v>42474.268101851849</v>
      </c>
      <c r="M2402" s="8">
        <f t="shared" si="373"/>
        <v>42474</v>
      </c>
      <c r="N2402" s="9">
        <f t="shared" si="374"/>
        <v>0.268101851848769</v>
      </c>
      <c r="O2402">
        <v>1458023164</v>
      </c>
      <c r="P2402" s="8">
        <f t="shared" si="371"/>
        <v>42444.268101851849</v>
      </c>
      <c r="Q2402" s="8">
        <f t="shared" si="375"/>
        <v>42444</v>
      </c>
      <c r="R2402" s="9">
        <f t="shared" si="376"/>
        <v>0.268101851848769</v>
      </c>
      <c r="S2402" t="b">
        <v>0</v>
      </c>
      <c r="T2402">
        <v>0</v>
      </c>
      <c r="U2402" t="str">
        <f t="shared" si="377"/>
        <v/>
      </c>
      <c r="V2402" t="str">
        <f t="shared" si="378"/>
        <v/>
      </c>
      <c r="W2402" t="b">
        <v>0</v>
      </c>
      <c r="X2402" t="s">
        <v>8270</v>
      </c>
      <c r="Y2402" s="3">
        <f t="shared" si="379"/>
        <v>0</v>
      </c>
      <c r="Z2402" s="4" t="str">
        <f t="shared" si="372"/>
        <v xml:space="preserve"> </v>
      </c>
      <c r="AA2402" t="s">
        <v>8315</v>
      </c>
      <c r="AB2402" t="s">
        <v>8316</v>
      </c>
      <c r="AC2402">
        <f>1</f>
        <v>1</v>
      </c>
    </row>
    <row r="2403" spans="1:29" ht="43.2" x14ac:dyDescent="0.3">
      <c r="A2403">
        <v>2401</v>
      </c>
      <c r="B2403" s="1" t="s">
        <v>2402</v>
      </c>
      <c r="C2403" s="1" t="s">
        <v>6511</v>
      </c>
      <c r="D2403">
        <v>28000</v>
      </c>
      <c r="E2403">
        <f>VLOOKUP(D2403,LU_A!$C$2:$D$13,1,TRUE)</f>
        <v>25000</v>
      </c>
      <c r="F2403" t="str">
        <f>VLOOKUP($D2403,LU_A!$C$2:$D$13,2,TRUE)</f>
        <v>MedC</v>
      </c>
      <c r="G2403">
        <v>201</v>
      </c>
      <c r="H2403" t="s">
        <v>8221</v>
      </c>
      <c r="I2403" t="s">
        <v>8224</v>
      </c>
      <c r="J2403" t="s">
        <v>8246</v>
      </c>
      <c r="K2403">
        <v>1457207096</v>
      </c>
      <c r="L2403" s="8">
        <f t="shared" si="370"/>
        <v>42434.822870370372</v>
      </c>
      <c r="M2403" s="8">
        <f t="shared" si="373"/>
        <v>42434</v>
      </c>
      <c r="N2403" s="9">
        <f t="shared" si="374"/>
        <v>0.82287037037167465</v>
      </c>
      <c r="O2403">
        <v>1452023096</v>
      </c>
      <c r="P2403" s="8">
        <f t="shared" si="371"/>
        <v>42374.822870370372</v>
      </c>
      <c r="Q2403" s="8">
        <f t="shared" si="375"/>
        <v>42374</v>
      </c>
      <c r="R2403" s="9">
        <f t="shared" si="376"/>
        <v>0.82287037037167465</v>
      </c>
      <c r="S2403" t="b">
        <v>0</v>
      </c>
      <c r="T2403">
        <v>9</v>
      </c>
      <c r="U2403" t="str">
        <f t="shared" si="377"/>
        <v/>
      </c>
      <c r="V2403">
        <f t="shared" si="378"/>
        <v>9</v>
      </c>
      <c r="W2403" t="b">
        <v>0</v>
      </c>
      <c r="X2403" t="s">
        <v>8282</v>
      </c>
      <c r="Y2403" s="3">
        <f t="shared" si="379"/>
        <v>7.1785714285714283E-3</v>
      </c>
      <c r="Z2403" s="4">
        <f t="shared" si="372"/>
        <v>22.333333333333332</v>
      </c>
      <c r="AA2403" t="s">
        <v>8332</v>
      </c>
      <c r="AB2403" t="s">
        <v>8333</v>
      </c>
      <c r="AC2403">
        <f>1</f>
        <v>1</v>
      </c>
    </row>
    <row r="2404" spans="1:29" x14ac:dyDescent="0.3">
      <c r="A2404">
        <v>2402</v>
      </c>
      <c r="B2404" s="1" t="s">
        <v>2403</v>
      </c>
      <c r="C2404" s="1" t="s">
        <v>6512</v>
      </c>
      <c r="D2404">
        <v>12000</v>
      </c>
      <c r="E2404">
        <f>VLOOKUP(D2404,LU_A!$C$2:$D$13,1,TRUE)</f>
        <v>10000</v>
      </c>
      <c r="F2404" t="str">
        <f>VLOOKUP($D2404,LU_A!$C$2:$D$13,2,TRUE)</f>
        <v>SmD</v>
      </c>
      <c r="G2404">
        <v>52</v>
      </c>
      <c r="H2404" t="s">
        <v>8221</v>
      </c>
      <c r="I2404" t="s">
        <v>8224</v>
      </c>
      <c r="J2404" t="s">
        <v>8246</v>
      </c>
      <c r="K2404">
        <v>1431533931</v>
      </c>
      <c r="L2404" s="8">
        <f t="shared" si="370"/>
        <v>42137.679756944446</v>
      </c>
      <c r="M2404" s="8">
        <f t="shared" si="373"/>
        <v>42137</v>
      </c>
      <c r="N2404" s="9">
        <f t="shared" si="374"/>
        <v>0.679756944446126</v>
      </c>
      <c r="O2404">
        <v>1428941931</v>
      </c>
      <c r="P2404" s="8">
        <f t="shared" si="371"/>
        <v>42107.679756944446</v>
      </c>
      <c r="Q2404" s="8">
        <f t="shared" si="375"/>
        <v>42107</v>
      </c>
      <c r="R2404" s="9">
        <f t="shared" si="376"/>
        <v>0.679756944446126</v>
      </c>
      <c r="S2404" t="b">
        <v>0</v>
      </c>
      <c r="T2404">
        <v>1</v>
      </c>
      <c r="U2404" t="str">
        <f t="shared" si="377"/>
        <v/>
      </c>
      <c r="V2404">
        <f t="shared" si="378"/>
        <v>1</v>
      </c>
      <c r="W2404" t="b">
        <v>0</v>
      </c>
      <c r="X2404" t="s">
        <v>8282</v>
      </c>
      <c r="Y2404" s="3">
        <f t="shared" si="379"/>
        <v>4.3333333333333331E-3</v>
      </c>
      <c r="Z2404" s="4">
        <f t="shared" si="372"/>
        <v>52</v>
      </c>
      <c r="AA2404" t="s">
        <v>8332</v>
      </c>
      <c r="AB2404" t="s">
        <v>8333</v>
      </c>
      <c r="AC2404">
        <f>1</f>
        <v>1</v>
      </c>
    </row>
    <row r="2405" spans="1:29" ht="43.2" x14ac:dyDescent="0.3">
      <c r="A2405">
        <v>2403</v>
      </c>
      <c r="B2405" s="1" t="s">
        <v>2404</v>
      </c>
      <c r="C2405" s="1" t="s">
        <v>6513</v>
      </c>
      <c r="D2405">
        <v>1200</v>
      </c>
      <c r="E2405">
        <f>VLOOKUP(D2405,LU_A!$C$2:$D$13,1,TRUE)</f>
        <v>1000</v>
      </c>
      <c r="F2405" t="str">
        <f>VLOOKUP($D2405,LU_A!$C$2:$D$13,2,TRUE)</f>
        <v>SmB</v>
      </c>
      <c r="G2405">
        <v>202</v>
      </c>
      <c r="H2405" t="s">
        <v>8221</v>
      </c>
      <c r="I2405" t="s">
        <v>8225</v>
      </c>
      <c r="J2405" t="s">
        <v>8247</v>
      </c>
      <c r="K2405">
        <v>1459368658</v>
      </c>
      <c r="L2405" s="8">
        <f t="shared" si="370"/>
        <v>42459.840949074074</v>
      </c>
      <c r="M2405" s="8">
        <f t="shared" si="373"/>
        <v>42459</v>
      </c>
      <c r="N2405" s="9">
        <f t="shared" si="374"/>
        <v>0.84094907407416031</v>
      </c>
      <c r="O2405">
        <v>1454188258</v>
      </c>
      <c r="P2405" s="8">
        <f t="shared" si="371"/>
        <v>42399.882615740738</v>
      </c>
      <c r="Q2405" s="8">
        <f t="shared" si="375"/>
        <v>42399</v>
      </c>
      <c r="R2405" s="9">
        <f t="shared" si="376"/>
        <v>0.88261574073840166</v>
      </c>
      <c r="S2405" t="b">
        <v>0</v>
      </c>
      <c r="T2405">
        <v>12</v>
      </c>
      <c r="U2405" t="str">
        <f t="shared" si="377"/>
        <v/>
      </c>
      <c r="V2405">
        <f t="shared" si="378"/>
        <v>12</v>
      </c>
      <c r="W2405" t="b">
        <v>0</v>
      </c>
      <c r="X2405" t="s">
        <v>8282</v>
      </c>
      <c r="Y2405" s="3">
        <f t="shared" si="379"/>
        <v>0.16833333333333333</v>
      </c>
      <c r="Z2405" s="4">
        <f t="shared" si="372"/>
        <v>16.833333333333332</v>
      </c>
      <c r="AA2405" t="s">
        <v>8332</v>
      </c>
      <c r="AB2405" t="s">
        <v>8333</v>
      </c>
      <c r="AC2405">
        <f>1</f>
        <v>1</v>
      </c>
    </row>
    <row r="2406" spans="1:29" ht="43.2" x14ac:dyDescent="0.3">
      <c r="A2406">
        <v>2404</v>
      </c>
      <c r="B2406" s="1" t="s">
        <v>2405</v>
      </c>
      <c r="C2406" s="1" t="s">
        <v>6514</v>
      </c>
      <c r="D2406">
        <v>15000</v>
      </c>
      <c r="E2406">
        <f>VLOOKUP(D2406,LU_A!$C$2:$D$13,1,TRUE)</f>
        <v>15000</v>
      </c>
      <c r="F2406" t="str">
        <f>VLOOKUP($D2406,LU_A!$C$2:$D$13,2,TRUE)</f>
        <v>MedA</v>
      </c>
      <c r="G2406">
        <v>0</v>
      </c>
      <c r="H2406" t="s">
        <v>8221</v>
      </c>
      <c r="I2406" t="s">
        <v>8224</v>
      </c>
      <c r="J2406" t="s">
        <v>8246</v>
      </c>
      <c r="K2406">
        <v>1451782607</v>
      </c>
      <c r="L2406" s="8">
        <f t="shared" si="370"/>
        <v>42372.03943287037</v>
      </c>
      <c r="M2406" s="8">
        <f t="shared" si="373"/>
        <v>42372</v>
      </c>
      <c r="N2406" s="9">
        <f t="shared" si="374"/>
        <v>3.9432870369637385E-2</v>
      </c>
      <c r="O2406">
        <v>1449190607</v>
      </c>
      <c r="P2406" s="8">
        <f t="shared" si="371"/>
        <v>42342.03943287037</v>
      </c>
      <c r="Q2406" s="8">
        <f t="shared" si="375"/>
        <v>42342</v>
      </c>
      <c r="R2406" s="9">
        <f t="shared" si="376"/>
        <v>3.9432870369637385E-2</v>
      </c>
      <c r="S2406" t="b">
        <v>0</v>
      </c>
      <c r="T2406">
        <v>0</v>
      </c>
      <c r="U2406" t="str">
        <f t="shared" si="377"/>
        <v/>
      </c>
      <c r="V2406">
        <f t="shared" si="378"/>
        <v>0</v>
      </c>
      <c r="W2406" t="b">
        <v>0</v>
      </c>
      <c r="X2406" t="s">
        <v>8282</v>
      </c>
      <c r="Y2406" s="3">
        <f t="shared" si="379"/>
        <v>0</v>
      </c>
      <c r="Z2406" s="4" t="str">
        <f t="shared" si="372"/>
        <v xml:space="preserve"> </v>
      </c>
      <c r="AA2406" t="s">
        <v>8332</v>
      </c>
      <c r="AB2406" t="s">
        <v>8333</v>
      </c>
      <c r="AC2406">
        <f>1</f>
        <v>1</v>
      </c>
    </row>
    <row r="2407" spans="1:29" ht="43.2" x14ac:dyDescent="0.3">
      <c r="A2407">
        <v>2405</v>
      </c>
      <c r="B2407" s="1" t="s">
        <v>2406</v>
      </c>
      <c r="C2407" s="1" t="s">
        <v>6515</v>
      </c>
      <c r="D2407">
        <v>5000</v>
      </c>
      <c r="E2407">
        <f>VLOOKUP(D2407,LU_A!$C$2:$D$13,1,TRUE)</f>
        <v>5000</v>
      </c>
      <c r="F2407" t="str">
        <f>VLOOKUP($D2407,LU_A!$C$2:$D$13,2,TRUE)</f>
        <v>SmC</v>
      </c>
      <c r="G2407">
        <v>1126</v>
      </c>
      <c r="H2407" t="s">
        <v>8221</v>
      </c>
      <c r="I2407" t="s">
        <v>8224</v>
      </c>
      <c r="J2407" t="s">
        <v>8246</v>
      </c>
      <c r="K2407">
        <v>1472911375</v>
      </c>
      <c r="L2407" s="8">
        <f t="shared" si="370"/>
        <v>42616.585358796292</v>
      </c>
      <c r="M2407" s="8">
        <f t="shared" si="373"/>
        <v>42616</v>
      </c>
      <c r="N2407" s="9">
        <f t="shared" si="374"/>
        <v>0.58535879629198462</v>
      </c>
      <c r="O2407">
        <v>1471096975</v>
      </c>
      <c r="P2407" s="8">
        <f t="shared" si="371"/>
        <v>42595.585358796292</v>
      </c>
      <c r="Q2407" s="8">
        <f t="shared" si="375"/>
        <v>42595</v>
      </c>
      <c r="R2407" s="9">
        <f t="shared" si="376"/>
        <v>0.58535879629198462</v>
      </c>
      <c r="S2407" t="b">
        <v>0</v>
      </c>
      <c r="T2407">
        <v>20</v>
      </c>
      <c r="U2407" t="str">
        <f t="shared" si="377"/>
        <v/>
      </c>
      <c r="V2407">
        <f t="shared" si="378"/>
        <v>20</v>
      </c>
      <c r="W2407" t="b">
        <v>0</v>
      </c>
      <c r="X2407" t="s">
        <v>8282</v>
      </c>
      <c r="Y2407" s="3">
        <f t="shared" si="379"/>
        <v>0.22520000000000001</v>
      </c>
      <c r="Z2407" s="4">
        <f t="shared" si="372"/>
        <v>56.3</v>
      </c>
      <c r="AA2407" t="s">
        <v>8332</v>
      </c>
      <c r="AB2407" t="s">
        <v>8333</v>
      </c>
      <c r="AC2407">
        <f>1</f>
        <v>1</v>
      </c>
    </row>
    <row r="2408" spans="1:29" ht="43.2" x14ac:dyDescent="0.3">
      <c r="A2408">
        <v>2406</v>
      </c>
      <c r="B2408" s="1" t="s">
        <v>2407</v>
      </c>
      <c r="C2408" s="1" t="s">
        <v>6516</v>
      </c>
      <c r="D2408">
        <v>3250</v>
      </c>
      <c r="E2408">
        <f>VLOOKUP(D2408,LU_A!$C$2:$D$13,1,TRUE)</f>
        <v>1000</v>
      </c>
      <c r="F2408" t="str">
        <f>VLOOKUP($D2408,LU_A!$C$2:$D$13,2,TRUE)</f>
        <v>SmB</v>
      </c>
      <c r="G2408">
        <v>1345</v>
      </c>
      <c r="H2408" t="s">
        <v>8221</v>
      </c>
      <c r="I2408" t="s">
        <v>8224</v>
      </c>
      <c r="J2408" t="s">
        <v>8246</v>
      </c>
      <c r="K2408">
        <v>1421635190</v>
      </c>
      <c r="L2408" s="8">
        <f t="shared" si="370"/>
        <v>42023.110995370371</v>
      </c>
      <c r="M2408" s="8">
        <f t="shared" si="373"/>
        <v>42023</v>
      </c>
      <c r="N2408" s="9">
        <f t="shared" si="374"/>
        <v>0.11099537037080154</v>
      </c>
      <c r="O2408">
        <v>1418179190</v>
      </c>
      <c r="P2408" s="8">
        <f t="shared" si="371"/>
        <v>41983.110995370371</v>
      </c>
      <c r="Q2408" s="8">
        <f t="shared" si="375"/>
        <v>41983</v>
      </c>
      <c r="R2408" s="9">
        <f t="shared" si="376"/>
        <v>0.11099537037080154</v>
      </c>
      <c r="S2408" t="b">
        <v>0</v>
      </c>
      <c r="T2408">
        <v>16</v>
      </c>
      <c r="U2408" t="str">
        <f t="shared" si="377"/>
        <v/>
      </c>
      <c r="V2408">
        <f t="shared" si="378"/>
        <v>16</v>
      </c>
      <c r="W2408" t="b">
        <v>0</v>
      </c>
      <c r="X2408" t="s">
        <v>8282</v>
      </c>
      <c r="Y2408" s="3">
        <f t="shared" si="379"/>
        <v>0.41384615384615386</v>
      </c>
      <c r="Z2408" s="4">
        <f t="shared" si="372"/>
        <v>84.0625</v>
      </c>
      <c r="AA2408" t="s">
        <v>8332</v>
      </c>
      <c r="AB2408" t="s">
        <v>8333</v>
      </c>
      <c r="AC2408">
        <f>1</f>
        <v>1</v>
      </c>
    </row>
    <row r="2409" spans="1:29" ht="57.6" x14ac:dyDescent="0.3">
      <c r="A2409">
        <v>2407</v>
      </c>
      <c r="B2409" s="1" t="s">
        <v>2408</v>
      </c>
      <c r="C2409" s="1" t="s">
        <v>6517</v>
      </c>
      <c r="D2409">
        <v>22000</v>
      </c>
      <c r="E2409">
        <f>VLOOKUP(D2409,LU_A!$C$2:$D$13,1,TRUE)</f>
        <v>20000</v>
      </c>
      <c r="F2409" t="str">
        <f>VLOOKUP($D2409,LU_A!$C$2:$D$13,2,TRUE)</f>
        <v>MedB</v>
      </c>
      <c r="G2409">
        <v>5557</v>
      </c>
      <c r="H2409" t="s">
        <v>8221</v>
      </c>
      <c r="I2409" t="s">
        <v>8224</v>
      </c>
      <c r="J2409" t="s">
        <v>8246</v>
      </c>
      <c r="K2409">
        <v>1428732000</v>
      </c>
      <c r="L2409" s="8">
        <f t="shared" si="370"/>
        <v>42105.25</v>
      </c>
      <c r="M2409" s="8">
        <f t="shared" si="373"/>
        <v>42105</v>
      </c>
      <c r="N2409" s="9">
        <f t="shared" si="374"/>
        <v>0.25</v>
      </c>
      <c r="O2409">
        <v>1426772928</v>
      </c>
      <c r="P2409" s="8">
        <f t="shared" si="371"/>
        <v>42082.575555555552</v>
      </c>
      <c r="Q2409" s="8">
        <f t="shared" si="375"/>
        <v>42082</v>
      </c>
      <c r="R2409" s="9">
        <f t="shared" si="376"/>
        <v>0.57555555555154569</v>
      </c>
      <c r="S2409" t="b">
        <v>0</v>
      </c>
      <c r="T2409">
        <v>33</v>
      </c>
      <c r="U2409" t="str">
        <f t="shared" si="377"/>
        <v/>
      </c>
      <c r="V2409">
        <f t="shared" si="378"/>
        <v>33</v>
      </c>
      <c r="W2409" t="b">
        <v>0</v>
      </c>
      <c r="X2409" t="s">
        <v>8282</v>
      </c>
      <c r="Y2409" s="3">
        <f t="shared" si="379"/>
        <v>0.25259090909090909</v>
      </c>
      <c r="Z2409" s="4">
        <f t="shared" si="372"/>
        <v>168.39393939393941</v>
      </c>
      <c r="AA2409" t="s">
        <v>8332</v>
      </c>
      <c r="AB2409" t="s">
        <v>8333</v>
      </c>
      <c r="AC2409">
        <f>1</f>
        <v>1</v>
      </c>
    </row>
    <row r="2410" spans="1:29" ht="43.2" x14ac:dyDescent="0.3">
      <c r="A2410">
        <v>2408</v>
      </c>
      <c r="B2410" s="1" t="s">
        <v>2409</v>
      </c>
      <c r="C2410" s="1" t="s">
        <v>6518</v>
      </c>
      <c r="D2410">
        <v>15000</v>
      </c>
      <c r="E2410">
        <f>VLOOKUP(D2410,LU_A!$C$2:$D$13,1,TRUE)</f>
        <v>15000</v>
      </c>
      <c r="F2410" t="str">
        <f>VLOOKUP($D2410,LU_A!$C$2:$D$13,2,TRUE)</f>
        <v>MedA</v>
      </c>
      <c r="G2410">
        <v>30</v>
      </c>
      <c r="H2410" t="s">
        <v>8221</v>
      </c>
      <c r="I2410" t="s">
        <v>8224</v>
      </c>
      <c r="J2410" t="s">
        <v>8246</v>
      </c>
      <c r="K2410">
        <v>1415247757</v>
      </c>
      <c r="L2410" s="8">
        <f t="shared" si="370"/>
        <v>41949.182372685187</v>
      </c>
      <c r="M2410" s="8">
        <f t="shared" si="373"/>
        <v>41949</v>
      </c>
      <c r="N2410" s="9">
        <f t="shared" si="374"/>
        <v>0.182372685187147</v>
      </c>
      <c r="O2410">
        <v>1412652157</v>
      </c>
      <c r="P2410" s="8">
        <f t="shared" si="371"/>
        <v>41919.140706018516</v>
      </c>
      <c r="Q2410" s="8">
        <f t="shared" si="375"/>
        <v>41919</v>
      </c>
      <c r="R2410" s="9">
        <f t="shared" si="376"/>
        <v>0.14070601851562969</v>
      </c>
      <c r="S2410" t="b">
        <v>0</v>
      </c>
      <c r="T2410">
        <v>2</v>
      </c>
      <c r="U2410" t="str">
        <f t="shared" si="377"/>
        <v/>
      </c>
      <c r="V2410">
        <f t="shared" si="378"/>
        <v>2</v>
      </c>
      <c r="W2410" t="b">
        <v>0</v>
      </c>
      <c r="X2410" t="s">
        <v>8282</v>
      </c>
      <c r="Y2410" s="3">
        <f t="shared" si="379"/>
        <v>2E-3</v>
      </c>
      <c r="Z2410" s="4">
        <f t="shared" si="372"/>
        <v>15</v>
      </c>
      <c r="AA2410" t="s">
        <v>8332</v>
      </c>
      <c r="AB2410" t="s">
        <v>8333</v>
      </c>
      <c r="AC2410">
        <f>1</f>
        <v>1</v>
      </c>
    </row>
    <row r="2411" spans="1:29" ht="43.2" x14ac:dyDescent="0.3">
      <c r="A2411">
        <v>2409</v>
      </c>
      <c r="B2411" s="1" t="s">
        <v>2410</v>
      </c>
      <c r="C2411" s="1" t="s">
        <v>6519</v>
      </c>
      <c r="D2411">
        <v>25000</v>
      </c>
      <c r="E2411">
        <f>VLOOKUP(D2411,LU_A!$C$2:$D$13,1,TRUE)</f>
        <v>25000</v>
      </c>
      <c r="F2411" t="str">
        <f>VLOOKUP($D2411,LU_A!$C$2:$D$13,2,TRUE)</f>
        <v>MedC</v>
      </c>
      <c r="G2411">
        <v>460</v>
      </c>
      <c r="H2411" t="s">
        <v>8221</v>
      </c>
      <c r="I2411" t="s">
        <v>8224</v>
      </c>
      <c r="J2411" t="s">
        <v>8246</v>
      </c>
      <c r="K2411">
        <v>1439931675</v>
      </c>
      <c r="L2411" s="8">
        <f t="shared" si="370"/>
        <v>42234.875868055555</v>
      </c>
      <c r="M2411" s="8">
        <f t="shared" si="373"/>
        <v>42234</v>
      </c>
      <c r="N2411" s="9">
        <f t="shared" si="374"/>
        <v>0.87586805555474712</v>
      </c>
      <c r="O2411">
        <v>1437339675</v>
      </c>
      <c r="P2411" s="8">
        <f t="shared" si="371"/>
        <v>42204.875868055555</v>
      </c>
      <c r="Q2411" s="8">
        <f t="shared" si="375"/>
        <v>42204</v>
      </c>
      <c r="R2411" s="9">
        <f t="shared" si="376"/>
        <v>0.87586805555474712</v>
      </c>
      <c r="S2411" t="b">
        <v>0</v>
      </c>
      <c r="T2411">
        <v>6</v>
      </c>
      <c r="U2411" t="str">
        <f t="shared" si="377"/>
        <v/>
      </c>
      <c r="V2411">
        <f t="shared" si="378"/>
        <v>6</v>
      </c>
      <c r="W2411" t="b">
        <v>0</v>
      </c>
      <c r="X2411" t="s">
        <v>8282</v>
      </c>
      <c r="Y2411" s="3">
        <f t="shared" si="379"/>
        <v>1.84E-2</v>
      </c>
      <c r="Z2411" s="4">
        <f t="shared" si="372"/>
        <v>76.666666666666671</v>
      </c>
      <c r="AA2411" t="s">
        <v>8332</v>
      </c>
      <c r="AB2411" t="s">
        <v>8333</v>
      </c>
      <c r="AC2411">
        <f>1</f>
        <v>1</v>
      </c>
    </row>
    <row r="2412" spans="1:29" ht="57.6" x14ac:dyDescent="0.3">
      <c r="A2412">
        <v>2410</v>
      </c>
      <c r="B2412" s="1" t="s">
        <v>2411</v>
      </c>
      <c r="C2412" s="1" t="s">
        <v>6520</v>
      </c>
      <c r="D2412">
        <v>15000</v>
      </c>
      <c r="E2412">
        <f>VLOOKUP(D2412,LU_A!$C$2:$D$13,1,TRUE)</f>
        <v>15000</v>
      </c>
      <c r="F2412" t="str">
        <f>VLOOKUP($D2412,LU_A!$C$2:$D$13,2,TRUE)</f>
        <v>MedA</v>
      </c>
      <c r="G2412">
        <v>0</v>
      </c>
      <c r="H2412" t="s">
        <v>8221</v>
      </c>
      <c r="I2412" t="s">
        <v>8226</v>
      </c>
      <c r="J2412" t="s">
        <v>8248</v>
      </c>
      <c r="K2412">
        <v>1441619275</v>
      </c>
      <c r="L2412" s="8">
        <f t="shared" si="370"/>
        <v>42254.408275462964</v>
      </c>
      <c r="M2412" s="8">
        <f t="shared" si="373"/>
        <v>42254</v>
      </c>
      <c r="N2412" s="9">
        <f t="shared" si="374"/>
        <v>0.40827546296350192</v>
      </c>
      <c r="O2412">
        <v>1439027275</v>
      </c>
      <c r="P2412" s="8">
        <f t="shared" si="371"/>
        <v>42224.408275462964</v>
      </c>
      <c r="Q2412" s="8">
        <f t="shared" si="375"/>
        <v>42224</v>
      </c>
      <c r="R2412" s="9">
        <f t="shared" si="376"/>
        <v>0.40827546296350192</v>
      </c>
      <c r="S2412" t="b">
        <v>0</v>
      </c>
      <c r="T2412">
        <v>0</v>
      </c>
      <c r="U2412" t="str">
        <f t="shared" si="377"/>
        <v/>
      </c>
      <c r="V2412">
        <f t="shared" si="378"/>
        <v>0</v>
      </c>
      <c r="W2412" t="b">
        <v>0</v>
      </c>
      <c r="X2412" t="s">
        <v>8282</v>
      </c>
      <c r="Y2412" s="3">
        <f t="shared" si="379"/>
        <v>0</v>
      </c>
      <c r="Z2412" s="4" t="str">
        <f t="shared" si="372"/>
        <v xml:space="preserve"> </v>
      </c>
      <c r="AA2412" t="s">
        <v>8332</v>
      </c>
      <c r="AB2412" t="s">
        <v>8333</v>
      </c>
      <c r="AC2412">
        <f>1</f>
        <v>1</v>
      </c>
    </row>
    <row r="2413" spans="1:29" ht="57.6" x14ac:dyDescent="0.3">
      <c r="A2413">
        <v>2411</v>
      </c>
      <c r="B2413" s="1" t="s">
        <v>2412</v>
      </c>
      <c r="C2413" s="1" t="s">
        <v>6521</v>
      </c>
      <c r="D2413">
        <v>25000</v>
      </c>
      <c r="E2413">
        <f>VLOOKUP(D2413,LU_A!$C$2:$D$13,1,TRUE)</f>
        <v>25000</v>
      </c>
      <c r="F2413" t="str">
        <f>VLOOKUP($D2413,LU_A!$C$2:$D$13,2,TRUE)</f>
        <v>MedC</v>
      </c>
      <c r="G2413">
        <v>151</v>
      </c>
      <c r="H2413" t="s">
        <v>8221</v>
      </c>
      <c r="I2413" t="s">
        <v>8224</v>
      </c>
      <c r="J2413" t="s">
        <v>8246</v>
      </c>
      <c r="K2413">
        <v>1440524082</v>
      </c>
      <c r="L2413" s="8">
        <f t="shared" si="370"/>
        <v>42241.732430555552</v>
      </c>
      <c r="M2413" s="8">
        <f t="shared" si="373"/>
        <v>42241</v>
      </c>
      <c r="N2413" s="9">
        <f t="shared" si="374"/>
        <v>0.73243055555212777</v>
      </c>
      <c r="O2413">
        <v>1437932082</v>
      </c>
      <c r="P2413" s="8">
        <f t="shared" si="371"/>
        <v>42211.732430555552</v>
      </c>
      <c r="Q2413" s="8">
        <f t="shared" si="375"/>
        <v>42211</v>
      </c>
      <c r="R2413" s="9">
        <f t="shared" si="376"/>
        <v>0.73243055555212777</v>
      </c>
      <c r="S2413" t="b">
        <v>0</v>
      </c>
      <c r="T2413">
        <v>3</v>
      </c>
      <c r="U2413" t="str">
        <f t="shared" si="377"/>
        <v/>
      </c>
      <c r="V2413">
        <f t="shared" si="378"/>
        <v>3</v>
      </c>
      <c r="W2413" t="b">
        <v>0</v>
      </c>
      <c r="X2413" t="s">
        <v>8282</v>
      </c>
      <c r="Y2413" s="3">
        <f t="shared" si="379"/>
        <v>6.0400000000000002E-3</v>
      </c>
      <c r="Z2413" s="4">
        <f t="shared" si="372"/>
        <v>50.333333333333336</v>
      </c>
      <c r="AA2413" t="s">
        <v>8332</v>
      </c>
      <c r="AB2413" t="s">
        <v>8333</v>
      </c>
      <c r="AC2413">
        <f>1</f>
        <v>1</v>
      </c>
    </row>
    <row r="2414" spans="1:29" ht="57.6" x14ac:dyDescent="0.3">
      <c r="A2414">
        <v>2412</v>
      </c>
      <c r="B2414" s="1" t="s">
        <v>2413</v>
      </c>
      <c r="C2414" s="1" t="s">
        <v>6522</v>
      </c>
      <c r="D2414">
        <v>8000</v>
      </c>
      <c r="E2414">
        <f>VLOOKUP(D2414,LU_A!$C$2:$D$13,1,TRUE)</f>
        <v>5000</v>
      </c>
      <c r="F2414" t="str">
        <f>VLOOKUP($D2414,LU_A!$C$2:$D$13,2,TRUE)</f>
        <v>SmC</v>
      </c>
      <c r="G2414">
        <v>0</v>
      </c>
      <c r="H2414" t="s">
        <v>8221</v>
      </c>
      <c r="I2414" t="s">
        <v>8230</v>
      </c>
      <c r="J2414" t="s">
        <v>8249</v>
      </c>
      <c r="K2414">
        <v>1480185673</v>
      </c>
      <c r="L2414" s="8">
        <f t="shared" si="370"/>
        <v>42700.778622685189</v>
      </c>
      <c r="M2414" s="8">
        <f t="shared" si="373"/>
        <v>42700</v>
      </c>
      <c r="N2414" s="9">
        <f t="shared" si="374"/>
        <v>0.77862268518947531</v>
      </c>
      <c r="O2414">
        <v>1476294073</v>
      </c>
      <c r="P2414" s="8">
        <f t="shared" si="371"/>
        <v>42655.736956018518</v>
      </c>
      <c r="Q2414" s="8">
        <f t="shared" si="375"/>
        <v>42655</v>
      </c>
      <c r="R2414" s="9">
        <f t="shared" si="376"/>
        <v>0.736956018517958</v>
      </c>
      <c r="S2414" t="b">
        <v>0</v>
      </c>
      <c r="T2414">
        <v>0</v>
      </c>
      <c r="U2414" t="str">
        <f t="shared" si="377"/>
        <v/>
      </c>
      <c r="V2414">
        <f t="shared" si="378"/>
        <v>0</v>
      </c>
      <c r="W2414" t="b">
        <v>0</v>
      </c>
      <c r="X2414" t="s">
        <v>8282</v>
      </c>
      <c r="Y2414" s="3">
        <f t="shared" si="379"/>
        <v>0</v>
      </c>
      <c r="Z2414" s="4" t="str">
        <f t="shared" si="372"/>
        <v xml:space="preserve"> </v>
      </c>
      <c r="AA2414" t="s">
        <v>8332</v>
      </c>
      <c r="AB2414" t="s">
        <v>8333</v>
      </c>
      <c r="AC2414">
        <f>1</f>
        <v>1</v>
      </c>
    </row>
    <row r="2415" spans="1:29" ht="43.2" x14ac:dyDescent="0.3">
      <c r="A2415">
        <v>2413</v>
      </c>
      <c r="B2415" s="1" t="s">
        <v>2414</v>
      </c>
      <c r="C2415" s="1" t="s">
        <v>6523</v>
      </c>
      <c r="D2415">
        <v>3000</v>
      </c>
      <c r="E2415">
        <f>VLOOKUP(D2415,LU_A!$C$2:$D$13,1,TRUE)</f>
        <v>1000</v>
      </c>
      <c r="F2415" t="str">
        <f>VLOOKUP($D2415,LU_A!$C$2:$D$13,2,TRUE)</f>
        <v>SmB</v>
      </c>
      <c r="G2415">
        <v>25</v>
      </c>
      <c r="H2415" t="s">
        <v>8221</v>
      </c>
      <c r="I2415" t="s">
        <v>8224</v>
      </c>
      <c r="J2415" t="s">
        <v>8246</v>
      </c>
      <c r="K2415">
        <v>1401579000</v>
      </c>
      <c r="L2415" s="8">
        <f t="shared" si="370"/>
        <v>41790.979166666664</v>
      </c>
      <c r="M2415" s="8">
        <f t="shared" si="373"/>
        <v>41790</v>
      </c>
      <c r="N2415" s="9">
        <f t="shared" si="374"/>
        <v>0.97916666666424135</v>
      </c>
      <c r="O2415">
        <v>1398911882</v>
      </c>
      <c r="P2415" s="8">
        <f t="shared" si="371"/>
        <v>41760.10974537037</v>
      </c>
      <c r="Q2415" s="8">
        <f t="shared" si="375"/>
        <v>41760</v>
      </c>
      <c r="R2415" s="9">
        <f t="shared" si="376"/>
        <v>0.10974537036963739</v>
      </c>
      <c r="S2415" t="b">
        <v>0</v>
      </c>
      <c r="T2415">
        <v>3</v>
      </c>
      <c r="U2415" t="str">
        <f t="shared" si="377"/>
        <v/>
      </c>
      <c r="V2415">
        <f t="shared" si="378"/>
        <v>3</v>
      </c>
      <c r="W2415" t="b">
        <v>0</v>
      </c>
      <c r="X2415" t="s">
        <v>8282</v>
      </c>
      <c r="Y2415" s="3">
        <f t="shared" si="379"/>
        <v>8.3333333333333332E-3</v>
      </c>
      <c r="Z2415" s="4">
        <f t="shared" si="372"/>
        <v>8.3333333333333339</v>
      </c>
      <c r="AA2415" t="s">
        <v>8332</v>
      </c>
      <c r="AB2415" t="s">
        <v>8333</v>
      </c>
      <c r="AC2415">
        <f>1</f>
        <v>1</v>
      </c>
    </row>
    <row r="2416" spans="1:29" ht="43.2" x14ac:dyDescent="0.3">
      <c r="A2416">
        <v>2414</v>
      </c>
      <c r="B2416" s="1" t="s">
        <v>2415</v>
      </c>
      <c r="C2416" s="1" t="s">
        <v>6524</v>
      </c>
      <c r="D2416">
        <v>15000</v>
      </c>
      <c r="E2416">
        <f>VLOOKUP(D2416,LU_A!$C$2:$D$13,1,TRUE)</f>
        <v>15000</v>
      </c>
      <c r="F2416" t="str">
        <f>VLOOKUP($D2416,LU_A!$C$2:$D$13,2,TRUE)</f>
        <v>MedA</v>
      </c>
      <c r="G2416">
        <v>460</v>
      </c>
      <c r="H2416" t="s">
        <v>8221</v>
      </c>
      <c r="I2416" t="s">
        <v>8224</v>
      </c>
      <c r="J2416" t="s">
        <v>8246</v>
      </c>
      <c r="K2416">
        <v>1440215940</v>
      </c>
      <c r="L2416" s="8">
        <f t="shared" si="370"/>
        <v>42238.165972222225</v>
      </c>
      <c r="M2416" s="8">
        <f t="shared" si="373"/>
        <v>42238</v>
      </c>
      <c r="N2416" s="9">
        <f t="shared" si="374"/>
        <v>0.16597222222480923</v>
      </c>
      <c r="O2416">
        <v>1436805660</v>
      </c>
      <c r="P2416" s="8">
        <f t="shared" si="371"/>
        <v>42198.695138888885</v>
      </c>
      <c r="Q2416" s="8">
        <f t="shared" si="375"/>
        <v>42198</v>
      </c>
      <c r="R2416" s="9">
        <f t="shared" si="376"/>
        <v>0.695138888884685</v>
      </c>
      <c r="S2416" t="b">
        <v>0</v>
      </c>
      <c r="T2416">
        <v>13</v>
      </c>
      <c r="U2416" t="str">
        <f t="shared" si="377"/>
        <v/>
      </c>
      <c r="V2416">
        <f t="shared" si="378"/>
        <v>13</v>
      </c>
      <c r="W2416" t="b">
        <v>0</v>
      </c>
      <c r="X2416" t="s">
        <v>8282</v>
      </c>
      <c r="Y2416" s="3">
        <f t="shared" si="379"/>
        <v>3.0666666666666665E-2</v>
      </c>
      <c r="Z2416" s="4">
        <f t="shared" si="372"/>
        <v>35.384615384615387</v>
      </c>
      <c r="AA2416" t="s">
        <v>8332</v>
      </c>
      <c r="AB2416" t="s">
        <v>8333</v>
      </c>
      <c r="AC2416">
        <f>1</f>
        <v>1</v>
      </c>
    </row>
    <row r="2417" spans="1:29" ht="43.2" x14ac:dyDescent="0.3">
      <c r="A2417">
        <v>2415</v>
      </c>
      <c r="B2417" s="1" t="s">
        <v>2416</v>
      </c>
      <c r="C2417" s="1" t="s">
        <v>6525</v>
      </c>
      <c r="D2417">
        <v>60000</v>
      </c>
      <c r="E2417">
        <f>VLOOKUP(D2417,LU_A!$C$2:$D$13,1,TRUE)</f>
        <v>50000</v>
      </c>
      <c r="F2417" t="str">
        <f>VLOOKUP($D2417,LU_A!$C$2:$D$13,2,TRUE)</f>
        <v>LgD</v>
      </c>
      <c r="G2417">
        <v>335</v>
      </c>
      <c r="H2417" t="s">
        <v>8221</v>
      </c>
      <c r="I2417" t="s">
        <v>8224</v>
      </c>
      <c r="J2417" t="s">
        <v>8246</v>
      </c>
      <c r="K2417">
        <v>1468615346</v>
      </c>
      <c r="L2417" s="8">
        <f t="shared" si="370"/>
        <v>42566.862800925926</v>
      </c>
      <c r="M2417" s="8">
        <f t="shared" si="373"/>
        <v>42566</v>
      </c>
      <c r="N2417" s="9">
        <f t="shared" si="374"/>
        <v>0.86280092592642177</v>
      </c>
      <c r="O2417">
        <v>1466023346</v>
      </c>
      <c r="P2417" s="8">
        <f t="shared" si="371"/>
        <v>42536.862800925926</v>
      </c>
      <c r="Q2417" s="8">
        <f t="shared" si="375"/>
        <v>42536</v>
      </c>
      <c r="R2417" s="9">
        <f t="shared" si="376"/>
        <v>0.86280092592642177</v>
      </c>
      <c r="S2417" t="b">
        <v>0</v>
      </c>
      <c r="T2417">
        <v>6</v>
      </c>
      <c r="U2417" t="str">
        <f t="shared" si="377"/>
        <v/>
      </c>
      <c r="V2417">
        <f t="shared" si="378"/>
        <v>6</v>
      </c>
      <c r="W2417" t="b">
        <v>0</v>
      </c>
      <c r="X2417" t="s">
        <v>8282</v>
      </c>
      <c r="Y2417" s="3">
        <f t="shared" si="379"/>
        <v>5.5833333333333334E-3</v>
      </c>
      <c r="Z2417" s="4">
        <f t="shared" si="372"/>
        <v>55.833333333333336</v>
      </c>
      <c r="AA2417" t="s">
        <v>8332</v>
      </c>
      <c r="AB2417" t="s">
        <v>8333</v>
      </c>
      <c r="AC2417">
        <f>1</f>
        <v>1</v>
      </c>
    </row>
    <row r="2418" spans="1:29" ht="43.2" x14ac:dyDescent="0.3">
      <c r="A2418">
        <v>2416</v>
      </c>
      <c r="B2418" s="1" t="s">
        <v>2417</v>
      </c>
      <c r="C2418" s="1" t="s">
        <v>6526</v>
      </c>
      <c r="D2418">
        <v>20000</v>
      </c>
      <c r="E2418">
        <f>VLOOKUP(D2418,LU_A!$C$2:$D$13,1,TRUE)</f>
        <v>20000</v>
      </c>
      <c r="F2418" t="str">
        <f>VLOOKUP($D2418,LU_A!$C$2:$D$13,2,TRUE)</f>
        <v>MedB</v>
      </c>
      <c r="G2418">
        <v>5</v>
      </c>
      <c r="H2418" t="s">
        <v>8221</v>
      </c>
      <c r="I2418" t="s">
        <v>8224</v>
      </c>
      <c r="J2418" t="s">
        <v>8246</v>
      </c>
      <c r="K2418">
        <v>1426345200</v>
      </c>
      <c r="L2418" s="8">
        <f t="shared" si="370"/>
        <v>42077.625</v>
      </c>
      <c r="M2418" s="8">
        <f t="shared" si="373"/>
        <v>42077</v>
      </c>
      <c r="N2418" s="9">
        <f t="shared" si="374"/>
        <v>0.625</v>
      </c>
      <c r="O2418">
        <v>1421343743</v>
      </c>
      <c r="P2418" s="8">
        <f t="shared" si="371"/>
        <v>42019.737766203703</v>
      </c>
      <c r="Q2418" s="8">
        <f t="shared" si="375"/>
        <v>42019</v>
      </c>
      <c r="R2418" s="9">
        <f t="shared" si="376"/>
        <v>0.73776620370335877</v>
      </c>
      <c r="S2418" t="b">
        <v>0</v>
      </c>
      <c r="T2418">
        <v>1</v>
      </c>
      <c r="U2418" t="str">
        <f t="shared" si="377"/>
        <v/>
      </c>
      <c r="V2418">
        <f t="shared" si="378"/>
        <v>1</v>
      </c>
      <c r="W2418" t="b">
        <v>0</v>
      </c>
      <c r="X2418" t="s">
        <v>8282</v>
      </c>
      <c r="Y2418" s="3">
        <f t="shared" si="379"/>
        <v>2.5000000000000001E-4</v>
      </c>
      <c r="Z2418" s="4">
        <f t="shared" si="372"/>
        <v>5</v>
      </c>
      <c r="AA2418" t="s">
        <v>8332</v>
      </c>
      <c r="AB2418" t="s">
        <v>8333</v>
      </c>
      <c r="AC2418">
        <f>1</f>
        <v>1</v>
      </c>
    </row>
    <row r="2419" spans="1:29" ht="43.2" x14ac:dyDescent="0.3">
      <c r="A2419">
        <v>2417</v>
      </c>
      <c r="B2419" s="1" t="s">
        <v>2418</v>
      </c>
      <c r="C2419" s="1" t="s">
        <v>6527</v>
      </c>
      <c r="D2419">
        <v>1000</v>
      </c>
      <c r="E2419">
        <f>VLOOKUP(D2419,LU_A!$C$2:$D$13,1,TRUE)</f>
        <v>1000</v>
      </c>
      <c r="F2419" t="str">
        <f>VLOOKUP($D2419,LU_A!$C$2:$D$13,2,TRUE)</f>
        <v>SmB</v>
      </c>
      <c r="G2419">
        <v>0</v>
      </c>
      <c r="H2419" t="s">
        <v>8221</v>
      </c>
      <c r="I2419" t="s">
        <v>8224</v>
      </c>
      <c r="J2419" t="s">
        <v>8246</v>
      </c>
      <c r="K2419">
        <v>1407705187</v>
      </c>
      <c r="L2419" s="8">
        <f t="shared" si="370"/>
        <v>41861.884108796294</v>
      </c>
      <c r="M2419" s="8">
        <f t="shared" si="373"/>
        <v>41861</v>
      </c>
      <c r="N2419" s="9">
        <f t="shared" si="374"/>
        <v>0.88410879629373085</v>
      </c>
      <c r="O2419">
        <v>1405113187</v>
      </c>
      <c r="P2419" s="8">
        <f t="shared" si="371"/>
        <v>41831.884108796294</v>
      </c>
      <c r="Q2419" s="8">
        <f t="shared" si="375"/>
        <v>41831</v>
      </c>
      <c r="R2419" s="9">
        <f t="shared" si="376"/>
        <v>0.88410879629373085</v>
      </c>
      <c r="S2419" t="b">
        <v>0</v>
      </c>
      <c r="T2419">
        <v>0</v>
      </c>
      <c r="U2419" t="str">
        <f t="shared" si="377"/>
        <v/>
      </c>
      <c r="V2419">
        <f t="shared" si="378"/>
        <v>0</v>
      </c>
      <c r="W2419" t="b">
        <v>0</v>
      </c>
      <c r="X2419" t="s">
        <v>8282</v>
      </c>
      <c r="Y2419" s="3">
        <f t="shared" si="379"/>
        <v>0</v>
      </c>
      <c r="Z2419" s="4" t="str">
        <f t="shared" si="372"/>
        <v xml:space="preserve"> </v>
      </c>
      <c r="AA2419" t="s">
        <v>8332</v>
      </c>
      <c r="AB2419" t="s">
        <v>8333</v>
      </c>
      <c r="AC2419">
        <f>1</f>
        <v>1</v>
      </c>
    </row>
    <row r="2420" spans="1:29" x14ac:dyDescent="0.3">
      <c r="A2420">
        <v>2418</v>
      </c>
      <c r="B2420" s="1" t="s">
        <v>2419</v>
      </c>
      <c r="C2420" s="1" t="s">
        <v>6528</v>
      </c>
      <c r="D2420">
        <v>25000</v>
      </c>
      <c r="E2420">
        <f>VLOOKUP(D2420,LU_A!$C$2:$D$13,1,TRUE)</f>
        <v>25000</v>
      </c>
      <c r="F2420" t="str">
        <f>VLOOKUP($D2420,LU_A!$C$2:$D$13,2,TRUE)</f>
        <v>MedC</v>
      </c>
      <c r="G2420">
        <v>5</v>
      </c>
      <c r="H2420" t="s">
        <v>8221</v>
      </c>
      <c r="I2420" t="s">
        <v>8224</v>
      </c>
      <c r="J2420" t="s">
        <v>8246</v>
      </c>
      <c r="K2420">
        <v>1427225644</v>
      </c>
      <c r="L2420" s="8">
        <f t="shared" si="370"/>
        <v>42087.815324074079</v>
      </c>
      <c r="M2420" s="8">
        <f t="shared" si="373"/>
        <v>42087</v>
      </c>
      <c r="N2420" s="9">
        <f t="shared" si="374"/>
        <v>0.815324074079399</v>
      </c>
      <c r="O2420">
        <v>1422045244</v>
      </c>
      <c r="P2420" s="8">
        <f t="shared" si="371"/>
        <v>42027.856990740736</v>
      </c>
      <c r="Q2420" s="8">
        <f t="shared" si="375"/>
        <v>42027</v>
      </c>
      <c r="R2420" s="9">
        <f t="shared" si="376"/>
        <v>0.85699074073636439</v>
      </c>
      <c r="S2420" t="b">
        <v>0</v>
      </c>
      <c r="T2420">
        <v>5</v>
      </c>
      <c r="U2420" t="str">
        <f t="shared" si="377"/>
        <v/>
      </c>
      <c r="V2420">
        <f t="shared" si="378"/>
        <v>5</v>
      </c>
      <c r="W2420" t="b">
        <v>0</v>
      </c>
      <c r="X2420" t="s">
        <v>8282</v>
      </c>
      <c r="Y2420" s="3">
        <f t="shared" si="379"/>
        <v>2.0000000000000001E-4</v>
      </c>
      <c r="Z2420" s="4">
        <f t="shared" si="372"/>
        <v>1</v>
      </c>
      <c r="AA2420" t="s">
        <v>8332</v>
      </c>
      <c r="AB2420" t="s">
        <v>8333</v>
      </c>
      <c r="AC2420">
        <f>1</f>
        <v>1</v>
      </c>
    </row>
    <row r="2421" spans="1:29" ht="43.2" x14ac:dyDescent="0.3">
      <c r="A2421">
        <v>2419</v>
      </c>
      <c r="B2421" s="1" t="s">
        <v>2420</v>
      </c>
      <c r="C2421" s="1" t="s">
        <v>6529</v>
      </c>
      <c r="D2421">
        <v>3000</v>
      </c>
      <c r="E2421">
        <f>VLOOKUP(D2421,LU_A!$C$2:$D$13,1,TRUE)</f>
        <v>1000</v>
      </c>
      <c r="F2421" t="str">
        <f>VLOOKUP($D2421,LU_A!$C$2:$D$13,2,TRUE)</f>
        <v>SmB</v>
      </c>
      <c r="G2421">
        <v>0</v>
      </c>
      <c r="H2421" t="s">
        <v>8221</v>
      </c>
      <c r="I2421" t="s">
        <v>8224</v>
      </c>
      <c r="J2421" t="s">
        <v>8246</v>
      </c>
      <c r="K2421">
        <v>1424281389</v>
      </c>
      <c r="L2421" s="8">
        <f t="shared" si="370"/>
        <v>42053.738298611104</v>
      </c>
      <c r="M2421" s="8">
        <f t="shared" si="373"/>
        <v>42053</v>
      </c>
      <c r="N2421" s="9">
        <f t="shared" si="374"/>
        <v>0.73829861110425554</v>
      </c>
      <c r="O2421">
        <v>1419097389</v>
      </c>
      <c r="P2421" s="8">
        <f t="shared" si="371"/>
        <v>41993.738298611104</v>
      </c>
      <c r="Q2421" s="8">
        <f t="shared" si="375"/>
        <v>41993</v>
      </c>
      <c r="R2421" s="9">
        <f t="shared" si="376"/>
        <v>0.73829861110425554</v>
      </c>
      <c r="S2421" t="b">
        <v>0</v>
      </c>
      <c r="T2421">
        <v>0</v>
      </c>
      <c r="U2421" t="str">
        <f t="shared" si="377"/>
        <v/>
      </c>
      <c r="V2421">
        <f t="shared" si="378"/>
        <v>0</v>
      </c>
      <c r="W2421" t="b">
        <v>0</v>
      </c>
      <c r="X2421" t="s">
        <v>8282</v>
      </c>
      <c r="Y2421" s="3">
        <f t="shared" si="379"/>
        <v>0</v>
      </c>
      <c r="Z2421" s="4" t="str">
        <f t="shared" si="372"/>
        <v xml:space="preserve"> </v>
      </c>
      <c r="AA2421" t="s">
        <v>8332</v>
      </c>
      <c r="AB2421" t="s">
        <v>8333</v>
      </c>
      <c r="AC2421">
        <f>1</f>
        <v>1</v>
      </c>
    </row>
    <row r="2422" spans="1:29" ht="43.2" x14ac:dyDescent="0.3">
      <c r="A2422">
        <v>2420</v>
      </c>
      <c r="B2422" s="1" t="s">
        <v>2421</v>
      </c>
      <c r="C2422" s="1" t="s">
        <v>6530</v>
      </c>
      <c r="D2422">
        <v>16870</v>
      </c>
      <c r="E2422">
        <f>VLOOKUP(D2422,LU_A!$C$2:$D$13,1,TRUE)</f>
        <v>15000</v>
      </c>
      <c r="F2422" t="str">
        <f>VLOOKUP($D2422,LU_A!$C$2:$D$13,2,TRUE)</f>
        <v>MedA</v>
      </c>
      <c r="G2422">
        <v>2501</v>
      </c>
      <c r="H2422" t="s">
        <v>8221</v>
      </c>
      <c r="I2422" t="s">
        <v>8224</v>
      </c>
      <c r="J2422" t="s">
        <v>8246</v>
      </c>
      <c r="K2422">
        <v>1415583695</v>
      </c>
      <c r="L2422" s="8">
        <f t="shared" si="370"/>
        <v>41953.070543981477</v>
      </c>
      <c r="M2422" s="8">
        <f t="shared" si="373"/>
        <v>41953</v>
      </c>
      <c r="N2422" s="9">
        <f t="shared" si="374"/>
        <v>7.0543981477385387E-2</v>
      </c>
      <c r="O2422">
        <v>1410396095</v>
      </c>
      <c r="P2422" s="8">
        <f t="shared" si="371"/>
        <v>41893.028877314813</v>
      </c>
      <c r="Q2422" s="8">
        <f t="shared" si="375"/>
        <v>41893</v>
      </c>
      <c r="R2422" s="9">
        <f t="shared" si="376"/>
        <v>2.8877314813144039E-2</v>
      </c>
      <c r="S2422" t="b">
        <v>0</v>
      </c>
      <c r="T2422">
        <v>36</v>
      </c>
      <c r="U2422" t="str">
        <f t="shared" si="377"/>
        <v/>
      </c>
      <c r="V2422">
        <f t="shared" si="378"/>
        <v>36</v>
      </c>
      <c r="W2422" t="b">
        <v>0</v>
      </c>
      <c r="X2422" t="s">
        <v>8282</v>
      </c>
      <c r="Y2422" s="3">
        <f t="shared" si="379"/>
        <v>0.14825133372851215</v>
      </c>
      <c r="Z2422" s="4">
        <f t="shared" si="372"/>
        <v>69.472222222222229</v>
      </c>
      <c r="AA2422" t="s">
        <v>8332</v>
      </c>
      <c r="AB2422" t="s">
        <v>8333</v>
      </c>
      <c r="AC2422">
        <f>1</f>
        <v>1</v>
      </c>
    </row>
    <row r="2423" spans="1:29" ht="28.8" x14ac:dyDescent="0.3">
      <c r="A2423">
        <v>2421</v>
      </c>
      <c r="B2423" s="1" t="s">
        <v>2422</v>
      </c>
      <c r="C2423" s="1" t="s">
        <v>6531</v>
      </c>
      <c r="D2423">
        <v>6000</v>
      </c>
      <c r="E2423">
        <f>VLOOKUP(D2423,LU_A!$C$2:$D$13,1,TRUE)</f>
        <v>5000</v>
      </c>
      <c r="F2423" t="str">
        <f>VLOOKUP($D2423,LU_A!$C$2:$D$13,2,TRUE)</f>
        <v>SmC</v>
      </c>
      <c r="G2423">
        <v>1</v>
      </c>
      <c r="H2423" t="s">
        <v>8221</v>
      </c>
      <c r="I2423" t="s">
        <v>8224</v>
      </c>
      <c r="J2423" t="s">
        <v>8246</v>
      </c>
      <c r="K2423">
        <v>1424536196</v>
      </c>
      <c r="L2423" s="8">
        <f t="shared" si="370"/>
        <v>42056.687453703707</v>
      </c>
      <c r="M2423" s="8">
        <f t="shared" si="373"/>
        <v>42056</v>
      </c>
      <c r="N2423" s="9">
        <f t="shared" si="374"/>
        <v>0.68745370370743331</v>
      </c>
      <c r="O2423">
        <v>1421944196</v>
      </c>
      <c r="P2423" s="8">
        <f t="shared" si="371"/>
        <v>42026.687453703707</v>
      </c>
      <c r="Q2423" s="8">
        <f t="shared" si="375"/>
        <v>42026</v>
      </c>
      <c r="R2423" s="9">
        <f t="shared" si="376"/>
        <v>0.68745370370743331</v>
      </c>
      <c r="S2423" t="b">
        <v>0</v>
      </c>
      <c r="T2423">
        <v>1</v>
      </c>
      <c r="U2423" t="str">
        <f t="shared" si="377"/>
        <v/>
      </c>
      <c r="V2423">
        <f t="shared" si="378"/>
        <v>1</v>
      </c>
      <c r="W2423" t="b">
        <v>0</v>
      </c>
      <c r="X2423" t="s">
        <v>8282</v>
      </c>
      <c r="Y2423" s="3">
        <f t="shared" si="379"/>
        <v>1.6666666666666666E-4</v>
      </c>
      <c r="Z2423" s="4">
        <f t="shared" si="372"/>
        <v>1</v>
      </c>
      <c r="AA2423" t="s">
        <v>8332</v>
      </c>
      <c r="AB2423" t="s">
        <v>8333</v>
      </c>
      <c r="AC2423">
        <f>1</f>
        <v>1</v>
      </c>
    </row>
    <row r="2424" spans="1:29" ht="28.8" x14ac:dyDescent="0.3">
      <c r="A2424">
        <v>2422</v>
      </c>
      <c r="B2424" s="1" t="s">
        <v>2423</v>
      </c>
      <c r="C2424" s="1" t="s">
        <v>6532</v>
      </c>
      <c r="D2424">
        <v>500</v>
      </c>
      <c r="E2424">
        <f>VLOOKUP(D2424,LU_A!$C$2:$D$13,1,TRUE)</f>
        <v>0</v>
      </c>
      <c r="F2424" t="str">
        <f>VLOOKUP($D2424,LU_A!$C$2:$D$13,2,TRUE)</f>
        <v>SmA</v>
      </c>
      <c r="G2424">
        <v>1</v>
      </c>
      <c r="H2424" t="s">
        <v>8221</v>
      </c>
      <c r="I2424" t="s">
        <v>8224</v>
      </c>
      <c r="J2424" t="s">
        <v>8246</v>
      </c>
      <c r="K2424">
        <v>1426091036</v>
      </c>
      <c r="L2424" s="8">
        <f t="shared" si="370"/>
        <v>42074.683287037042</v>
      </c>
      <c r="M2424" s="8">
        <f t="shared" si="373"/>
        <v>42074</v>
      </c>
      <c r="N2424" s="9">
        <f t="shared" si="374"/>
        <v>0.68328703704173677</v>
      </c>
      <c r="O2424">
        <v>1423502636</v>
      </c>
      <c r="P2424" s="8">
        <f t="shared" si="371"/>
        <v>42044.724953703699</v>
      </c>
      <c r="Q2424" s="8">
        <f t="shared" si="375"/>
        <v>42044</v>
      </c>
      <c r="R2424" s="9">
        <f t="shared" si="376"/>
        <v>0.72495370369870216</v>
      </c>
      <c r="S2424" t="b">
        <v>0</v>
      </c>
      <c r="T2424">
        <v>1</v>
      </c>
      <c r="U2424" t="str">
        <f t="shared" si="377"/>
        <v/>
      </c>
      <c r="V2424">
        <f t="shared" si="378"/>
        <v>1</v>
      </c>
      <c r="W2424" t="b">
        <v>0</v>
      </c>
      <c r="X2424" t="s">
        <v>8282</v>
      </c>
      <c r="Y2424" s="3">
        <f t="shared" si="379"/>
        <v>2E-3</v>
      </c>
      <c r="Z2424" s="4">
        <f t="shared" si="372"/>
        <v>1</v>
      </c>
      <c r="AA2424" t="s">
        <v>8332</v>
      </c>
      <c r="AB2424" t="s">
        <v>8333</v>
      </c>
      <c r="AC2424">
        <f>1</f>
        <v>1</v>
      </c>
    </row>
    <row r="2425" spans="1:29" ht="43.2" x14ac:dyDescent="0.3">
      <c r="A2425">
        <v>2423</v>
      </c>
      <c r="B2425" s="1" t="s">
        <v>2424</v>
      </c>
      <c r="C2425" s="1" t="s">
        <v>6533</v>
      </c>
      <c r="D2425">
        <v>60000</v>
      </c>
      <c r="E2425">
        <f>VLOOKUP(D2425,LU_A!$C$2:$D$13,1,TRUE)</f>
        <v>50000</v>
      </c>
      <c r="F2425" t="str">
        <f>VLOOKUP($D2425,LU_A!$C$2:$D$13,2,TRUE)</f>
        <v>LgD</v>
      </c>
      <c r="G2425">
        <v>8</v>
      </c>
      <c r="H2425" t="s">
        <v>8221</v>
      </c>
      <c r="I2425" t="s">
        <v>8224</v>
      </c>
      <c r="J2425" t="s">
        <v>8246</v>
      </c>
      <c r="K2425">
        <v>1420044890</v>
      </c>
      <c r="L2425" s="8">
        <f t="shared" si="370"/>
        <v>42004.704745370371</v>
      </c>
      <c r="M2425" s="8">
        <f t="shared" si="373"/>
        <v>42004</v>
      </c>
      <c r="N2425" s="9">
        <f t="shared" si="374"/>
        <v>0.70474537037080154</v>
      </c>
      <c r="O2425">
        <v>1417452890</v>
      </c>
      <c r="P2425" s="8">
        <f t="shared" si="371"/>
        <v>41974.704745370371</v>
      </c>
      <c r="Q2425" s="8">
        <f t="shared" si="375"/>
        <v>41974</v>
      </c>
      <c r="R2425" s="9">
        <f t="shared" si="376"/>
        <v>0.70474537037080154</v>
      </c>
      <c r="S2425" t="b">
        <v>0</v>
      </c>
      <c r="T2425">
        <v>1</v>
      </c>
      <c r="U2425" t="str">
        <f t="shared" si="377"/>
        <v/>
      </c>
      <c r="V2425">
        <f t="shared" si="378"/>
        <v>1</v>
      </c>
      <c r="W2425" t="b">
        <v>0</v>
      </c>
      <c r="X2425" t="s">
        <v>8282</v>
      </c>
      <c r="Y2425" s="3">
        <f t="shared" si="379"/>
        <v>1.3333333333333334E-4</v>
      </c>
      <c r="Z2425" s="4">
        <f t="shared" si="372"/>
        <v>8</v>
      </c>
      <c r="AA2425" t="s">
        <v>8332</v>
      </c>
      <c r="AB2425" t="s">
        <v>8333</v>
      </c>
      <c r="AC2425">
        <f>1</f>
        <v>1</v>
      </c>
    </row>
    <row r="2426" spans="1:29" ht="28.8" x14ac:dyDescent="0.3">
      <c r="A2426">
        <v>2424</v>
      </c>
      <c r="B2426" s="1" t="s">
        <v>2425</v>
      </c>
      <c r="C2426" s="1" t="s">
        <v>6534</v>
      </c>
      <c r="D2426">
        <v>25000</v>
      </c>
      <c r="E2426">
        <f>VLOOKUP(D2426,LU_A!$C$2:$D$13,1,TRUE)</f>
        <v>25000</v>
      </c>
      <c r="F2426" t="str">
        <f>VLOOKUP($D2426,LU_A!$C$2:$D$13,2,TRUE)</f>
        <v>MedC</v>
      </c>
      <c r="G2426">
        <v>310</v>
      </c>
      <c r="H2426" t="s">
        <v>8221</v>
      </c>
      <c r="I2426" t="s">
        <v>8224</v>
      </c>
      <c r="J2426" t="s">
        <v>8246</v>
      </c>
      <c r="K2426">
        <v>1414445108</v>
      </c>
      <c r="L2426" s="8">
        <f t="shared" si="370"/>
        <v>41939.892453703702</v>
      </c>
      <c r="M2426" s="8">
        <f t="shared" si="373"/>
        <v>41939</v>
      </c>
      <c r="N2426" s="9">
        <f t="shared" si="374"/>
        <v>0.89245370370190358</v>
      </c>
      <c r="O2426">
        <v>1411853108</v>
      </c>
      <c r="P2426" s="8">
        <f t="shared" si="371"/>
        <v>41909.892453703702</v>
      </c>
      <c r="Q2426" s="8">
        <f t="shared" si="375"/>
        <v>41909</v>
      </c>
      <c r="R2426" s="9">
        <f t="shared" si="376"/>
        <v>0.89245370370190358</v>
      </c>
      <c r="S2426" t="b">
        <v>0</v>
      </c>
      <c r="T2426">
        <v>9</v>
      </c>
      <c r="U2426" t="str">
        <f t="shared" si="377"/>
        <v/>
      </c>
      <c r="V2426">
        <f t="shared" si="378"/>
        <v>9</v>
      </c>
      <c r="W2426" t="b">
        <v>0</v>
      </c>
      <c r="X2426" t="s">
        <v>8282</v>
      </c>
      <c r="Y2426" s="3">
        <f t="shared" si="379"/>
        <v>1.24E-2</v>
      </c>
      <c r="Z2426" s="4">
        <f t="shared" si="372"/>
        <v>34.444444444444443</v>
      </c>
      <c r="AA2426" t="s">
        <v>8332</v>
      </c>
      <c r="AB2426" t="s">
        <v>8333</v>
      </c>
      <c r="AC2426">
        <f>1</f>
        <v>1</v>
      </c>
    </row>
    <row r="2427" spans="1:29" ht="57.6" x14ac:dyDescent="0.3">
      <c r="A2427">
        <v>2425</v>
      </c>
      <c r="B2427" s="1" t="s">
        <v>2426</v>
      </c>
      <c r="C2427" s="1" t="s">
        <v>6535</v>
      </c>
      <c r="D2427">
        <v>3500</v>
      </c>
      <c r="E2427">
        <f>VLOOKUP(D2427,LU_A!$C$2:$D$13,1,TRUE)</f>
        <v>1000</v>
      </c>
      <c r="F2427" t="str">
        <f>VLOOKUP($D2427,LU_A!$C$2:$D$13,2,TRUE)</f>
        <v>SmB</v>
      </c>
      <c r="G2427">
        <v>1</v>
      </c>
      <c r="H2427" t="s">
        <v>8221</v>
      </c>
      <c r="I2427" t="s">
        <v>8224</v>
      </c>
      <c r="J2427" t="s">
        <v>8246</v>
      </c>
      <c r="K2427">
        <v>1464386640</v>
      </c>
      <c r="L2427" s="8">
        <f t="shared" si="370"/>
        <v>42517.919444444444</v>
      </c>
      <c r="M2427" s="8">
        <f t="shared" si="373"/>
        <v>42517</v>
      </c>
      <c r="N2427" s="9">
        <f t="shared" si="374"/>
        <v>0.91944444444379769</v>
      </c>
      <c r="O2427">
        <v>1463090149</v>
      </c>
      <c r="P2427" s="8">
        <f t="shared" si="371"/>
        <v>42502.913761574076</v>
      </c>
      <c r="Q2427" s="8">
        <f t="shared" si="375"/>
        <v>42502</v>
      </c>
      <c r="R2427" s="9">
        <f t="shared" si="376"/>
        <v>0.91376157407648861</v>
      </c>
      <c r="S2427" t="b">
        <v>0</v>
      </c>
      <c r="T2427">
        <v>1</v>
      </c>
      <c r="U2427" t="str">
        <f t="shared" si="377"/>
        <v/>
      </c>
      <c r="V2427">
        <f t="shared" si="378"/>
        <v>1</v>
      </c>
      <c r="W2427" t="b">
        <v>0</v>
      </c>
      <c r="X2427" t="s">
        <v>8282</v>
      </c>
      <c r="Y2427" s="3">
        <f t="shared" si="379"/>
        <v>2.8571428571428574E-4</v>
      </c>
      <c r="Z2427" s="4">
        <f t="shared" si="372"/>
        <v>1</v>
      </c>
      <c r="AA2427" t="s">
        <v>8332</v>
      </c>
      <c r="AB2427" t="s">
        <v>8333</v>
      </c>
      <c r="AC2427">
        <f>1</f>
        <v>1</v>
      </c>
    </row>
    <row r="2428" spans="1:29" ht="43.2" x14ac:dyDescent="0.3">
      <c r="A2428">
        <v>2426</v>
      </c>
      <c r="B2428" s="1" t="s">
        <v>2427</v>
      </c>
      <c r="C2428" s="1" t="s">
        <v>6536</v>
      </c>
      <c r="D2428">
        <v>20000</v>
      </c>
      <c r="E2428">
        <f>VLOOKUP(D2428,LU_A!$C$2:$D$13,1,TRUE)</f>
        <v>20000</v>
      </c>
      <c r="F2428" t="str">
        <f>VLOOKUP($D2428,LU_A!$C$2:$D$13,2,TRUE)</f>
        <v>MedB</v>
      </c>
      <c r="G2428">
        <v>0</v>
      </c>
      <c r="H2428" t="s">
        <v>8221</v>
      </c>
      <c r="I2428" t="s">
        <v>8224</v>
      </c>
      <c r="J2428" t="s">
        <v>8246</v>
      </c>
      <c r="K2428">
        <v>1439006692</v>
      </c>
      <c r="L2428" s="8">
        <f t="shared" si="370"/>
        <v>42224.170046296291</v>
      </c>
      <c r="M2428" s="8">
        <f t="shared" si="373"/>
        <v>42224</v>
      </c>
      <c r="N2428" s="9">
        <f t="shared" si="374"/>
        <v>0.17004629629082046</v>
      </c>
      <c r="O2428">
        <v>1433822692</v>
      </c>
      <c r="P2428" s="8">
        <f t="shared" si="371"/>
        <v>42164.170046296291</v>
      </c>
      <c r="Q2428" s="8">
        <f t="shared" si="375"/>
        <v>42164</v>
      </c>
      <c r="R2428" s="9">
        <f t="shared" si="376"/>
        <v>0.17004629629082046</v>
      </c>
      <c r="S2428" t="b">
        <v>0</v>
      </c>
      <c r="T2428">
        <v>0</v>
      </c>
      <c r="U2428" t="str">
        <f t="shared" si="377"/>
        <v/>
      </c>
      <c r="V2428">
        <f t="shared" si="378"/>
        <v>0</v>
      </c>
      <c r="W2428" t="b">
        <v>0</v>
      </c>
      <c r="X2428" t="s">
        <v>8282</v>
      </c>
      <c r="Y2428" s="3">
        <f t="shared" si="379"/>
        <v>0</v>
      </c>
      <c r="Z2428" s="4" t="str">
        <f t="shared" si="372"/>
        <v xml:space="preserve"> </v>
      </c>
      <c r="AA2428" t="s">
        <v>8332</v>
      </c>
      <c r="AB2428" t="s">
        <v>8333</v>
      </c>
      <c r="AC2428">
        <f>1</f>
        <v>1</v>
      </c>
    </row>
    <row r="2429" spans="1:29" ht="28.8" x14ac:dyDescent="0.3">
      <c r="A2429">
        <v>2427</v>
      </c>
      <c r="B2429" s="1" t="s">
        <v>2428</v>
      </c>
      <c r="C2429" s="1" t="s">
        <v>6537</v>
      </c>
      <c r="D2429">
        <v>50000</v>
      </c>
      <c r="E2429">
        <f>VLOOKUP(D2429,LU_A!$C$2:$D$13,1,TRUE)</f>
        <v>50000</v>
      </c>
      <c r="F2429" t="str">
        <f>VLOOKUP($D2429,LU_A!$C$2:$D$13,2,TRUE)</f>
        <v>LgD</v>
      </c>
      <c r="G2429">
        <v>1</v>
      </c>
      <c r="H2429" t="s">
        <v>8221</v>
      </c>
      <c r="I2429" t="s">
        <v>8224</v>
      </c>
      <c r="J2429" t="s">
        <v>8246</v>
      </c>
      <c r="K2429">
        <v>1458715133</v>
      </c>
      <c r="L2429" s="8">
        <f t="shared" si="370"/>
        <v>42452.277002314819</v>
      </c>
      <c r="M2429" s="8">
        <f t="shared" si="373"/>
        <v>42452</v>
      </c>
      <c r="N2429" s="9">
        <f t="shared" si="374"/>
        <v>0.27700231481867377</v>
      </c>
      <c r="O2429">
        <v>1455262733</v>
      </c>
      <c r="P2429" s="8">
        <f t="shared" si="371"/>
        <v>42412.318668981476</v>
      </c>
      <c r="Q2429" s="8">
        <f t="shared" si="375"/>
        <v>42412</v>
      </c>
      <c r="R2429" s="9">
        <f t="shared" si="376"/>
        <v>0.31866898147563916</v>
      </c>
      <c r="S2429" t="b">
        <v>0</v>
      </c>
      <c r="T2429">
        <v>1</v>
      </c>
      <c r="U2429" t="str">
        <f t="shared" si="377"/>
        <v/>
      </c>
      <c r="V2429">
        <f t="shared" si="378"/>
        <v>1</v>
      </c>
      <c r="W2429" t="b">
        <v>0</v>
      </c>
      <c r="X2429" t="s">
        <v>8282</v>
      </c>
      <c r="Y2429" s="3">
        <f t="shared" si="379"/>
        <v>2.0000000000000002E-5</v>
      </c>
      <c r="Z2429" s="4">
        <f t="shared" si="372"/>
        <v>1</v>
      </c>
      <c r="AA2429" t="s">
        <v>8332</v>
      </c>
      <c r="AB2429" t="s">
        <v>8333</v>
      </c>
      <c r="AC2429">
        <f>1</f>
        <v>1</v>
      </c>
    </row>
    <row r="2430" spans="1:29" ht="28.8" x14ac:dyDescent="0.3">
      <c r="A2430">
        <v>2428</v>
      </c>
      <c r="B2430" s="1" t="s">
        <v>2429</v>
      </c>
      <c r="C2430" s="1" t="s">
        <v>6538</v>
      </c>
      <c r="D2430">
        <v>35000</v>
      </c>
      <c r="E2430">
        <f>VLOOKUP(D2430,LU_A!$C$2:$D$13,1,TRUE)</f>
        <v>35000</v>
      </c>
      <c r="F2430" t="str">
        <f>VLOOKUP($D2430,LU_A!$C$2:$D$13,2,TRUE)</f>
        <v>LgA</v>
      </c>
      <c r="G2430">
        <v>1</v>
      </c>
      <c r="H2430" t="s">
        <v>8221</v>
      </c>
      <c r="I2430" t="s">
        <v>8224</v>
      </c>
      <c r="J2430" t="s">
        <v>8246</v>
      </c>
      <c r="K2430">
        <v>1426182551</v>
      </c>
      <c r="L2430" s="8">
        <f t="shared" si="370"/>
        <v>42075.742488425924</v>
      </c>
      <c r="M2430" s="8">
        <f t="shared" si="373"/>
        <v>42075</v>
      </c>
      <c r="N2430" s="9">
        <f t="shared" si="374"/>
        <v>0.74248842592351139</v>
      </c>
      <c r="O2430">
        <v>1423594151</v>
      </c>
      <c r="P2430" s="8">
        <f t="shared" si="371"/>
        <v>42045.784155092595</v>
      </c>
      <c r="Q2430" s="8">
        <f t="shared" si="375"/>
        <v>42045</v>
      </c>
      <c r="R2430" s="9">
        <f t="shared" si="376"/>
        <v>0.78415509259502869</v>
      </c>
      <c r="S2430" t="b">
        <v>0</v>
      </c>
      <c r="T2430">
        <v>1</v>
      </c>
      <c r="U2430" t="str">
        <f t="shared" si="377"/>
        <v/>
      </c>
      <c r="V2430">
        <f t="shared" si="378"/>
        <v>1</v>
      </c>
      <c r="W2430" t="b">
        <v>0</v>
      </c>
      <c r="X2430" t="s">
        <v>8282</v>
      </c>
      <c r="Y2430" s="3">
        <f t="shared" si="379"/>
        <v>2.8571428571428571E-5</v>
      </c>
      <c r="Z2430" s="4">
        <f t="shared" si="372"/>
        <v>1</v>
      </c>
      <c r="AA2430" t="s">
        <v>8332</v>
      </c>
      <c r="AB2430" t="s">
        <v>8333</v>
      </c>
      <c r="AC2430">
        <f>1</f>
        <v>1</v>
      </c>
    </row>
    <row r="2431" spans="1:29" ht="43.2" x14ac:dyDescent="0.3">
      <c r="A2431">
        <v>2429</v>
      </c>
      <c r="B2431" s="1" t="s">
        <v>2430</v>
      </c>
      <c r="C2431" s="1" t="s">
        <v>6539</v>
      </c>
      <c r="D2431">
        <v>140000</v>
      </c>
      <c r="E2431">
        <f>VLOOKUP(D2431,LU_A!$C$2:$D$13,1,TRUE)</f>
        <v>50000</v>
      </c>
      <c r="F2431" t="str">
        <f>VLOOKUP($D2431,LU_A!$C$2:$D$13,2,TRUE)</f>
        <v>LgD</v>
      </c>
      <c r="G2431">
        <v>2005</v>
      </c>
      <c r="H2431" t="s">
        <v>8221</v>
      </c>
      <c r="I2431" t="s">
        <v>8234</v>
      </c>
      <c r="J2431" t="s">
        <v>8254</v>
      </c>
      <c r="K2431">
        <v>1486313040</v>
      </c>
      <c r="L2431" s="8">
        <f t="shared" si="370"/>
        <v>42771.697222222225</v>
      </c>
      <c r="M2431" s="8">
        <f t="shared" si="373"/>
        <v>42771</v>
      </c>
      <c r="N2431" s="9">
        <f t="shared" si="374"/>
        <v>0.69722222222480923</v>
      </c>
      <c r="O2431">
        <v>1483131966</v>
      </c>
      <c r="P2431" s="8">
        <f t="shared" si="371"/>
        <v>42734.879236111112</v>
      </c>
      <c r="Q2431" s="8">
        <f t="shared" si="375"/>
        <v>42734</v>
      </c>
      <c r="R2431" s="9">
        <f t="shared" si="376"/>
        <v>0.87923611111182254</v>
      </c>
      <c r="S2431" t="b">
        <v>0</v>
      </c>
      <c r="T2431">
        <v>4</v>
      </c>
      <c r="U2431" t="str">
        <f t="shared" si="377"/>
        <v/>
      </c>
      <c r="V2431">
        <f t="shared" si="378"/>
        <v>4</v>
      </c>
      <c r="W2431" t="b">
        <v>0</v>
      </c>
      <c r="X2431" t="s">
        <v>8282</v>
      </c>
      <c r="Y2431" s="3">
        <f t="shared" si="379"/>
        <v>1.4321428571428572E-2</v>
      </c>
      <c r="Z2431" s="4">
        <f t="shared" si="372"/>
        <v>501.25</v>
      </c>
      <c r="AA2431" t="s">
        <v>8332</v>
      </c>
      <c r="AB2431" t="s">
        <v>8333</v>
      </c>
      <c r="AC2431">
        <f>1</f>
        <v>1</v>
      </c>
    </row>
    <row r="2432" spans="1:29" ht="57.6" x14ac:dyDescent="0.3">
      <c r="A2432">
        <v>2430</v>
      </c>
      <c r="B2432" s="1" t="s">
        <v>2431</v>
      </c>
      <c r="C2432" s="1" t="s">
        <v>6540</v>
      </c>
      <c r="D2432">
        <v>3000</v>
      </c>
      <c r="E2432">
        <f>VLOOKUP(D2432,LU_A!$C$2:$D$13,1,TRUE)</f>
        <v>1000</v>
      </c>
      <c r="F2432" t="str">
        <f>VLOOKUP($D2432,LU_A!$C$2:$D$13,2,TRUE)</f>
        <v>SmB</v>
      </c>
      <c r="G2432">
        <v>21</v>
      </c>
      <c r="H2432" t="s">
        <v>8221</v>
      </c>
      <c r="I2432" t="s">
        <v>8224</v>
      </c>
      <c r="J2432" t="s">
        <v>8246</v>
      </c>
      <c r="K2432">
        <v>1455246504</v>
      </c>
      <c r="L2432" s="8">
        <f t="shared" si="370"/>
        <v>42412.130833333329</v>
      </c>
      <c r="M2432" s="8">
        <f t="shared" si="373"/>
        <v>42412</v>
      </c>
      <c r="N2432" s="9">
        <f t="shared" si="374"/>
        <v>0.13083333332906477</v>
      </c>
      <c r="O2432">
        <v>1452654504</v>
      </c>
      <c r="P2432" s="8">
        <f t="shared" si="371"/>
        <v>42382.130833333329</v>
      </c>
      <c r="Q2432" s="8">
        <f t="shared" si="375"/>
        <v>42382</v>
      </c>
      <c r="R2432" s="9">
        <f t="shared" si="376"/>
        <v>0.13083333332906477</v>
      </c>
      <c r="S2432" t="b">
        <v>0</v>
      </c>
      <c r="T2432">
        <v>2</v>
      </c>
      <c r="U2432" t="str">
        <f t="shared" si="377"/>
        <v/>
      </c>
      <c r="V2432">
        <f t="shared" si="378"/>
        <v>2</v>
      </c>
      <c r="W2432" t="b">
        <v>0</v>
      </c>
      <c r="X2432" t="s">
        <v>8282</v>
      </c>
      <c r="Y2432" s="3">
        <f t="shared" si="379"/>
        <v>7.0000000000000001E-3</v>
      </c>
      <c r="Z2432" s="4">
        <f t="shared" si="372"/>
        <v>10.5</v>
      </c>
      <c r="AA2432" t="s">
        <v>8332</v>
      </c>
      <c r="AB2432" t="s">
        <v>8333</v>
      </c>
      <c r="AC2432">
        <f>1</f>
        <v>1</v>
      </c>
    </row>
    <row r="2433" spans="1:29" ht="28.8" x14ac:dyDescent="0.3">
      <c r="A2433">
        <v>2431</v>
      </c>
      <c r="B2433" s="1" t="s">
        <v>2432</v>
      </c>
      <c r="C2433" s="1" t="s">
        <v>6541</v>
      </c>
      <c r="D2433">
        <v>100000</v>
      </c>
      <c r="E2433">
        <f>VLOOKUP(D2433,LU_A!$C$2:$D$13,1,TRUE)</f>
        <v>50000</v>
      </c>
      <c r="F2433" t="str">
        <f>VLOOKUP($D2433,LU_A!$C$2:$D$13,2,TRUE)</f>
        <v>LgD</v>
      </c>
      <c r="G2433">
        <v>2</v>
      </c>
      <c r="H2433" t="s">
        <v>8221</v>
      </c>
      <c r="I2433" t="s">
        <v>8224</v>
      </c>
      <c r="J2433" t="s">
        <v>8246</v>
      </c>
      <c r="K2433">
        <v>1467080613</v>
      </c>
      <c r="L2433" s="8">
        <f t="shared" si="370"/>
        <v>42549.099687499998</v>
      </c>
      <c r="M2433" s="8">
        <f t="shared" si="373"/>
        <v>42549</v>
      </c>
      <c r="N2433" s="9">
        <f t="shared" si="374"/>
        <v>9.968749999825377E-2</v>
      </c>
      <c r="O2433">
        <v>1461896613</v>
      </c>
      <c r="P2433" s="8">
        <f t="shared" si="371"/>
        <v>42489.099687499998</v>
      </c>
      <c r="Q2433" s="8">
        <f t="shared" si="375"/>
        <v>42489</v>
      </c>
      <c r="R2433" s="9">
        <f t="shared" si="376"/>
        <v>9.968749999825377E-2</v>
      </c>
      <c r="S2433" t="b">
        <v>0</v>
      </c>
      <c r="T2433">
        <v>2</v>
      </c>
      <c r="U2433" t="str">
        <f t="shared" si="377"/>
        <v/>
      </c>
      <c r="V2433">
        <f t="shared" si="378"/>
        <v>2</v>
      </c>
      <c r="W2433" t="b">
        <v>0</v>
      </c>
      <c r="X2433" t="s">
        <v>8282</v>
      </c>
      <c r="Y2433" s="3">
        <f t="shared" si="379"/>
        <v>2.0000000000000002E-5</v>
      </c>
      <c r="Z2433" s="4">
        <f t="shared" si="372"/>
        <v>1</v>
      </c>
      <c r="AA2433" t="s">
        <v>8332</v>
      </c>
      <c r="AB2433" t="s">
        <v>8333</v>
      </c>
      <c r="AC2433">
        <f>1</f>
        <v>1</v>
      </c>
    </row>
    <row r="2434" spans="1:29" ht="43.2" x14ac:dyDescent="0.3">
      <c r="A2434">
        <v>2432</v>
      </c>
      <c r="B2434" s="1" t="s">
        <v>2433</v>
      </c>
      <c r="C2434" s="1" t="s">
        <v>6542</v>
      </c>
      <c r="D2434">
        <v>14000</v>
      </c>
      <c r="E2434">
        <f>VLOOKUP(D2434,LU_A!$C$2:$D$13,1,TRUE)</f>
        <v>10000</v>
      </c>
      <c r="F2434" t="str">
        <f>VLOOKUP($D2434,LU_A!$C$2:$D$13,2,TRUE)</f>
        <v>SmD</v>
      </c>
      <c r="G2434">
        <v>2</v>
      </c>
      <c r="H2434" t="s">
        <v>8221</v>
      </c>
      <c r="I2434" t="s">
        <v>8224</v>
      </c>
      <c r="J2434" t="s">
        <v>8246</v>
      </c>
      <c r="K2434">
        <v>1425791697</v>
      </c>
      <c r="L2434" s="8">
        <f t="shared" ref="L2434:L2497" si="380">(((K2434/60)/60)/24)+DATE(1970,1,1)</f>
        <v>42071.218715277777</v>
      </c>
      <c r="M2434" s="8">
        <f t="shared" si="373"/>
        <v>42071</v>
      </c>
      <c r="N2434" s="9">
        <f t="shared" si="374"/>
        <v>0.218715277776937</v>
      </c>
      <c r="O2434">
        <v>1423199697</v>
      </c>
      <c r="P2434" s="8">
        <f t="shared" ref="P2434:P2497" si="381">(((O2434/60)/60)/24)+DATE(1970,1,1)</f>
        <v>42041.218715277777</v>
      </c>
      <c r="Q2434" s="8">
        <f t="shared" si="375"/>
        <v>42041</v>
      </c>
      <c r="R2434" s="9">
        <f t="shared" si="376"/>
        <v>0.218715277776937</v>
      </c>
      <c r="S2434" t="b">
        <v>0</v>
      </c>
      <c r="T2434">
        <v>2</v>
      </c>
      <c r="U2434" t="str">
        <f t="shared" si="377"/>
        <v/>
      </c>
      <c r="V2434">
        <f t="shared" si="378"/>
        <v>2</v>
      </c>
      <c r="W2434" t="b">
        <v>0</v>
      </c>
      <c r="X2434" t="s">
        <v>8282</v>
      </c>
      <c r="Y2434" s="3">
        <f t="shared" si="379"/>
        <v>1.4285714285714287E-4</v>
      </c>
      <c r="Z2434" s="4">
        <f t="shared" ref="Z2434:Z2497" si="382">IFERROR(G2434/T2434," ")</f>
        <v>1</v>
      </c>
      <c r="AA2434" t="s">
        <v>8332</v>
      </c>
      <c r="AB2434" t="s">
        <v>8333</v>
      </c>
      <c r="AC2434">
        <f>1</f>
        <v>1</v>
      </c>
    </row>
    <row r="2435" spans="1:29" ht="43.2" x14ac:dyDescent="0.3">
      <c r="A2435">
        <v>2433</v>
      </c>
      <c r="B2435" s="1" t="s">
        <v>2434</v>
      </c>
      <c r="C2435" s="1" t="s">
        <v>6543</v>
      </c>
      <c r="D2435">
        <v>10000</v>
      </c>
      <c r="E2435">
        <f>VLOOKUP(D2435,LU_A!$C$2:$D$13,1,TRUE)</f>
        <v>10000</v>
      </c>
      <c r="F2435" t="str">
        <f>VLOOKUP($D2435,LU_A!$C$2:$D$13,2,TRUE)</f>
        <v>SmD</v>
      </c>
      <c r="G2435">
        <v>0</v>
      </c>
      <c r="H2435" t="s">
        <v>8221</v>
      </c>
      <c r="I2435" t="s">
        <v>8224</v>
      </c>
      <c r="J2435" t="s">
        <v>8246</v>
      </c>
      <c r="K2435">
        <v>1456608943</v>
      </c>
      <c r="L2435" s="8">
        <f t="shared" si="380"/>
        <v>42427.89980324074</v>
      </c>
      <c r="M2435" s="8">
        <f t="shared" ref="M2435:M2498" si="383">INT(L2435)</f>
        <v>42427</v>
      </c>
      <c r="N2435" s="9">
        <f t="shared" ref="N2435:N2498" si="384">L2435-M2435</f>
        <v>0.89980324073985685</v>
      </c>
      <c r="O2435">
        <v>1454016943</v>
      </c>
      <c r="P2435" s="8">
        <f t="shared" si="381"/>
        <v>42397.89980324074</v>
      </c>
      <c r="Q2435" s="8">
        <f t="shared" ref="Q2435:Q2498" si="385">INT(P2435)</f>
        <v>42397</v>
      </c>
      <c r="R2435" s="9">
        <f t="shared" ref="R2435:R2498" si="386">P2435-Q2435</f>
        <v>0.89980324073985685</v>
      </c>
      <c r="S2435" t="b">
        <v>0</v>
      </c>
      <c r="T2435">
        <v>0</v>
      </c>
      <c r="U2435" t="str">
        <f t="shared" ref="U2435:U2498" si="387">IF(H2435="successful",T2435,"")</f>
        <v/>
      </c>
      <c r="V2435">
        <f t="shared" ref="V2435:V2498" si="388">IF(H2435="failed",T2435,"")</f>
        <v>0</v>
      </c>
      <c r="W2435" t="b">
        <v>0</v>
      </c>
      <c r="X2435" t="s">
        <v>8282</v>
      </c>
      <c r="Y2435" s="3">
        <f t="shared" ref="Y2435:Y2498" si="389">G2435/D2435</f>
        <v>0</v>
      </c>
      <c r="Z2435" s="4" t="str">
        <f t="shared" si="382"/>
        <v xml:space="preserve"> </v>
      </c>
      <c r="AA2435" t="s">
        <v>8332</v>
      </c>
      <c r="AB2435" t="s">
        <v>8333</v>
      </c>
      <c r="AC2435">
        <f>1</f>
        <v>1</v>
      </c>
    </row>
    <row r="2436" spans="1:29" ht="43.2" x14ac:dyDescent="0.3">
      <c r="A2436">
        <v>2434</v>
      </c>
      <c r="B2436" s="1" t="s">
        <v>2435</v>
      </c>
      <c r="C2436" s="1" t="s">
        <v>6544</v>
      </c>
      <c r="D2436">
        <v>20000</v>
      </c>
      <c r="E2436">
        <f>VLOOKUP(D2436,LU_A!$C$2:$D$13,1,TRUE)</f>
        <v>20000</v>
      </c>
      <c r="F2436" t="str">
        <f>VLOOKUP($D2436,LU_A!$C$2:$D$13,2,TRUE)</f>
        <v>MedB</v>
      </c>
      <c r="G2436">
        <v>26</v>
      </c>
      <c r="H2436" t="s">
        <v>8221</v>
      </c>
      <c r="I2436" t="s">
        <v>8224</v>
      </c>
      <c r="J2436" t="s">
        <v>8246</v>
      </c>
      <c r="K2436">
        <v>1438662474</v>
      </c>
      <c r="L2436" s="8">
        <f t="shared" si="380"/>
        <v>42220.18604166666</v>
      </c>
      <c r="M2436" s="8">
        <f t="shared" si="383"/>
        <v>42220</v>
      </c>
      <c r="N2436" s="9">
        <f t="shared" si="384"/>
        <v>0.18604166666045785</v>
      </c>
      <c r="O2436">
        <v>1435206474</v>
      </c>
      <c r="P2436" s="8">
        <f t="shared" si="381"/>
        <v>42180.18604166666</v>
      </c>
      <c r="Q2436" s="8">
        <f t="shared" si="385"/>
        <v>42180</v>
      </c>
      <c r="R2436" s="9">
        <f t="shared" si="386"/>
        <v>0.18604166666045785</v>
      </c>
      <c r="S2436" t="b">
        <v>0</v>
      </c>
      <c r="T2436">
        <v>2</v>
      </c>
      <c r="U2436" t="str">
        <f t="shared" si="387"/>
        <v/>
      </c>
      <c r="V2436">
        <f t="shared" si="388"/>
        <v>2</v>
      </c>
      <c r="W2436" t="b">
        <v>0</v>
      </c>
      <c r="X2436" t="s">
        <v>8282</v>
      </c>
      <c r="Y2436" s="3">
        <f t="shared" si="389"/>
        <v>1.2999999999999999E-3</v>
      </c>
      <c r="Z2436" s="4">
        <f t="shared" si="382"/>
        <v>13</v>
      </c>
      <c r="AA2436" t="s">
        <v>8332</v>
      </c>
      <c r="AB2436" t="s">
        <v>8333</v>
      </c>
      <c r="AC2436">
        <f>1</f>
        <v>1</v>
      </c>
    </row>
    <row r="2437" spans="1:29" ht="43.2" x14ac:dyDescent="0.3">
      <c r="A2437">
        <v>2435</v>
      </c>
      <c r="B2437" s="1" t="s">
        <v>2436</v>
      </c>
      <c r="C2437" s="1" t="s">
        <v>6545</v>
      </c>
      <c r="D2437">
        <v>250000</v>
      </c>
      <c r="E2437">
        <f>VLOOKUP(D2437,LU_A!$C$2:$D$13,1,TRUE)</f>
        <v>50000</v>
      </c>
      <c r="F2437" t="str">
        <f>VLOOKUP($D2437,LU_A!$C$2:$D$13,2,TRUE)</f>
        <v>LgD</v>
      </c>
      <c r="G2437">
        <v>1224</v>
      </c>
      <c r="H2437" t="s">
        <v>8221</v>
      </c>
      <c r="I2437" t="s">
        <v>8235</v>
      </c>
      <c r="J2437" t="s">
        <v>8255</v>
      </c>
      <c r="K2437">
        <v>1444027186</v>
      </c>
      <c r="L2437" s="8">
        <f t="shared" si="380"/>
        <v>42282.277615740735</v>
      </c>
      <c r="M2437" s="8">
        <f t="shared" si="383"/>
        <v>42282</v>
      </c>
      <c r="N2437" s="9">
        <f t="shared" si="384"/>
        <v>0.27761574073520023</v>
      </c>
      <c r="O2437">
        <v>1441435186</v>
      </c>
      <c r="P2437" s="8">
        <f t="shared" si="381"/>
        <v>42252.277615740735</v>
      </c>
      <c r="Q2437" s="8">
        <f t="shared" si="385"/>
        <v>42252</v>
      </c>
      <c r="R2437" s="9">
        <f t="shared" si="386"/>
        <v>0.27761574073520023</v>
      </c>
      <c r="S2437" t="b">
        <v>0</v>
      </c>
      <c r="T2437">
        <v>4</v>
      </c>
      <c r="U2437" t="str">
        <f t="shared" si="387"/>
        <v/>
      </c>
      <c r="V2437">
        <f t="shared" si="388"/>
        <v>4</v>
      </c>
      <c r="W2437" t="b">
        <v>0</v>
      </c>
      <c r="X2437" t="s">
        <v>8282</v>
      </c>
      <c r="Y2437" s="3">
        <f t="shared" si="389"/>
        <v>4.8960000000000002E-3</v>
      </c>
      <c r="Z2437" s="4">
        <f t="shared" si="382"/>
        <v>306</v>
      </c>
      <c r="AA2437" t="s">
        <v>8332</v>
      </c>
      <c r="AB2437" t="s">
        <v>8333</v>
      </c>
      <c r="AC2437">
        <f>1</f>
        <v>1</v>
      </c>
    </row>
    <row r="2438" spans="1:29" ht="43.2" x14ac:dyDescent="0.3">
      <c r="A2438">
        <v>2436</v>
      </c>
      <c r="B2438" s="1" t="s">
        <v>2437</v>
      </c>
      <c r="C2438" s="1" t="s">
        <v>6546</v>
      </c>
      <c r="D2438">
        <v>117000</v>
      </c>
      <c r="E2438">
        <f>VLOOKUP(D2438,LU_A!$C$2:$D$13,1,TRUE)</f>
        <v>50000</v>
      </c>
      <c r="F2438" t="str">
        <f>VLOOKUP($D2438,LU_A!$C$2:$D$13,2,TRUE)</f>
        <v>LgD</v>
      </c>
      <c r="G2438">
        <v>45</v>
      </c>
      <c r="H2438" t="s">
        <v>8221</v>
      </c>
      <c r="I2438" t="s">
        <v>8229</v>
      </c>
      <c r="J2438" t="s">
        <v>8251</v>
      </c>
      <c r="K2438">
        <v>1454078770</v>
      </c>
      <c r="L2438" s="8">
        <f t="shared" si="380"/>
        <v>42398.615393518514</v>
      </c>
      <c r="M2438" s="8">
        <f t="shared" si="383"/>
        <v>42398</v>
      </c>
      <c r="N2438" s="9">
        <f t="shared" si="384"/>
        <v>0.61539351851388346</v>
      </c>
      <c r="O2438">
        <v>1448894770</v>
      </c>
      <c r="P2438" s="8">
        <f t="shared" si="381"/>
        <v>42338.615393518514</v>
      </c>
      <c r="Q2438" s="8">
        <f t="shared" si="385"/>
        <v>42338</v>
      </c>
      <c r="R2438" s="9">
        <f t="shared" si="386"/>
        <v>0.61539351851388346</v>
      </c>
      <c r="S2438" t="b">
        <v>0</v>
      </c>
      <c r="T2438">
        <v>2</v>
      </c>
      <c r="U2438" t="str">
        <f t="shared" si="387"/>
        <v/>
      </c>
      <c r="V2438">
        <f t="shared" si="388"/>
        <v>2</v>
      </c>
      <c r="W2438" t="b">
        <v>0</v>
      </c>
      <c r="X2438" t="s">
        <v>8282</v>
      </c>
      <c r="Y2438" s="3">
        <f t="shared" si="389"/>
        <v>3.8461538461538462E-4</v>
      </c>
      <c r="Z2438" s="4">
        <f t="shared" si="382"/>
        <v>22.5</v>
      </c>
      <c r="AA2438" t="s">
        <v>8332</v>
      </c>
      <c r="AB2438" t="s">
        <v>8333</v>
      </c>
      <c r="AC2438">
        <f>1</f>
        <v>1</v>
      </c>
    </row>
    <row r="2439" spans="1:29" ht="43.2" x14ac:dyDescent="0.3">
      <c r="A2439">
        <v>2437</v>
      </c>
      <c r="B2439" s="1" t="s">
        <v>2438</v>
      </c>
      <c r="C2439" s="1" t="s">
        <v>6547</v>
      </c>
      <c r="D2439">
        <v>8000</v>
      </c>
      <c r="E2439">
        <f>VLOOKUP(D2439,LU_A!$C$2:$D$13,1,TRUE)</f>
        <v>5000</v>
      </c>
      <c r="F2439" t="str">
        <f>VLOOKUP($D2439,LU_A!$C$2:$D$13,2,TRUE)</f>
        <v>SmC</v>
      </c>
      <c r="G2439">
        <v>0</v>
      </c>
      <c r="H2439" t="s">
        <v>8221</v>
      </c>
      <c r="I2439" t="s">
        <v>8224</v>
      </c>
      <c r="J2439" t="s">
        <v>8246</v>
      </c>
      <c r="K2439">
        <v>1426615200</v>
      </c>
      <c r="L2439" s="8">
        <f t="shared" si="380"/>
        <v>42080.75</v>
      </c>
      <c r="M2439" s="8">
        <f t="shared" si="383"/>
        <v>42080</v>
      </c>
      <c r="N2439" s="9">
        <f t="shared" si="384"/>
        <v>0.75</v>
      </c>
      <c r="O2439">
        <v>1422400188</v>
      </c>
      <c r="P2439" s="8">
        <f t="shared" si="381"/>
        <v>42031.965138888889</v>
      </c>
      <c r="Q2439" s="8">
        <f t="shared" si="385"/>
        <v>42031</v>
      </c>
      <c r="R2439" s="9">
        <f t="shared" si="386"/>
        <v>0.96513888888875954</v>
      </c>
      <c r="S2439" t="b">
        <v>0</v>
      </c>
      <c r="T2439">
        <v>0</v>
      </c>
      <c r="U2439" t="str">
        <f t="shared" si="387"/>
        <v/>
      </c>
      <c r="V2439">
        <f t="shared" si="388"/>
        <v>0</v>
      </c>
      <c r="W2439" t="b">
        <v>0</v>
      </c>
      <c r="X2439" t="s">
        <v>8282</v>
      </c>
      <c r="Y2439" s="3">
        <f t="shared" si="389"/>
        <v>0</v>
      </c>
      <c r="Z2439" s="4" t="str">
        <f t="shared" si="382"/>
        <v xml:space="preserve"> </v>
      </c>
      <c r="AA2439" t="s">
        <v>8332</v>
      </c>
      <c r="AB2439" t="s">
        <v>8333</v>
      </c>
      <c r="AC2439">
        <f>1</f>
        <v>1</v>
      </c>
    </row>
    <row r="2440" spans="1:29" ht="43.2" x14ac:dyDescent="0.3">
      <c r="A2440">
        <v>2438</v>
      </c>
      <c r="B2440" s="1" t="s">
        <v>2439</v>
      </c>
      <c r="C2440" s="1" t="s">
        <v>6548</v>
      </c>
      <c r="D2440">
        <v>15000</v>
      </c>
      <c r="E2440">
        <f>VLOOKUP(D2440,LU_A!$C$2:$D$13,1,TRUE)</f>
        <v>15000</v>
      </c>
      <c r="F2440" t="str">
        <f>VLOOKUP($D2440,LU_A!$C$2:$D$13,2,TRUE)</f>
        <v>MedA</v>
      </c>
      <c r="G2440">
        <v>50</v>
      </c>
      <c r="H2440" t="s">
        <v>8221</v>
      </c>
      <c r="I2440" t="s">
        <v>8224</v>
      </c>
      <c r="J2440" t="s">
        <v>8246</v>
      </c>
      <c r="K2440">
        <v>1449529062</v>
      </c>
      <c r="L2440" s="8">
        <f t="shared" si="380"/>
        <v>42345.956736111111</v>
      </c>
      <c r="M2440" s="8">
        <f t="shared" si="383"/>
        <v>42345</v>
      </c>
      <c r="N2440" s="9">
        <f t="shared" si="384"/>
        <v>0.95673611111124046</v>
      </c>
      <c r="O2440">
        <v>1444341462</v>
      </c>
      <c r="P2440" s="8">
        <f t="shared" si="381"/>
        <v>42285.91506944444</v>
      </c>
      <c r="Q2440" s="8">
        <f t="shared" si="385"/>
        <v>42285</v>
      </c>
      <c r="R2440" s="9">
        <f t="shared" si="386"/>
        <v>0.91506944443972316</v>
      </c>
      <c r="S2440" t="b">
        <v>0</v>
      </c>
      <c r="T2440">
        <v>1</v>
      </c>
      <c r="U2440" t="str">
        <f t="shared" si="387"/>
        <v/>
      </c>
      <c r="V2440">
        <f t="shared" si="388"/>
        <v>1</v>
      </c>
      <c r="W2440" t="b">
        <v>0</v>
      </c>
      <c r="X2440" t="s">
        <v>8282</v>
      </c>
      <c r="Y2440" s="3">
        <f t="shared" si="389"/>
        <v>3.3333333333333335E-3</v>
      </c>
      <c r="Z2440" s="4">
        <f t="shared" si="382"/>
        <v>50</v>
      </c>
      <c r="AA2440" t="s">
        <v>8332</v>
      </c>
      <c r="AB2440" t="s">
        <v>8333</v>
      </c>
      <c r="AC2440">
        <f>1</f>
        <v>1</v>
      </c>
    </row>
    <row r="2441" spans="1:29" ht="57.6" x14ac:dyDescent="0.3">
      <c r="A2441">
        <v>2439</v>
      </c>
      <c r="B2441" s="1" t="s">
        <v>2440</v>
      </c>
      <c r="C2441" s="1" t="s">
        <v>6549</v>
      </c>
      <c r="D2441">
        <v>10000</v>
      </c>
      <c r="E2441">
        <f>VLOOKUP(D2441,LU_A!$C$2:$D$13,1,TRUE)</f>
        <v>10000</v>
      </c>
      <c r="F2441" t="str">
        <f>VLOOKUP($D2441,LU_A!$C$2:$D$13,2,TRUE)</f>
        <v>SmD</v>
      </c>
      <c r="G2441">
        <v>0</v>
      </c>
      <c r="H2441" t="s">
        <v>8221</v>
      </c>
      <c r="I2441" t="s">
        <v>8224</v>
      </c>
      <c r="J2441" t="s">
        <v>8246</v>
      </c>
      <c r="K2441">
        <v>1445197129</v>
      </c>
      <c r="L2441" s="8">
        <f t="shared" si="380"/>
        <v>42295.818622685183</v>
      </c>
      <c r="M2441" s="8">
        <f t="shared" si="383"/>
        <v>42295</v>
      </c>
      <c r="N2441" s="9">
        <f t="shared" si="384"/>
        <v>0.81862268518307246</v>
      </c>
      <c r="O2441">
        <v>1442605129</v>
      </c>
      <c r="P2441" s="8">
        <f t="shared" si="381"/>
        <v>42265.818622685183</v>
      </c>
      <c r="Q2441" s="8">
        <f t="shared" si="385"/>
        <v>42265</v>
      </c>
      <c r="R2441" s="9">
        <f t="shared" si="386"/>
        <v>0.81862268518307246</v>
      </c>
      <c r="S2441" t="b">
        <v>0</v>
      </c>
      <c r="T2441">
        <v>0</v>
      </c>
      <c r="U2441" t="str">
        <f t="shared" si="387"/>
        <v/>
      </c>
      <c r="V2441">
        <f t="shared" si="388"/>
        <v>0</v>
      </c>
      <c r="W2441" t="b">
        <v>0</v>
      </c>
      <c r="X2441" t="s">
        <v>8282</v>
      </c>
      <c r="Y2441" s="3">
        <f t="shared" si="389"/>
        <v>0</v>
      </c>
      <c r="Z2441" s="4" t="str">
        <f t="shared" si="382"/>
        <v xml:space="preserve"> </v>
      </c>
      <c r="AA2441" t="s">
        <v>8332</v>
      </c>
      <c r="AB2441" t="s">
        <v>8333</v>
      </c>
      <c r="AC2441">
        <f>1</f>
        <v>1</v>
      </c>
    </row>
    <row r="2442" spans="1:29" ht="28.8" x14ac:dyDescent="0.3">
      <c r="A2442">
        <v>2440</v>
      </c>
      <c r="B2442" s="1" t="s">
        <v>2441</v>
      </c>
      <c r="C2442" s="1" t="s">
        <v>6550</v>
      </c>
      <c r="D2442">
        <v>5000</v>
      </c>
      <c r="E2442">
        <f>VLOOKUP(D2442,LU_A!$C$2:$D$13,1,TRUE)</f>
        <v>5000</v>
      </c>
      <c r="F2442" t="str">
        <f>VLOOKUP($D2442,LU_A!$C$2:$D$13,2,TRUE)</f>
        <v>SmC</v>
      </c>
      <c r="G2442">
        <v>10</v>
      </c>
      <c r="H2442" t="s">
        <v>8221</v>
      </c>
      <c r="I2442" t="s">
        <v>8242</v>
      </c>
      <c r="J2442" t="s">
        <v>8249</v>
      </c>
      <c r="K2442">
        <v>1455399313</v>
      </c>
      <c r="L2442" s="8">
        <f t="shared" si="380"/>
        <v>42413.899456018517</v>
      </c>
      <c r="M2442" s="8">
        <f t="shared" si="383"/>
        <v>42413</v>
      </c>
      <c r="N2442" s="9">
        <f t="shared" si="384"/>
        <v>0.89945601851650281</v>
      </c>
      <c r="O2442">
        <v>1452807313</v>
      </c>
      <c r="P2442" s="8">
        <f t="shared" si="381"/>
        <v>42383.899456018517</v>
      </c>
      <c r="Q2442" s="8">
        <f t="shared" si="385"/>
        <v>42383</v>
      </c>
      <c r="R2442" s="9">
        <f t="shared" si="386"/>
        <v>0.89945601851650281</v>
      </c>
      <c r="S2442" t="b">
        <v>0</v>
      </c>
      <c r="T2442">
        <v>2</v>
      </c>
      <c r="U2442" t="str">
        <f t="shared" si="387"/>
        <v/>
      </c>
      <c r="V2442">
        <f t="shared" si="388"/>
        <v>2</v>
      </c>
      <c r="W2442" t="b">
        <v>0</v>
      </c>
      <c r="X2442" t="s">
        <v>8282</v>
      </c>
      <c r="Y2442" s="3">
        <f t="shared" si="389"/>
        <v>2E-3</v>
      </c>
      <c r="Z2442" s="4">
        <f t="shared" si="382"/>
        <v>5</v>
      </c>
      <c r="AA2442" t="s">
        <v>8332</v>
      </c>
      <c r="AB2442" t="s">
        <v>8333</v>
      </c>
      <c r="AC2442">
        <f>1</f>
        <v>1</v>
      </c>
    </row>
    <row r="2443" spans="1:29" ht="28.8" x14ac:dyDescent="0.3">
      <c r="A2443">
        <v>2441</v>
      </c>
      <c r="B2443" s="1" t="s">
        <v>2442</v>
      </c>
      <c r="C2443" s="1" t="s">
        <v>6551</v>
      </c>
      <c r="D2443">
        <v>7500</v>
      </c>
      <c r="E2443">
        <f>VLOOKUP(D2443,LU_A!$C$2:$D$13,1,TRUE)</f>
        <v>5000</v>
      </c>
      <c r="F2443" t="str">
        <f>VLOOKUP($D2443,LU_A!$C$2:$D$13,2,TRUE)</f>
        <v>SmC</v>
      </c>
      <c r="G2443">
        <v>8091</v>
      </c>
      <c r="H2443" t="s">
        <v>8219</v>
      </c>
      <c r="I2443" t="s">
        <v>8224</v>
      </c>
      <c r="J2443" t="s">
        <v>8246</v>
      </c>
      <c r="K2443">
        <v>1437627540</v>
      </c>
      <c r="L2443" s="8">
        <f t="shared" si="380"/>
        <v>42208.207638888889</v>
      </c>
      <c r="M2443" s="8">
        <f t="shared" si="383"/>
        <v>42208</v>
      </c>
      <c r="N2443" s="9">
        <f t="shared" si="384"/>
        <v>0.20763888888905058</v>
      </c>
      <c r="O2443">
        <v>1435806054</v>
      </c>
      <c r="P2443" s="8">
        <f t="shared" si="381"/>
        <v>42187.125625000001</v>
      </c>
      <c r="Q2443" s="8">
        <f t="shared" si="385"/>
        <v>42187</v>
      </c>
      <c r="R2443" s="9">
        <f t="shared" si="386"/>
        <v>0.12562500000058208</v>
      </c>
      <c r="S2443" t="b">
        <v>0</v>
      </c>
      <c r="T2443">
        <v>109</v>
      </c>
      <c r="U2443">
        <f t="shared" si="387"/>
        <v>109</v>
      </c>
      <c r="V2443" t="str">
        <f t="shared" si="388"/>
        <v/>
      </c>
      <c r="W2443" t="b">
        <v>1</v>
      </c>
      <c r="X2443" t="s">
        <v>8296</v>
      </c>
      <c r="Y2443" s="3">
        <f t="shared" si="389"/>
        <v>1.0788</v>
      </c>
      <c r="Z2443" s="4">
        <f t="shared" si="382"/>
        <v>74.22935779816514</v>
      </c>
      <c r="AA2443" t="s">
        <v>8332</v>
      </c>
      <c r="AB2443" t="s">
        <v>8348</v>
      </c>
      <c r="AC2443">
        <f>1</f>
        <v>1</v>
      </c>
    </row>
    <row r="2444" spans="1:29" ht="28.8" x14ac:dyDescent="0.3">
      <c r="A2444">
        <v>2442</v>
      </c>
      <c r="B2444" s="1" t="s">
        <v>2443</v>
      </c>
      <c r="C2444" s="1" t="s">
        <v>6552</v>
      </c>
      <c r="D2444">
        <v>24000</v>
      </c>
      <c r="E2444">
        <f>VLOOKUP(D2444,LU_A!$C$2:$D$13,1,TRUE)</f>
        <v>20000</v>
      </c>
      <c r="F2444" t="str">
        <f>VLOOKUP($D2444,LU_A!$C$2:$D$13,2,TRUE)</f>
        <v>MedB</v>
      </c>
      <c r="G2444">
        <v>30226</v>
      </c>
      <c r="H2444" t="s">
        <v>8219</v>
      </c>
      <c r="I2444" t="s">
        <v>8224</v>
      </c>
      <c r="J2444" t="s">
        <v>8246</v>
      </c>
      <c r="K2444">
        <v>1426777228</v>
      </c>
      <c r="L2444" s="8">
        <f t="shared" si="380"/>
        <v>42082.625324074077</v>
      </c>
      <c r="M2444" s="8">
        <f t="shared" si="383"/>
        <v>42082</v>
      </c>
      <c r="N2444" s="9">
        <f t="shared" si="384"/>
        <v>0.62532407407707069</v>
      </c>
      <c r="O2444">
        <v>1424188828</v>
      </c>
      <c r="P2444" s="8">
        <f t="shared" si="381"/>
        <v>42052.666990740734</v>
      </c>
      <c r="Q2444" s="8">
        <f t="shared" si="385"/>
        <v>42052</v>
      </c>
      <c r="R2444" s="9">
        <f t="shared" si="386"/>
        <v>0.66699074073403608</v>
      </c>
      <c r="S2444" t="b">
        <v>0</v>
      </c>
      <c r="T2444">
        <v>372</v>
      </c>
      <c r="U2444">
        <f t="shared" si="387"/>
        <v>372</v>
      </c>
      <c r="V2444" t="str">
        <f t="shared" si="388"/>
        <v/>
      </c>
      <c r="W2444" t="b">
        <v>1</v>
      </c>
      <c r="X2444" t="s">
        <v>8296</v>
      </c>
      <c r="Y2444" s="3">
        <f t="shared" si="389"/>
        <v>1.2594166666666666</v>
      </c>
      <c r="Z2444" s="4">
        <f t="shared" si="382"/>
        <v>81.252688172043008</v>
      </c>
      <c r="AA2444" t="s">
        <v>8332</v>
      </c>
      <c r="AB2444" t="s">
        <v>8348</v>
      </c>
      <c r="AC2444">
        <f>1</f>
        <v>1</v>
      </c>
    </row>
    <row r="2445" spans="1:29" ht="43.2" x14ac:dyDescent="0.3">
      <c r="A2445">
        <v>2443</v>
      </c>
      <c r="B2445" s="1" t="s">
        <v>2444</v>
      </c>
      <c r="C2445" s="1" t="s">
        <v>6553</v>
      </c>
      <c r="D2445">
        <v>20000</v>
      </c>
      <c r="E2445">
        <f>VLOOKUP(D2445,LU_A!$C$2:$D$13,1,TRUE)</f>
        <v>20000</v>
      </c>
      <c r="F2445" t="str">
        <f>VLOOKUP($D2445,LU_A!$C$2:$D$13,2,TRUE)</f>
        <v>MedB</v>
      </c>
      <c r="G2445">
        <v>40502.99</v>
      </c>
      <c r="H2445" t="s">
        <v>8219</v>
      </c>
      <c r="I2445" t="s">
        <v>8224</v>
      </c>
      <c r="J2445" t="s">
        <v>8246</v>
      </c>
      <c r="K2445">
        <v>1408114822</v>
      </c>
      <c r="L2445" s="8">
        <f t="shared" si="380"/>
        <v>41866.625254629631</v>
      </c>
      <c r="M2445" s="8">
        <f t="shared" si="383"/>
        <v>41866</v>
      </c>
      <c r="N2445" s="9">
        <f t="shared" si="384"/>
        <v>0.62525462963094469</v>
      </c>
      <c r="O2445">
        <v>1405522822</v>
      </c>
      <c r="P2445" s="8">
        <f t="shared" si="381"/>
        <v>41836.625254629631</v>
      </c>
      <c r="Q2445" s="8">
        <f t="shared" si="385"/>
        <v>41836</v>
      </c>
      <c r="R2445" s="9">
        <f t="shared" si="386"/>
        <v>0.62525462963094469</v>
      </c>
      <c r="S2445" t="b">
        <v>0</v>
      </c>
      <c r="T2445">
        <v>311</v>
      </c>
      <c r="U2445">
        <f t="shared" si="387"/>
        <v>311</v>
      </c>
      <c r="V2445" t="str">
        <f t="shared" si="388"/>
        <v/>
      </c>
      <c r="W2445" t="b">
        <v>1</v>
      </c>
      <c r="X2445" t="s">
        <v>8296</v>
      </c>
      <c r="Y2445" s="3">
        <f t="shared" si="389"/>
        <v>2.0251494999999999</v>
      </c>
      <c r="Z2445" s="4">
        <f t="shared" si="382"/>
        <v>130.23469453376205</v>
      </c>
      <c r="AA2445" t="s">
        <v>8332</v>
      </c>
      <c r="AB2445" t="s">
        <v>8348</v>
      </c>
      <c r="AC2445">
        <f>1</f>
        <v>1</v>
      </c>
    </row>
    <row r="2446" spans="1:29" ht="43.2" x14ac:dyDescent="0.3">
      <c r="A2446">
        <v>2444</v>
      </c>
      <c r="B2446" s="1" t="s">
        <v>2445</v>
      </c>
      <c r="C2446" s="1" t="s">
        <v>6554</v>
      </c>
      <c r="D2446">
        <v>3000</v>
      </c>
      <c r="E2446">
        <f>VLOOKUP(D2446,LU_A!$C$2:$D$13,1,TRUE)</f>
        <v>1000</v>
      </c>
      <c r="F2446" t="str">
        <f>VLOOKUP($D2446,LU_A!$C$2:$D$13,2,TRUE)</f>
        <v>SmB</v>
      </c>
      <c r="G2446">
        <v>3258</v>
      </c>
      <c r="H2446" t="s">
        <v>8219</v>
      </c>
      <c r="I2446" t="s">
        <v>8224</v>
      </c>
      <c r="J2446" t="s">
        <v>8246</v>
      </c>
      <c r="K2446">
        <v>1464199591</v>
      </c>
      <c r="L2446" s="8">
        <f t="shared" si="380"/>
        <v>42515.754525462966</v>
      </c>
      <c r="M2446" s="8">
        <f t="shared" si="383"/>
        <v>42515</v>
      </c>
      <c r="N2446" s="9">
        <f t="shared" si="384"/>
        <v>0.75452546296583023</v>
      </c>
      <c r="O2446">
        <v>1461607591</v>
      </c>
      <c r="P2446" s="8">
        <f t="shared" si="381"/>
        <v>42485.754525462966</v>
      </c>
      <c r="Q2446" s="8">
        <f t="shared" si="385"/>
        <v>42485</v>
      </c>
      <c r="R2446" s="9">
        <f t="shared" si="386"/>
        <v>0.75452546296583023</v>
      </c>
      <c r="S2446" t="b">
        <v>0</v>
      </c>
      <c r="T2446">
        <v>61</v>
      </c>
      <c r="U2446">
        <f t="shared" si="387"/>
        <v>61</v>
      </c>
      <c r="V2446" t="str">
        <f t="shared" si="388"/>
        <v/>
      </c>
      <c r="W2446" t="b">
        <v>1</v>
      </c>
      <c r="X2446" t="s">
        <v>8296</v>
      </c>
      <c r="Y2446" s="3">
        <f t="shared" si="389"/>
        <v>1.0860000000000001</v>
      </c>
      <c r="Z2446" s="4">
        <f t="shared" si="382"/>
        <v>53.409836065573771</v>
      </c>
      <c r="AA2446" t="s">
        <v>8332</v>
      </c>
      <c r="AB2446" t="s">
        <v>8348</v>
      </c>
      <c r="AC2446">
        <f>1</f>
        <v>1</v>
      </c>
    </row>
    <row r="2447" spans="1:29" ht="57.6" x14ac:dyDescent="0.3">
      <c r="A2447">
        <v>2445</v>
      </c>
      <c r="B2447" s="1" t="s">
        <v>2446</v>
      </c>
      <c r="C2447" s="1" t="s">
        <v>6555</v>
      </c>
      <c r="D2447">
        <v>5000</v>
      </c>
      <c r="E2447">
        <f>VLOOKUP(D2447,LU_A!$C$2:$D$13,1,TRUE)</f>
        <v>5000</v>
      </c>
      <c r="F2447" t="str">
        <f>VLOOKUP($D2447,LU_A!$C$2:$D$13,2,TRUE)</f>
        <v>SmC</v>
      </c>
      <c r="G2447">
        <v>8640</v>
      </c>
      <c r="H2447" t="s">
        <v>8219</v>
      </c>
      <c r="I2447" t="s">
        <v>8224</v>
      </c>
      <c r="J2447" t="s">
        <v>8246</v>
      </c>
      <c r="K2447">
        <v>1443242021</v>
      </c>
      <c r="L2447" s="8">
        <f t="shared" si="380"/>
        <v>42273.190057870372</v>
      </c>
      <c r="M2447" s="8">
        <f t="shared" si="383"/>
        <v>42273</v>
      </c>
      <c r="N2447" s="9">
        <f t="shared" si="384"/>
        <v>0.19005787037167465</v>
      </c>
      <c r="O2447">
        <v>1440650021</v>
      </c>
      <c r="P2447" s="8">
        <f t="shared" si="381"/>
        <v>42243.190057870372</v>
      </c>
      <c r="Q2447" s="8">
        <f t="shared" si="385"/>
        <v>42243</v>
      </c>
      <c r="R2447" s="9">
        <f t="shared" si="386"/>
        <v>0.19005787037167465</v>
      </c>
      <c r="S2447" t="b">
        <v>0</v>
      </c>
      <c r="T2447">
        <v>115</v>
      </c>
      <c r="U2447">
        <f t="shared" si="387"/>
        <v>115</v>
      </c>
      <c r="V2447" t="str">
        <f t="shared" si="388"/>
        <v/>
      </c>
      <c r="W2447" t="b">
        <v>1</v>
      </c>
      <c r="X2447" t="s">
        <v>8296</v>
      </c>
      <c r="Y2447" s="3">
        <f t="shared" si="389"/>
        <v>1.728</v>
      </c>
      <c r="Z2447" s="4">
        <f t="shared" si="382"/>
        <v>75.130434782608702</v>
      </c>
      <c r="AA2447" t="s">
        <v>8332</v>
      </c>
      <c r="AB2447" t="s">
        <v>8348</v>
      </c>
      <c r="AC2447">
        <f>1</f>
        <v>1</v>
      </c>
    </row>
    <row r="2448" spans="1:29" ht="57.6" x14ac:dyDescent="0.3">
      <c r="A2448">
        <v>2446</v>
      </c>
      <c r="B2448" s="1" t="s">
        <v>2447</v>
      </c>
      <c r="C2448" s="1" t="s">
        <v>6556</v>
      </c>
      <c r="D2448">
        <v>5000</v>
      </c>
      <c r="E2448">
        <f>VLOOKUP(D2448,LU_A!$C$2:$D$13,1,TRUE)</f>
        <v>5000</v>
      </c>
      <c r="F2448" t="str">
        <f>VLOOKUP($D2448,LU_A!$C$2:$D$13,2,TRUE)</f>
        <v>SmC</v>
      </c>
      <c r="G2448">
        <v>8399</v>
      </c>
      <c r="H2448" t="s">
        <v>8219</v>
      </c>
      <c r="I2448" t="s">
        <v>8224</v>
      </c>
      <c r="J2448" t="s">
        <v>8246</v>
      </c>
      <c r="K2448">
        <v>1480174071</v>
      </c>
      <c r="L2448" s="8">
        <f t="shared" si="380"/>
        <v>42700.64434027778</v>
      </c>
      <c r="M2448" s="8">
        <f t="shared" si="383"/>
        <v>42700</v>
      </c>
      <c r="N2448" s="9">
        <f t="shared" si="384"/>
        <v>0.64434027778042946</v>
      </c>
      <c r="O2448">
        <v>1477578471</v>
      </c>
      <c r="P2448" s="8">
        <f t="shared" si="381"/>
        <v>42670.602673611109</v>
      </c>
      <c r="Q2448" s="8">
        <f t="shared" si="385"/>
        <v>42670</v>
      </c>
      <c r="R2448" s="9">
        <f t="shared" si="386"/>
        <v>0.60267361110891216</v>
      </c>
      <c r="S2448" t="b">
        <v>0</v>
      </c>
      <c r="T2448">
        <v>111</v>
      </c>
      <c r="U2448">
        <f t="shared" si="387"/>
        <v>111</v>
      </c>
      <c r="V2448" t="str">
        <f t="shared" si="388"/>
        <v/>
      </c>
      <c r="W2448" t="b">
        <v>1</v>
      </c>
      <c r="X2448" t="s">
        <v>8296</v>
      </c>
      <c r="Y2448" s="3">
        <f t="shared" si="389"/>
        <v>1.6798</v>
      </c>
      <c r="Z2448" s="4">
        <f t="shared" si="382"/>
        <v>75.666666666666671</v>
      </c>
      <c r="AA2448" t="s">
        <v>8332</v>
      </c>
      <c r="AB2448" t="s">
        <v>8348</v>
      </c>
      <c r="AC2448">
        <f>1</f>
        <v>1</v>
      </c>
    </row>
    <row r="2449" spans="1:29" ht="57.6" x14ac:dyDescent="0.3">
      <c r="A2449">
        <v>2447</v>
      </c>
      <c r="B2449" s="1" t="s">
        <v>2448</v>
      </c>
      <c r="C2449" s="1" t="s">
        <v>6557</v>
      </c>
      <c r="D2449">
        <v>2500</v>
      </c>
      <c r="E2449">
        <f>VLOOKUP(D2449,LU_A!$C$2:$D$13,1,TRUE)</f>
        <v>1000</v>
      </c>
      <c r="F2449" t="str">
        <f>VLOOKUP($D2449,LU_A!$C$2:$D$13,2,TRUE)</f>
        <v>SmB</v>
      </c>
      <c r="G2449">
        <v>10680</v>
      </c>
      <c r="H2449" t="s">
        <v>8219</v>
      </c>
      <c r="I2449" t="s">
        <v>8224</v>
      </c>
      <c r="J2449" t="s">
        <v>8246</v>
      </c>
      <c r="K2449">
        <v>1478923200</v>
      </c>
      <c r="L2449" s="8">
        <f t="shared" si="380"/>
        <v>42686.166666666672</v>
      </c>
      <c r="M2449" s="8">
        <f t="shared" si="383"/>
        <v>42686</v>
      </c>
      <c r="N2449" s="9">
        <f t="shared" si="384"/>
        <v>0.16666666667151731</v>
      </c>
      <c r="O2449">
        <v>1476184593</v>
      </c>
      <c r="P2449" s="8">
        <f t="shared" si="381"/>
        <v>42654.469826388886</v>
      </c>
      <c r="Q2449" s="8">
        <f t="shared" si="385"/>
        <v>42654</v>
      </c>
      <c r="R2449" s="9">
        <f t="shared" si="386"/>
        <v>0.46982638888584916</v>
      </c>
      <c r="S2449" t="b">
        <v>0</v>
      </c>
      <c r="T2449">
        <v>337</v>
      </c>
      <c r="U2449">
        <f t="shared" si="387"/>
        <v>337</v>
      </c>
      <c r="V2449" t="str">
        <f t="shared" si="388"/>
        <v/>
      </c>
      <c r="W2449" t="b">
        <v>1</v>
      </c>
      <c r="X2449" t="s">
        <v>8296</v>
      </c>
      <c r="Y2449" s="3">
        <f t="shared" si="389"/>
        <v>4.2720000000000002</v>
      </c>
      <c r="Z2449" s="4">
        <f t="shared" si="382"/>
        <v>31.691394658753708</v>
      </c>
      <c r="AA2449" t="s">
        <v>8332</v>
      </c>
      <c r="AB2449" t="s">
        <v>8348</v>
      </c>
      <c r="AC2449">
        <f>1</f>
        <v>1</v>
      </c>
    </row>
    <row r="2450" spans="1:29" ht="43.2" x14ac:dyDescent="0.3">
      <c r="A2450">
        <v>2448</v>
      </c>
      <c r="B2450" s="1" t="s">
        <v>2449</v>
      </c>
      <c r="C2450" s="1" t="s">
        <v>6558</v>
      </c>
      <c r="D2450">
        <v>400</v>
      </c>
      <c r="E2450">
        <f>VLOOKUP(D2450,LU_A!$C$2:$D$13,1,TRUE)</f>
        <v>0</v>
      </c>
      <c r="F2450" t="str">
        <f>VLOOKUP($D2450,LU_A!$C$2:$D$13,2,TRUE)</f>
        <v>SmA</v>
      </c>
      <c r="G2450">
        <v>430</v>
      </c>
      <c r="H2450" t="s">
        <v>8219</v>
      </c>
      <c r="I2450" t="s">
        <v>8224</v>
      </c>
      <c r="J2450" t="s">
        <v>8246</v>
      </c>
      <c r="K2450">
        <v>1472621760</v>
      </c>
      <c r="L2450" s="8">
        <f t="shared" si="380"/>
        <v>42613.233333333337</v>
      </c>
      <c r="M2450" s="8">
        <f t="shared" si="383"/>
        <v>42613</v>
      </c>
      <c r="N2450" s="9">
        <f t="shared" si="384"/>
        <v>0.23333333333721384</v>
      </c>
      <c r="O2450">
        <v>1472110513</v>
      </c>
      <c r="P2450" s="8">
        <f t="shared" si="381"/>
        <v>42607.316122685181</v>
      </c>
      <c r="Q2450" s="8">
        <f t="shared" si="385"/>
        <v>42607</v>
      </c>
      <c r="R2450" s="9">
        <f t="shared" si="386"/>
        <v>0.31612268518074416</v>
      </c>
      <c r="S2450" t="b">
        <v>0</v>
      </c>
      <c r="T2450">
        <v>9</v>
      </c>
      <c r="U2450">
        <f t="shared" si="387"/>
        <v>9</v>
      </c>
      <c r="V2450" t="str">
        <f t="shared" si="388"/>
        <v/>
      </c>
      <c r="W2450" t="b">
        <v>1</v>
      </c>
      <c r="X2450" t="s">
        <v>8296</v>
      </c>
      <c r="Y2450" s="3">
        <f t="shared" si="389"/>
        <v>1.075</v>
      </c>
      <c r="Z2450" s="4">
        <f t="shared" si="382"/>
        <v>47.777777777777779</v>
      </c>
      <c r="AA2450" t="s">
        <v>8332</v>
      </c>
      <c r="AB2450" t="s">
        <v>8348</v>
      </c>
      <c r="AC2450">
        <f>1</f>
        <v>1</v>
      </c>
    </row>
    <row r="2451" spans="1:29" ht="43.2" x14ac:dyDescent="0.3">
      <c r="A2451">
        <v>2449</v>
      </c>
      <c r="B2451" s="1" t="s">
        <v>2450</v>
      </c>
      <c r="C2451" s="1" t="s">
        <v>6559</v>
      </c>
      <c r="D2451">
        <v>10000</v>
      </c>
      <c r="E2451">
        <f>VLOOKUP(D2451,LU_A!$C$2:$D$13,1,TRUE)</f>
        <v>10000</v>
      </c>
      <c r="F2451" t="str">
        <f>VLOOKUP($D2451,LU_A!$C$2:$D$13,2,TRUE)</f>
        <v>SmD</v>
      </c>
      <c r="G2451">
        <v>10800</v>
      </c>
      <c r="H2451" t="s">
        <v>8219</v>
      </c>
      <c r="I2451" t="s">
        <v>8224</v>
      </c>
      <c r="J2451" t="s">
        <v>8246</v>
      </c>
      <c r="K2451">
        <v>1417321515</v>
      </c>
      <c r="L2451" s="8">
        <f t="shared" si="380"/>
        <v>41973.184201388889</v>
      </c>
      <c r="M2451" s="8">
        <f t="shared" si="383"/>
        <v>41973</v>
      </c>
      <c r="N2451" s="9">
        <f t="shared" si="384"/>
        <v>0.18420138888905058</v>
      </c>
      <c r="O2451">
        <v>1414725915</v>
      </c>
      <c r="P2451" s="8">
        <f t="shared" si="381"/>
        <v>41943.142534722225</v>
      </c>
      <c r="Q2451" s="8">
        <f t="shared" si="385"/>
        <v>41943</v>
      </c>
      <c r="R2451" s="9">
        <f t="shared" si="386"/>
        <v>0.14253472222480923</v>
      </c>
      <c r="S2451" t="b">
        <v>0</v>
      </c>
      <c r="T2451">
        <v>120</v>
      </c>
      <c r="U2451">
        <f t="shared" si="387"/>
        <v>120</v>
      </c>
      <c r="V2451" t="str">
        <f t="shared" si="388"/>
        <v/>
      </c>
      <c r="W2451" t="b">
        <v>1</v>
      </c>
      <c r="X2451" t="s">
        <v>8296</v>
      </c>
      <c r="Y2451" s="3">
        <f t="shared" si="389"/>
        <v>1.08</v>
      </c>
      <c r="Z2451" s="4">
        <f t="shared" si="382"/>
        <v>90</v>
      </c>
      <c r="AA2451" t="s">
        <v>8332</v>
      </c>
      <c r="AB2451" t="s">
        <v>8348</v>
      </c>
      <c r="AC2451">
        <f>1</f>
        <v>1</v>
      </c>
    </row>
    <row r="2452" spans="1:29" ht="43.2" x14ac:dyDescent="0.3">
      <c r="A2452">
        <v>2450</v>
      </c>
      <c r="B2452" s="1" t="s">
        <v>2451</v>
      </c>
      <c r="C2452" s="1" t="s">
        <v>6560</v>
      </c>
      <c r="D2452">
        <v>15000</v>
      </c>
      <c r="E2452">
        <f>VLOOKUP(D2452,LU_A!$C$2:$D$13,1,TRUE)</f>
        <v>15000</v>
      </c>
      <c r="F2452" t="str">
        <f>VLOOKUP($D2452,LU_A!$C$2:$D$13,2,TRUE)</f>
        <v>MedA</v>
      </c>
      <c r="G2452">
        <v>15230.03</v>
      </c>
      <c r="H2452" t="s">
        <v>8219</v>
      </c>
      <c r="I2452" t="s">
        <v>8224</v>
      </c>
      <c r="J2452" t="s">
        <v>8246</v>
      </c>
      <c r="K2452">
        <v>1414465860</v>
      </c>
      <c r="L2452" s="8">
        <f t="shared" si="380"/>
        <v>41940.132638888892</v>
      </c>
      <c r="M2452" s="8">
        <f t="shared" si="383"/>
        <v>41940</v>
      </c>
      <c r="N2452" s="9">
        <f t="shared" si="384"/>
        <v>0.13263888889196096</v>
      </c>
      <c r="O2452">
        <v>1411177456</v>
      </c>
      <c r="P2452" s="8">
        <f t="shared" si="381"/>
        <v>41902.07240740741</v>
      </c>
      <c r="Q2452" s="8">
        <f t="shared" si="385"/>
        <v>41902</v>
      </c>
      <c r="R2452" s="9">
        <f t="shared" si="386"/>
        <v>7.2407407409627922E-2</v>
      </c>
      <c r="S2452" t="b">
        <v>0</v>
      </c>
      <c r="T2452">
        <v>102</v>
      </c>
      <c r="U2452">
        <f t="shared" si="387"/>
        <v>102</v>
      </c>
      <c r="V2452" t="str">
        <f t="shared" si="388"/>
        <v/>
      </c>
      <c r="W2452" t="b">
        <v>1</v>
      </c>
      <c r="X2452" t="s">
        <v>8296</v>
      </c>
      <c r="Y2452" s="3">
        <f t="shared" si="389"/>
        <v>1.0153353333333335</v>
      </c>
      <c r="Z2452" s="4">
        <f t="shared" si="382"/>
        <v>149.31401960784314</v>
      </c>
      <c r="AA2452" t="s">
        <v>8332</v>
      </c>
      <c r="AB2452" t="s">
        <v>8348</v>
      </c>
      <c r="AC2452">
        <f>1</f>
        <v>1</v>
      </c>
    </row>
    <row r="2453" spans="1:29" ht="43.2" x14ac:dyDescent="0.3">
      <c r="A2453">
        <v>2451</v>
      </c>
      <c r="B2453" s="1" t="s">
        <v>2452</v>
      </c>
      <c r="C2453" s="1" t="s">
        <v>6561</v>
      </c>
      <c r="D2453">
        <v>10000</v>
      </c>
      <c r="E2453">
        <f>VLOOKUP(D2453,LU_A!$C$2:$D$13,1,TRUE)</f>
        <v>10000</v>
      </c>
      <c r="F2453" t="str">
        <f>VLOOKUP($D2453,LU_A!$C$2:$D$13,2,TRUE)</f>
        <v>SmD</v>
      </c>
      <c r="G2453">
        <v>11545</v>
      </c>
      <c r="H2453" t="s">
        <v>8219</v>
      </c>
      <c r="I2453" t="s">
        <v>8224</v>
      </c>
      <c r="J2453" t="s">
        <v>8246</v>
      </c>
      <c r="K2453">
        <v>1488750490</v>
      </c>
      <c r="L2453" s="8">
        <f t="shared" si="380"/>
        <v>42799.908449074079</v>
      </c>
      <c r="M2453" s="8">
        <f t="shared" si="383"/>
        <v>42799</v>
      </c>
      <c r="N2453" s="9">
        <f t="shared" si="384"/>
        <v>0.90844907407881692</v>
      </c>
      <c r="O2453">
        <v>1487022490</v>
      </c>
      <c r="P2453" s="8">
        <f t="shared" si="381"/>
        <v>42779.908449074079</v>
      </c>
      <c r="Q2453" s="8">
        <f t="shared" si="385"/>
        <v>42779</v>
      </c>
      <c r="R2453" s="9">
        <f t="shared" si="386"/>
        <v>0.90844907407881692</v>
      </c>
      <c r="S2453" t="b">
        <v>0</v>
      </c>
      <c r="T2453">
        <v>186</v>
      </c>
      <c r="U2453">
        <f t="shared" si="387"/>
        <v>186</v>
      </c>
      <c r="V2453" t="str">
        <f t="shared" si="388"/>
        <v/>
      </c>
      <c r="W2453" t="b">
        <v>1</v>
      </c>
      <c r="X2453" t="s">
        <v>8296</v>
      </c>
      <c r="Y2453" s="3">
        <f t="shared" si="389"/>
        <v>1.1545000000000001</v>
      </c>
      <c r="Z2453" s="4">
        <f t="shared" si="382"/>
        <v>62.06989247311828</v>
      </c>
      <c r="AA2453" t="s">
        <v>8332</v>
      </c>
      <c r="AB2453" t="s">
        <v>8348</v>
      </c>
      <c r="AC2453">
        <f>1</f>
        <v>1</v>
      </c>
    </row>
    <row r="2454" spans="1:29" ht="43.2" x14ac:dyDescent="0.3">
      <c r="A2454">
        <v>2452</v>
      </c>
      <c r="B2454" s="1" t="s">
        <v>2453</v>
      </c>
      <c r="C2454" s="1" t="s">
        <v>6562</v>
      </c>
      <c r="D2454">
        <v>600</v>
      </c>
      <c r="E2454">
        <f>VLOOKUP(D2454,LU_A!$C$2:$D$13,1,TRUE)</f>
        <v>0</v>
      </c>
      <c r="F2454" t="str">
        <f>VLOOKUP($D2454,LU_A!$C$2:$D$13,2,TRUE)</f>
        <v>SmA</v>
      </c>
      <c r="G2454">
        <v>801</v>
      </c>
      <c r="H2454" t="s">
        <v>8219</v>
      </c>
      <c r="I2454" t="s">
        <v>8224</v>
      </c>
      <c r="J2454" t="s">
        <v>8246</v>
      </c>
      <c r="K2454">
        <v>1451430000</v>
      </c>
      <c r="L2454" s="8">
        <f t="shared" si="380"/>
        <v>42367.958333333328</v>
      </c>
      <c r="M2454" s="8">
        <f t="shared" si="383"/>
        <v>42367</v>
      </c>
      <c r="N2454" s="9">
        <f t="shared" si="384"/>
        <v>0.95833333332848269</v>
      </c>
      <c r="O2454">
        <v>1448914500</v>
      </c>
      <c r="P2454" s="8">
        <f t="shared" si="381"/>
        <v>42338.84375</v>
      </c>
      <c r="Q2454" s="8">
        <f t="shared" si="385"/>
        <v>42338</v>
      </c>
      <c r="R2454" s="9">
        <f t="shared" si="386"/>
        <v>0.84375</v>
      </c>
      <c r="S2454" t="b">
        <v>0</v>
      </c>
      <c r="T2454">
        <v>15</v>
      </c>
      <c r="U2454">
        <f t="shared" si="387"/>
        <v>15</v>
      </c>
      <c r="V2454" t="str">
        <f t="shared" si="388"/>
        <v/>
      </c>
      <c r="W2454" t="b">
        <v>1</v>
      </c>
      <c r="X2454" t="s">
        <v>8296</v>
      </c>
      <c r="Y2454" s="3">
        <f t="shared" si="389"/>
        <v>1.335</v>
      </c>
      <c r="Z2454" s="4">
        <f t="shared" si="382"/>
        <v>53.4</v>
      </c>
      <c r="AA2454" t="s">
        <v>8332</v>
      </c>
      <c r="AB2454" t="s">
        <v>8348</v>
      </c>
      <c r="AC2454">
        <f>1</f>
        <v>1</v>
      </c>
    </row>
    <row r="2455" spans="1:29" ht="43.2" x14ac:dyDescent="0.3">
      <c r="A2455">
        <v>2453</v>
      </c>
      <c r="B2455" s="1" t="s">
        <v>2454</v>
      </c>
      <c r="C2455" s="1" t="s">
        <v>6563</v>
      </c>
      <c r="D2455">
        <v>3000</v>
      </c>
      <c r="E2455">
        <f>VLOOKUP(D2455,LU_A!$C$2:$D$13,1,TRUE)</f>
        <v>1000</v>
      </c>
      <c r="F2455" t="str">
        <f>VLOOKUP($D2455,LU_A!$C$2:$D$13,2,TRUE)</f>
        <v>SmB</v>
      </c>
      <c r="G2455">
        <v>4641</v>
      </c>
      <c r="H2455" t="s">
        <v>8219</v>
      </c>
      <c r="I2455" t="s">
        <v>8224</v>
      </c>
      <c r="J2455" t="s">
        <v>8246</v>
      </c>
      <c r="K2455">
        <v>1486053409</v>
      </c>
      <c r="L2455" s="8">
        <f t="shared" si="380"/>
        <v>42768.692233796297</v>
      </c>
      <c r="M2455" s="8">
        <f t="shared" si="383"/>
        <v>42768</v>
      </c>
      <c r="N2455" s="9">
        <f t="shared" si="384"/>
        <v>0.69223379629693227</v>
      </c>
      <c r="O2455">
        <v>1483461409</v>
      </c>
      <c r="P2455" s="8">
        <f t="shared" si="381"/>
        <v>42738.692233796297</v>
      </c>
      <c r="Q2455" s="8">
        <f t="shared" si="385"/>
        <v>42738</v>
      </c>
      <c r="R2455" s="9">
        <f t="shared" si="386"/>
        <v>0.69223379629693227</v>
      </c>
      <c r="S2455" t="b">
        <v>0</v>
      </c>
      <c r="T2455">
        <v>67</v>
      </c>
      <c r="U2455">
        <f t="shared" si="387"/>
        <v>67</v>
      </c>
      <c r="V2455" t="str">
        <f t="shared" si="388"/>
        <v/>
      </c>
      <c r="W2455" t="b">
        <v>1</v>
      </c>
      <c r="X2455" t="s">
        <v>8296</v>
      </c>
      <c r="Y2455" s="3">
        <f t="shared" si="389"/>
        <v>1.5469999999999999</v>
      </c>
      <c r="Z2455" s="4">
        <f t="shared" si="382"/>
        <v>69.268656716417908</v>
      </c>
      <c r="AA2455" t="s">
        <v>8332</v>
      </c>
      <c r="AB2455" t="s">
        <v>8348</v>
      </c>
      <c r="AC2455">
        <f>1</f>
        <v>1</v>
      </c>
    </row>
    <row r="2456" spans="1:29" ht="43.2" x14ac:dyDescent="0.3">
      <c r="A2456">
        <v>2454</v>
      </c>
      <c r="B2456" s="1" t="s">
        <v>2455</v>
      </c>
      <c r="C2456" s="1" t="s">
        <v>6564</v>
      </c>
      <c r="D2456">
        <v>35000</v>
      </c>
      <c r="E2456">
        <f>VLOOKUP(D2456,LU_A!$C$2:$D$13,1,TRUE)</f>
        <v>35000</v>
      </c>
      <c r="F2456" t="str">
        <f>VLOOKUP($D2456,LU_A!$C$2:$D$13,2,TRUE)</f>
        <v>LgA</v>
      </c>
      <c r="G2456">
        <v>35296</v>
      </c>
      <c r="H2456" t="s">
        <v>8219</v>
      </c>
      <c r="I2456" t="s">
        <v>8224</v>
      </c>
      <c r="J2456" t="s">
        <v>8246</v>
      </c>
      <c r="K2456">
        <v>1489207808</v>
      </c>
      <c r="L2456" s="8">
        <f t="shared" si="380"/>
        <v>42805.201481481476</v>
      </c>
      <c r="M2456" s="8">
        <f t="shared" si="383"/>
        <v>42805</v>
      </c>
      <c r="N2456" s="9">
        <f t="shared" si="384"/>
        <v>0.20148148147563916</v>
      </c>
      <c r="O2456">
        <v>1486183808</v>
      </c>
      <c r="P2456" s="8">
        <f t="shared" si="381"/>
        <v>42770.201481481476</v>
      </c>
      <c r="Q2456" s="8">
        <f t="shared" si="385"/>
        <v>42770</v>
      </c>
      <c r="R2456" s="9">
        <f t="shared" si="386"/>
        <v>0.20148148147563916</v>
      </c>
      <c r="S2456" t="b">
        <v>0</v>
      </c>
      <c r="T2456">
        <v>130</v>
      </c>
      <c r="U2456">
        <f t="shared" si="387"/>
        <v>130</v>
      </c>
      <c r="V2456" t="str">
        <f t="shared" si="388"/>
        <v/>
      </c>
      <c r="W2456" t="b">
        <v>1</v>
      </c>
      <c r="X2456" t="s">
        <v>8296</v>
      </c>
      <c r="Y2456" s="3">
        <f t="shared" si="389"/>
        <v>1.0084571428571429</v>
      </c>
      <c r="Z2456" s="4">
        <f t="shared" si="382"/>
        <v>271.50769230769231</v>
      </c>
      <c r="AA2456" t="s">
        <v>8332</v>
      </c>
      <c r="AB2456" t="s">
        <v>8348</v>
      </c>
      <c r="AC2456">
        <f>1</f>
        <v>1</v>
      </c>
    </row>
    <row r="2457" spans="1:29" ht="43.2" x14ac:dyDescent="0.3">
      <c r="A2457">
        <v>2455</v>
      </c>
      <c r="B2457" s="1" t="s">
        <v>2456</v>
      </c>
      <c r="C2457" s="1" t="s">
        <v>6565</v>
      </c>
      <c r="D2457">
        <v>300</v>
      </c>
      <c r="E2457">
        <f>VLOOKUP(D2457,LU_A!$C$2:$D$13,1,TRUE)</f>
        <v>0</v>
      </c>
      <c r="F2457" t="str">
        <f>VLOOKUP($D2457,LU_A!$C$2:$D$13,2,TRUE)</f>
        <v>SmA</v>
      </c>
      <c r="G2457">
        <v>546</v>
      </c>
      <c r="H2457" t="s">
        <v>8219</v>
      </c>
      <c r="I2457" t="s">
        <v>8224</v>
      </c>
      <c r="J2457" t="s">
        <v>8246</v>
      </c>
      <c r="K2457">
        <v>1461177950</v>
      </c>
      <c r="L2457" s="8">
        <f t="shared" si="380"/>
        <v>42480.781828703708</v>
      </c>
      <c r="M2457" s="8">
        <f t="shared" si="383"/>
        <v>42480</v>
      </c>
      <c r="N2457" s="9">
        <f t="shared" si="384"/>
        <v>0.78182870370801538</v>
      </c>
      <c r="O2457">
        <v>1458758750</v>
      </c>
      <c r="P2457" s="8">
        <f t="shared" si="381"/>
        <v>42452.781828703708</v>
      </c>
      <c r="Q2457" s="8">
        <f t="shared" si="385"/>
        <v>42452</v>
      </c>
      <c r="R2457" s="9">
        <f t="shared" si="386"/>
        <v>0.78182870370801538</v>
      </c>
      <c r="S2457" t="b">
        <v>0</v>
      </c>
      <c r="T2457">
        <v>16</v>
      </c>
      <c r="U2457">
        <f t="shared" si="387"/>
        <v>16</v>
      </c>
      <c r="V2457" t="str">
        <f t="shared" si="388"/>
        <v/>
      </c>
      <c r="W2457" t="b">
        <v>1</v>
      </c>
      <c r="X2457" t="s">
        <v>8296</v>
      </c>
      <c r="Y2457" s="3">
        <f t="shared" si="389"/>
        <v>1.82</v>
      </c>
      <c r="Z2457" s="4">
        <f t="shared" si="382"/>
        <v>34.125</v>
      </c>
      <c r="AA2457" t="s">
        <v>8332</v>
      </c>
      <c r="AB2457" t="s">
        <v>8348</v>
      </c>
      <c r="AC2457">
        <f>1</f>
        <v>1</v>
      </c>
    </row>
    <row r="2458" spans="1:29" ht="43.2" x14ac:dyDescent="0.3">
      <c r="A2458">
        <v>2456</v>
      </c>
      <c r="B2458" s="1" t="s">
        <v>2457</v>
      </c>
      <c r="C2458" s="1" t="s">
        <v>6566</v>
      </c>
      <c r="D2458">
        <v>1500</v>
      </c>
      <c r="E2458">
        <f>VLOOKUP(D2458,LU_A!$C$2:$D$13,1,TRUE)</f>
        <v>1000</v>
      </c>
      <c r="F2458" t="str">
        <f>VLOOKUP($D2458,LU_A!$C$2:$D$13,2,TRUE)</f>
        <v>SmB</v>
      </c>
      <c r="G2458">
        <v>2713</v>
      </c>
      <c r="H2458" t="s">
        <v>8219</v>
      </c>
      <c r="I2458" t="s">
        <v>8224</v>
      </c>
      <c r="J2458" t="s">
        <v>8246</v>
      </c>
      <c r="K2458">
        <v>1488063839</v>
      </c>
      <c r="L2458" s="8">
        <f t="shared" si="380"/>
        <v>42791.961099537039</v>
      </c>
      <c r="M2458" s="8">
        <f t="shared" si="383"/>
        <v>42791</v>
      </c>
      <c r="N2458" s="9">
        <f t="shared" si="384"/>
        <v>0.96109953703853535</v>
      </c>
      <c r="O2458">
        <v>1485471839</v>
      </c>
      <c r="P2458" s="8">
        <f t="shared" si="381"/>
        <v>42761.961099537039</v>
      </c>
      <c r="Q2458" s="8">
        <f t="shared" si="385"/>
        <v>42761</v>
      </c>
      <c r="R2458" s="9">
        <f t="shared" si="386"/>
        <v>0.96109953703853535</v>
      </c>
      <c r="S2458" t="b">
        <v>0</v>
      </c>
      <c r="T2458">
        <v>67</v>
      </c>
      <c r="U2458">
        <f t="shared" si="387"/>
        <v>67</v>
      </c>
      <c r="V2458" t="str">
        <f t="shared" si="388"/>
        <v/>
      </c>
      <c r="W2458" t="b">
        <v>1</v>
      </c>
      <c r="X2458" t="s">
        <v>8296</v>
      </c>
      <c r="Y2458" s="3">
        <f t="shared" si="389"/>
        <v>1.8086666666666666</v>
      </c>
      <c r="Z2458" s="4">
        <f t="shared" si="382"/>
        <v>40.492537313432834</v>
      </c>
      <c r="AA2458" t="s">
        <v>8332</v>
      </c>
      <c r="AB2458" t="s">
        <v>8348</v>
      </c>
      <c r="AC2458">
        <f>1</f>
        <v>1</v>
      </c>
    </row>
    <row r="2459" spans="1:29" ht="43.2" x14ac:dyDescent="0.3">
      <c r="A2459">
        <v>2457</v>
      </c>
      <c r="B2459" s="1" t="s">
        <v>2458</v>
      </c>
      <c r="C2459" s="1" t="s">
        <v>6567</v>
      </c>
      <c r="D2459">
        <v>23000</v>
      </c>
      <c r="E2459">
        <f>VLOOKUP(D2459,LU_A!$C$2:$D$13,1,TRUE)</f>
        <v>20000</v>
      </c>
      <c r="F2459" t="str">
        <f>VLOOKUP($D2459,LU_A!$C$2:$D$13,2,TRUE)</f>
        <v>MedB</v>
      </c>
      <c r="G2459">
        <v>23530</v>
      </c>
      <c r="H2459" t="s">
        <v>8219</v>
      </c>
      <c r="I2459" t="s">
        <v>8224</v>
      </c>
      <c r="J2459" t="s">
        <v>8246</v>
      </c>
      <c r="K2459">
        <v>1458826056</v>
      </c>
      <c r="L2459" s="8">
        <f t="shared" si="380"/>
        <v>42453.560833333337</v>
      </c>
      <c r="M2459" s="8">
        <f t="shared" si="383"/>
        <v>42453</v>
      </c>
      <c r="N2459" s="9">
        <f t="shared" si="384"/>
        <v>0.56083333333663177</v>
      </c>
      <c r="O2459">
        <v>1456237656</v>
      </c>
      <c r="P2459" s="8">
        <f t="shared" si="381"/>
        <v>42423.602500000001</v>
      </c>
      <c r="Q2459" s="8">
        <f t="shared" si="385"/>
        <v>42423</v>
      </c>
      <c r="R2459" s="9">
        <f t="shared" si="386"/>
        <v>0.60250000000087311</v>
      </c>
      <c r="S2459" t="b">
        <v>0</v>
      </c>
      <c r="T2459">
        <v>124</v>
      </c>
      <c r="U2459">
        <f t="shared" si="387"/>
        <v>124</v>
      </c>
      <c r="V2459" t="str">
        <f t="shared" si="388"/>
        <v/>
      </c>
      <c r="W2459" t="b">
        <v>1</v>
      </c>
      <c r="X2459" t="s">
        <v>8296</v>
      </c>
      <c r="Y2459" s="3">
        <f t="shared" si="389"/>
        <v>1.0230434782608695</v>
      </c>
      <c r="Z2459" s="4">
        <f t="shared" si="382"/>
        <v>189.75806451612902</v>
      </c>
      <c r="AA2459" t="s">
        <v>8332</v>
      </c>
      <c r="AB2459" t="s">
        <v>8348</v>
      </c>
      <c r="AC2459">
        <f>1</f>
        <v>1</v>
      </c>
    </row>
    <row r="2460" spans="1:29" ht="57.6" x14ac:dyDescent="0.3">
      <c r="A2460">
        <v>2458</v>
      </c>
      <c r="B2460" s="1" t="s">
        <v>2459</v>
      </c>
      <c r="C2460" s="1" t="s">
        <v>6568</v>
      </c>
      <c r="D2460">
        <v>5000</v>
      </c>
      <c r="E2460">
        <f>VLOOKUP(D2460,LU_A!$C$2:$D$13,1,TRUE)</f>
        <v>5000</v>
      </c>
      <c r="F2460" t="str">
        <f>VLOOKUP($D2460,LU_A!$C$2:$D$13,2,TRUE)</f>
        <v>SmC</v>
      </c>
      <c r="G2460">
        <v>5509</v>
      </c>
      <c r="H2460" t="s">
        <v>8219</v>
      </c>
      <c r="I2460" t="s">
        <v>8224</v>
      </c>
      <c r="J2460" t="s">
        <v>8246</v>
      </c>
      <c r="K2460">
        <v>1465498800</v>
      </c>
      <c r="L2460" s="8">
        <f t="shared" si="380"/>
        <v>42530.791666666672</v>
      </c>
      <c r="M2460" s="8">
        <f t="shared" si="383"/>
        <v>42530</v>
      </c>
      <c r="N2460" s="9">
        <f t="shared" si="384"/>
        <v>0.79166666667151731</v>
      </c>
      <c r="O2460">
        <v>1462481718</v>
      </c>
      <c r="P2460" s="8">
        <f t="shared" si="381"/>
        <v>42495.871736111112</v>
      </c>
      <c r="Q2460" s="8">
        <f t="shared" si="385"/>
        <v>42495</v>
      </c>
      <c r="R2460" s="9">
        <f t="shared" si="386"/>
        <v>0.87173611111211358</v>
      </c>
      <c r="S2460" t="b">
        <v>0</v>
      </c>
      <c r="T2460">
        <v>80</v>
      </c>
      <c r="U2460">
        <f t="shared" si="387"/>
        <v>80</v>
      </c>
      <c r="V2460" t="str">
        <f t="shared" si="388"/>
        <v/>
      </c>
      <c r="W2460" t="b">
        <v>1</v>
      </c>
      <c r="X2460" t="s">
        <v>8296</v>
      </c>
      <c r="Y2460" s="3">
        <f t="shared" si="389"/>
        <v>1.1017999999999999</v>
      </c>
      <c r="Z2460" s="4">
        <f t="shared" si="382"/>
        <v>68.862499999999997</v>
      </c>
      <c r="AA2460" t="s">
        <v>8332</v>
      </c>
      <c r="AB2460" t="s">
        <v>8348</v>
      </c>
      <c r="AC2460">
        <f>1</f>
        <v>1</v>
      </c>
    </row>
    <row r="2461" spans="1:29" ht="57.6" x14ac:dyDescent="0.3">
      <c r="A2461">
        <v>2459</v>
      </c>
      <c r="B2461" s="1" t="s">
        <v>2460</v>
      </c>
      <c r="C2461" s="1" t="s">
        <v>6569</v>
      </c>
      <c r="D2461">
        <v>30000</v>
      </c>
      <c r="E2461">
        <f>VLOOKUP(D2461,LU_A!$C$2:$D$13,1,TRUE)</f>
        <v>30000</v>
      </c>
      <c r="F2461" t="str">
        <f>VLOOKUP($D2461,LU_A!$C$2:$D$13,2,TRUE)</f>
        <v>MedD</v>
      </c>
      <c r="G2461">
        <v>30675</v>
      </c>
      <c r="H2461" t="s">
        <v>8219</v>
      </c>
      <c r="I2461" t="s">
        <v>8224</v>
      </c>
      <c r="J2461" t="s">
        <v>8246</v>
      </c>
      <c r="K2461">
        <v>1458742685</v>
      </c>
      <c r="L2461" s="8">
        <f t="shared" si="380"/>
        <v>42452.595891203702</v>
      </c>
      <c r="M2461" s="8">
        <f t="shared" si="383"/>
        <v>42452</v>
      </c>
      <c r="N2461" s="9">
        <f t="shared" si="384"/>
        <v>0.59589120370219462</v>
      </c>
      <c r="O2461">
        <v>1454858285</v>
      </c>
      <c r="P2461" s="8">
        <f t="shared" si="381"/>
        <v>42407.637557870374</v>
      </c>
      <c r="Q2461" s="8">
        <f t="shared" si="385"/>
        <v>42407</v>
      </c>
      <c r="R2461" s="9">
        <f t="shared" si="386"/>
        <v>0.63755787037371192</v>
      </c>
      <c r="S2461" t="b">
        <v>0</v>
      </c>
      <c r="T2461">
        <v>282</v>
      </c>
      <c r="U2461">
        <f t="shared" si="387"/>
        <v>282</v>
      </c>
      <c r="V2461" t="str">
        <f t="shared" si="388"/>
        <v/>
      </c>
      <c r="W2461" t="b">
        <v>1</v>
      </c>
      <c r="X2461" t="s">
        <v>8296</v>
      </c>
      <c r="Y2461" s="3">
        <f t="shared" si="389"/>
        <v>1.0225</v>
      </c>
      <c r="Z2461" s="4">
        <f t="shared" si="382"/>
        <v>108.77659574468085</v>
      </c>
      <c r="AA2461" t="s">
        <v>8332</v>
      </c>
      <c r="AB2461" t="s">
        <v>8348</v>
      </c>
      <c r="AC2461">
        <f>1</f>
        <v>1</v>
      </c>
    </row>
    <row r="2462" spans="1:29" ht="43.2" x14ac:dyDescent="0.3">
      <c r="A2462">
        <v>2460</v>
      </c>
      <c r="B2462" s="1" t="s">
        <v>2461</v>
      </c>
      <c r="C2462" s="1" t="s">
        <v>6570</v>
      </c>
      <c r="D2462">
        <v>8500</v>
      </c>
      <c r="E2462">
        <f>VLOOKUP(D2462,LU_A!$C$2:$D$13,1,TRUE)</f>
        <v>5000</v>
      </c>
      <c r="F2462" t="str">
        <f>VLOOKUP($D2462,LU_A!$C$2:$D$13,2,TRUE)</f>
        <v>SmC</v>
      </c>
      <c r="G2462">
        <v>8567</v>
      </c>
      <c r="H2462" t="s">
        <v>8219</v>
      </c>
      <c r="I2462" t="s">
        <v>8224</v>
      </c>
      <c r="J2462" t="s">
        <v>8246</v>
      </c>
      <c r="K2462">
        <v>1483417020</v>
      </c>
      <c r="L2462" s="8">
        <f t="shared" si="380"/>
        <v>42738.178472222222</v>
      </c>
      <c r="M2462" s="8">
        <f t="shared" si="383"/>
        <v>42738</v>
      </c>
      <c r="N2462" s="9">
        <f t="shared" si="384"/>
        <v>0.17847222222189885</v>
      </c>
      <c r="O2462">
        <v>1480480167</v>
      </c>
      <c r="P2462" s="8">
        <f t="shared" si="381"/>
        <v>42704.187118055561</v>
      </c>
      <c r="Q2462" s="8">
        <f t="shared" si="385"/>
        <v>42704</v>
      </c>
      <c r="R2462" s="9">
        <f t="shared" si="386"/>
        <v>0.18711805556085892</v>
      </c>
      <c r="S2462" t="b">
        <v>0</v>
      </c>
      <c r="T2462">
        <v>68</v>
      </c>
      <c r="U2462">
        <f t="shared" si="387"/>
        <v>68</v>
      </c>
      <c r="V2462" t="str">
        <f t="shared" si="388"/>
        <v/>
      </c>
      <c r="W2462" t="b">
        <v>1</v>
      </c>
      <c r="X2462" t="s">
        <v>8296</v>
      </c>
      <c r="Y2462" s="3">
        <f t="shared" si="389"/>
        <v>1.0078823529411765</v>
      </c>
      <c r="Z2462" s="4">
        <f t="shared" si="382"/>
        <v>125.98529411764706</v>
      </c>
      <c r="AA2462" t="s">
        <v>8332</v>
      </c>
      <c r="AB2462" t="s">
        <v>8348</v>
      </c>
      <c r="AC2462">
        <f>1</f>
        <v>1</v>
      </c>
    </row>
    <row r="2463" spans="1:29" ht="43.2" x14ac:dyDescent="0.3">
      <c r="A2463">
        <v>2461</v>
      </c>
      <c r="B2463" s="1" t="s">
        <v>2462</v>
      </c>
      <c r="C2463" s="1" t="s">
        <v>6571</v>
      </c>
      <c r="D2463">
        <v>7500</v>
      </c>
      <c r="E2463">
        <f>VLOOKUP(D2463,LU_A!$C$2:$D$13,1,TRUE)</f>
        <v>5000</v>
      </c>
      <c r="F2463" t="str">
        <f>VLOOKUP($D2463,LU_A!$C$2:$D$13,2,TRUE)</f>
        <v>SmC</v>
      </c>
      <c r="G2463">
        <v>7785</v>
      </c>
      <c r="H2463" t="s">
        <v>8219</v>
      </c>
      <c r="I2463" t="s">
        <v>8224</v>
      </c>
      <c r="J2463" t="s">
        <v>8246</v>
      </c>
      <c r="K2463">
        <v>1317438000</v>
      </c>
      <c r="L2463" s="8">
        <f t="shared" si="380"/>
        <v>40817.125</v>
      </c>
      <c r="M2463" s="8">
        <f t="shared" si="383"/>
        <v>40817</v>
      </c>
      <c r="N2463" s="9">
        <f t="shared" si="384"/>
        <v>0.125</v>
      </c>
      <c r="O2463">
        <v>1314577097</v>
      </c>
      <c r="P2463" s="8">
        <f t="shared" si="381"/>
        <v>40784.012696759259</v>
      </c>
      <c r="Q2463" s="8">
        <f t="shared" si="385"/>
        <v>40784</v>
      </c>
      <c r="R2463" s="9">
        <f t="shared" si="386"/>
        <v>1.2696759258687962E-2</v>
      </c>
      <c r="S2463" t="b">
        <v>0</v>
      </c>
      <c r="T2463">
        <v>86</v>
      </c>
      <c r="U2463">
        <f t="shared" si="387"/>
        <v>86</v>
      </c>
      <c r="V2463" t="str">
        <f t="shared" si="388"/>
        <v/>
      </c>
      <c r="W2463" t="b">
        <v>1</v>
      </c>
      <c r="X2463" t="s">
        <v>8277</v>
      </c>
      <c r="Y2463" s="3">
        <f t="shared" si="389"/>
        <v>1.038</v>
      </c>
      <c r="Z2463" s="4">
        <f t="shared" si="382"/>
        <v>90.523255813953483</v>
      </c>
      <c r="AA2463" t="s">
        <v>8321</v>
      </c>
      <c r="AB2463" t="s">
        <v>8325</v>
      </c>
      <c r="AC2463">
        <f>1</f>
        <v>1</v>
      </c>
    </row>
    <row r="2464" spans="1:29" ht="43.2" x14ac:dyDescent="0.3">
      <c r="A2464">
        <v>2462</v>
      </c>
      <c r="B2464" s="1" t="s">
        <v>2463</v>
      </c>
      <c r="C2464" s="1" t="s">
        <v>6572</v>
      </c>
      <c r="D2464">
        <v>3000</v>
      </c>
      <c r="E2464">
        <f>VLOOKUP(D2464,LU_A!$C$2:$D$13,1,TRUE)</f>
        <v>1000</v>
      </c>
      <c r="F2464" t="str">
        <f>VLOOKUP($D2464,LU_A!$C$2:$D$13,2,TRUE)</f>
        <v>SmB</v>
      </c>
      <c r="G2464">
        <v>3321.25</v>
      </c>
      <c r="H2464" t="s">
        <v>8219</v>
      </c>
      <c r="I2464" t="s">
        <v>8224</v>
      </c>
      <c r="J2464" t="s">
        <v>8246</v>
      </c>
      <c r="K2464">
        <v>1342672096</v>
      </c>
      <c r="L2464" s="8">
        <f t="shared" si="380"/>
        <v>41109.186296296299</v>
      </c>
      <c r="M2464" s="8">
        <f t="shared" si="383"/>
        <v>41109</v>
      </c>
      <c r="N2464" s="9">
        <f t="shared" si="384"/>
        <v>0.1862962962986785</v>
      </c>
      <c r="O2464">
        <v>1340944096</v>
      </c>
      <c r="P2464" s="8">
        <f t="shared" si="381"/>
        <v>41089.186296296299</v>
      </c>
      <c r="Q2464" s="8">
        <f t="shared" si="385"/>
        <v>41089</v>
      </c>
      <c r="R2464" s="9">
        <f t="shared" si="386"/>
        <v>0.1862962962986785</v>
      </c>
      <c r="S2464" t="b">
        <v>0</v>
      </c>
      <c r="T2464">
        <v>115</v>
      </c>
      <c r="U2464">
        <f t="shared" si="387"/>
        <v>115</v>
      </c>
      <c r="V2464" t="str">
        <f t="shared" si="388"/>
        <v/>
      </c>
      <c r="W2464" t="b">
        <v>1</v>
      </c>
      <c r="X2464" t="s">
        <v>8277</v>
      </c>
      <c r="Y2464" s="3">
        <f t="shared" si="389"/>
        <v>1.1070833333333334</v>
      </c>
      <c r="Z2464" s="4">
        <f t="shared" si="382"/>
        <v>28.880434782608695</v>
      </c>
      <c r="AA2464" t="s">
        <v>8321</v>
      </c>
      <c r="AB2464" t="s">
        <v>8325</v>
      </c>
      <c r="AC2464">
        <f>1</f>
        <v>1</v>
      </c>
    </row>
    <row r="2465" spans="1:29" x14ac:dyDescent="0.3">
      <c r="A2465">
        <v>2463</v>
      </c>
      <c r="B2465" s="1" t="s">
        <v>2464</v>
      </c>
      <c r="C2465" s="1" t="s">
        <v>6573</v>
      </c>
      <c r="D2465">
        <v>2000</v>
      </c>
      <c r="E2465">
        <f>VLOOKUP(D2465,LU_A!$C$2:$D$13,1,TRUE)</f>
        <v>1000</v>
      </c>
      <c r="F2465" t="str">
        <f>VLOOKUP($D2465,LU_A!$C$2:$D$13,2,TRUE)</f>
        <v>SmB</v>
      </c>
      <c r="G2465">
        <v>2325</v>
      </c>
      <c r="H2465" t="s">
        <v>8219</v>
      </c>
      <c r="I2465" t="s">
        <v>8224</v>
      </c>
      <c r="J2465" t="s">
        <v>8246</v>
      </c>
      <c r="K2465">
        <v>1366138800</v>
      </c>
      <c r="L2465" s="8">
        <f t="shared" si="380"/>
        <v>41380.791666666664</v>
      </c>
      <c r="M2465" s="8">
        <f t="shared" si="383"/>
        <v>41380</v>
      </c>
      <c r="N2465" s="9">
        <f t="shared" si="384"/>
        <v>0.79166666666424135</v>
      </c>
      <c r="O2465">
        <v>1362710425</v>
      </c>
      <c r="P2465" s="8">
        <f t="shared" si="381"/>
        <v>41341.111400462964</v>
      </c>
      <c r="Q2465" s="8">
        <f t="shared" si="385"/>
        <v>41341</v>
      </c>
      <c r="R2465" s="9">
        <f t="shared" si="386"/>
        <v>0.11140046296350192</v>
      </c>
      <c r="S2465" t="b">
        <v>0</v>
      </c>
      <c r="T2465">
        <v>75</v>
      </c>
      <c r="U2465">
        <f t="shared" si="387"/>
        <v>75</v>
      </c>
      <c r="V2465" t="str">
        <f t="shared" si="388"/>
        <v/>
      </c>
      <c r="W2465" t="b">
        <v>1</v>
      </c>
      <c r="X2465" t="s">
        <v>8277</v>
      </c>
      <c r="Y2465" s="3">
        <f t="shared" si="389"/>
        <v>1.1625000000000001</v>
      </c>
      <c r="Z2465" s="4">
        <f t="shared" si="382"/>
        <v>31</v>
      </c>
      <c r="AA2465" t="s">
        <v>8321</v>
      </c>
      <c r="AB2465" t="s">
        <v>8325</v>
      </c>
      <c r="AC2465">
        <f>1</f>
        <v>1</v>
      </c>
    </row>
    <row r="2466" spans="1:29" ht="43.2" x14ac:dyDescent="0.3">
      <c r="A2466">
        <v>2464</v>
      </c>
      <c r="B2466" s="1" t="s">
        <v>2465</v>
      </c>
      <c r="C2466" s="1" t="s">
        <v>6574</v>
      </c>
      <c r="D2466">
        <v>2000</v>
      </c>
      <c r="E2466">
        <f>VLOOKUP(D2466,LU_A!$C$2:$D$13,1,TRUE)</f>
        <v>1000</v>
      </c>
      <c r="F2466" t="str">
        <f>VLOOKUP($D2466,LU_A!$C$2:$D$13,2,TRUE)</f>
        <v>SmB</v>
      </c>
      <c r="G2466">
        <v>2222</v>
      </c>
      <c r="H2466" t="s">
        <v>8219</v>
      </c>
      <c r="I2466" t="s">
        <v>8229</v>
      </c>
      <c r="J2466" t="s">
        <v>8251</v>
      </c>
      <c r="K2466">
        <v>1443641340</v>
      </c>
      <c r="L2466" s="8">
        <f t="shared" si="380"/>
        <v>42277.811805555553</v>
      </c>
      <c r="M2466" s="8">
        <f t="shared" si="383"/>
        <v>42277</v>
      </c>
      <c r="N2466" s="9">
        <f t="shared" si="384"/>
        <v>0.81180555555329192</v>
      </c>
      <c r="O2466">
        <v>1441143397</v>
      </c>
      <c r="P2466" s="8">
        <f t="shared" si="381"/>
        <v>42248.90042824074</v>
      </c>
      <c r="Q2466" s="8">
        <f t="shared" si="385"/>
        <v>42248</v>
      </c>
      <c r="R2466" s="9">
        <f t="shared" si="386"/>
        <v>0.90042824074043892</v>
      </c>
      <c r="S2466" t="b">
        <v>0</v>
      </c>
      <c r="T2466">
        <v>43</v>
      </c>
      <c r="U2466">
        <f t="shared" si="387"/>
        <v>43</v>
      </c>
      <c r="V2466" t="str">
        <f t="shared" si="388"/>
        <v/>
      </c>
      <c r="W2466" t="b">
        <v>1</v>
      </c>
      <c r="X2466" t="s">
        <v>8277</v>
      </c>
      <c r="Y2466" s="3">
        <f t="shared" si="389"/>
        <v>1.111</v>
      </c>
      <c r="Z2466" s="4">
        <f t="shared" si="382"/>
        <v>51.674418604651166</v>
      </c>
      <c r="AA2466" t="s">
        <v>8321</v>
      </c>
      <c r="AB2466" t="s">
        <v>8325</v>
      </c>
      <c r="AC2466">
        <f>1</f>
        <v>1</v>
      </c>
    </row>
    <row r="2467" spans="1:29" ht="28.8" x14ac:dyDescent="0.3">
      <c r="A2467">
        <v>2465</v>
      </c>
      <c r="B2467" s="1" t="s">
        <v>2466</v>
      </c>
      <c r="C2467" s="1" t="s">
        <v>6575</v>
      </c>
      <c r="D2467">
        <v>700</v>
      </c>
      <c r="E2467">
        <f>VLOOKUP(D2467,LU_A!$C$2:$D$13,1,TRUE)</f>
        <v>0</v>
      </c>
      <c r="F2467" t="str">
        <f>VLOOKUP($D2467,LU_A!$C$2:$D$13,2,TRUE)</f>
        <v>SmA</v>
      </c>
      <c r="G2467">
        <v>1261</v>
      </c>
      <c r="H2467" t="s">
        <v>8219</v>
      </c>
      <c r="I2467" t="s">
        <v>8224</v>
      </c>
      <c r="J2467" t="s">
        <v>8246</v>
      </c>
      <c r="K2467">
        <v>1348420548</v>
      </c>
      <c r="L2467" s="8">
        <f t="shared" si="380"/>
        <v>41175.719305555554</v>
      </c>
      <c r="M2467" s="8">
        <f t="shared" si="383"/>
        <v>41175</v>
      </c>
      <c r="N2467" s="9">
        <f t="shared" si="384"/>
        <v>0.71930555555445608</v>
      </c>
      <c r="O2467">
        <v>1345828548</v>
      </c>
      <c r="P2467" s="8">
        <f t="shared" si="381"/>
        <v>41145.719305555554</v>
      </c>
      <c r="Q2467" s="8">
        <f t="shared" si="385"/>
        <v>41145</v>
      </c>
      <c r="R2467" s="9">
        <f t="shared" si="386"/>
        <v>0.71930555555445608</v>
      </c>
      <c r="S2467" t="b">
        <v>0</v>
      </c>
      <c r="T2467">
        <v>48</v>
      </c>
      <c r="U2467">
        <f t="shared" si="387"/>
        <v>48</v>
      </c>
      <c r="V2467" t="str">
        <f t="shared" si="388"/>
        <v/>
      </c>
      <c r="W2467" t="b">
        <v>1</v>
      </c>
      <c r="X2467" t="s">
        <v>8277</v>
      </c>
      <c r="Y2467" s="3">
        <f t="shared" si="389"/>
        <v>1.8014285714285714</v>
      </c>
      <c r="Z2467" s="4">
        <f t="shared" si="382"/>
        <v>26.270833333333332</v>
      </c>
      <c r="AA2467" t="s">
        <v>8321</v>
      </c>
      <c r="AB2467" t="s">
        <v>8325</v>
      </c>
      <c r="AC2467">
        <f>1</f>
        <v>1</v>
      </c>
    </row>
    <row r="2468" spans="1:29" ht="43.2" x14ac:dyDescent="0.3">
      <c r="A2468">
        <v>2466</v>
      </c>
      <c r="B2468" s="1" t="s">
        <v>2467</v>
      </c>
      <c r="C2468" s="1" t="s">
        <v>6576</v>
      </c>
      <c r="D2468">
        <v>2500</v>
      </c>
      <c r="E2468">
        <f>VLOOKUP(D2468,LU_A!$C$2:$D$13,1,TRUE)</f>
        <v>1000</v>
      </c>
      <c r="F2468" t="str">
        <f>VLOOKUP($D2468,LU_A!$C$2:$D$13,2,TRUE)</f>
        <v>SmB</v>
      </c>
      <c r="G2468">
        <v>2500</v>
      </c>
      <c r="H2468" t="s">
        <v>8219</v>
      </c>
      <c r="I2468" t="s">
        <v>8224</v>
      </c>
      <c r="J2468" t="s">
        <v>8246</v>
      </c>
      <c r="K2468">
        <v>1368066453</v>
      </c>
      <c r="L2468" s="8">
        <f t="shared" si="380"/>
        <v>41403.102465277778</v>
      </c>
      <c r="M2468" s="8">
        <f t="shared" si="383"/>
        <v>41403</v>
      </c>
      <c r="N2468" s="9">
        <f t="shared" si="384"/>
        <v>0.10246527777781012</v>
      </c>
      <c r="O2468">
        <v>1365474453</v>
      </c>
      <c r="P2468" s="8">
        <f t="shared" si="381"/>
        <v>41373.102465277778</v>
      </c>
      <c r="Q2468" s="8">
        <f t="shared" si="385"/>
        <v>41373</v>
      </c>
      <c r="R2468" s="9">
        <f t="shared" si="386"/>
        <v>0.10246527777781012</v>
      </c>
      <c r="S2468" t="b">
        <v>0</v>
      </c>
      <c r="T2468">
        <v>52</v>
      </c>
      <c r="U2468">
        <f t="shared" si="387"/>
        <v>52</v>
      </c>
      <c r="V2468" t="str">
        <f t="shared" si="388"/>
        <v/>
      </c>
      <c r="W2468" t="b">
        <v>1</v>
      </c>
      <c r="X2468" t="s">
        <v>8277</v>
      </c>
      <c r="Y2468" s="3">
        <f t="shared" si="389"/>
        <v>1</v>
      </c>
      <c r="Z2468" s="4">
        <f t="shared" si="382"/>
        <v>48.07692307692308</v>
      </c>
      <c r="AA2468" t="s">
        <v>8321</v>
      </c>
      <c r="AB2468" t="s">
        <v>8325</v>
      </c>
      <c r="AC2468">
        <f>1</f>
        <v>1</v>
      </c>
    </row>
    <row r="2469" spans="1:29" ht="43.2" x14ac:dyDescent="0.3">
      <c r="A2469">
        <v>2467</v>
      </c>
      <c r="B2469" s="1" t="s">
        <v>2468</v>
      </c>
      <c r="C2469" s="1" t="s">
        <v>6577</v>
      </c>
      <c r="D2469">
        <v>1000</v>
      </c>
      <c r="E2469">
        <f>VLOOKUP(D2469,LU_A!$C$2:$D$13,1,TRUE)</f>
        <v>1000</v>
      </c>
      <c r="F2469" t="str">
        <f>VLOOKUP($D2469,LU_A!$C$2:$D$13,2,TRUE)</f>
        <v>SmB</v>
      </c>
      <c r="G2469">
        <v>1185</v>
      </c>
      <c r="H2469" t="s">
        <v>8219</v>
      </c>
      <c r="I2469" t="s">
        <v>8224</v>
      </c>
      <c r="J2469" t="s">
        <v>8246</v>
      </c>
      <c r="K2469">
        <v>1336669200</v>
      </c>
      <c r="L2469" s="8">
        <f t="shared" si="380"/>
        <v>41039.708333333336</v>
      </c>
      <c r="M2469" s="8">
        <f t="shared" si="383"/>
        <v>41039</v>
      </c>
      <c r="N2469" s="9">
        <f t="shared" si="384"/>
        <v>0.70833333333575865</v>
      </c>
      <c r="O2469">
        <v>1335473931</v>
      </c>
      <c r="P2469" s="8">
        <f t="shared" si="381"/>
        <v>41025.874201388891</v>
      </c>
      <c r="Q2469" s="8">
        <f t="shared" si="385"/>
        <v>41025</v>
      </c>
      <c r="R2469" s="9">
        <f t="shared" si="386"/>
        <v>0.87420138889137888</v>
      </c>
      <c r="S2469" t="b">
        <v>0</v>
      </c>
      <c r="T2469">
        <v>43</v>
      </c>
      <c r="U2469">
        <f t="shared" si="387"/>
        <v>43</v>
      </c>
      <c r="V2469" t="str">
        <f t="shared" si="388"/>
        <v/>
      </c>
      <c r="W2469" t="b">
        <v>1</v>
      </c>
      <c r="X2469" t="s">
        <v>8277</v>
      </c>
      <c r="Y2469" s="3">
        <f t="shared" si="389"/>
        <v>1.1850000000000001</v>
      </c>
      <c r="Z2469" s="4">
        <f t="shared" si="382"/>
        <v>27.558139534883722</v>
      </c>
      <c r="AA2469" t="s">
        <v>8321</v>
      </c>
      <c r="AB2469" t="s">
        <v>8325</v>
      </c>
      <c r="AC2469">
        <f>1</f>
        <v>1</v>
      </c>
    </row>
    <row r="2470" spans="1:29" ht="43.2" x14ac:dyDescent="0.3">
      <c r="A2470">
        <v>2468</v>
      </c>
      <c r="B2470" s="1" t="s">
        <v>2469</v>
      </c>
      <c r="C2470" s="1" t="s">
        <v>6578</v>
      </c>
      <c r="D2470">
        <v>2000</v>
      </c>
      <c r="E2470">
        <f>VLOOKUP(D2470,LU_A!$C$2:$D$13,1,TRUE)</f>
        <v>1000</v>
      </c>
      <c r="F2470" t="str">
        <f>VLOOKUP($D2470,LU_A!$C$2:$D$13,2,TRUE)</f>
        <v>SmB</v>
      </c>
      <c r="G2470">
        <v>2144.34</v>
      </c>
      <c r="H2470" t="s">
        <v>8219</v>
      </c>
      <c r="I2470" t="s">
        <v>8224</v>
      </c>
      <c r="J2470" t="s">
        <v>8246</v>
      </c>
      <c r="K2470">
        <v>1351400400</v>
      </c>
      <c r="L2470" s="8">
        <f t="shared" si="380"/>
        <v>41210.208333333336</v>
      </c>
      <c r="M2470" s="8">
        <f t="shared" si="383"/>
        <v>41210</v>
      </c>
      <c r="N2470" s="9">
        <f t="shared" si="384"/>
        <v>0.20833333333575865</v>
      </c>
      <c r="O2470">
        <v>1348285321</v>
      </c>
      <c r="P2470" s="8">
        <f t="shared" si="381"/>
        <v>41174.154178240737</v>
      </c>
      <c r="Q2470" s="8">
        <f t="shared" si="385"/>
        <v>41174</v>
      </c>
      <c r="R2470" s="9">
        <f t="shared" si="386"/>
        <v>0.15417824073665543</v>
      </c>
      <c r="S2470" t="b">
        <v>0</v>
      </c>
      <c r="T2470">
        <v>58</v>
      </c>
      <c r="U2470">
        <f t="shared" si="387"/>
        <v>58</v>
      </c>
      <c r="V2470" t="str">
        <f t="shared" si="388"/>
        <v/>
      </c>
      <c r="W2470" t="b">
        <v>1</v>
      </c>
      <c r="X2470" t="s">
        <v>8277</v>
      </c>
      <c r="Y2470" s="3">
        <f t="shared" si="389"/>
        <v>1.0721700000000001</v>
      </c>
      <c r="Z2470" s="4">
        <f t="shared" si="382"/>
        <v>36.97137931034483</v>
      </c>
      <c r="AA2470" t="s">
        <v>8321</v>
      </c>
      <c r="AB2470" t="s">
        <v>8325</v>
      </c>
      <c r="AC2470">
        <f>1</f>
        <v>1</v>
      </c>
    </row>
    <row r="2471" spans="1:29" ht="43.2" x14ac:dyDescent="0.3">
      <c r="A2471">
        <v>2469</v>
      </c>
      <c r="B2471" s="1" t="s">
        <v>2470</v>
      </c>
      <c r="C2471" s="1" t="s">
        <v>6579</v>
      </c>
      <c r="D2471">
        <v>1200</v>
      </c>
      <c r="E2471">
        <f>VLOOKUP(D2471,LU_A!$C$2:$D$13,1,TRUE)</f>
        <v>1000</v>
      </c>
      <c r="F2471" t="str">
        <f>VLOOKUP($D2471,LU_A!$C$2:$D$13,2,TRUE)</f>
        <v>SmB</v>
      </c>
      <c r="G2471">
        <v>1364</v>
      </c>
      <c r="H2471" t="s">
        <v>8219</v>
      </c>
      <c r="I2471" t="s">
        <v>8224</v>
      </c>
      <c r="J2471" t="s">
        <v>8246</v>
      </c>
      <c r="K2471">
        <v>1297160329</v>
      </c>
      <c r="L2471" s="8">
        <f t="shared" si="380"/>
        <v>40582.429733796293</v>
      </c>
      <c r="M2471" s="8">
        <f t="shared" si="383"/>
        <v>40582</v>
      </c>
      <c r="N2471" s="9">
        <f t="shared" si="384"/>
        <v>0.42973379629256669</v>
      </c>
      <c r="O2471">
        <v>1295000329</v>
      </c>
      <c r="P2471" s="8">
        <f t="shared" si="381"/>
        <v>40557.429733796293</v>
      </c>
      <c r="Q2471" s="8">
        <f t="shared" si="385"/>
        <v>40557</v>
      </c>
      <c r="R2471" s="9">
        <f t="shared" si="386"/>
        <v>0.42973379629256669</v>
      </c>
      <c r="S2471" t="b">
        <v>0</v>
      </c>
      <c r="T2471">
        <v>47</v>
      </c>
      <c r="U2471">
        <f t="shared" si="387"/>
        <v>47</v>
      </c>
      <c r="V2471" t="str">
        <f t="shared" si="388"/>
        <v/>
      </c>
      <c r="W2471" t="b">
        <v>1</v>
      </c>
      <c r="X2471" t="s">
        <v>8277</v>
      </c>
      <c r="Y2471" s="3">
        <f t="shared" si="389"/>
        <v>1.1366666666666667</v>
      </c>
      <c r="Z2471" s="4">
        <f t="shared" si="382"/>
        <v>29.021276595744681</v>
      </c>
      <c r="AA2471" t="s">
        <v>8321</v>
      </c>
      <c r="AB2471" t="s">
        <v>8325</v>
      </c>
      <c r="AC2471">
        <f>1</f>
        <v>1</v>
      </c>
    </row>
    <row r="2472" spans="1:29" ht="43.2" x14ac:dyDescent="0.3">
      <c r="A2472">
        <v>2470</v>
      </c>
      <c r="B2472" s="1" t="s">
        <v>2471</v>
      </c>
      <c r="C2472" s="1" t="s">
        <v>6580</v>
      </c>
      <c r="D2472">
        <v>1000</v>
      </c>
      <c r="E2472">
        <f>VLOOKUP(D2472,LU_A!$C$2:$D$13,1,TRUE)</f>
        <v>1000</v>
      </c>
      <c r="F2472" t="str">
        <f>VLOOKUP($D2472,LU_A!$C$2:$D$13,2,TRUE)</f>
        <v>SmB</v>
      </c>
      <c r="G2472">
        <v>1031.6400000000001</v>
      </c>
      <c r="H2472" t="s">
        <v>8219</v>
      </c>
      <c r="I2472" t="s">
        <v>8224</v>
      </c>
      <c r="J2472" t="s">
        <v>8246</v>
      </c>
      <c r="K2472">
        <v>1337824055</v>
      </c>
      <c r="L2472" s="8">
        <f t="shared" si="380"/>
        <v>41053.07471064815</v>
      </c>
      <c r="M2472" s="8">
        <f t="shared" si="383"/>
        <v>41053</v>
      </c>
      <c r="N2472" s="9">
        <f t="shared" si="384"/>
        <v>7.4710648150357883E-2</v>
      </c>
      <c r="O2472">
        <v>1335232055</v>
      </c>
      <c r="P2472" s="8">
        <f t="shared" si="381"/>
        <v>41023.07471064815</v>
      </c>
      <c r="Q2472" s="8">
        <f t="shared" si="385"/>
        <v>41023</v>
      </c>
      <c r="R2472" s="9">
        <f t="shared" si="386"/>
        <v>7.4710648150357883E-2</v>
      </c>
      <c r="S2472" t="b">
        <v>0</v>
      </c>
      <c r="T2472">
        <v>36</v>
      </c>
      <c r="U2472">
        <f t="shared" si="387"/>
        <v>36</v>
      </c>
      <c r="V2472" t="str">
        <f t="shared" si="388"/>
        <v/>
      </c>
      <c r="W2472" t="b">
        <v>1</v>
      </c>
      <c r="X2472" t="s">
        <v>8277</v>
      </c>
      <c r="Y2472" s="3">
        <f t="shared" si="389"/>
        <v>1.0316400000000001</v>
      </c>
      <c r="Z2472" s="4">
        <f t="shared" si="382"/>
        <v>28.65666666666667</v>
      </c>
      <c r="AA2472" t="s">
        <v>8321</v>
      </c>
      <c r="AB2472" t="s">
        <v>8325</v>
      </c>
      <c r="AC2472">
        <f>1</f>
        <v>1</v>
      </c>
    </row>
    <row r="2473" spans="1:29" ht="57.6" x14ac:dyDescent="0.3">
      <c r="A2473">
        <v>2471</v>
      </c>
      <c r="B2473" s="1" t="s">
        <v>2472</v>
      </c>
      <c r="C2473" s="1" t="s">
        <v>6581</v>
      </c>
      <c r="D2473">
        <v>500</v>
      </c>
      <c r="E2473">
        <f>VLOOKUP(D2473,LU_A!$C$2:$D$13,1,TRUE)</f>
        <v>0</v>
      </c>
      <c r="F2473" t="str">
        <f>VLOOKUP($D2473,LU_A!$C$2:$D$13,2,TRUE)</f>
        <v>SmA</v>
      </c>
      <c r="G2473">
        <v>640</v>
      </c>
      <c r="H2473" t="s">
        <v>8219</v>
      </c>
      <c r="I2473" t="s">
        <v>8224</v>
      </c>
      <c r="J2473" t="s">
        <v>8246</v>
      </c>
      <c r="K2473">
        <v>1327535392</v>
      </c>
      <c r="L2473" s="8">
        <f t="shared" si="380"/>
        <v>40933.992962962962</v>
      </c>
      <c r="M2473" s="8">
        <f t="shared" si="383"/>
        <v>40933</v>
      </c>
      <c r="N2473" s="9">
        <f t="shared" si="384"/>
        <v>0.99296296296233777</v>
      </c>
      <c r="O2473">
        <v>1324079392</v>
      </c>
      <c r="P2473" s="8">
        <f t="shared" si="381"/>
        <v>40893.992962962962</v>
      </c>
      <c r="Q2473" s="8">
        <f t="shared" si="385"/>
        <v>40893</v>
      </c>
      <c r="R2473" s="9">
        <f t="shared" si="386"/>
        <v>0.99296296296233777</v>
      </c>
      <c r="S2473" t="b">
        <v>0</v>
      </c>
      <c r="T2473">
        <v>17</v>
      </c>
      <c r="U2473">
        <f t="shared" si="387"/>
        <v>17</v>
      </c>
      <c r="V2473" t="str">
        <f t="shared" si="388"/>
        <v/>
      </c>
      <c r="W2473" t="b">
        <v>1</v>
      </c>
      <c r="X2473" t="s">
        <v>8277</v>
      </c>
      <c r="Y2473" s="3">
        <f t="shared" si="389"/>
        <v>1.28</v>
      </c>
      <c r="Z2473" s="4">
        <f t="shared" si="382"/>
        <v>37.647058823529413</v>
      </c>
      <c r="AA2473" t="s">
        <v>8321</v>
      </c>
      <c r="AB2473" t="s">
        <v>8325</v>
      </c>
      <c r="AC2473">
        <f>1</f>
        <v>1</v>
      </c>
    </row>
    <row r="2474" spans="1:29" ht="57.6" x14ac:dyDescent="0.3">
      <c r="A2474">
        <v>2472</v>
      </c>
      <c r="B2474" s="1" t="s">
        <v>2473</v>
      </c>
      <c r="C2474" s="1" t="s">
        <v>6582</v>
      </c>
      <c r="D2474">
        <v>7500</v>
      </c>
      <c r="E2474">
        <f>VLOOKUP(D2474,LU_A!$C$2:$D$13,1,TRUE)</f>
        <v>5000</v>
      </c>
      <c r="F2474" t="str">
        <f>VLOOKUP($D2474,LU_A!$C$2:$D$13,2,TRUE)</f>
        <v>SmC</v>
      </c>
      <c r="G2474">
        <v>10182.02</v>
      </c>
      <c r="H2474" t="s">
        <v>8219</v>
      </c>
      <c r="I2474" t="s">
        <v>8224</v>
      </c>
      <c r="J2474" t="s">
        <v>8246</v>
      </c>
      <c r="K2474">
        <v>1283562180</v>
      </c>
      <c r="L2474" s="8">
        <f t="shared" si="380"/>
        <v>40425.043749999997</v>
      </c>
      <c r="M2474" s="8">
        <f t="shared" si="383"/>
        <v>40425</v>
      </c>
      <c r="N2474" s="9">
        <f t="shared" si="384"/>
        <v>4.3749999997089617E-2</v>
      </c>
      <c r="O2474">
        <v>1277433980</v>
      </c>
      <c r="P2474" s="8">
        <f t="shared" si="381"/>
        <v>40354.11550925926</v>
      </c>
      <c r="Q2474" s="8">
        <f t="shared" si="385"/>
        <v>40354</v>
      </c>
      <c r="R2474" s="9">
        <f t="shared" si="386"/>
        <v>0.11550925925985212</v>
      </c>
      <c r="S2474" t="b">
        <v>0</v>
      </c>
      <c r="T2474">
        <v>104</v>
      </c>
      <c r="U2474">
        <f t="shared" si="387"/>
        <v>104</v>
      </c>
      <c r="V2474" t="str">
        <f t="shared" si="388"/>
        <v/>
      </c>
      <c r="W2474" t="b">
        <v>1</v>
      </c>
      <c r="X2474" t="s">
        <v>8277</v>
      </c>
      <c r="Y2474" s="3">
        <f t="shared" si="389"/>
        <v>1.3576026666666667</v>
      </c>
      <c r="Z2474" s="4">
        <f t="shared" si="382"/>
        <v>97.904038461538462</v>
      </c>
      <c r="AA2474" t="s">
        <v>8321</v>
      </c>
      <c r="AB2474" t="s">
        <v>8325</v>
      </c>
      <c r="AC2474">
        <f>1</f>
        <v>1</v>
      </c>
    </row>
    <row r="2475" spans="1:29" ht="43.2" x14ac:dyDescent="0.3">
      <c r="A2475">
        <v>2473</v>
      </c>
      <c r="B2475" s="1" t="s">
        <v>2474</v>
      </c>
      <c r="C2475" s="1" t="s">
        <v>6583</v>
      </c>
      <c r="D2475">
        <v>2000</v>
      </c>
      <c r="E2475">
        <f>VLOOKUP(D2475,LU_A!$C$2:$D$13,1,TRUE)</f>
        <v>1000</v>
      </c>
      <c r="F2475" t="str">
        <f>VLOOKUP($D2475,LU_A!$C$2:$D$13,2,TRUE)</f>
        <v>SmB</v>
      </c>
      <c r="G2475">
        <v>2000</v>
      </c>
      <c r="H2475" t="s">
        <v>8219</v>
      </c>
      <c r="I2475" t="s">
        <v>8224</v>
      </c>
      <c r="J2475" t="s">
        <v>8246</v>
      </c>
      <c r="K2475">
        <v>1352573869</v>
      </c>
      <c r="L2475" s="8">
        <f t="shared" si="380"/>
        <v>41223.790150462963</v>
      </c>
      <c r="M2475" s="8">
        <f t="shared" si="383"/>
        <v>41223</v>
      </c>
      <c r="N2475" s="9">
        <f t="shared" si="384"/>
        <v>0.79015046296262881</v>
      </c>
      <c r="O2475">
        <v>1349978269</v>
      </c>
      <c r="P2475" s="8">
        <f t="shared" si="381"/>
        <v>41193.748483796298</v>
      </c>
      <c r="Q2475" s="8">
        <f t="shared" si="385"/>
        <v>41193</v>
      </c>
      <c r="R2475" s="9">
        <f t="shared" si="386"/>
        <v>0.74848379629838746</v>
      </c>
      <c r="S2475" t="b">
        <v>0</v>
      </c>
      <c r="T2475">
        <v>47</v>
      </c>
      <c r="U2475">
        <f t="shared" si="387"/>
        <v>47</v>
      </c>
      <c r="V2475" t="str">
        <f t="shared" si="388"/>
        <v/>
      </c>
      <c r="W2475" t="b">
        <v>1</v>
      </c>
      <c r="X2475" t="s">
        <v>8277</v>
      </c>
      <c r="Y2475" s="3">
        <f t="shared" si="389"/>
        <v>1</v>
      </c>
      <c r="Z2475" s="4">
        <f t="shared" si="382"/>
        <v>42.553191489361701</v>
      </c>
      <c r="AA2475" t="s">
        <v>8321</v>
      </c>
      <c r="AB2475" t="s">
        <v>8325</v>
      </c>
      <c r="AC2475">
        <f>1</f>
        <v>1</v>
      </c>
    </row>
    <row r="2476" spans="1:29" ht="57.6" x14ac:dyDescent="0.3">
      <c r="A2476">
        <v>2474</v>
      </c>
      <c r="B2476" s="1" t="s">
        <v>2475</v>
      </c>
      <c r="C2476" s="1" t="s">
        <v>6584</v>
      </c>
      <c r="D2476">
        <v>5000</v>
      </c>
      <c r="E2476">
        <f>VLOOKUP(D2476,LU_A!$C$2:$D$13,1,TRUE)</f>
        <v>5000</v>
      </c>
      <c r="F2476" t="str">
        <f>VLOOKUP($D2476,LU_A!$C$2:$D$13,2,TRUE)</f>
        <v>SmC</v>
      </c>
      <c r="G2476">
        <v>5000.18</v>
      </c>
      <c r="H2476" t="s">
        <v>8219</v>
      </c>
      <c r="I2476" t="s">
        <v>8224</v>
      </c>
      <c r="J2476" t="s">
        <v>8246</v>
      </c>
      <c r="K2476">
        <v>1286756176</v>
      </c>
      <c r="L2476" s="8">
        <f t="shared" si="380"/>
        <v>40462.011296296296</v>
      </c>
      <c r="M2476" s="8">
        <f t="shared" si="383"/>
        <v>40462</v>
      </c>
      <c r="N2476" s="9">
        <f t="shared" si="384"/>
        <v>1.1296296295768116E-2</v>
      </c>
      <c r="O2476">
        <v>1282868176</v>
      </c>
      <c r="P2476" s="8">
        <f t="shared" si="381"/>
        <v>40417.011296296296</v>
      </c>
      <c r="Q2476" s="8">
        <f t="shared" si="385"/>
        <v>40417</v>
      </c>
      <c r="R2476" s="9">
        <f t="shared" si="386"/>
        <v>1.1296296295768116E-2</v>
      </c>
      <c r="S2476" t="b">
        <v>0</v>
      </c>
      <c r="T2476">
        <v>38</v>
      </c>
      <c r="U2476">
        <f t="shared" si="387"/>
        <v>38</v>
      </c>
      <c r="V2476" t="str">
        <f t="shared" si="388"/>
        <v/>
      </c>
      <c r="W2476" t="b">
        <v>1</v>
      </c>
      <c r="X2476" t="s">
        <v>8277</v>
      </c>
      <c r="Y2476" s="3">
        <f t="shared" si="389"/>
        <v>1.0000360000000001</v>
      </c>
      <c r="Z2476" s="4">
        <f t="shared" si="382"/>
        <v>131.58368421052631</v>
      </c>
      <c r="AA2476" t="s">
        <v>8321</v>
      </c>
      <c r="AB2476" t="s">
        <v>8325</v>
      </c>
      <c r="AC2476">
        <f>1</f>
        <v>1</v>
      </c>
    </row>
    <row r="2477" spans="1:29" ht="28.8" x14ac:dyDescent="0.3">
      <c r="A2477">
        <v>2475</v>
      </c>
      <c r="B2477" s="1" t="s">
        <v>2476</v>
      </c>
      <c r="C2477" s="1" t="s">
        <v>6585</v>
      </c>
      <c r="D2477">
        <v>2500</v>
      </c>
      <c r="E2477">
        <f>VLOOKUP(D2477,LU_A!$C$2:$D$13,1,TRUE)</f>
        <v>1000</v>
      </c>
      <c r="F2477" t="str">
        <f>VLOOKUP($D2477,LU_A!$C$2:$D$13,2,TRUE)</f>
        <v>SmB</v>
      </c>
      <c r="G2477">
        <v>2618</v>
      </c>
      <c r="H2477" t="s">
        <v>8219</v>
      </c>
      <c r="I2477" t="s">
        <v>8224</v>
      </c>
      <c r="J2477" t="s">
        <v>8246</v>
      </c>
      <c r="K2477">
        <v>1278799200</v>
      </c>
      <c r="L2477" s="8">
        <f t="shared" si="380"/>
        <v>40369.916666666664</v>
      </c>
      <c r="M2477" s="8">
        <f t="shared" si="383"/>
        <v>40369</v>
      </c>
      <c r="N2477" s="9">
        <f t="shared" si="384"/>
        <v>0.91666666666424135</v>
      </c>
      <c r="O2477">
        <v>1273647255</v>
      </c>
      <c r="P2477" s="8">
        <f t="shared" si="381"/>
        <v>40310.287673611114</v>
      </c>
      <c r="Q2477" s="8">
        <f t="shared" si="385"/>
        <v>40310</v>
      </c>
      <c r="R2477" s="9">
        <f t="shared" si="386"/>
        <v>0.28767361111385981</v>
      </c>
      <c r="S2477" t="b">
        <v>0</v>
      </c>
      <c r="T2477">
        <v>81</v>
      </c>
      <c r="U2477">
        <f t="shared" si="387"/>
        <v>81</v>
      </c>
      <c r="V2477" t="str">
        <f t="shared" si="388"/>
        <v/>
      </c>
      <c r="W2477" t="b">
        <v>1</v>
      </c>
      <c r="X2477" t="s">
        <v>8277</v>
      </c>
      <c r="Y2477" s="3">
        <f t="shared" si="389"/>
        <v>1.0471999999999999</v>
      </c>
      <c r="Z2477" s="4">
        <f t="shared" si="382"/>
        <v>32.320987654320987</v>
      </c>
      <c r="AA2477" t="s">
        <v>8321</v>
      </c>
      <c r="AB2477" t="s">
        <v>8325</v>
      </c>
      <c r="AC2477">
        <f>1</f>
        <v>1</v>
      </c>
    </row>
    <row r="2478" spans="1:29" ht="43.2" x14ac:dyDescent="0.3">
      <c r="A2478">
        <v>2476</v>
      </c>
      <c r="B2478" s="1" t="s">
        <v>2477</v>
      </c>
      <c r="C2478" s="1" t="s">
        <v>6586</v>
      </c>
      <c r="D2478">
        <v>3200</v>
      </c>
      <c r="E2478">
        <f>VLOOKUP(D2478,LU_A!$C$2:$D$13,1,TRUE)</f>
        <v>1000</v>
      </c>
      <c r="F2478" t="str">
        <f>VLOOKUP($D2478,LU_A!$C$2:$D$13,2,TRUE)</f>
        <v>SmB</v>
      </c>
      <c r="G2478">
        <v>3360.72</v>
      </c>
      <c r="H2478" t="s">
        <v>8219</v>
      </c>
      <c r="I2478" t="s">
        <v>8224</v>
      </c>
      <c r="J2478" t="s">
        <v>8246</v>
      </c>
      <c r="K2478">
        <v>1415004770</v>
      </c>
      <c r="L2478" s="8">
        <f t="shared" si="380"/>
        <v>41946.370023148149</v>
      </c>
      <c r="M2478" s="8">
        <f t="shared" si="383"/>
        <v>41946</v>
      </c>
      <c r="N2478" s="9">
        <f t="shared" si="384"/>
        <v>0.37002314814890269</v>
      </c>
      <c r="O2478">
        <v>1412149970</v>
      </c>
      <c r="P2478" s="8">
        <f t="shared" si="381"/>
        <v>41913.328356481477</v>
      </c>
      <c r="Q2478" s="8">
        <f t="shared" si="385"/>
        <v>41913</v>
      </c>
      <c r="R2478" s="9">
        <f t="shared" si="386"/>
        <v>0.32835648147738539</v>
      </c>
      <c r="S2478" t="b">
        <v>0</v>
      </c>
      <c r="T2478">
        <v>55</v>
      </c>
      <c r="U2478">
        <f t="shared" si="387"/>
        <v>55</v>
      </c>
      <c r="V2478" t="str">
        <f t="shared" si="388"/>
        <v/>
      </c>
      <c r="W2478" t="b">
        <v>1</v>
      </c>
      <c r="X2478" t="s">
        <v>8277</v>
      </c>
      <c r="Y2478" s="3">
        <f t="shared" si="389"/>
        <v>1.050225</v>
      </c>
      <c r="Z2478" s="4">
        <f t="shared" si="382"/>
        <v>61.103999999999999</v>
      </c>
      <c r="AA2478" t="s">
        <v>8321</v>
      </c>
      <c r="AB2478" t="s">
        <v>8325</v>
      </c>
      <c r="AC2478">
        <f>1</f>
        <v>1</v>
      </c>
    </row>
    <row r="2479" spans="1:29" ht="28.8" x14ac:dyDescent="0.3">
      <c r="A2479">
        <v>2477</v>
      </c>
      <c r="B2479" s="1" t="s">
        <v>824</v>
      </c>
      <c r="C2479" s="1" t="s">
        <v>6587</v>
      </c>
      <c r="D2479">
        <v>750</v>
      </c>
      <c r="E2479">
        <f>VLOOKUP(D2479,LU_A!$C$2:$D$13,1,TRUE)</f>
        <v>0</v>
      </c>
      <c r="F2479" t="str">
        <f>VLOOKUP($D2479,LU_A!$C$2:$D$13,2,TRUE)</f>
        <v>SmA</v>
      </c>
      <c r="G2479">
        <v>1285</v>
      </c>
      <c r="H2479" t="s">
        <v>8219</v>
      </c>
      <c r="I2479" t="s">
        <v>8224</v>
      </c>
      <c r="J2479" t="s">
        <v>8246</v>
      </c>
      <c r="K2479">
        <v>1344789345</v>
      </c>
      <c r="L2479" s="8">
        <f t="shared" si="380"/>
        <v>41133.691493055558</v>
      </c>
      <c r="M2479" s="8">
        <f t="shared" si="383"/>
        <v>41133</v>
      </c>
      <c r="N2479" s="9">
        <f t="shared" si="384"/>
        <v>0.6914930555576575</v>
      </c>
      <c r="O2479">
        <v>1340901345</v>
      </c>
      <c r="P2479" s="8">
        <f t="shared" si="381"/>
        <v>41088.691493055558</v>
      </c>
      <c r="Q2479" s="8">
        <f t="shared" si="385"/>
        <v>41088</v>
      </c>
      <c r="R2479" s="9">
        <f t="shared" si="386"/>
        <v>0.6914930555576575</v>
      </c>
      <c r="S2479" t="b">
        <v>0</v>
      </c>
      <c r="T2479">
        <v>41</v>
      </c>
      <c r="U2479">
        <f t="shared" si="387"/>
        <v>41</v>
      </c>
      <c r="V2479" t="str">
        <f t="shared" si="388"/>
        <v/>
      </c>
      <c r="W2479" t="b">
        <v>1</v>
      </c>
      <c r="X2479" t="s">
        <v>8277</v>
      </c>
      <c r="Y2479" s="3">
        <f t="shared" si="389"/>
        <v>1.7133333333333334</v>
      </c>
      <c r="Z2479" s="4">
        <f t="shared" si="382"/>
        <v>31.341463414634145</v>
      </c>
      <c r="AA2479" t="s">
        <v>8321</v>
      </c>
      <c r="AB2479" t="s">
        <v>8325</v>
      </c>
      <c r="AC2479">
        <f>1</f>
        <v>1</v>
      </c>
    </row>
    <row r="2480" spans="1:29" ht="43.2" x14ac:dyDescent="0.3">
      <c r="A2480">
        <v>2478</v>
      </c>
      <c r="B2480" s="1" t="s">
        <v>2478</v>
      </c>
      <c r="C2480" s="1" t="s">
        <v>6588</v>
      </c>
      <c r="D2480">
        <v>8000</v>
      </c>
      <c r="E2480">
        <f>VLOOKUP(D2480,LU_A!$C$2:$D$13,1,TRUE)</f>
        <v>5000</v>
      </c>
      <c r="F2480" t="str">
        <f>VLOOKUP($D2480,LU_A!$C$2:$D$13,2,TRUE)</f>
        <v>SmC</v>
      </c>
      <c r="G2480">
        <v>10200</v>
      </c>
      <c r="H2480" t="s">
        <v>8219</v>
      </c>
      <c r="I2480" t="s">
        <v>8224</v>
      </c>
      <c r="J2480" t="s">
        <v>8246</v>
      </c>
      <c r="K2480">
        <v>1358117313</v>
      </c>
      <c r="L2480" s="8">
        <f t="shared" si="380"/>
        <v>41287.950381944444</v>
      </c>
      <c r="M2480" s="8">
        <f t="shared" si="383"/>
        <v>41287</v>
      </c>
      <c r="N2480" s="9">
        <f t="shared" si="384"/>
        <v>0.95038194444350665</v>
      </c>
      <c r="O2480">
        <v>1355525313</v>
      </c>
      <c r="P2480" s="8">
        <f t="shared" si="381"/>
        <v>41257.950381944444</v>
      </c>
      <c r="Q2480" s="8">
        <f t="shared" si="385"/>
        <v>41257</v>
      </c>
      <c r="R2480" s="9">
        <f t="shared" si="386"/>
        <v>0.95038194444350665</v>
      </c>
      <c r="S2480" t="b">
        <v>0</v>
      </c>
      <c r="T2480">
        <v>79</v>
      </c>
      <c r="U2480">
        <f t="shared" si="387"/>
        <v>79</v>
      </c>
      <c r="V2480" t="str">
        <f t="shared" si="388"/>
        <v/>
      </c>
      <c r="W2480" t="b">
        <v>1</v>
      </c>
      <c r="X2480" t="s">
        <v>8277</v>
      </c>
      <c r="Y2480" s="3">
        <f t="shared" si="389"/>
        <v>1.2749999999999999</v>
      </c>
      <c r="Z2480" s="4">
        <f t="shared" si="382"/>
        <v>129.1139240506329</v>
      </c>
      <c r="AA2480" t="s">
        <v>8321</v>
      </c>
      <c r="AB2480" t="s">
        <v>8325</v>
      </c>
      <c r="AC2480">
        <f>1</f>
        <v>1</v>
      </c>
    </row>
    <row r="2481" spans="1:29" ht="28.8" x14ac:dyDescent="0.3">
      <c r="A2481">
        <v>2479</v>
      </c>
      <c r="B2481" s="1" t="s">
        <v>2479</v>
      </c>
      <c r="C2481" s="1" t="s">
        <v>6589</v>
      </c>
      <c r="D2481">
        <v>300</v>
      </c>
      <c r="E2481">
        <f>VLOOKUP(D2481,LU_A!$C$2:$D$13,1,TRUE)</f>
        <v>0</v>
      </c>
      <c r="F2481" t="str">
        <f>VLOOKUP($D2481,LU_A!$C$2:$D$13,2,TRUE)</f>
        <v>SmA</v>
      </c>
      <c r="G2481">
        <v>400.33</v>
      </c>
      <c r="H2481" t="s">
        <v>8219</v>
      </c>
      <c r="I2481" t="s">
        <v>8224</v>
      </c>
      <c r="J2481" t="s">
        <v>8246</v>
      </c>
      <c r="K2481">
        <v>1343440800</v>
      </c>
      <c r="L2481" s="8">
        <f t="shared" si="380"/>
        <v>41118.083333333336</v>
      </c>
      <c r="M2481" s="8">
        <f t="shared" si="383"/>
        <v>41118</v>
      </c>
      <c r="N2481" s="9">
        <f t="shared" si="384"/>
        <v>8.3333333335758653E-2</v>
      </c>
      <c r="O2481">
        <v>1342545994</v>
      </c>
      <c r="P2481" s="8">
        <f t="shared" si="381"/>
        <v>41107.726782407408</v>
      </c>
      <c r="Q2481" s="8">
        <f t="shared" si="385"/>
        <v>41107</v>
      </c>
      <c r="R2481" s="9">
        <f t="shared" si="386"/>
        <v>0.72678240740788169</v>
      </c>
      <c r="S2481" t="b">
        <v>0</v>
      </c>
      <c r="T2481">
        <v>16</v>
      </c>
      <c r="U2481">
        <f t="shared" si="387"/>
        <v>16</v>
      </c>
      <c r="V2481" t="str">
        <f t="shared" si="388"/>
        <v/>
      </c>
      <c r="W2481" t="b">
        <v>1</v>
      </c>
      <c r="X2481" t="s">
        <v>8277</v>
      </c>
      <c r="Y2481" s="3">
        <f t="shared" si="389"/>
        <v>1.3344333333333334</v>
      </c>
      <c r="Z2481" s="4">
        <f t="shared" si="382"/>
        <v>25.020624999999999</v>
      </c>
      <c r="AA2481" t="s">
        <v>8321</v>
      </c>
      <c r="AB2481" t="s">
        <v>8325</v>
      </c>
      <c r="AC2481">
        <f>1</f>
        <v>1</v>
      </c>
    </row>
    <row r="2482" spans="1:29" ht="43.2" x14ac:dyDescent="0.3">
      <c r="A2482">
        <v>2480</v>
      </c>
      <c r="B2482" s="1" t="s">
        <v>2480</v>
      </c>
      <c r="C2482" s="1" t="s">
        <v>6590</v>
      </c>
      <c r="D2482">
        <v>2000</v>
      </c>
      <c r="E2482">
        <f>VLOOKUP(D2482,LU_A!$C$2:$D$13,1,TRUE)</f>
        <v>1000</v>
      </c>
      <c r="F2482" t="str">
        <f>VLOOKUP($D2482,LU_A!$C$2:$D$13,2,TRUE)</f>
        <v>SmB</v>
      </c>
      <c r="G2482">
        <v>2000</v>
      </c>
      <c r="H2482" t="s">
        <v>8219</v>
      </c>
      <c r="I2482" t="s">
        <v>8224</v>
      </c>
      <c r="J2482" t="s">
        <v>8246</v>
      </c>
      <c r="K2482">
        <v>1444516084</v>
      </c>
      <c r="L2482" s="8">
        <f t="shared" si="380"/>
        <v>42287.936157407406</v>
      </c>
      <c r="M2482" s="8">
        <f t="shared" si="383"/>
        <v>42287</v>
      </c>
      <c r="N2482" s="9">
        <f t="shared" si="384"/>
        <v>0.9361574074064265</v>
      </c>
      <c r="O2482">
        <v>1439332084</v>
      </c>
      <c r="P2482" s="8">
        <f t="shared" si="381"/>
        <v>42227.936157407406</v>
      </c>
      <c r="Q2482" s="8">
        <f t="shared" si="385"/>
        <v>42227</v>
      </c>
      <c r="R2482" s="9">
        <f t="shared" si="386"/>
        <v>0.9361574074064265</v>
      </c>
      <c r="S2482" t="b">
        <v>0</v>
      </c>
      <c r="T2482">
        <v>8</v>
      </c>
      <c r="U2482">
        <f t="shared" si="387"/>
        <v>8</v>
      </c>
      <c r="V2482" t="str">
        <f t="shared" si="388"/>
        <v/>
      </c>
      <c r="W2482" t="b">
        <v>1</v>
      </c>
      <c r="X2482" t="s">
        <v>8277</v>
      </c>
      <c r="Y2482" s="3">
        <f t="shared" si="389"/>
        <v>1</v>
      </c>
      <c r="Z2482" s="4">
        <f t="shared" si="382"/>
        <v>250</v>
      </c>
      <c r="AA2482" t="s">
        <v>8321</v>
      </c>
      <c r="AB2482" t="s">
        <v>8325</v>
      </c>
      <c r="AC2482">
        <f>1</f>
        <v>1</v>
      </c>
    </row>
    <row r="2483" spans="1:29" ht="43.2" x14ac:dyDescent="0.3">
      <c r="A2483">
        <v>2481</v>
      </c>
      <c r="B2483" s="1" t="s">
        <v>2481</v>
      </c>
      <c r="C2483" s="1" t="s">
        <v>6591</v>
      </c>
      <c r="D2483">
        <v>4000</v>
      </c>
      <c r="E2483">
        <f>VLOOKUP(D2483,LU_A!$C$2:$D$13,1,TRUE)</f>
        <v>1000</v>
      </c>
      <c r="F2483" t="str">
        <f>VLOOKUP($D2483,LU_A!$C$2:$D$13,2,TRUE)</f>
        <v>SmB</v>
      </c>
      <c r="G2483">
        <v>4516.4399999999996</v>
      </c>
      <c r="H2483" t="s">
        <v>8219</v>
      </c>
      <c r="I2483" t="s">
        <v>8224</v>
      </c>
      <c r="J2483" t="s">
        <v>8246</v>
      </c>
      <c r="K2483">
        <v>1335799808</v>
      </c>
      <c r="L2483" s="8">
        <f t="shared" si="380"/>
        <v>41029.645925925928</v>
      </c>
      <c r="M2483" s="8">
        <f t="shared" si="383"/>
        <v>41029</v>
      </c>
      <c r="N2483" s="9">
        <f t="shared" si="384"/>
        <v>0.645925925928168</v>
      </c>
      <c r="O2483">
        <v>1333207808</v>
      </c>
      <c r="P2483" s="8">
        <f t="shared" si="381"/>
        <v>40999.645925925928</v>
      </c>
      <c r="Q2483" s="8">
        <f t="shared" si="385"/>
        <v>40999</v>
      </c>
      <c r="R2483" s="9">
        <f t="shared" si="386"/>
        <v>0.645925925928168</v>
      </c>
      <c r="S2483" t="b">
        <v>0</v>
      </c>
      <c r="T2483">
        <v>95</v>
      </c>
      <c r="U2483">
        <f t="shared" si="387"/>
        <v>95</v>
      </c>
      <c r="V2483" t="str">
        <f t="shared" si="388"/>
        <v/>
      </c>
      <c r="W2483" t="b">
        <v>1</v>
      </c>
      <c r="X2483" t="s">
        <v>8277</v>
      </c>
      <c r="Y2483" s="3">
        <f t="shared" si="389"/>
        <v>1.1291099999999998</v>
      </c>
      <c r="Z2483" s="4">
        <f t="shared" si="382"/>
        <v>47.541473684210523</v>
      </c>
      <c r="AA2483" t="s">
        <v>8321</v>
      </c>
      <c r="AB2483" t="s">
        <v>8325</v>
      </c>
      <c r="AC2483">
        <f>1</f>
        <v>1</v>
      </c>
    </row>
    <row r="2484" spans="1:29" ht="43.2" x14ac:dyDescent="0.3">
      <c r="A2484">
        <v>2482</v>
      </c>
      <c r="B2484" s="1" t="s">
        <v>2482</v>
      </c>
      <c r="C2484" s="1" t="s">
        <v>6592</v>
      </c>
      <c r="D2484">
        <v>1000</v>
      </c>
      <c r="E2484">
        <f>VLOOKUP(D2484,LU_A!$C$2:$D$13,1,TRUE)</f>
        <v>1000</v>
      </c>
      <c r="F2484" t="str">
        <f>VLOOKUP($D2484,LU_A!$C$2:$D$13,2,TRUE)</f>
        <v>SmB</v>
      </c>
      <c r="G2484">
        <v>1001</v>
      </c>
      <c r="H2484" t="s">
        <v>8219</v>
      </c>
      <c r="I2484" t="s">
        <v>8224</v>
      </c>
      <c r="J2484" t="s">
        <v>8246</v>
      </c>
      <c r="K2484">
        <v>1312224383</v>
      </c>
      <c r="L2484" s="8">
        <f t="shared" si="380"/>
        <v>40756.782210648147</v>
      </c>
      <c r="M2484" s="8">
        <f t="shared" si="383"/>
        <v>40756</v>
      </c>
      <c r="N2484" s="9">
        <f t="shared" si="384"/>
        <v>0.78221064814715646</v>
      </c>
      <c r="O2484">
        <v>1308336383</v>
      </c>
      <c r="P2484" s="8">
        <f t="shared" si="381"/>
        <v>40711.782210648147</v>
      </c>
      <c r="Q2484" s="8">
        <f t="shared" si="385"/>
        <v>40711</v>
      </c>
      <c r="R2484" s="9">
        <f t="shared" si="386"/>
        <v>0.78221064814715646</v>
      </c>
      <c r="S2484" t="b">
        <v>0</v>
      </c>
      <c r="T2484">
        <v>25</v>
      </c>
      <c r="U2484">
        <f t="shared" si="387"/>
        <v>25</v>
      </c>
      <c r="V2484" t="str">
        <f t="shared" si="388"/>
        <v/>
      </c>
      <c r="W2484" t="b">
        <v>1</v>
      </c>
      <c r="X2484" t="s">
        <v>8277</v>
      </c>
      <c r="Y2484" s="3">
        <f t="shared" si="389"/>
        <v>1.0009999999999999</v>
      </c>
      <c r="Z2484" s="4">
        <f t="shared" si="382"/>
        <v>40.04</v>
      </c>
      <c r="AA2484" t="s">
        <v>8321</v>
      </c>
      <c r="AB2484" t="s">
        <v>8325</v>
      </c>
      <c r="AC2484">
        <f>1</f>
        <v>1</v>
      </c>
    </row>
    <row r="2485" spans="1:29" ht="43.2" x14ac:dyDescent="0.3">
      <c r="A2485">
        <v>2483</v>
      </c>
      <c r="B2485" s="1" t="s">
        <v>2483</v>
      </c>
      <c r="C2485" s="1" t="s">
        <v>6593</v>
      </c>
      <c r="D2485">
        <v>1100</v>
      </c>
      <c r="E2485">
        <f>VLOOKUP(D2485,LU_A!$C$2:$D$13,1,TRUE)</f>
        <v>1000</v>
      </c>
      <c r="F2485" t="str">
        <f>VLOOKUP($D2485,LU_A!$C$2:$D$13,2,TRUE)</f>
        <v>SmB</v>
      </c>
      <c r="G2485">
        <v>1251</v>
      </c>
      <c r="H2485" t="s">
        <v>8219</v>
      </c>
      <c r="I2485" t="s">
        <v>8224</v>
      </c>
      <c r="J2485" t="s">
        <v>8246</v>
      </c>
      <c r="K2485">
        <v>1335891603</v>
      </c>
      <c r="L2485" s="8">
        <f t="shared" si="380"/>
        <v>41030.708368055559</v>
      </c>
      <c r="M2485" s="8">
        <f t="shared" si="383"/>
        <v>41030</v>
      </c>
      <c r="N2485" s="9">
        <f t="shared" si="384"/>
        <v>0.70836805555882165</v>
      </c>
      <c r="O2485">
        <v>1330711203</v>
      </c>
      <c r="P2485" s="8">
        <f t="shared" si="381"/>
        <v>40970.750034722223</v>
      </c>
      <c r="Q2485" s="8">
        <f t="shared" si="385"/>
        <v>40970</v>
      </c>
      <c r="R2485" s="9">
        <f t="shared" si="386"/>
        <v>0.750034722223063</v>
      </c>
      <c r="S2485" t="b">
        <v>0</v>
      </c>
      <c r="T2485">
        <v>19</v>
      </c>
      <c r="U2485">
        <f t="shared" si="387"/>
        <v>19</v>
      </c>
      <c r="V2485" t="str">
        <f t="shared" si="388"/>
        <v/>
      </c>
      <c r="W2485" t="b">
        <v>1</v>
      </c>
      <c r="X2485" t="s">
        <v>8277</v>
      </c>
      <c r="Y2485" s="3">
        <f t="shared" si="389"/>
        <v>1.1372727272727272</v>
      </c>
      <c r="Z2485" s="4">
        <f t="shared" si="382"/>
        <v>65.84210526315789</v>
      </c>
      <c r="AA2485" t="s">
        <v>8321</v>
      </c>
      <c r="AB2485" t="s">
        <v>8325</v>
      </c>
      <c r="AC2485">
        <f>1</f>
        <v>1</v>
      </c>
    </row>
    <row r="2486" spans="1:29" ht="57.6" x14ac:dyDescent="0.3">
      <c r="A2486">
        <v>2484</v>
      </c>
      <c r="B2486" s="1" t="s">
        <v>2484</v>
      </c>
      <c r="C2486" s="1" t="s">
        <v>6594</v>
      </c>
      <c r="D2486">
        <v>3500</v>
      </c>
      <c r="E2486">
        <f>VLOOKUP(D2486,LU_A!$C$2:$D$13,1,TRUE)</f>
        <v>1000</v>
      </c>
      <c r="F2486" t="str">
        <f>VLOOKUP($D2486,LU_A!$C$2:$D$13,2,TRUE)</f>
        <v>SmB</v>
      </c>
      <c r="G2486">
        <v>4176.1099999999997</v>
      </c>
      <c r="H2486" t="s">
        <v>8219</v>
      </c>
      <c r="I2486" t="s">
        <v>8224</v>
      </c>
      <c r="J2486" t="s">
        <v>8246</v>
      </c>
      <c r="K2486">
        <v>1316124003</v>
      </c>
      <c r="L2486" s="8">
        <f t="shared" si="380"/>
        <v>40801.916701388887</v>
      </c>
      <c r="M2486" s="8">
        <f t="shared" si="383"/>
        <v>40801</v>
      </c>
      <c r="N2486" s="9">
        <f t="shared" si="384"/>
        <v>0.91670138888730435</v>
      </c>
      <c r="O2486">
        <v>1313532003</v>
      </c>
      <c r="P2486" s="8">
        <f t="shared" si="381"/>
        <v>40771.916701388887</v>
      </c>
      <c r="Q2486" s="8">
        <f t="shared" si="385"/>
        <v>40771</v>
      </c>
      <c r="R2486" s="9">
        <f t="shared" si="386"/>
        <v>0.91670138888730435</v>
      </c>
      <c r="S2486" t="b">
        <v>0</v>
      </c>
      <c r="T2486">
        <v>90</v>
      </c>
      <c r="U2486">
        <f t="shared" si="387"/>
        <v>90</v>
      </c>
      <c r="V2486" t="str">
        <f t="shared" si="388"/>
        <v/>
      </c>
      <c r="W2486" t="b">
        <v>1</v>
      </c>
      <c r="X2486" t="s">
        <v>8277</v>
      </c>
      <c r="Y2486" s="3">
        <f t="shared" si="389"/>
        <v>1.1931742857142855</v>
      </c>
      <c r="Z2486" s="4">
        <f t="shared" si="382"/>
        <v>46.401222222222216</v>
      </c>
      <c r="AA2486" t="s">
        <v>8321</v>
      </c>
      <c r="AB2486" t="s">
        <v>8325</v>
      </c>
      <c r="AC2486">
        <f>1</f>
        <v>1</v>
      </c>
    </row>
    <row r="2487" spans="1:29" ht="43.2" x14ac:dyDescent="0.3">
      <c r="A2487">
        <v>2485</v>
      </c>
      <c r="B2487" s="1" t="s">
        <v>2485</v>
      </c>
      <c r="C2487" s="1" t="s">
        <v>6595</v>
      </c>
      <c r="D2487">
        <v>2000</v>
      </c>
      <c r="E2487">
        <f>VLOOKUP(D2487,LU_A!$C$2:$D$13,1,TRUE)</f>
        <v>1000</v>
      </c>
      <c r="F2487" t="str">
        <f>VLOOKUP($D2487,LU_A!$C$2:$D$13,2,TRUE)</f>
        <v>SmB</v>
      </c>
      <c r="G2487">
        <v>2065</v>
      </c>
      <c r="H2487" t="s">
        <v>8219</v>
      </c>
      <c r="I2487" t="s">
        <v>8224</v>
      </c>
      <c r="J2487" t="s">
        <v>8246</v>
      </c>
      <c r="K2487">
        <v>1318463879</v>
      </c>
      <c r="L2487" s="8">
        <f t="shared" si="380"/>
        <v>40828.998599537037</v>
      </c>
      <c r="M2487" s="8">
        <f t="shared" si="383"/>
        <v>40828</v>
      </c>
      <c r="N2487" s="9">
        <f t="shared" si="384"/>
        <v>0.99859953703708015</v>
      </c>
      <c r="O2487">
        <v>1315439879</v>
      </c>
      <c r="P2487" s="8">
        <f t="shared" si="381"/>
        <v>40793.998599537037</v>
      </c>
      <c r="Q2487" s="8">
        <f t="shared" si="385"/>
        <v>40793</v>
      </c>
      <c r="R2487" s="9">
        <f t="shared" si="386"/>
        <v>0.99859953703708015</v>
      </c>
      <c r="S2487" t="b">
        <v>0</v>
      </c>
      <c r="T2487">
        <v>41</v>
      </c>
      <c r="U2487">
        <f t="shared" si="387"/>
        <v>41</v>
      </c>
      <c r="V2487" t="str">
        <f t="shared" si="388"/>
        <v/>
      </c>
      <c r="W2487" t="b">
        <v>1</v>
      </c>
      <c r="X2487" t="s">
        <v>8277</v>
      </c>
      <c r="Y2487" s="3">
        <f t="shared" si="389"/>
        <v>1.0325</v>
      </c>
      <c r="Z2487" s="4">
        <f t="shared" si="382"/>
        <v>50.365853658536587</v>
      </c>
      <c r="AA2487" t="s">
        <v>8321</v>
      </c>
      <c r="AB2487" t="s">
        <v>8325</v>
      </c>
      <c r="AC2487">
        <f>1</f>
        <v>1</v>
      </c>
    </row>
    <row r="2488" spans="1:29" ht="43.2" x14ac:dyDescent="0.3">
      <c r="A2488">
        <v>2486</v>
      </c>
      <c r="B2488" s="1" t="s">
        <v>2486</v>
      </c>
      <c r="C2488" s="1" t="s">
        <v>6596</v>
      </c>
      <c r="D2488">
        <v>300</v>
      </c>
      <c r="E2488">
        <f>VLOOKUP(D2488,LU_A!$C$2:$D$13,1,TRUE)</f>
        <v>0</v>
      </c>
      <c r="F2488" t="str">
        <f>VLOOKUP($D2488,LU_A!$C$2:$D$13,2,TRUE)</f>
        <v>SmA</v>
      </c>
      <c r="G2488">
        <v>797</v>
      </c>
      <c r="H2488" t="s">
        <v>8219</v>
      </c>
      <c r="I2488" t="s">
        <v>8224</v>
      </c>
      <c r="J2488" t="s">
        <v>8246</v>
      </c>
      <c r="K2488">
        <v>1335113976</v>
      </c>
      <c r="L2488" s="8">
        <f t="shared" si="380"/>
        <v>41021.708055555559</v>
      </c>
      <c r="M2488" s="8">
        <f t="shared" si="383"/>
        <v>41021</v>
      </c>
      <c r="N2488" s="9">
        <f t="shared" si="384"/>
        <v>0.70805555555853061</v>
      </c>
      <c r="O2488">
        <v>1332521976</v>
      </c>
      <c r="P2488" s="8">
        <f t="shared" si="381"/>
        <v>40991.708055555559</v>
      </c>
      <c r="Q2488" s="8">
        <f t="shared" si="385"/>
        <v>40991</v>
      </c>
      <c r="R2488" s="9">
        <f t="shared" si="386"/>
        <v>0.70805555555853061</v>
      </c>
      <c r="S2488" t="b">
        <v>0</v>
      </c>
      <c r="T2488">
        <v>30</v>
      </c>
      <c r="U2488">
        <f t="shared" si="387"/>
        <v>30</v>
      </c>
      <c r="V2488" t="str">
        <f t="shared" si="388"/>
        <v/>
      </c>
      <c r="W2488" t="b">
        <v>1</v>
      </c>
      <c r="X2488" t="s">
        <v>8277</v>
      </c>
      <c r="Y2488" s="3">
        <f t="shared" si="389"/>
        <v>2.6566666666666667</v>
      </c>
      <c r="Z2488" s="4">
        <f t="shared" si="382"/>
        <v>26.566666666666666</v>
      </c>
      <c r="AA2488" t="s">
        <v>8321</v>
      </c>
      <c r="AB2488" t="s">
        <v>8325</v>
      </c>
      <c r="AC2488">
        <f>1</f>
        <v>1</v>
      </c>
    </row>
    <row r="2489" spans="1:29" ht="43.2" x14ac:dyDescent="0.3">
      <c r="A2489">
        <v>2487</v>
      </c>
      <c r="B2489" s="1" t="s">
        <v>2487</v>
      </c>
      <c r="C2489" s="1" t="s">
        <v>6597</v>
      </c>
      <c r="D2489">
        <v>1500</v>
      </c>
      <c r="E2489">
        <f>VLOOKUP(D2489,LU_A!$C$2:$D$13,1,TRUE)</f>
        <v>1000</v>
      </c>
      <c r="F2489" t="str">
        <f>VLOOKUP($D2489,LU_A!$C$2:$D$13,2,TRUE)</f>
        <v>SmB</v>
      </c>
      <c r="G2489">
        <v>1500.76</v>
      </c>
      <c r="H2489" t="s">
        <v>8219</v>
      </c>
      <c r="I2489" t="s">
        <v>8224</v>
      </c>
      <c r="J2489" t="s">
        <v>8246</v>
      </c>
      <c r="K2489">
        <v>1338083997</v>
      </c>
      <c r="L2489" s="8">
        <f t="shared" si="380"/>
        <v>41056.083298611113</v>
      </c>
      <c r="M2489" s="8">
        <f t="shared" si="383"/>
        <v>41056</v>
      </c>
      <c r="N2489" s="9">
        <f t="shared" si="384"/>
        <v>8.3298611112695653E-2</v>
      </c>
      <c r="O2489">
        <v>1335491997</v>
      </c>
      <c r="P2489" s="8">
        <f t="shared" si="381"/>
        <v>41026.083298611113</v>
      </c>
      <c r="Q2489" s="8">
        <f t="shared" si="385"/>
        <v>41026</v>
      </c>
      <c r="R2489" s="9">
        <f t="shared" si="386"/>
        <v>8.3298611112695653E-2</v>
      </c>
      <c r="S2489" t="b">
        <v>0</v>
      </c>
      <c r="T2489">
        <v>38</v>
      </c>
      <c r="U2489">
        <f t="shared" si="387"/>
        <v>38</v>
      </c>
      <c r="V2489" t="str">
        <f t="shared" si="388"/>
        <v/>
      </c>
      <c r="W2489" t="b">
        <v>1</v>
      </c>
      <c r="X2489" t="s">
        <v>8277</v>
      </c>
      <c r="Y2489" s="3">
        <f t="shared" si="389"/>
        <v>1.0005066666666667</v>
      </c>
      <c r="Z2489" s="4">
        <f t="shared" si="382"/>
        <v>39.493684210526318</v>
      </c>
      <c r="AA2489" t="s">
        <v>8321</v>
      </c>
      <c r="AB2489" t="s">
        <v>8325</v>
      </c>
      <c r="AC2489">
        <f>1</f>
        <v>1</v>
      </c>
    </row>
    <row r="2490" spans="1:29" ht="57.6" x14ac:dyDescent="0.3">
      <c r="A2490">
        <v>2488</v>
      </c>
      <c r="B2490" s="1" t="s">
        <v>2488</v>
      </c>
      <c r="C2490" s="1" t="s">
        <v>6598</v>
      </c>
      <c r="D2490">
        <v>3000</v>
      </c>
      <c r="E2490">
        <f>VLOOKUP(D2490,LU_A!$C$2:$D$13,1,TRUE)</f>
        <v>1000</v>
      </c>
      <c r="F2490" t="str">
        <f>VLOOKUP($D2490,LU_A!$C$2:$D$13,2,TRUE)</f>
        <v>SmB</v>
      </c>
      <c r="G2490">
        <v>3201</v>
      </c>
      <c r="H2490" t="s">
        <v>8219</v>
      </c>
      <c r="I2490" t="s">
        <v>8224</v>
      </c>
      <c r="J2490" t="s">
        <v>8246</v>
      </c>
      <c r="K2490">
        <v>1321459908</v>
      </c>
      <c r="L2490" s="8">
        <f t="shared" si="380"/>
        <v>40863.674861111111</v>
      </c>
      <c r="M2490" s="8">
        <f t="shared" si="383"/>
        <v>40863</v>
      </c>
      <c r="N2490" s="9">
        <f t="shared" si="384"/>
        <v>0.67486111111065838</v>
      </c>
      <c r="O2490">
        <v>1318864308</v>
      </c>
      <c r="P2490" s="8">
        <f t="shared" si="381"/>
        <v>40833.633194444446</v>
      </c>
      <c r="Q2490" s="8">
        <f t="shared" si="385"/>
        <v>40833</v>
      </c>
      <c r="R2490" s="9">
        <f t="shared" si="386"/>
        <v>0.63319444444641704</v>
      </c>
      <c r="S2490" t="b">
        <v>0</v>
      </c>
      <c r="T2490">
        <v>65</v>
      </c>
      <c r="U2490">
        <f t="shared" si="387"/>
        <v>65</v>
      </c>
      <c r="V2490" t="str">
        <f t="shared" si="388"/>
        <v/>
      </c>
      <c r="W2490" t="b">
        <v>1</v>
      </c>
      <c r="X2490" t="s">
        <v>8277</v>
      </c>
      <c r="Y2490" s="3">
        <f t="shared" si="389"/>
        <v>1.0669999999999999</v>
      </c>
      <c r="Z2490" s="4">
        <f t="shared" si="382"/>
        <v>49.246153846153845</v>
      </c>
      <c r="AA2490" t="s">
        <v>8321</v>
      </c>
      <c r="AB2490" t="s">
        <v>8325</v>
      </c>
      <c r="AC2490">
        <f>1</f>
        <v>1</v>
      </c>
    </row>
    <row r="2491" spans="1:29" ht="43.2" x14ac:dyDescent="0.3">
      <c r="A2491">
        <v>2489</v>
      </c>
      <c r="B2491" s="1" t="s">
        <v>2489</v>
      </c>
      <c r="C2491" s="1" t="s">
        <v>6599</v>
      </c>
      <c r="D2491">
        <v>3500</v>
      </c>
      <c r="E2491">
        <f>VLOOKUP(D2491,LU_A!$C$2:$D$13,1,TRUE)</f>
        <v>1000</v>
      </c>
      <c r="F2491" t="str">
        <f>VLOOKUP($D2491,LU_A!$C$2:$D$13,2,TRUE)</f>
        <v>SmB</v>
      </c>
      <c r="G2491">
        <v>4678.5</v>
      </c>
      <c r="H2491" t="s">
        <v>8219</v>
      </c>
      <c r="I2491" t="s">
        <v>8224</v>
      </c>
      <c r="J2491" t="s">
        <v>8246</v>
      </c>
      <c r="K2491">
        <v>1368117239</v>
      </c>
      <c r="L2491" s="8">
        <f t="shared" si="380"/>
        <v>41403.690266203703</v>
      </c>
      <c r="M2491" s="8">
        <f t="shared" si="383"/>
        <v>41403</v>
      </c>
      <c r="N2491" s="9">
        <f t="shared" si="384"/>
        <v>0.69026620370277669</v>
      </c>
      <c r="O2491">
        <v>1365525239</v>
      </c>
      <c r="P2491" s="8">
        <f t="shared" si="381"/>
        <v>41373.690266203703</v>
      </c>
      <c r="Q2491" s="8">
        <f t="shared" si="385"/>
        <v>41373</v>
      </c>
      <c r="R2491" s="9">
        <f t="shared" si="386"/>
        <v>0.69026620370277669</v>
      </c>
      <c r="S2491" t="b">
        <v>0</v>
      </c>
      <c r="T2491">
        <v>75</v>
      </c>
      <c r="U2491">
        <f t="shared" si="387"/>
        <v>75</v>
      </c>
      <c r="V2491" t="str">
        <f t="shared" si="388"/>
        <v/>
      </c>
      <c r="W2491" t="b">
        <v>1</v>
      </c>
      <c r="X2491" t="s">
        <v>8277</v>
      </c>
      <c r="Y2491" s="3">
        <f t="shared" si="389"/>
        <v>1.3367142857142857</v>
      </c>
      <c r="Z2491" s="4">
        <f t="shared" si="382"/>
        <v>62.38</v>
      </c>
      <c r="AA2491" t="s">
        <v>8321</v>
      </c>
      <c r="AB2491" t="s">
        <v>8325</v>
      </c>
      <c r="AC2491">
        <f>1</f>
        <v>1</v>
      </c>
    </row>
    <row r="2492" spans="1:29" ht="43.2" x14ac:dyDescent="0.3">
      <c r="A2492">
        <v>2490</v>
      </c>
      <c r="B2492" s="1" t="s">
        <v>2490</v>
      </c>
      <c r="C2492" s="1" t="s">
        <v>6600</v>
      </c>
      <c r="D2492">
        <v>500</v>
      </c>
      <c r="E2492">
        <f>VLOOKUP(D2492,LU_A!$C$2:$D$13,1,TRUE)</f>
        <v>0</v>
      </c>
      <c r="F2492" t="str">
        <f>VLOOKUP($D2492,LU_A!$C$2:$D$13,2,TRUE)</f>
        <v>SmA</v>
      </c>
      <c r="G2492">
        <v>607</v>
      </c>
      <c r="H2492" t="s">
        <v>8219</v>
      </c>
      <c r="I2492" t="s">
        <v>8224</v>
      </c>
      <c r="J2492" t="s">
        <v>8246</v>
      </c>
      <c r="K2492">
        <v>1340429276</v>
      </c>
      <c r="L2492" s="8">
        <f t="shared" si="380"/>
        <v>41083.227731481478</v>
      </c>
      <c r="M2492" s="8">
        <f t="shared" si="383"/>
        <v>41083</v>
      </c>
      <c r="N2492" s="9">
        <f t="shared" si="384"/>
        <v>0.2277314814782585</v>
      </c>
      <c r="O2492">
        <v>1335245276</v>
      </c>
      <c r="P2492" s="8">
        <f t="shared" si="381"/>
        <v>41023.227731481478</v>
      </c>
      <c r="Q2492" s="8">
        <f t="shared" si="385"/>
        <v>41023</v>
      </c>
      <c r="R2492" s="9">
        <f t="shared" si="386"/>
        <v>0.2277314814782585</v>
      </c>
      <c r="S2492" t="b">
        <v>0</v>
      </c>
      <c r="T2492">
        <v>16</v>
      </c>
      <c r="U2492">
        <f t="shared" si="387"/>
        <v>16</v>
      </c>
      <c r="V2492" t="str">
        <f t="shared" si="388"/>
        <v/>
      </c>
      <c r="W2492" t="b">
        <v>1</v>
      </c>
      <c r="X2492" t="s">
        <v>8277</v>
      </c>
      <c r="Y2492" s="3">
        <f t="shared" si="389"/>
        <v>1.214</v>
      </c>
      <c r="Z2492" s="4">
        <f t="shared" si="382"/>
        <v>37.9375</v>
      </c>
      <c r="AA2492" t="s">
        <v>8321</v>
      </c>
      <c r="AB2492" t="s">
        <v>8325</v>
      </c>
      <c r="AC2492">
        <f>1</f>
        <v>1</v>
      </c>
    </row>
    <row r="2493" spans="1:29" ht="43.2" x14ac:dyDescent="0.3">
      <c r="A2493">
        <v>2491</v>
      </c>
      <c r="B2493" s="1" t="s">
        <v>2491</v>
      </c>
      <c r="C2493" s="1" t="s">
        <v>6601</v>
      </c>
      <c r="D2493">
        <v>500</v>
      </c>
      <c r="E2493">
        <f>VLOOKUP(D2493,LU_A!$C$2:$D$13,1,TRUE)</f>
        <v>0</v>
      </c>
      <c r="F2493" t="str">
        <f>VLOOKUP($D2493,LU_A!$C$2:$D$13,2,TRUE)</f>
        <v>SmA</v>
      </c>
      <c r="G2493">
        <v>516</v>
      </c>
      <c r="H2493" t="s">
        <v>8219</v>
      </c>
      <c r="I2493" t="s">
        <v>8224</v>
      </c>
      <c r="J2493" t="s">
        <v>8246</v>
      </c>
      <c r="K2493">
        <v>1295142660</v>
      </c>
      <c r="L2493" s="8">
        <f t="shared" si="380"/>
        <v>40559.07708333333</v>
      </c>
      <c r="M2493" s="8">
        <f t="shared" si="383"/>
        <v>40559</v>
      </c>
      <c r="N2493" s="9">
        <f t="shared" si="384"/>
        <v>7.7083333329937886E-2</v>
      </c>
      <c r="O2493">
        <v>1293739714</v>
      </c>
      <c r="P2493" s="8">
        <f t="shared" si="381"/>
        <v>40542.839282407411</v>
      </c>
      <c r="Q2493" s="8">
        <f t="shared" si="385"/>
        <v>40542</v>
      </c>
      <c r="R2493" s="9">
        <f t="shared" si="386"/>
        <v>0.83928240741079208</v>
      </c>
      <c r="S2493" t="b">
        <v>0</v>
      </c>
      <c r="T2493">
        <v>10</v>
      </c>
      <c r="U2493">
        <f t="shared" si="387"/>
        <v>10</v>
      </c>
      <c r="V2493" t="str">
        <f t="shared" si="388"/>
        <v/>
      </c>
      <c r="W2493" t="b">
        <v>1</v>
      </c>
      <c r="X2493" t="s">
        <v>8277</v>
      </c>
      <c r="Y2493" s="3">
        <f t="shared" si="389"/>
        <v>1.032</v>
      </c>
      <c r="Z2493" s="4">
        <f t="shared" si="382"/>
        <v>51.6</v>
      </c>
      <c r="AA2493" t="s">
        <v>8321</v>
      </c>
      <c r="AB2493" t="s">
        <v>8325</v>
      </c>
      <c r="AC2493">
        <f>1</f>
        <v>1</v>
      </c>
    </row>
    <row r="2494" spans="1:29" ht="28.8" x14ac:dyDescent="0.3">
      <c r="A2494">
        <v>2492</v>
      </c>
      <c r="B2494" s="1" t="s">
        <v>2492</v>
      </c>
      <c r="C2494" s="1" t="s">
        <v>6602</v>
      </c>
      <c r="D2494">
        <v>600</v>
      </c>
      <c r="E2494">
        <f>VLOOKUP(D2494,LU_A!$C$2:$D$13,1,TRUE)</f>
        <v>0</v>
      </c>
      <c r="F2494" t="str">
        <f>VLOOKUP($D2494,LU_A!$C$2:$D$13,2,TRUE)</f>
        <v>SmA</v>
      </c>
      <c r="G2494">
        <v>750</v>
      </c>
      <c r="H2494" t="s">
        <v>8219</v>
      </c>
      <c r="I2494" t="s">
        <v>8224</v>
      </c>
      <c r="J2494" t="s">
        <v>8246</v>
      </c>
      <c r="K2494">
        <v>1339840740</v>
      </c>
      <c r="L2494" s="8">
        <f t="shared" si="380"/>
        <v>41076.415972222225</v>
      </c>
      <c r="M2494" s="8">
        <f t="shared" si="383"/>
        <v>41076</v>
      </c>
      <c r="N2494" s="9">
        <f t="shared" si="384"/>
        <v>0.41597222222480923</v>
      </c>
      <c r="O2494">
        <v>1335397188</v>
      </c>
      <c r="P2494" s="8">
        <f t="shared" si="381"/>
        <v>41024.985972222225</v>
      </c>
      <c r="Q2494" s="8">
        <f t="shared" si="385"/>
        <v>41024</v>
      </c>
      <c r="R2494" s="9">
        <f t="shared" si="386"/>
        <v>0.98597222222451819</v>
      </c>
      <c r="S2494" t="b">
        <v>0</v>
      </c>
      <c r="T2494">
        <v>27</v>
      </c>
      <c r="U2494">
        <f t="shared" si="387"/>
        <v>27</v>
      </c>
      <c r="V2494" t="str">
        <f t="shared" si="388"/>
        <v/>
      </c>
      <c r="W2494" t="b">
        <v>1</v>
      </c>
      <c r="X2494" t="s">
        <v>8277</v>
      </c>
      <c r="Y2494" s="3">
        <f t="shared" si="389"/>
        <v>1.25</v>
      </c>
      <c r="Z2494" s="4">
        <f t="shared" si="382"/>
        <v>27.777777777777779</v>
      </c>
      <c r="AA2494" t="s">
        <v>8321</v>
      </c>
      <c r="AB2494" t="s">
        <v>8325</v>
      </c>
      <c r="AC2494">
        <f>1</f>
        <v>1</v>
      </c>
    </row>
    <row r="2495" spans="1:29" ht="43.2" x14ac:dyDescent="0.3">
      <c r="A2495">
        <v>2493</v>
      </c>
      <c r="B2495" s="1" t="s">
        <v>2493</v>
      </c>
      <c r="C2495" s="1" t="s">
        <v>6603</v>
      </c>
      <c r="D2495">
        <v>20000</v>
      </c>
      <c r="E2495">
        <f>VLOOKUP(D2495,LU_A!$C$2:$D$13,1,TRUE)</f>
        <v>20000</v>
      </c>
      <c r="F2495" t="str">
        <f>VLOOKUP($D2495,LU_A!$C$2:$D$13,2,TRUE)</f>
        <v>MedB</v>
      </c>
      <c r="G2495">
        <v>25740</v>
      </c>
      <c r="H2495" t="s">
        <v>8219</v>
      </c>
      <c r="I2495" t="s">
        <v>8224</v>
      </c>
      <c r="J2495" t="s">
        <v>8246</v>
      </c>
      <c r="K2495">
        <v>1367208140</v>
      </c>
      <c r="L2495" s="8">
        <f t="shared" si="380"/>
        <v>41393.168287037035</v>
      </c>
      <c r="M2495" s="8">
        <f t="shared" si="383"/>
        <v>41393</v>
      </c>
      <c r="N2495" s="9">
        <f t="shared" si="384"/>
        <v>0.16828703703504289</v>
      </c>
      <c r="O2495">
        <v>1363320140</v>
      </c>
      <c r="P2495" s="8">
        <f t="shared" si="381"/>
        <v>41348.168287037035</v>
      </c>
      <c r="Q2495" s="8">
        <f t="shared" si="385"/>
        <v>41348</v>
      </c>
      <c r="R2495" s="9">
        <f t="shared" si="386"/>
        <v>0.16828703703504289</v>
      </c>
      <c r="S2495" t="b">
        <v>0</v>
      </c>
      <c r="T2495">
        <v>259</v>
      </c>
      <c r="U2495">
        <f t="shared" si="387"/>
        <v>259</v>
      </c>
      <c r="V2495" t="str">
        <f t="shared" si="388"/>
        <v/>
      </c>
      <c r="W2495" t="b">
        <v>1</v>
      </c>
      <c r="X2495" t="s">
        <v>8277</v>
      </c>
      <c r="Y2495" s="3">
        <f t="shared" si="389"/>
        <v>1.2869999999999999</v>
      </c>
      <c r="Z2495" s="4">
        <f t="shared" si="382"/>
        <v>99.382239382239376</v>
      </c>
      <c r="AA2495" t="s">
        <v>8321</v>
      </c>
      <c r="AB2495" t="s">
        <v>8325</v>
      </c>
      <c r="AC2495">
        <f>1</f>
        <v>1</v>
      </c>
    </row>
    <row r="2496" spans="1:29" ht="43.2" x14ac:dyDescent="0.3">
      <c r="A2496">
        <v>2494</v>
      </c>
      <c r="B2496" s="1" t="s">
        <v>2494</v>
      </c>
      <c r="C2496" s="1" t="s">
        <v>6604</v>
      </c>
      <c r="D2496">
        <v>1500</v>
      </c>
      <c r="E2496">
        <f>VLOOKUP(D2496,LU_A!$C$2:$D$13,1,TRUE)</f>
        <v>1000</v>
      </c>
      <c r="F2496" t="str">
        <f>VLOOKUP($D2496,LU_A!$C$2:$D$13,2,TRUE)</f>
        <v>SmB</v>
      </c>
      <c r="G2496">
        <v>1515.08</v>
      </c>
      <c r="H2496" t="s">
        <v>8219</v>
      </c>
      <c r="I2496" t="s">
        <v>8224</v>
      </c>
      <c r="J2496" t="s">
        <v>8246</v>
      </c>
      <c r="K2496">
        <v>1337786944</v>
      </c>
      <c r="L2496" s="8">
        <f t="shared" si="380"/>
        <v>41052.645185185182</v>
      </c>
      <c r="M2496" s="8">
        <f t="shared" si="383"/>
        <v>41052</v>
      </c>
      <c r="N2496" s="9">
        <f t="shared" si="384"/>
        <v>0.64518518518161727</v>
      </c>
      <c r="O2496">
        <v>1335194944</v>
      </c>
      <c r="P2496" s="8">
        <f t="shared" si="381"/>
        <v>41022.645185185182</v>
      </c>
      <c r="Q2496" s="8">
        <f t="shared" si="385"/>
        <v>41022</v>
      </c>
      <c r="R2496" s="9">
        <f t="shared" si="386"/>
        <v>0.64518518518161727</v>
      </c>
      <c r="S2496" t="b">
        <v>0</v>
      </c>
      <c r="T2496">
        <v>39</v>
      </c>
      <c r="U2496">
        <f t="shared" si="387"/>
        <v>39</v>
      </c>
      <c r="V2496" t="str">
        <f t="shared" si="388"/>
        <v/>
      </c>
      <c r="W2496" t="b">
        <v>1</v>
      </c>
      <c r="X2496" t="s">
        <v>8277</v>
      </c>
      <c r="Y2496" s="3">
        <f t="shared" si="389"/>
        <v>1.0100533333333332</v>
      </c>
      <c r="Z2496" s="4">
        <f t="shared" si="382"/>
        <v>38.848205128205123</v>
      </c>
      <c r="AA2496" t="s">
        <v>8321</v>
      </c>
      <c r="AB2496" t="s">
        <v>8325</v>
      </c>
      <c r="AC2496">
        <f>1</f>
        <v>1</v>
      </c>
    </row>
    <row r="2497" spans="1:29" ht="43.2" x14ac:dyDescent="0.3">
      <c r="A2497">
        <v>2495</v>
      </c>
      <c r="B2497" s="1" t="s">
        <v>2495</v>
      </c>
      <c r="C2497" s="1" t="s">
        <v>6605</v>
      </c>
      <c r="D2497">
        <v>1500</v>
      </c>
      <c r="E2497">
        <f>VLOOKUP(D2497,LU_A!$C$2:$D$13,1,TRUE)</f>
        <v>1000</v>
      </c>
      <c r="F2497" t="str">
        <f>VLOOKUP($D2497,LU_A!$C$2:$D$13,2,TRUE)</f>
        <v>SmB</v>
      </c>
      <c r="G2497">
        <v>1913.05</v>
      </c>
      <c r="H2497" t="s">
        <v>8219</v>
      </c>
      <c r="I2497" t="s">
        <v>8224</v>
      </c>
      <c r="J2497" t="s">
        <v>8246</v>
      </c>
      <c r="K2497">
        <v>1339022575</v>
      </c>
      <c r="L2497" s="8">
        <f t="shared" si="380"/>
        <v>41066.946469907409</v>
      </c>
      <c r="M2497" s="8">
        <f t="shared" si="383"/>
        <v>41066</v>
      </c>
      <c r="N2497" s="9">
        <f t="shared" si="384"/>
        <v>0.94646990740875481</v>
      </c>
      <c r="O2497">
        <v>1336430575</v>
      </c>
      <c r="P2497" s="8">
        <f t="shared" si="381"/>
        <v>41036.946469907409</v>
      </c>
      <c r="Q2497" s="8">
        <f t="shared" si="385"/>
        <v>41036</v>
      </c>
      <c r="R2497" s="9">
        <f t="shared" si="386"/>
        <v>0.94646990740875481</v>
      </c>
      <c r="S2497" t="b">
        <v>0</v>
      </c>
      <c r="T2497">
        <v>42</v>
      </c>
      <c r="U2497">
        <f t="shared" si="387"/>
        <v>42</v>
      </c>
      <c r="V2497" t="str">
        <f t="shared" si="388"/>
        <v/>
      </c>
      <c r="W2497" t="b">
        <v>1</v>
      </c>
      <c r="X2497" t="s">
        <v>8277</v>
      </c>
      <c r="Y2497" s="3">
        <f t="shared" si="389"/>
        <v>1.2753666666666665</v>
      </c>
      <c r="Z2497" s="4">
        <f t="shared" si="382"/>
        <v>45.548809523809524</v>
      </c>
      <c r="AA2497" t="s">
        <v>8321</v>
      </c>
      <c r="AB2497" t="s">
        <v>8325</v>
      </c>
      <c r="AC2497">
        <f>1</f>
        <v>1</v>
      </c>
    </row>
    <row r="2498" spans="1:29" ht="28.8" x14ac:dyDescent="0.3">
      <c r="A2498">
        <v>2496</v>
      </c>
      <c r="B2498" s="1" t="s">
        <v>2496</v>
      </c>
      <c r="C2498" s="1" t="s">
        <v>6606</v>
      </c>
      <c r="D2498">
        <v>6000</v>
      </c>
      <c r="E2498">
        <f>VLOOKUP(D2498,LU_A!$C$2:$D$13,1,TRUE)</f>
        <v>5000</v>
      </c>
      <c r="F2498" t="str">
        <f>VLOOKUP($D2498,LU_A!$C$2:$D$13,2,TRUE)</f>
        <v>SmC</v>
      </c>
      <c r="G2498">
        <v>6000</v>
      </c>
      <c r="H2498" t="s">
        <v>8219</v>
      </c>
      <c r="I2498" t="s">
        <v>8224</v>
      </c>
      <c r="J2498" t="s">
        <v>8246</v>
      </c>
      <c r="K2498">
        <v>1364597692</v>
      </c>
      <c r="L2498" s="8">
        <f t="shared" ref="L2498:L2561" si="390">(((K2498/60)/60)/24)+DATE(1970,1,1)</f>
        <v>41362.954768518517</v>
      </c>
      <c r="M2498" s="8">
        <f t="shared" si="383"/>
        <v>41362</v>
      </c>
      <c r="N2498" s="9">
        <f t="shared" si="384"/>
        <v>0.95476851851708489</v>
      </c>
      <c r="O2498">
        <v>1361577292</v>
      </c>
      <c r="P2498" s="8">
        <f t="shared" ref="P2498:P2561" si="391">(((O2498/60)/60)/24)+DATE(1970,1,1)</f>
        <v>41327.996435185189</v>
      </c>
      <c r="Q2498" s="8">
        <f t="shared" si="385"/>
        <v>41327</v>
      </c>
      <c r="R2498" s="9">
        <f t="shared" si="386"/>
        <v>0.99643518518860219</v>
      </c>
      <c r="S2498" t="b">
        <v>0</v>
      </c>
      <c r="T2498">
        <v>10</v>
      </c>
      <c r="U2498">
        <f t="shared" si="387"/>
        <v>10</v>
      </c>
      <c r="V2498" t="str">
        <f t="shared" si="388"/>
        <v/>
      </c>
      <c r="W2498" t="b">
        <v>1</v>
      </c>
      <c r="X2498" t="s">
        <v>8277</v>
      </c>
      <c r="Y2498" s="3">
        <f t="shared" si="389"/>
        <v>1</v>
      </c>
      <c r="Z2498" s="4">
        <f t="shared" ref="Z2498:Z2561" si="392">IFERROR(G2498/T2498," ")</f>
        <v>600</v>
      </c>
      <c r="AA2498" t="s">
        <v>8321</v>
      </c>
      <c r="AB2498" t="s">
        <v>8325</v>
      </c>
      <c r="AC2498">
        <f>1</f>
        <v>1</v>
      </c>
    </row>
    <row r="2499" spans="1:29" ht="43.2" x14ac:dyDescent="0.3">
      <c r="A2499">
        <v>2497</v>
      </c>
      <c r="B2499" s="1" t="s">
        <v>2497</v>
      </c>
      <c r="C2499" s="1" t="s">
        <v>6607</v>
      </c>
      <c r="D2499">
        <v>4000</v>
      </c>
      <c r="E2499">
        <f>VLOOKUP(D2499,LU_A!$C$2:$D$13,1,TRUE)</f>
        <v>1000</v>
      </c>
      <c r="F2499" t="str">
        <f>VLOOKUP($D2499,LU_A!$C$2:$D$13,2,TRUE)</f>
        <v>SmB</v>
      </c>
      <c r="G2499">
        <v>4510.8599999999997</v>
      </c>
      <c r="H2499" t="s">
        <v>8219</v>
      </c>
      <c r="I2499" t="s">
        <v>8224</v>
      </c>
      <c r="J2499" t="s">
        <v>8246</v>
      </c>
      <c r="K2499">
        <v>1312578338</v>
      </c>
      <c r="L2499" s="8">
        <f t="shared" si="390"/>
        <v>40760.878912037035</v>
      </c>
      <c r="M2499" s="8">
        <f t="shared" ref="M2499:M2562" si="393">INT(L2499)</f>
        <v>40760</v>
      </c>
      <c r="N2499" s="9">
        <f t="shared" ref="N2499:N2562" si="394">L2499-M2499</f>
        <v>0.87891203703475185</v>
      </c>
      <c r="O2499">
        <v>1309986338</v>
      </c>
      <c r="P2499" s="8">
        <f t="shared" si="391"/>
        <v>40730.878912037035</v>
      </c>
      <c r="Q2499" s="8">
        <f t="shared" ref="Q2499:Q2562" si="395">INT(P2499)</f>
        <v>40730</v>
      </c>
      <c r="R2499" s="9">
        <f t="shared" ref="R2499:R2562" si="396">P2499-Q2499</f>
        <v>0.87891203703475185</v>
      </c>
      <c r="S2499" t="b">
        <v>0</v>
      </c>
      <c r="T2499">
        <v>56</v>
      </c>
      <c r="U2499">
        <f t="shared" ref="U2499:U2562" si="397">IF(H2499="successful",T2499,"")</f>
        <v>56</v>
      </c>
      <c r="V2499" t="str">
        <f t="shared" ref="V2499:V2562" si="398">IF(H2499="failed",T2499,"")</f>
        <v/>
      </c>
      <c r="W2499" t="b">
        <v>1</v>
      </c>
      <c r="X2499" t="s">
        <v>8277</v>
      </c>
      <c r="Y2499" s="3">
        <f t="shared" ref="Y2499:Y2562" si="399">G2499/D2499</f>
        <v>1.127715</v>
      </c>
      <c r="Z2499" s="4">
        <f t="shared" si="392"/>
        <v>80.551071428571419</v>
      </c>
      <c r="AA2499" t="s">
        <v>8321</v>
      </c>
      <c r="AB2499" t="s">
        <v>8325</v>
      </c>
      <c r="AC2499">
        <f>1</f>
        <v>1</v>
      </c>
    </row>
    <row r="2500" spans="1:29" ht="43.2" x14ac:dyDescent="0.3">
      <c r="A2500">
        <v>2498</v>
      </c>
      <c r="B2500" s="1" t="s">
        <v>2498</v>
      </c>
      <c r="C2500" s="1" t="s">
        <v>6608</v>
      </c>
      <c r="D2500">
        <v>1000</v>
      </c>
      <c r="E2500">
        <f>VLOOKUP(D2500,LU_A!$C$2:$D$13,1,TRUE)</f>
        <v>1000</v>
      </c>
      <c r="F2500" t="str">
        <f>VLOOKUP($D2500,LU_A!$C$2:$D$13,2,TRUE)</f>
        <v>SmB</v>
      </c>
      <c r="G2500">
        <v>1056</v>
      </c>
      <c r="H2500" t="s">
        <v>8219</v>
      </c>
      <c r="I2500" t="s">
        <v>8224</v>
      </c>
      <c r="J2500" t="s">
        <v>8246</v>
      </c>
      <c r="K2500">
        <v>1422400387</v>
      </c>
      <c r="L2500" s="8">
        <f t="shared" si="390"/>
        <v>42031.967442129629</v>
      </c>
      <c r="M2500" s="8">
        <f t="shared" si="393"/>
        <v>42031</v>
      </c>
      <c r="N2500" s="9">
        <f t="shared" si="394"/>
        <v>0.9674421296294895</v>
      </c>
      <c r="O2500">
        <v>1421190787</v>
      </c>
      <c r="P2500" s="8">
        <f t="shared" si="391"/>
        <v>42017.967442129629</v>
      </c>
      <c r="Q2500" s="8">
        <f t="shared" si="395"/>
        <v>42017</v>
      </c>
      <c r="R2500" s="9">
        <f t="shared" si="396"/>
        <v>0.9674421296294895</v>
      </c>
      <c r="S2500" t="b">
        <v>0</v>
      </c>
      <c r="T2500">
        <v>20</v>
      </c>
      <c r="U2500">
        <f t="shared" si="397"/>
        <v>20</v>
      </c>
      <c r="V2500" t="str">
        <f t="shared" si="398"/>
        <v/>
      </c>
      <c r="W2500" t="b">
        <v>1</v>
      </c>
      <c r="X2500" t="s">
        <v>8277</v>
      </c>
      <c r="Y2500" s="3">
        <f t="shared" si="399"/>
        <v>1.056</v>
      </c>
      <c r="Z2500" s="4">
        <f t="shared" si="392"/>
        <v>52.8</v>
      </c>
      <c r="AA2500" t="s">
        <v>8321</v>
      </c>
      <c r="AB2500" t="s">
        <v>8325</v>
      </c>
      <c r="AC2500">
        <f>1</f>
        <v>1</v>
      </c>
    </row>
    <row r="2501" spans="1:29" ht="43.2" x14ac:dyDescent="0.3">
      <c r="A2501">
        <v>2499</v>
      </c>
      <c r="B2501" s="1" t="s">
        <v>2499</v>
      </c>
      <c r="C2501" s="1" t="s">
        <v>6609</v>
      </c>
      <c r="D2501">
        <v>4000</v>
      </c>
      <c r="E2501">
        <f>VLOOKUP(D2501,LU_A!$C$2:$D$13,1,TRUE)</f>
        <v>1000</v>
      </c>
      <c r="F2501" t="str">
        <f>VLOOKUP($D2501,LU_A!$C$2:$D$13,2,TRUE)</f>
        <v>SmB</v>
      </c>
      <c r="G2501">
        <v>8105</v>
      </c>
      <c r="H2501" t="s">
        <v>8219</v>
      </c>
      <c r="I2501" t="s">
        <v>8224</v>
      </c>
      <c r="J2501" t="s">
        <v>8246</v>
      </c>
      <c r="K2501">
        <v>1356976800</v>
      </c>
      <c r="L2501" s="8">
        <f t="shared" si="390"/>
        <v>41274.75</v>
      </c>
      <c r="M2501" s="8">
        <f t="shared" si="393"/>
        <v>41274</v>
      </c>
      <c r="N2501" s="9">
        <f t="shared" si="394"/>
        <v>0.75</v>
      </c>
      <c r="O2501">
        <v>1352820837</v>
      </c>
      <c r="P2501" s="8">
        <f t="shared" si="391"/>
        <v>41226.648576388885</v>
      </c>
      <c r="Q2501" s="8">
        <f t="shared" si="395"/>
        <v>41226</v>
      </c>
      <c r="R2501" s="9">
        <f t="shared" si="396"/>
        <v>0.64857638888497604</v>
      </c>
      <c r="S2501" t="b">
        <v>0</v>
      </c>
      <c r="T2501">
        <v>170</v>
      </c>
      <c r="U2501">
        <f t="shared" si="397"/>
        <v>170</v>
      </c>
      <c r="V2501" t="str">
        <f t="shared" si="398"/>
        <v/>
      </c>
      <c r="W2501" t="b">
        <v>1</v>
      </c>
      <c r="X2501" t="s">
        <v>8277</v>
      </c>
      <c r="Y2501" s="3">
        <f t="shared" si="399"/>
        <v>2.0262500000000001</v>
      </c>
      <c r="Z2501" s="4">
        <f t="shared" si="392"/>
        <v>47.676470588235297</v>
      </c>
      <c r="AA2501" t="s">
        <v>8321</v>
      </c>
      <c r="AB2501" t="s">
        <v>8325</v>
      </c>
      <c r="AC2501">
        <f>1</f>
        <v>1</v>
      </c>
    </row>
    <row r="2502" spans="1:29" ht="43.2" x14ac:dyDescent="0.3">
      <c r="A2502">
        <v>2500</v>
      </c>
      <c r="B2502" s="1" t="s">
        <v>2500</v>
      </c>
      <c r="C2502" s="1" t="s">
        <v>6610</v>
      </c>
      <c r="D2502">
        <v>600</v>
      </c>
      <c r="E2502">
        <f>VLOOKUP(D2502,LU_A!$C$2:$D$13,1,TRUE)</f>
        <v>0</v>
      </c>
      <c r="F2502" t="str">
        <f>VLOOKUP($D2502,LU_A!$C$2:$D$13,2,TRUE)</f>
        <v>SmA</v>
      </c>
      <c r="G2502">
        <v>680</v>
      </c>
      <c r="H2502" t="s">
        <v>8219</v>
      </c>
      <c r="I2502" t="s">
        <v>8224</v>
      </c>
      <c r="J2502" t="s">
        <v>8246</v>
      </c>
      <c r="K2502">
        <v>1340476375</v>
      </c>
      <c r="L2502" s="8">
        <f t="shared" si="390"/>
        <v>41083.772858796299</v>
      </c>
      <c r="M2502" s="8">
        <f t="shared" si="393"/>
        <v>41083</v>
      </c>
      <c r="N2502" s="9">
        <f t="shared" si="394"/>
        <v>0.77285879629926058</v>
      </c>
      <c r="O2502">
        <v>1337884375</v>
      </c>
      <c r="P2502" s="8">
        <f t="shared" si="391"/>
        <v>41053.772858796299</v>
      </c>
      <c r="Q2502" s="8">
        <f t="shared" si="395"/>
        <v>41053</v>
      </c>
      <c r="R2502" s="9">
        <f t="shared" si="396"/>
        <v>0.77285879629926058</v>
      </c>
      <c r="S2502" t="b">
        <v>0</v>
      </c>
      <c r="T2502">
        <v>29</v>
      </c>
      <c r="U2502">
        <f t="shared" si="397"/>
        <v>29</v>
      </c>
      <c r="V2502" t="str">
        <f t="shared" si="398"/>
        <v/>
      </c>
      <c r="W2502" t="b">
        <v>1</v>
      </c>
      <c r="X2502" t="s">
        <v>8277</v>
      </c>
      <c r="Y2502" s="3">
        <f t="shared" si="399"/>
        <v>1.1333333333333333</v>
      </c>
      <c r="Z2502" s="4">
        <f t="shared" si="392"/>
        <v>23.448275862068964</v>
      </c>
      <c r="AA2502" t="s">
        <v>8321</v>
      </c>
      <c r="AB2502" t="s">
        <v>8325</v>
      </c>
      <c r="AC2502">
        <f>1</f>
        <v>1</v>
      </c>
    </row>
    <row r="2503" spans="1:29" ht="43.2" x14ac:dyDescent="0.3">
      <c r="A2503">
        <v>2501</v>
      </c>
      <c r="B2503" s="1" t="s">
        <v>2501</v>
      </c>
      <c r="C2503" s="1" t="s">
        <v>6611</v>
      </c>
      <c r="D2503">
        <v>11000</v>
      </c>
      <c r="E2503">
        <f>VLOOKUP(D2503,LU_A!$C$2:$D$13,1,TRUE)</f>
        <v>10000</v>
      </c>
      <c r="F2503" t="str">
        <f>VLOOKUP($D2503,LU_A!$C$2:$D$13,2,TRUE)</f>
        <v>SmD</v>
      </c>
      <c r="G2503">
        <v>281</v>
      </c>
      <c r="H2503" t="s">
        <v>8221</v>
      </c>
      <c r="I2503" t="s">
        <v>8229</v>
      </c>
      <c r="J2503" t="s">
        <v>8251</v>
      </c>
      <c r="K2503">
        <v>1443379104</v>
      </c>
      <c r="L2503" s="8">
        <f t="shared" si="390"/>
        <v>42274.776666666665</v>
      </c>
      <c r="M2503" s="8">
        <f t="shared" si="393"/>
        <v>42274</v>
      </c>
      <c r="N2503" s="9">
        <f t="shared" si="394"/>
        <v>0.77666666666482342</v>
      </c>
      <c r="O2503">
        <v>1440787104</v>
      </c>
      <c r="P2503" s="8">
        <f t="shared" si="391"/>
        <v>42244.776666666665</v>
      </c>
      <c r="Q2503" s="8">
        <f t="shared" si="395"/>
        <v>42244</v>
      </c>
      <c r="R2503" s="9">
        <f t="shared" si="396"/>
        <v>0.77666666666482342</v>
      </c>
      <c r="S2503" t="b">
        <v>0</v>
      </c>
      <c r="T2503">
        <v>7</v>
      </c>
      <c r="U2503" t="str">
        <f t="shared" si="397"/>
        <v/>
      </c>
      <c r="V2503">
        <f t="shared" si="398"/>
        <v>7</v>
      </c>
      <c r="W2503" t="b">
        <v>0</v>
      </c>
      <c r="X2503" t="s">
        <v>8297</v>
      </c>
      <c r="Y2503" s="3">
        <f t="shared" si="399"/>
        <v>2.5545454545454545E-2</v>
      </c>
      <c r="Z2503" s="4">
        <f t="shared" si="392"/>
        <v>40.142857142857146</v>
      </c>
      <c r="AA2503" t="s">
        <v>8332</v>
      </c>
      <c r="AB2503" t="s">
        <v>8349</v>
      </c>
      <c r="AC2503">
        <f>1</f>
        <v>1</v>
      </c>
    </row>
    <row r="2504" spans="1:29" ht="57.6" x14ac:dyDescent="0.3">
      <c r="A2504">
        <v>2502</v>
      </c>
      <c r="B2504" s="1" t="s">
        <v>2502</v>
      </c>
      <c r="C2504" s="1" t="s">
        <v>6612</v>
      </c>
      <c r="D2504">
        <v>110000</v>
      </c>
      <c r="E2504">
        <f>VLOOKUP(D2504,LU_A!$C$2:$D$13,1,TRUE)</f>
        <v>50000</v>
      </c>
      <c r="F2504" t="str">
        <f>VLOOKUP($D2504,LU_A!$C$2:$D$13,2,TRUE)</f>
        <v>LgD</v>
      </c>
      <c r="G2504">
        <v>86</v>
      </c>
      <c r="H2504" t="s">
        <v>8221</v>
      </c>
      <c r="I2504" t="s">
        <v>8224</v>
      </c>
      <c r="J2504" t="s">
        <v>8246</v>
      </c>
      <c r="K2504">
        <v>1411328918</v>
      </c>
      <c r="L2504" s="8">
        <f t="shared" si="390"/>
        <v>41903.825439814813</v>
      </c>
      <c r="M2504" s="8">
        <f t="shared" si="393"/>
        <v>41903</v>
      </c>
      <c r="N2504" s="9">
        <f t="shared" si="394"/>
        <v>0.825439814812853</v>
      </c>
      <c r="O2504">
        <v>1407440918</v>
      </c>
      <c r="P2504" s="8">
        <f t="shared" si="391"/>
        <v>41858.825439814813</v>
      </c>
      <c r="Q2504" s="8">
        <f t="shared" si="395"/>
        <v>41858</v>
      </c>
      <c r="R2504" s="9">
        <f t="shared" si="396"/>
        <v>0.825439814812853</v>
      </c>
      <c r="S2504" t="b">
        <v>0</v>
      </c>
      <c r="T2504">
        <v>5</v>
      </c>
      <c r="U2504" t="str">
        <f t="shared" si="397"/>
        <v/>
      </c>
      <c r="V2504">
        <f t="shared" si="398"/>
        <v>5</v>
      </c>
      <c r="W2504" t="b">
        <v>0</v>
      </c>
      <c r="X2504" t="s">
        <v>8297</v>
      </c>
      <c r="Y2504" s="3">
        <f t="shared" si="399"/>
        <v>7.8181818181818181E-4</v>
      </c>
      <c r="Z2504" s="4">
        <f t="shared" si="392"/>
        <v>17.2</v>
      </c>
      <c r="AA2504" t="s">
        <v>8332</v>
      </c>
      <c r="AB2504" t="s">
        <v>8349</v>
      </c>
      <c r="AC2504">
        <f>1</f>
        <v>1</v>
      </c>
    </row>
    <row r="2505" spans="1:29" ht="43.2" x14ac:dyDescent="0.3">
      <c r="A2505">
        <v>2503</v>
      </c>
      <c r="B2505" s="1" t="s">
        <v>2503</v>
      </c>
      <c r="C2505" s="1" t="s">
        <v>6613</v>
      </c>
      <c r="D2505">
        <v>10000</v>
      </c>
      <c r="E2505">
        <f>VLOOKUP(D2505,LU_A!$C$2:$D$13,1,TRUE)</f>
        <v>10000</v>
      </c>
      <c r="F2505" t="str">
        <f>VLOOKUP($D2505,LU_A!$C$2:$D$13,2,TRUE)</f>
        <v>SmD</v>
      </c>
      <c r="G2505">
        <v>0</v>
      </c>
      <c r="H2505" t="s">
        <v>8221</v>
      </c>
      <c r="I2505" t="s">
        <v>8224</v>
      </c>
      <c r="J2505" t="s">
        <v>8246</v>
      </c>
      <c r="K2505">
        <v>1465333560</v>
      </c>
      <c r="L2505" s="8">
        <f t="shared" si="390"/>
        <v>42528.879166666666</v>
      </c>
      <c r="M2505" s="8">
        <f t="shared" si="393"/>
        <v>42528</v>
      </c>
      <c r="N2505" s="9">
        <f t="shared" si="394"/>
        <v>0.87916666666569654</v>
      </c>
      <c r="O2505">
        <v>1462743308</v>
      </c>
      <c r="P2505" s="8">
        <f t="shared" si="391"/>
        <v>42498.899398148147</v>
      </c>
      <c r="Q2505" s="8">
        <f t="shared" si="395"/>
        <v>42498</v>
      </c>
      <c r="R2505" s="9">
        <f t="shared" si="396"/>
        <v>0.89939814814715646</v>
      </c>
      <c r="S2505" t="b">
        <v>0</v>
      </c>
      <c r="T2505">
        <v>0</v>
      </c>
      <c r="U2505" t="str">
        <f t="shared" si="397"/>
        <v/>
      </c>
      <c r="V2505">
        <f t="shared" si="398"/>
        <v>0</v>
      </c>
      <c r="W2505" t="b">
        <v>0</v>
      </c>
      <c r="X2505" t="s">
        <v>8297</v>
      </c>
      <c r="Y2505" s="3">
        <f t="shared" si="399"/>
        <v>0</v>
      </c>
      <c r="Z2505" s="4" t="str">
        <f t="shared" si="392"/>
        <v xml:space="preserve"> </v>
      </c>
      <c r="AA2505" t="s">
        <v>8332</v>
      </c>
      <c r="AB2505" t="s">
        <v>8349</v>
      </c>
      <c r="AC2505">
        <f>1</f>
        <v>1</v>
      </c>
    </row>
    <row r="2506" spans="1:29" ht="28.8" x14ac:dyDescent="0.3">
      <c r="A2506">
        <v>2504</v>
      </c>
      <c r="B2506" s="1" t="s">
        <v>2504</v>
      </c>
      <c r="C2506" s="1" t="s">
        <v>6614</v>
      </c>
      <c r="D2506">
        <v>35000</v>
      </c>
      <c r="E2506">
        <f>VLOOKUP(D2506,LU_A!$C$2:$D$13,1,TRUE)</f>
        <v>35000</v>
      </c>
      <c r="F2506" t="str">
        <f>VLOOKUP($D2506,LU_A!$C$2:$D$13,2,TRUE)</f>
        <v>LgA</v>
      </c>
      <c r="G2506">
        <v>0</v>
      </c>
      <c r="H2506" t="s">
        <v>8221</v>
      </c>
      <c r="I2506" t="s">
        <v>8224</v>
      </c>
      <c r="J2506" t="s">
        <v>8246</v>
      </c>
      <c r="K2506">
        <v>1416014534</v>
      </c>
      <c r="L2506" s="8">
        <f t="shared" si="390"/>
        <v>41958.057106481487</v>
      </c>
      <c r="M2506" s="8">
        <f t="shared" si="393"/>
        <v>41958</v>
      </c>
      <c r="N2506" s="9">
        <f t="shared" si="394"/>
        <v>5.7106481486698613E-2</v>
      </c>
      <c r="O2506">
        <v>1413418934</v>
      </c>
      <c r="P2506" s="8">
        <f t="shared" si="391"/>
        <v>41928.015439814815</v>
      </c>
      <c r="Q2506" s="8">
        <f t="shared" si="395"/>
        <v>41928</v>
      </c>
      <c r="R2506" s="9">
        <f t="shared" si="396"/>
        <v>1.5439814815181307E-2</v>
      </c>
      <c r="S2506" t="b">
        <v>0</v>
      </c>
      <c r="T2506">
        <v>0</v>
      </c>
      <c r="U2506" t="str">
        <f t="shared" si="397"/>
        <v/>
      </c>
      <c r="V2506">
        <f t="shared" si="398"/>
        <v>0</v>
      </c>
      <c r="W2506" t="b">
        <v>0</v>
      </c>
      <c r="X2506" t="s">
        <v>8297</v>
      </c>
      <c r="Y2506" s="3">
        <f t="shared" si="399"/>
        <v>0</v>
      </c>
      <c r="Z2506" s="4" t="str">
        <f t="shared" si="392"/>
        <v xml:space="preserve"> </v>
      </c>
      <c r="AA2506" t="s">
        <v>8332</v>
      </c>
      <c r="AB2506" t="s">
        <v>8349</v>
      </c>
      <c r="AC2506">
        <f>1</f>
        <v>1</v>
      </c>
    </row>
    <row r="2507" spans="1:29" ht="57.6" x14ac:dyDescent="0.3">
      <c r="A2507">
        <v>2505</v>
      </c>
      <c r="B2507" s="1" t="s">
        <v>2505</v>
      </c>
      <c r="C2507" s="1" t="s">
        <v>6615</v>
      </c>
      <c r="D2507">
        <v>7000</v>
      </c>
      <c r="E2507">
        <f>VLOOKUP(D2507,LU_A!$C$2:$D$13,1,TRUE)</f>
        <v>5000</v>
      </c>
      <c r="F2507" t="str">
        <f>VLOOKUP($D2507,LU_A!$C$2:$D$13,2,TRUE)</f>
        <v>SmC</v>
      </c>
      <c r="G2507">
        <v>0</v>
      </c>
      <c r="H2507" t="s">
        <v>8221</v>
      </c>
      <c r="I2507" t="s">
        <v>8224</v>
      </c>
      <c r="J2507" t="s">
        <v>8246</v>
      </c>
      <c r="K2507">
        <v>1426292416</v>
      </c>
      <c r="L2507" s="8">
        <f t="shared" si="390"/>
        <v>42077.014074074075</v>
      </c>
      <c r="M2507" s="8">
        <f t="shared" si="393"/>
        <v>42077</v>
      </c>
      <c r="N2507" s="9">
        <f t="shared" si="394"/>
        <v>1.4074074075324461E-2</v>
      </c>
      <c r="O2507">
        <v>1423704016</v>
      </c>
      <c r="P2507" s="8">
        <f t="shared" si="391"/>
        <v>42047.05574074074</v>
      </c>
      <c r="Q2507" s="8">
        <f t="shared" si="395"/>
        <v>42047</v>
      </c>
      <c r="R2507" s="9">
        <f t="shared" si="396"/>
        <v>5.5740740739565808E-2</v>
      </c>
      <c r="S2507" t="b">
        <v>0</v>
      </c>
      <c r="T2507">
        <v>0</v>
      </c>
      <c r="U2507" t="str">
        <f t="shared" si="397"/>
        <v/>
      </c>
      <c r="V2507">
        <f t="shared" si="398"/>
        <v>0</v>
      </c>
      <c r="W2507" t="b">
        <v>0</v>
      </c>
      <c r="X2507" t="s">
        <v>8297</v>
      </c>
      <c r="Y2507" s="3">
        <f t="shared" si="399"/>
        <v>0</v>
      </c>
      <c r="Z2507" s="4" t="str">
        <f t="shared" si="392"/>
        <v xml:space="preserve"> </v>
      </c>
      <c r="AA2507" t="s">
        <v>8332</v>
      </c>
      <c r="AB2507" t="s">
        <v>8349</v>
      </c>
      <c r="AC2507">
        <f>1</f>
        <v>1</v>
      </c>
    </row>
    <row r="2508" spans="1:29" ht="43.2" x14ac:dyDescent="0.3">
      <c r="A2508">
        <v>2506</v>
      </c>
      <c r="B2508" s="1" t="s">
        <v>2506</v>
      </c>
      <c r="C2508" s="1" t="s">
        <v>6616</v>
      </c>
      <c r="D2508">
        <v>5000</v>
      </c>
      <c r="E2508">
        <f>VLOOKUP(D2508,LU_A!$C$2:$D$13,1,TRUE)</f>
        <v>5000</v>
      </c>
      <c r="F2508" t="str">
        <f>VLOOKUP($D2508,LU_A!$C$2:$D$13,2,TRUE)</f>
        <v>SmC</v>
      </c>
      <c r="G2508">
        <v>30</v>
      </c>
      <c r="H2508" t="s">
        <v>8221</v>
      </c>
      <c r="I2508" t="s">
        <v>8225</v>
      </c>
      <c r="J2508" t="s">
        <v>8247</v>
      </c>
      <c r="K2508">
        <v>1443906000</v>
      </c>
      <c r="L2508" s="8">
        <f t="shared" si="390"/>
        <v>42280.875</v>
      </c>
      <c r="M2508" s="8">
        <f t="shared" si="393"/>
        <v>42280</v>
      </c>
      <c r="N2508" s="9">
        <f t="shared" si="394"/>
        <v>0.875</v>
      </c>
      <c r="O2508">
        <v>1441955269</v>
      </c>
      <c r="P2508" s="8">
        <f t="shared" si="391"/>
        <v>42258.297094907408</v>
      </c>
      <c r="Q2508" s="8">
        <f t="shared" si="395"/>
        <v>42258</v>
      </c>
      <c r="R2508" s="9">
        <f t="shared" si="396"/>
        <v>0.29709490740788169</v>
      </c>
      <c r="S2508" t="b">
        <v>0</v>
      </c>
      <c r="T2508">
        <v>2</v>
      </c>
      <c r="U2508" t="str">
        <f t="shared" si="397"/>
        <v/>
      </c>
      <c r="V2508">
        <f t="shared" si="398"/>
        <v>2</v>
      </c>
      <c r="W2508" t="b">
        <v>0</v>
      </c>
      <c r="X2508" t="s">
        <v>8297</v>
      </c>
      <c r="Y2508" s="3">
        <f t="shared" si="399"/>
        <v>6.0000000000000001E-3</v>
      </c>
      <c r="Z2508" s="4">
        <f t="shared" si="392"/>
        <v>15</v>
      </c>
      <c r="AA2508" t="s">
        <v>8332</v>
      </c>
      <c r="AB2508" t="s">
        <v>8349</v>
      </c>
      <c r="AC2508">
        <f>1</f>
        <v>1</v>
      </c>
    </row>
    <row r="2509" spans="1:29" x14ac:dyDescent="0.3">
      <c r="A2509">
        <v>2507</v>
      </c>
      <c r="B2509" s="1" t="s">
        <v>2507</v>
      </c>
      <c r="C2509" s="1" t="s">
        <v>6617</v>
      </c>
      <c r="D2509">
        <v>42850</v>
      </c>
      <c r="E2509">
        <f>VLOOKUP(D2509,LU_A!$C$2:$D$13,1,TRUE)</f>
        <v>40000</v>
      </c>
      <c r="F2509" t="str">
        <f>VLOOKUP($D2509,LU_A!$C$2:$D$13,2,TRUE)</f>
        <v>LgB</v>
      </c>
      <c r="G2509">
        <v>0</v>
      </c>
      <c r="H2509" t="s">
        <v>8221</v>
      </c>
      <c r="I2509" t="s">
        <v>8224</v>
      </c>
      <c r="J2509" t="s">
        <v>8246</v>
      </c>
      <c r="K2509">
        <v>1431308704</v>
      </c>
      <c r="L2509" s="8">
        <f t="shared" si="390"/>
        <v>42135.072962962964</v>
      </c>
      <c r="M2509" s="8">
        <f t="shared" si="393"/>
        <v>42135</v>
      </c>
      <c r="N2509" s="9">
        <f t="shared" si="394"/>
        <v>7.2962962964083999E-2</v>
      </c>
      <c r="O2509">
        <v>1428716704</v>
      </c>
      <c r="P2509" s="8">
        <f t="shared" si="391"/>
        <v>42105.072962962964</v>
      </c>
      <c r="Q2509" s="8">
        <f t="shared" si="395"/>
        <v>42105</v>
      </c>
      <c r="R2509" s="9">
        <f t="shared" si="396"/>
        <v>7.2962962964083999E-2</v>
      </c>
      <c r="S2509" t="b">
        <v>0</v>
      </c>
      <c r="T2509">
        <v>0</v>
      </c>
      <c r="U2509" t="str">
        <f t="shared" si="397"/>
        <v/>
      </c>
      <c r="V2509">
        <f t="shared" si="398"/>
        <v>0</v>
      </c>
      <c r="W2509" t="b">
        <v>0</v>
      </c>
      <c r="X2509" t="s">
        <v>8297</v>
      </c>
      <c r="Y2509" s="3">
        <f t="shared" si="399"/>
        <v>0</v>
      </c>
      <c r="Z2509" s="4" t="str">
        <f t="shared" si="392"/>
        <v xml:space="preserve"> </v>
      </c>
      <c r="AA2509" t="s">
        <v>8332</v>
      </c>
      <c r="AB2509" t="s">
        <v>8349</v>
      </c>
      <c r="AC2509">
        <f>1</f>
        <v>1</v>
      </c>
    </row>
    <row r="2510" spans="1:29" ht="43.2" x14ac:dyDescent="0.3">
      <c r="A2510">
        <v>2508</v>
      </c>
      <c r="B2510" s="1" t="s">
        <v>2508</v>
      </c>
      <c r="C2510" s="1" t="s">
        <v>6618</v>
      </c>
      <c r="D2510">
        <v>20000</v>
      </c>
      <c r="E2510">
        <f>VLOOKUP(D2510,LU_A!$C$2:$D$13,1,TRUE)</f>
        <v>20000</v>
      </c>
      <c r="F2510" t="str">
        <f>VLOOKUP($D2510,LU_A!$C$2:$D$13,2,TRUE)</f>
        <v>MedB</v>
      </c>
      <c r="G2510">
        <v>0</v>
      </c>
      <c r="H2510" t="s">
        <v>8221</v>
      </c>
      <c r="I2510" t="s">
        <v>8224</v>
      </c>
      <c r="J2510" t="s">
        <v>8246</v>
      </c>
      <c r="K2510">
        <v>1408056634</v>
      </c>
      <c r="L2510" s="8">
        <f t="shared" si="390"/>
        <v>41865.951782407406</v>
      </c>
      <c r="M2510" s="8">
        <f t="shared" si="393"/>
        <v>41865</v>
      </c>
      <c r="N2510" s="9">
        <f t="shared" si="394"/>
        <v>0.9517824074064265</v>
      </c>
      <c r="O2510">
        <v>1405464634</v>
      </c>
      <c r="P2510" s="8">
        <f t="shared" si="391"/>
        <v>41835.951782407406</v>
      </c>
      <c r="Q2510" s="8">
        <f t="shared" si="395"/>
        <v>41835</v>
      </c>
      <c r="R2510" s="9">
        <f t="shared" si="396"/>
        <v>0.9517824074064265</v>
      </c>
      <c r="S2510" t="b">
        <v>0</v>
      </c>
      <c r="T2510">
        <v>0</v>
      </c>
      <c r="U2510" t="str">
        <f t="shared" si="397"/>
        <v/>
      </c>
      <c r="V2510">
        <f t="shared" si="398"/>
        <v>0</v>
      </c>
      <c r="W2510" t="b">
        <v>0</v>
      </c>
      <c r="X2510" t="s">
        <v>8297</v>
      </c>
      <c r="Y2510" s="3">
        <f t="shared" si="399"/>
        <v>0</v>
      </c>
      <c r="Z2510" s="4" t="str">
        <f t="shared" si="392"/>
        <v xml:space="preserve"> </v>
      </c>
      <c r="AA2510" t="s">
        <v>8332</v>
      </c>
      <c r="AB2510" t="s">
        <v>8349</v>
      </c>
      <c r="AC2510">
        <f>1</f>
        <v>1</v>
      </c>
    </row>
    <row r="2511" spans="1:29" ht="43.2" x14ac:dyDescent="0.3">
      <c r="A2511">
        <v>2509</v>
      </c>
      <c r="B2511" s="1" t="s">
        <v>2509</v>
      </c>
      <c r="C2511" s="1" t="s">
        <v>6619</v>
      </c>
      <c r="D2511">
        <v>95000</v>
      </c>
      <c r="E2511">
        <f>VLOOKUP(D2511,LU_A!$C$2:$D$13,1,TRUE)</f>
        <v>50000</v>
      </c>
      <c r="F2511" t="str">
        <f>VLOOKUP($D2511,LU_A!$C$2:$D$13,2,TRUE)</f>
        <v>LgD</v>
      </c>
      <c r="G2511">
        <v>1000</v>
      </c>
      <c r="H2511" t="s">
        <v>8221</v>
      </c>
      <c r="I2511" t="s">
        <v>8225</v>
      </c>
      <c r="J2511" t="s">
        <v>8247</v>
      </c>
      <c r="K2511">
        <v>1429554349</v>
      </c>
      <c r="L2511" s="8">
        <f t="shared" si="390"/>
        <v>42114.767928240741</v>
      </c>
      <c r="M2511" s="8">
        <f t="shared" si="393"/>
        <v>42114</v>
      </c>
      <c r="N2511" s="9">
        <f t="shared" si="394"/>
        <v>0.76792824074072996</v>
      </c>
      <c r="O2511">
        <v>1424719549</v>
      </c>
      <c r="P2511" s="8">
        <f t="shared" si="391"/>
        <v>42058.809594907405</v>
      </c>
      <c r="Q2511" s="8">
        <f t="shared" si="395"/>
        <v>42058</v>
      </c>
      <c r="R2511" s="9">
        <f t="shared" si="396"/>
        <v>0.80959490740497131</v>
      </c>
      <c r="S2511" t="b">
        <v>0</v>
      </c>
      <c r="T2511">
        <v>28</v>
      </c>
      <c r="U2511" t="str">
        <f t="shared" si="397"/>
        <v/>
      </c>
      <c r="V2511">
        <f t="shared" si="398"/>
        <v>28</v>
      </c>
      <c r="W2511" t="b">
        <v>0</v>
      </c>
      <c r="X2511" t="s">
        <v>8297</v>
      </c>
      <c r="Y2511" s="3">
        <f t="shared" si="399"/>
        <v>1.0526315789473684E-2</v>
      </c>
      <c r="Z2511" s="4">
        <f t="shared" si="392"/>
        <v>35.714285714285715</v>
      </c>
      <c r="AA2511" t="s">
        <v>8332</v>
      </c>
      <c r="AB2511" t="s">
        <v>8349</v>
      </c>
      <c r="AC2511">
        <f>1</f>
        <v>1</v>
      </c>
    </row>
    <row r="2512" spans="1:29" ht="43.2" x14ac:dyDescent="0.3">
      <c r="A2512">
        <v>2510</v>
      </c>
      <c r="B2512" s="1" t="s">
        <v>2510</v>
      </c>
      <c r="C2512" s="1" t="s">
        <v>6620</v>
      </c>
      <c r="D2512">
        <v>50000</v>
      </c>
      <c r="E2512">
        <f>VLOOKUP(D2512,LU_A!$C$2:$D$13,1,TRUE)</f>
        <v>50000</v>
      </c>
      <c r="F2512" t="str">
        <f>VLOOKUP($D2512,LU_A!$C$2:$D$13,2,TRUE)</f>
        <v>LgD</v>
      </c>
      <c r="G2512">
        <v>75</v>
      </c>
      <c r="H2512" t="s">
        <v>8221</v>
      </c>
      <c r="I2512" t="s">
        <v>8224</v>
      </c>
      <c r="J2512" t="s">
        <v>8246</v>
      </c>
      <c r="K2512">
        <v>1431647772</v>
      </c>
      <c r="L2512" s="8">
        <f t="shared" si="390"/>
        <v>42138.997361111105</v>
      </c>
      <c r="M2512" s="8">
        <f t="shared" si="393"/>
        <v>42138</v>
      </c>
      <c r="N2512" s="9">
        <f t="shared" si="394"/>
        <v>0.9973611111054197</v>
      </c>
      <c r="O2512">
        <v>1426463772</v>
      </c>
      <c r="P2512" s="8">
        <f t="shared" si="391"/>
        <v>42078.997361111105</v>
      </c>
      <c r="Q2512" s="8">
        <f t="shared" si="395"/>
        <v>42078</v>
      </c>
      <c r="R2512" s="9">
        <f t="shared" si="396"/>
        <v>0.9973611111054197</v>
      </c>
      <c r="S2512" t="b">
        <v>0</v>
      </c>
      <c r="T2512">
        <v>2</v>
      </c>
      <c r="U2512" t="str">
        <f t="shared" si="397"/>
        <v/>
      </c>
      <c r="V2512">
        <f t="shared" si="398"/>
        <v>2</v>
      </c>
      <c r="W2512" t="b">
        <v>0</v>
      </c>
      <c r="X2512" t="s">
        <v>8297</v>
      </c>
      <c r="Y2512" s="3">
        <f t="shared" si="399"/>
        <v>1.5E-3</v>
      </c>
      <c r="Z2512" s="4">
        <f t="shared" si="392"/>
        <v>37.5</v>
      </c>
      <c r="AA2512" t="s">
        <v>8332</v>
      </c>
      <c r="AB2512" t="s">
        <v>8349</v>
      </c>
      <c r="AC2512">
        <f>1</f>
        <v>1</v>
      </c>
    </row>
    <row r="2513" spans="1:29" ht="43.2" x14ac:dyDescent="0.3">
      <c r="A2513">
        <v>2511</v>
      </c>
      <c r="B2513" s="1" t="s">
        <v>2511</v>
      </c>
      <c r="C2513" s="1" t="s">
        <v>6621</v>
      </c>
      <c r="D2513">
        <v>100000</v>
      </c>
      <c r="E2513">
        <f>VLOOKUP(D2513,LU_A!$C$2:$D$13,1,TRUE)</f>
        <v>50000</v>
      </c>
      <c r="F2513" t="str">
        <f>VLOOKUP($D2513,LU_A!$C$2:$D$13,2,TRUE)</f>
        <v>LgD</v>
      </c>
      <c r="G2513">
        <v>0</v>
      </c>
      <c r="H2513" t="s">
        <v>8221</v>
      </c>
      <c r="I2513" t="s">
        <v>8225</v>
      </c>
      <c r="J2513" t="s">
        <v>8247</v>
      </c>
      <c r="K2513">
        <v>1454323413</v>
      </c>
      <c r="L2513" s="8">
        <f t="shared" si="390"/>
        <v>42401.446909722217</v>
      </c>
      <c r="M2513" s="8">
        <f t="shared" si="393"/>
        <v>42401</v>
      </c>
      <c r="N2513" s="9">
        <f t="shared" si="394"/>
        <v>0.44690972221724223</v>
      </c>
      <c r="O2513">
        <v>1451731413</v>
      </c>
      <c r="P2513" s="8">
        <f t="shared" si="391"/>
        <v>42371.446909722217</v>
      </c>
      <c r="Q2513" s="8">
        <f t="shared" si="395"/>
        <v>42371</v>
      </c>
      <c r="R2513" s="9">
        <f t="shared" si="396"/>
        <v>0.44690972221724223</v>
      </c>
      <c r="S2513" t="b">
        <v>0</v>
      </c>
      <c r="T2513">
        <v>0</v>
      </c>
      <c r="U2513" t="str">
        <f t="shared" si="397"/>
        <v/>
      </c>
      <c r="V2513">
        <f t="shared" si="398"/>
        <v>0</v>
      </c>
      <c r="W2513" t="b">
        <v>0</v>
      </c>
      <c r="X2513" t="s">
        <v>8297</v>
      </c>
      <c r="Y2513" s="3">
        <f t="shared" si="399"/>
        <v>0</v>
      </c>
      <c r="Z2513" s="4" t="str">
        <f t="shared" si="392"/>
        <v xml:space="preserve"> </v>
      </c>
      <c r="AA2513" t="s">
        <v>8332</v>
      </c>
      <c r="AB2513" t="s">
        <v>8349</v>
      </c>
      <c r="AC2513">
        <f>1</f>
        <v>1</v>
      </c>
    </row>
    <row r="2514" spans="1:29" ht="43.2" x14ac:dyDescent="0.3">
      <c r="A2514">
        <v>2512</v>
      </c>
      <c r="B2514" s="1" t="s">
        <v>2512</v>
      </c>
      <c r="C2514" s="1" t="s">
        <v>6622</v>
      </c>
      <c r="D2514">
        <v>1150</v>
      </c>
      <c r="E2514">
        <f>VLOOKUP(D2514,LU_A!$C$2:$D$13,1,TRUE)</f>
        <v>1000</v>
      </c>
      <c r="F2514" t="str">
        <f>VLOOKUP($D2514,LU_A!$C$2:$D$13,2,TRUE)</f>
        <v>SmB</v>
      </c>
      <c r="G2514">
        <v>0</v>
      </c>
      <c r="H2514" t="s">
        <v>8221</v>
      </c>
      <c r="I2514" t="s">
        <v>8224</v>
      </c>
      <c r="J2514" t="s">
        <v>8246</v>
      </c>
      <c r="K2514">
        <v>1418504561</v>
      </c>
      <c r="L2514" s="8">
        <f t="shared" si="390"/>
        <v>41986.876863425925</v>
      </c>
      <c r="M2514" s="8">
        <f t="shared" si="393"/>
        <v>41986</v>
      </c>
      <c r="N2514" s="9">
        <f t="shared" si="394"/>
        <v>0.87686342592496658</v>
      </c>
      <c r="O2514">
        <v>1417208561</v>
      </c>
      <c r="P2514" s="8">
        <f t="shared" si="391"/>
        <v>41971.876863425925</v>
      </c>
      <c r="Q2514" s="8">
        <f t="shared" si="395"/>
        <v>41971</v>
      </c>
      <c r="R2514" s="9">
        <f t="shared" si="396"/>
        <v>0.87686342592496658</v>
      </c>
      <c r="S2514" t="b">
        <v>0</v>
      </c>
      <c r="T2514">
        <v>0</v>
      </c>
      <c r="U2514" t="str">
        <f t="shared" si="397"/>
        <v/>
      </c>
      <c r="V2514">
        <f t="shared" si="398"/>
        <v>0</v>
      </c>
      <c r="W2514" t="b">
        <v>0</v>
      </c>
      <c r="X2514" t="s">
        <v>8297</v>
      </c>
      <c r="Y2514" s="3">
        <f t="shared" si="399"/>
        <v>0</v>
      </c>
      <c r="Z2514" s="4" t="str">
        <f t="shared" si="392"/>
        <v xml:space="preserve"> </v>
      </c>
      <c r="AA2514" t="s">
        <v>8332</v>
      </c>
      <c r="AB2514" t="s">
        <v>8349</v>
      </c>
      <c r="AC2514">
        <f>1</f>
        <v>1</v>
      </c>
    </row>
    <row r="2515" spans="1:29" ht="57.6" x14ac:dyDescent="0.3">
      <c r="A2515">
        <v>2513</v>
      </c>
      <c r="B2515" s="1" t="s">
        <v>2513</v>
      </c>
      <c r="C2515" s="1" t="s">
        <v>6623</v>
      </c>
      <c r="D2515">
        <v>180000</v>
      </c>
      <c r="E2515">
        <f>VLOOKUP(D2515,LU_A!$C$2:$D$13,1,TRUE)</f>
        <v>50000</v>
      </c>
      <c r="F2515" t="str">
        <f>VLOOKUP($D2515,LU_A!$C$2:$D$13,2,TRUE)</f>
        <v>LgD</v>
      </c>
      <c r="G2515">
        <v>0</v>
      </c>
      <c r="H2515" t="s">
        <v>8221</v>
      </c>
      <c r="I2515" t="s">
        <v>8236</v>
      </c>
      <c r="J2515" t="s">
        <v>8249</v>
      </c>
      <c r="K2515">
        <v>1488067789</v>
      </c>
      <c r="L2515" s="8">
        <f t="shared" si="390"/>
        <v>42792.00681712963</v>
      </c>
      <c r="M2515" s="8">
        <f t="shared" si="393"/>
        <v>42792</v>
      </c>
      <c r="N2515" s="9">
        <f t="shared" si="394"/>
        <v>6.8171296297805384E-3</v>
      </c>
      <c r="O2515">
        <v>1482883789</v>
      </c>
      <c r="P2515" s="8">
        <f t="shared" si="391"/>
        <v>42732.00681712963</v>
      </c>
      <c r="Q2515" s="8">
        <f t="shared" si="395"/>
        <v>42732</v>
      </c>
      <c r="R2515" s="9">
        <f t="shared" si="396"/>
        <v>6.8171296297805384E-3</v>
      </c>
      <c r="S2515" t="b">
        <v>0</v>
      </c>
      <c r="T2515">
        <v>0</v>
      </c>
      <c r="U2515" t="str">
        <f t="shared" si="397"/>
        <v/>
      </c>
      <c r="V2515">
        <f t="shared" si="398"/>
        <v>0</v>
      </c>
      <c r="W2515" t="b">
        <v>0</v>
      </c>
      <c r="X2515" t="s">
        <v>8297</v>
      </c>
      <c r="Y2515" s="3">
        <f t="shared" si="399"/>
        <v>0</v>
      </c>
      <c r="Z2515" s="4" t="str">
        <f t="shared" si="392"/>
        <v xml:space="preserve"> </v>
      </c>
      <c r="AA2515" t="s">
        <v>8332</v>
      </c>
      <c r="AB2515" t="s">
        <v>8349</v>
      </c>
      <c r="AC2515">
        <f>1</f>
        <v>1</v>
      </c>
    </row>
    <row r="2516" spans="1:29" ht="43.2" x14ac:dyDescent="0.3">
      <c r="A2516">
        <v>2514</v>
      </c>
      <c r="B2516" s="1" t="s">
        <v>2514</v>
      </c>
      <c r="C2516" s="1" t="s">
        <v>6624</v>
      </c>
      <c r="D2516">
        <v>12000</v>
      </c>
      <c r="E2516">
        <f>VLOOKUP(D2516,LU_A!$C$2:$D$13,1,TRUE)</f>
        <v>10000</v>
      </c>
      <c r="F2516" t="str">
        <f>VLOOKUP($D2516,LU_A!$C$2:$D$13,2,TRUE)</f>
        <v>SmD</v>
      </c>
      <c r="G2516">
        <v>210</v>
      </c>
      <c r="H2516" t="s">
        <v>8221</v>
      </c>
      <c r="I2516" t="s">
        <v>8224</v>
      </c>
      <c r="J2516" t="s">
        <v>8246</v>
      </c>
      <c r="K2516">
        <v>1408526477</v>
      </c>
      <c r="L2516" s="8">
        <f t="shared" si="390"/>
        <v>41871.389780092592</v>
      </c>
      <c r="M2516" s="8">
        <f t="shared" si="393"/>
        <v>41871</v>
      </c>
      <c r="N2516" s="9">
        <f t="shared" si="394"/>
        <v>0.38978009259153623</v>
      </c>
      <c r="O2516">
        <v>1407057677</v>
      </c>
      <c r="P2516" s="8">
        <f t="shared" si="391"/>
        <v>41854.389780092592</v>
      </c>
      <c r="Q2516" s="8">
        <f t="shared" si="395"/>
        <v>41854</v>
      </c>
      <c r="R2516" s="9">
        <f t="shared" si="396"/>
        <v>0.38978009259153623</v>
      </c>
      <c r="S2516" t="b">
        <v>0</v>
      </c>
      <c r="T2516">
        <v>4</v>
      </c>
      <c r="U2516" t="str">
        <f t="shared" si="397"/>
        <v/>
      </c>
      <c r="V2516">
        <f t="shared" si="398"/>
        <v>4</v>
      </c>
      <c r="W2516" t="b">
        <v>0</v>
      </c>
      <c r="X2516" t="s">
        <v>8297</v>
      </c>
      <c r="Y2516" s="3">
        <f t="shared" si="399"/>
        <v>1.7500000000000002E-2</v>
      </c>
      <c r="Z2516" s="4">
        <f t="shared" si="392"/>
        <v>52.5</v>
      </c>
      <c r="AA2516" t="s">
        <v>8332</v>
      </c>
      <c r="AB2516" t="s">
        <v>8349</v>
      </c>
      <c r="AC2516">
        <f>1</f>
        <v>1</v>
      </c>
    </row>
    <row r="2517" spans="1:29" ht="43.2" x14ac:dyDescent="0.3">
      <c r="A2517">
        <v>2515</v>
      </c>
      <c r="B2517" s="1" t="s">
        <v>2515</v>
      </c>
      <c r="C2517" s="1" t="s">
        <v>6625</v>
      </c>
      <c r="D2517">
        <v>5000</v>
      </c>
      <c r="E2517">
        <f>VLOOKUP(D2517,LU_A!$C$2:$D$13,1,TRUE)</f>
        <v>5000</v>
      </c>
      <c r="F2517" t="str">
        <f>VLOOKUP($D2517,LU_A!$C$2:$D$13,2,TRUE)</f>
        <v>SmC</v>
      </c>
      <c r="G2517">
        <v>930</v>
      </c>
      <c r="H2517" t="s">
        <v>8221</v>
      </c>
      <c r="I2517" t="s">
        <v>8224</v>
      </c>
      <c r="J2517" t="s">
        <v>8246</v>
      </c>
      <c r="K2517">
        <v>1424635753</v>
      </c>
      <c r="L2517" s="8">
        <f t="shared" si="390"/>
        <v>42057.839733796296</v>
      </c>
      <c r="M2517" s="8">
        <f t="shared" si="393"/>
        <v>42057</v>
      </c>
      <c r="N2517" s="9">
        <f t="shared" si="394"/>
        <v>0.83973379629605915</v>
      </c>
      <c r="O2517">
        <v>1422043753</v>
      </c>
      <c r="P2517" s="8">
        <f t="shared" si="391"/>
        <v>42027.839733796296</v>
      </c>
      <c r="Q2517" s="8">
        <f t="shared" si="395"/>
        <v>42027</v>
      </c>
      <c r="R2517" s="9">
        <f t="shared" si="396"/>
        <v>0.83973379629605915</v>
      </c>
      <c r="S2517" t="b">
        <v>0</v>
      </c>
      <c r="T2517">
        <v>12</v>
      </c>
      <c r="U2517" t="str">
        <f t="shared" si="397"/>
        <v/>
      </c>
      <c r="V2517">
        <f t="shared" si="398"/>
        <v>12</v>
      </c>
      <c r="W2517" t="b">
        <v>0</v>
      </c>
      <c r="X2517" t="s">
        <v>8297</v>
      </c>
      <c r="Y2517" s="3">
        <f t="shared" si="399"/>
        <v>0.186</v>
      </c>
      <c r="Z2517" s="4">
        <f t="shared" si="392"/>
        <v>77.5</v>
      </c>
      <c r="AA2517" t="s">
        <v>8332</v>
      </c>
      <c r="AB2517" t="s">
        <v>8349</v>
      </c>
      <c r="AC2517">
        <f>1</f>
        <v>1</v>
      </c>
    </row>
    <row r="2518" spans="1:29" ht="43.2" x14ac:dyDescent="0.3">
      <c r="A2518">
        <v>2516</v>
      </c>
      <c r="B2518" s="1" t="s">
        <v>2516</v>
      </c>
      <c r="C2518" s="1" t="s">
        <v>6626</v>
      </c>
      <c r="D2518">
        <v>22000</v>
      </c>
      <c r="E2518">
        <f>VLOOKUP(D2518,LU_A!$C$2:$D$13,1,TRUE)</f>
        <v>20000</v>
      </c>
      <c r="F2518" t="str">
        <f>VLOOKUP($D2518,LU_A!$C$2:$D$13,2,TRUE)</f>
        <v>MedB</v>
      </c>
      <c r="G2518">
        <v>0</v>
      </c>
      <c r="H2518" t="s">
        <v>8221</v>
      </c>
      <c r="I2518" t="s">
        <v>8224</v>
      </c>
      <c r="J2518" t="s">
        <v>8246</v>
      </c>
      <c r="K2518">
        <v>1417279252</v>
      </c>
      <c r="L2518" s="8">
        <f t="shared" si="390"/>
        <v>41972.6950462963</v>
      </c>
      <c r="M2518" s="8">
        <f t="shared" si="393"/>
        <v>41972</v>
      </c>
      <c r="N2518" s="9">
        <f t="shared" si="394"/>
        <v>0.69504629629955161</v>
      </c>
      <c r="O2518">
        <v>1414683652</v>
      </c>
      <c r="P2518" s="8">
        <f t="shared" si="391"/>
        <v>41942.653379629628</v>
      </c>
      <c r="Q2518" s="8">
        <f t="shared" si="395"/>
        <v>41942</v>
      </c>
      <c r="R2518" s="9">
        <f t="shared" si="396"/>
        <v>0.65337962962803431</v>
      </c>
      <c r="S2518" t="b">
        <v>0</v>
      </c>
      <c r="T2518">
        <v>0</v>
      </c>
      <c r="U2518" t="str">
        <f t="shared" si="397"/>
        <v/>
      </c>
      <c r="V2518">
        <f t="shared" si="398"/>
        <v>0</v>
      </c>
      <c r="W2518" t="b">
        <v>0</v>
      </c>
      <c r="X2518" t="s">
        <v>8297</v>
      </c>
      <c r="Y2518" s="3">
        <f t="shared" si="399"/>
        <v>0</v>
      </c>
      <c r="Z2518" s="4" t="str">
        <f t="shared" si="392"/>
        <v xml:space="preserve"> </v>
      </c>
      <c r="AA2518" t="s">
        <v>8332</v>
      </c>
      <c r="AB2518" t="s">
        <v>8349</v>
      </c>
      <c r="AC2518">
        <f>1</f>
        <v>1</v>
      </c>
    </row>
    <row r="2519" spans="1:29" ht="43.2" x14ac:dyDescent="0.3">
      <c r="A2519">
        <v>2517</v>
      </c>
      <c r="B2519" s="1" t="s">
        <v>2517</v>
      </c>
      <c r="C2519" s="1" t="s">
        <v>6627</v>
      </c>
      <c r="D2519">
        <v>18000</v>
      </c>
      <c r="E2519">
        <f>VLOOKUP(D2519,LU_A!$C$2:$D$13,1,TRUE)</f>
        <v>15000</v>
      </c>
      <c r="F2519" t="str">
        <f>VLOOKUP($D2519,LU_A!$C$2:$D$13,2,TRUE)</f>
        <v>MedA</v>
      </c>
      <c r="G2519">
        <v>1767</v>
      </c>
      <c r="H2519" t="s">
        <v>8221</v>
      </c>
      <c r="I2519" t="s">
        <v>8229</v>
      </c>
      <c r="J2519" t="s">
        <v>8251</v>
      </c>
      <c r="K2519">
        <v>1426788930</v>
      </c>
      <c r="L2519" s="8">
        <f t="shared" si="390"/>
        <v>42082.760763888888</v>
      </c>
      <c r="M2519" s="8">
        <f t="shared" si="393"/>
        <v>42082</v>
      </c>
      <c r="N2519" s="9">
        <f t="shared" si="394"/>
        <v>0.76076388888759539</v>
      </c>
      <c r="O2519">
        <v>1424200530</v>
      </c>
      <c r="P2519" s="8">
        <f t="shared" si="391"/>
        <v>42052.802430555559</v>
      </c>
      <c r="Q2519" s="8">
        <f t="shared" si="395"/>
        <v>42052</v>
      </c>
      <c r="R2519" s="9">
        <f t="shared" si="396"/>
        <v>0.80243055555911269</v>
      </c>
      <c r="S2519" t="b">
        <v>0</v>
      </c>
      <c r="T2519">
        <v>33</v>
      </c>
      <c r="U2519" t="str">
        <f t="shared" si="397"/>
        <v/>
      </c>
      <c r="V2519">
        <f t="shared" si="398"/>
        <v>33</v>
      </c>
      <c r="W2519" t="b">
        <v>0</v>
      </c>
      <c r="X2519" t="s">
        <v>8297</v>
      </c>
      <c r="Y2519" s="3">
        <f t="shared" si="399"/>
        <v>9.8166666666666666E-2</v>
      </c>
      <c r="Z2519" s="4">
        <f t="shared" si="392"/>
        <v>53.545454545454547</v>
      </c>
      <c r="AA2519" t="s">
        <v>8332</v>
      </c>
      <c r="AB2519" t="s">
        <v>8349</v>
      </c>
      <c r="AC2519">
        <f>1</f>
        <v>1</v>
      </c>
    </row>
    <row r="2520" spans="1:29" ht="43.2" x14ac:dyDescent="0.3">
      <c r="A2520">
        <v>2518</v>
      </c>
      <c r="B2520" s="1" t="s">
        <v>2518</v>
      </c>
      <c r="C2520" s="1" t="s">
        <v>6628</v>
      </c>
      <c r="D2520">
        <v>5000</v>
      </c>
      <c r="E2520">
        <f>VLOOKUP(D2520,LU_A!$C$2:$D$13,1,TRUE)</f>
        <v>5000</v>
      </c>
      <c r="F2520" t="str">
        <f>VLOOKUP($D2520,LU_A!$C$2:$D$13,2,TRUE)</f>
        <v>SmC</v>
      </c>
      <c r="G2520">
        <v>0</v>
      </c>
      <c r="H2520" t="s">
        <v>8221</v>
      </c>
      <c r="I2520" t="s">
        <v>8224</v>
      </c>
      <c r="J2520" t="s">
        <v>8246</v>
      </c>
      <c r="K2520">
        <v>1415899228</v>
      </c>
      <c r="L2520" s="8">
        <f t="shared" si="390"/>
        <v>41956.722546296296</v>
      </c>
      <c r="M2520" s="8">
        <f t="shared" si="393"/>
        <v>41956</v>
      </c>
      <c r="N2520" s="9">
        <f t="shared" si="394"/>
        <v>0.72254629629605915</v>
      </c>
      <c r="O2520">
        <v>1413303628</v>
      </c>
      <c r="P2520" s="8">
        <f t="shared" si="391"/>
        <v>41926.680879629632</v>
      </c>
      <c r="Q2520" s="8">
        <f t="shared" si="395"/>
        <v>41926</v>
      </c>
      <c r="R2520" s="9">
        <f t="shared" si="396"/>
        <v>0.68087962963181781</v>
      </c>
      <c r="S2520" t="b">
        <v>0</v>
      </c>
      <c r="T2520">
        <v>0</v>
      </c>
      <c r="U2520" t="str">
        <f t="shared" si="397"/>
        <v/>
      </c>
      <c r="V2520">
        <f t="shared" si="398"/>
        <v>0</v>
      </c>
      <c r="W2520" t="b">
        <v>0</v>
      </c>
      <c r="X2520" t="s">
        <v>8297</v>
      </c>
      <c r="Y2520" s="3">
        <f t="shared" si="399"/>
        <v>0</v>
      </c>
      <c r="Z2520" s="4" t="str">
        <f t="shared" si="392"/>
        <v xml:space="preserve"> </v>
      </c>
      <c r="AA2520" t="s">
        <v>8332</v>
      </c>
      <c r="AB2520" t="s">
        <v>8349</v>
      </c>
      <c r="AC2520">
        <f>1</f>
        <v>1</v>
      </c>
    </row>
    <row r="2521" spans="1:29" ht="28.8" x14ac:dyDescent="0.3">
      <c r="A2521">
        <v>2519</v>
      </c>
      <c r="B2521" s="1" t="s">
        <v>2519</v>
      </c>
      <c r="C2521" s="1" t="s">
        <v>6629</v>
      </c>
      <c r="D2521">
        <v>150000</v>
      </c>
      <c r="E2521">
        <f>VLOOKUP(D2521,LU_A!$C$2:$D$13,1,TRUE)</f>
        <v>50000</v>
      </c>
      <c r="F2521" t="str">
        <f>VLOOKUP($D2521,LU_A!$C$2:$D$13,2,TRUE)</f>
        <v>LgD</v>
      </c>
      <c r="G2521">
        <v>65</v>
      </c>
      <c r="H2521" t="s">
        <v>8221</v>
      </c>
      <c r="I2521" t="s">
        <v>8224</v>
      </c>
      <c r="J2521" t="s">
        <v>8246</v>
      </c>
      <c r="K2521">
        <v>1405741404</v>
      </c>
      <c r="L2521" s="8">
        <f t="shared" si="390"/>
        <v>41839.155138888891</v>
      </c>
      <c r="M2521" s="8">
        <f t="shared" si="393"/>
        <v>41839</v>
      </c>
      <c r="N2521" s="9">
        <f t="shared" si="394"/>
        <v>0.15513888889108784</v>
      </c>
      <c r="O2521">
        <v>1403149404</v>
      </c>
      <c r="P2521" s="8">
        <f t="shared" si="391"/>
        <v>41809.155138888891</v>
      </c>
      <c r="Q2521" s="8">
        <f t="shared" si="395"/>
        <v>41809</v>
      </c>
      <c r="R2521" s="9">
        <f t="shared" si="396"/>
        <v>0.15513888889108784</v>
      </c>
      <c r="S2521" t="b">
        <v>0</v>
      </c>
      <c r="T2521">
        <v>4</v>
      </c>
      <c r="U2521" t="str">
        <f t="shared" si="397"/>
        <v/>
      </c>
      <c r="V2521">
        <f t="shared" si="398"/>
        <v>4</v>
      </c>
      <c r="W2521" t="b">
        <v>0</v>
      </c>
      <c r="X2521" t="s">
        <v>8297</v>
      </c>
      <c r="Y2521" s="3">
        <f t="shared" si="399"/>
        <v>4.3333333333333331E-4</v>
      </c>
      <c r="Z2521" s="4">
        <f t="shared" si="392"/>
        <v>16.25</v>
      </c>
      <c r="AA2521" t="s">
        <v>8332</v>
      </c>
      <c r="AB2521" t="s">
        <v>8349</v>
      </c>
      <c r="AC2521">
        <f>1</f>
        <v>1</v>
      </c>
    </row>
    <row r="2522" spans="1:29" ht="43.2" x14ac:dyDescent="0.3">
      <c r="A2522">
        <v>2520</v>
      </c>
      <c r="B2522" s="1" t="s">
        <v>2520</v>
      </c>
      <c r="C2522" s="1" t="s">
        <v>6630</v>
      </c>
      <c r="D2522">
        <v>100000</v>
      </c>
      <c r="E2522">
        <f>VLOOKUP(D2522,LU_A!$C$2:$D$13,1,TRUE)</f>
        <v>50000</v>
      </c>
      <c r="F2522" t="str">
        <f>VLOOKUP($D2522,LU_A!$C$2:$D$13,2,TRUE)</f>
        <v>LgD</v>
      </c>
      <c r="G2522">
        <v>0</v>
      </c>
      <c r="H2522" t="s">
        <v>8221</v>
      </c>
      <c r="I2522" t="s">
        <v>8224</v>
      </c>
      <c r="J2522" t="s">
        <v>8246</v>
      </c>
      <c r="K2522">
        <v>1476559260</v>
      </c>
      <c r="L2522" s="8">
        <f t="shared" si="390"/>
        <v>42658.806249999994</v>
      </c>
      <c r="M2522" s="8">
        <f t="shared" si="393"/>
        <v>42658</v>
      </c>
      <c r="N2522" s="9">
        <f t="shared" si="394"/>
        <v>0.80624999999417923</v>
      </c>
      <c r="O2522">
        <v>1472567085</v>
      </c>
      <c r="P2522" s="8">
        <f t="shared" si="391"/>
        <v>42612.600520833337</v>
      </c>
      <c r="Q2522" s="8">
        <f t="shared" si="395"/>
        <v>42612</v>
      </c>
      <c r="R2522" s="9">
        <f t="shared" si="396"/>
        <v>0.60052083333721384</v>
      </c>
      <c r="S2522" t="b">
        <v>0</v>
      </c>
      <c r="T2522">
        <v>0</v>
      </c>
      <c r="U2522" t="str">
        <f t="shared" si="397"/>
        <v/>
      </c>
      <c r="V2522">
        <f t="shared" si="398"/>
        <v>0</v>
      </c>
      <c r="W2522" t="b">
        <v>0</v>
      </c>
      <c r="X2522" t="s">
        <v>8297</v>
      </c>
      <c r="Y2522" s="3">
        <f t="shared" si="399"/>
        <v>0</v>
      </c>
      <c r="Z2522" s="4" t="str">
        <f t="shared" si="392"/>
        <v xml:space="preserve"> </v>
      </c>
      <c r="AA2522" t="s">
        <v>8332</v>
      </c>
      <c r="AB2522" t="s">
        <v>8349</v>
      </c>
      <c r="AC2522">
        <f>1</f>
        <v>1</v>
      </c>
    </row>
    <row r="2523" spans="1:29" ht="57.6" x14ac:dyDescent="0.3">
      <c r="A2523">
        <v>2521</v>
      </c>
      <c r="B2523" s="1" t="s">
        <v>2521</v>
      </c>
      <c r="C2523" s="1" t="s">
        <v>6631</v>
      </c>
      <c r="D2523">
        <v>12500</v>
      </c>
      <c r="E2523">
        <f>VLOOKUP(D2523,LU_A!$C$2:$D$13,1,TRUE)</f>
        <v>10000</v>
      </c>
      <c r="F2523" t="str">
        <f>VLOOKUP($D2523,LU_A!$C$2:$D$13,2,TRUE)</f>
        <v>SmD</v>
      </c>
      <c r="G2523">
        <v>13685.99</v>
      </c>
      <c r="H2523" t="s">
        <v>8219</v>
      </c>
      <c r="I2523" t="s">
        <v>8224</v>
      </c>
      <c r="J2523" t="s">
        <v>8246</v>
      </c>
      <c r="K2523">
        <v>1444778021</v>
      </c>
      <c r="L2523" s="8">
        <f t="shared" si="390"/>
        <v>42290.967835648145</v>
      </c>
      <c r="M2523" s="8">
        <f t="shared" si="393"/>
        <v>42290</v>
      </c>
      <c r="N2523" s="9">
        <f t="shared" si="394"/>
        <v>0.96783564814541023</v>
      </c>
      <c r="O2523">
        <v>1442963621</v>
      </c>
      <c r="P2523" s="8">
        <f t="shared" si="391"/>
        <v>42269.967835648145</v>
      </c>
      <c r="Q2523" s="8">
        <f t="shared" si="395"/>
        <v>42269</v>
      </c>
      <c r="R2523" s="9">
        <f t="shared" si="396"/>
        <v>0.96783564814541023</v>
      </c>
      <c r="S2523" t="b">
        <v>0</v>
      </c>
      <c r="T2523">
        <v>132</v>
      </c>
      <c r="U2523">
        <f t="shared" si="397"/>
        <v>132</v>
      </c>
      <c r="V2523" t="str">
        <f t="shared" si="398"/>
        <v/>
      </c>
      <c r="W2523" t="b">
        <v>1</v>
      </c>
      <c r="X2523" t="s">
        <v>8298</v>
      </c>
      <c r="Y2523" s="3">
        <f t="shared" si="399"/>
        <v>1.0948792000000001</v>
      </c>
      <c r="Z2523" s="4">
        <f t="shared" si="392"/>
        <v>103.68174242424243</v>
      </c>
      <c r="AA2523" t="s">
        <v>8321</v>
      </c>
      <c r="AB2523" t="s">
        <v>8350</v>
      </c>
      <c r="AC2523">
        <f>1</f>
        <v>1</v>
      </c>
    </row>
    <row r="2524" spans="1:29" ht="43.2" x14ac:dyDescent="0.3">
      <c r="A2524">
        <v>2522</v>
      </c>
      <c r="B2524" s="1" t="s">
        <v>2522</v>
      </c>
      <c r="C2524" s="1" t="s">
        <v>6632</v>
      </c>
      <c r="D2524">
        <v>5000</v>
      </c>
      <c r="E2524">
        <f>VLOOKUP(D2524,LU_A!$C$2:$D$13,1,TRUE)</f>
        <v>5000</v>
      </c>
      <c r="F2524" t="str">
        <f>VLOOKUP($D2524,LU_A!$C$2:$D$13,2,TRUE)</f>
        <v>SmC</v>
      </c>
      <c r="G2524">
        <v>5000</v>
      </c>
      <c r="H2524" t="s">
        <v>8219</v>
      </c>
      <c r="I2524" t="s">
        <v>8224</v>
      </c>
      <c r="J2524" t="s">
        <v>8246</v>
      </c>
      <c r="K2524">
        <v>1461336720</v>
      </c>
      <c r="L2524" s="8">
        <f t="shared" si="390"/>
        <v>42482.619444444441</v>
      </c>
      <c r="M2524" s="8">
        <f t="shared" si="393"/>
        <v>42482</v>
      </c>
      <c r="N2524" s="9">
        <f t="shared" si="394"/>
        <v>0.61944444444088731</v>
      </c>
      <c r="O2524">
        <v>1459431960</v>
      </c>
      <c r="P2524" s="8">
        <f t="shared" si="391"/>
        <v>42460.573611111111</v>
      </c>
      <c r="Q2524" s="8">
        <f t="shared" si="395"/>
        <v>42460</v>
      </c>
      <c r="R2524" s="9">
        <f t="shared" si="396"/>
        <v>0.57361111111094942</v>
      </c>
      <c r="S2524" t="b">
        <v>0</v>
      </c>
      <c r="T2524">
        <v>27</v>
      </c>
      <c r="U2524">
        <f t="shared" si="397"/>
        <v>27</v>
      </c>
      <c r="V2524" t="str">
        <f t="shared" si="398"/>
        <v/>
      </c>
      <c r="W2524" t="b">
        <v>1</v>
      </c>
      <c r="X2524" t="s">
        <v>8298</v>
      </c>
      <c r="Y2524" s="3">
        <f t="shared" si="399"/>
        <v>1</v>
      </c>
      <c r="Z2524" s="4">
        <f t="shared" si="392"/>
        <v>185.18518518518519</v>
      </c>
      <c r="AA2524" t="s">
        <v>8321</v>
      </c>
      <c r="AB2524" t="s">
        <v>8350</v>
      </c>
      <c r="AC2524">
        <f>1</f>
        <v>1</v>
      </c>
    </row>
    <row r="2525" spans="1:29" ht="43.2" x14ac:dyDescent="0.3">
      <c r="A2525">
        <v>2523</v>
      </c>
      <c r="B2525" s="1" t="s">
        <v>2523</v>
      </c>
      <c r="C2525" s="1" t="s">
        <v>6633</v>
      </c>
      <c r="D2525">
        <v>900</v>
      </c>
      <c r="E2525">
        <f>VLOOKUP(D2525,LU_A!$C$2:$D$13,1,TRUE)</f>
        <v>0</v>
      </c>
      <c r="F2525" t="str">
        <f>VLOOKUP($D2525,LU_A!$C$2:$D$13,2,TRUE)</f>
        <v>SmA</v>
      </c>
      <c r="G2525">
        <v>1408</v>
      </c>
      <c r="H2525" t="s">
        <v>8219</v>
      </c>
      <c r="I2525" t="s">
        <v>8224</v>
      </c>
      <c r="J2525" t="s">
        <v>8246</v>
      </c>
      <c r="K2525">
        <v>1416270292</v>
      </c>
      <c r="L2525" s="8">
        <f t="shared" si="390"/>
        <v>41961.017268518524</v>
      </c>
      <c r="M2525" s="8">
        <f t="shared" si="393"/>
        <v>41961</v>
      </c>
      <c r="N2525" s="9">
        <f t="shared" si="394"/>
        <v>1.7268518524360843E-2</v>
      </c>
      <c r="O2525">
        <v>1413674692</v>
      </c>
      <c r="P2525" s="8">
        <f t="shared" si="391"/>
        <v>41930.975601851853</v>
      </c>
      <c r="Q2525" s="8">
        <f t="shared" si="395"/>
        <v>41930</v>
      </c>
      <c r="R2525" s="9">
        <f t="shared" si="396"/>
        <v>0.97560185185284354</v>
      </c>
      <c r="S2525" t="b">
        <v>0</v>
      </c>
      <c r="T2525">
        <v>26</v>
      </c>
      <c r="U2525">
        <f t="shared" si="397"/>
        <v>26</v>
      </c>
      <c r="V2525" t="str">
        <f t="shared" si="398"/>
        <v/>
      </c>
      <c r="W2525" t="b">
        <v>1</v>
      </c>
      <c r="X2525" t="s">
        <v>8298</v>
      </c>
      <c r="Y2525" s="3">
        <f t="shared" si="399"/>
        <v>1.5644444444444445</v>
      </c>
      <c r="Z2525" s="4">
        <f t="shared" si="392"/>
        <v>54.153846153846153</v>
      </c>
      <c r="AA2525" t="s">
        <v>8321</v>
      </c>
      <c r="AB2525" t="s">
        <v>8350</v>
      </c>
      <c r="AC2525">
        <f>1</f>
        <v>1</v>
      </c>
    </row>
    <row r="2526" spans="1:29" ht="28.8" x14ac:dyDescent="0.3">
      <c r="A2526">
        <v>2524</v>
      </c>
      <c r="B2526" s="1" t="s">
        <v>2524</v>
      </c>
      <c r="C2526" s="1" t="s">
        <v>6634</v>
      </c>
      <c r="D2526">
        <v>7500</v>
      </c>
      <c r="E2526">
        <f>VLOOKUP(D2526,LU_A!$C$2:$D$13,1,TRUE)</f>
        <v>5000</v>
      </c>
      <c r="F2526" t="str">
        <f>VLOOKUP($D2526,LU_A!$C$2:$D$13,2,TRUE)</f>
        <v>SmC</v>
      </c>
      <c r="G2526">
        <v>7620</v>
      </c>
      <c r="H2526" t="s">
        <v>8219</v>
      </c>
      <c r="I2526" t="s">
        <v>8224</v>
      </c>
      <c r="J2526" t="s">
        <v>8246</v>
      </c>
      <c r="K2526">
        <v>1419136200</v>
      </c>
      <c r="L2526" s="8">
        <f t="shared" si="390"/>
        <v>41994.1875</v>
      </c>
      <c r="M2526" s="8">
        <f t="shared" si="393"/>
        <v>41994</v>
      </c>
      <c r="N2526" s="9">
        <f t="shared" si="394"/>
        <v>0.1875</v>
      </c>
      <c r="O2526">
        <v>1416338557</v>
      </c>
      <c r="P2526" s="8">
        <f t="shared" si="391"/>
        <v>41961.807372685187</v>
      </c>
      <c r="Q2526" s="8">
        <f t="shared" si="395"/>
        <v>41961</v>
      </c>
      <c r="R2526" s="9">
        <f t="shared" si="396"/>
        <v>0.807372685187147</v>
      </c>
      <c r="S2526" t="b">
        <v>0</v>
      </c>
      <c r="T2526">
        <v>43</v>
      </c>
      <c r="U2526">
        <f t="shared" si="397"/>
        <v>43</v>
      </c>
      <c r="V2526" t="str">
        <f t="shared" si="398"/>
        <v/>
      </c>
      <c r="W2526" t="b">
        <v>1</v>
      </c>
      <c r="X2526" t="s">
        <v>8298</v>
      </c>
      <c r="Y2526" s="3">
        <f t="shared" si="399"/>
        <v>1.016</v>
      </c>
      <c r="Z2526" s="4">
        <f t="shared" si="392"/>
        <v>177.2093023255814</v>
      </c>
      <c r="AA2526" t="s">
        <v>8321</v>
      </c>
      <c r="AB2526" t="s">
        <v>8350</v>
      </c>
      <c r="AC2526">
        <f>1</f>
        <v>1</v>
      </c>
    </row>
    <row r="2527" spans="1:29" ht="43.2" x14ac:dyDescent="0.3">
      <c r="A2527">
        <v>2525</v>
      </c>
      <c r="B2527" s="1" t="s">
        <v>2525</v>
      </c>
      <c r="C2527" s="1" t="s">
        <v>6635</v>
      </c>
      <c r="D2527">
        <v>8000</v>
      </c>
      <c r="E2527">
        <f>VLOOKUP(D2527,LU_A!$C$2:$D$13,1,TRUE)</f>
        <v>5000</v>
      </c>
      <c r="F2527" t="str">
        <f>VLOOKUP($D2527,LU_A!$C$2:$D$13,2,TRUE)</f>
        <v>SmC</v>
      </c>
      <c r="G2527">
        <v>8026</v>
      </c>
      <c r="H2527" t="s">
        <v>8219</v>
      </c>
      <c r="I2527" t="s">
        <v>8224</v>
      </c>
      <c r="J2527" t="s">
        <v>8246</v>
      </c>
      <c r="K2527">
        <v>1340914571</v>
      </c>
      <c r="L2527" s="8">
        <f t="shared" si="390"/>
        <v>41088.844571759262</v>
      </c>
      <c r="M2527" s="8">
        <f t="shared" si="393"/>
        <v>41088</v>
      </c>
      <c r="N2527" s="9">
        <f t="shared" si="394"/>
        <v>0.84457175926218042</v>
      </c>
      <c r="O2527">
        <v>1338322571</v>
      </c>
      <c r="P2527" s="8">
        <f t="shared" si="391"/>
        <v>41058.844571759262</v>
      </c>
      <c r="Q2527" s="8">
        <f t="shared" si="395"/>
        <v>41058</v>
      </c>
      <c r="R2527" s="9">
        <f t="shared" si="396"/>
        <v>0.84457175926218042</v>
      </c>
      <c r="S2527" t="b">
        <v>0</v>
      </c>
      <c r="T2527">
        <v>80</v>
      </c>
      <c r="U2527">
        <f t="shared" si="397"/>
        <v>80</v>
      </c>
      <c r="V2527" t="str">
        <f t="shared" si="398"/>
        <v/>
      </c>
      <c r="W2527" t="b">
        <v>1</v>
      </c>
      <c r="X2527" t="s">
        <v>8298</v>
      </c>
      <c r="Y2527" s="3">
        <f t="shared" si="399"/>
        <v>1.00325</v>
      </c>
      <c r="Z2527" s="4">
        <f t="shared" si="392"/>
        <v>100.325</v>
      </c>
      <c r="AA2527" t="s">
        <v>8321</v>
      </c>
      <c r="AB2527" t="s">
        <v>8350</v>
      </c>
      <c r="AC2527">
        <f>1</f>
        <v>1</v>
      </c>
    </row>
    <row r="2528" spans="1:29" ht="43.2" x14ac:dyDescent="0.3">
      <c r="A2528">
        <v>2526</v>
      </c>
      <c r="B2528" s="1" t="s">
        <v>2526</v>
      </c>
      <c r="C2528" s="1" t="s">
        <v>6636</v>
      </c>
      <c r="D2528">
        <v>4000</v>
      </c>
      <c r="E2528">
        <f>VLOOKUP(D2528,LU_A!$C$2:$D$13,1,TRUE)</f>
        <v>1000</v>
      </c>
      <c r="F2528" t="str">
        <f>VLOOKUP($D2528,LU_A!$C$2:$D$13,2,TRUE)</f>
        <v>SmB</v>
      </c>
      <c r="G2528">
        <v>4518</v>
      </c>
      <c r="H2528" t="s">
        <v>8219</v>
      </c>
      <c r="I2528" t="s">
        <v>8224</v>
      </c>
      <c r="J2528" t="s">
        <v>8246</v>
      </c>
      <c r="K2528">
        <v>1418014740</v>
      </c>
      <c r="L2528" s="8">
        <f t="shared" si="390"/>
        <v>41981.207638888889</v>
      </c>
      <c r="M2528" s="8">
        <f t="shared" si="393"/>
        <v>41981</v>
      </c>
      <c r="N2528" s="9">
        <f t="shared" si="394"/>
        <v>0.20763888888905058</v>
      </c>
      <c r="O2528">
        <v>1415585474</v>
      </c>
      <c r="P2528" s="8">
        <f t="shared" si="391"/>
        <v>41953.091134259259</v>
      </c>
      <c r="Q2528" s="8">
        <f t="shared" si="395"/>
        <v>41953</v>
      </c>
      <c r="R2528" s="9">
        <f t="shared" si="396"/>
        <v>9.1134259258979E-2</v>
      </c>
      <c r="S2528" t="b">
        <v>0</v>
      </c>
      <c r="T2528">
        <v>33</v>
      </c>
      <c r="U2528">
        <f t="shared" si="397"/>
        <v>33</v>
      </c>
      <c r="V2528" t="str">
        <f t="shared" si="398"/>
        <v/>
      </c>
      <c r="W2528" t="b">
        <v>1</v>
      </c>
      <c r="X2528" t="s">
        <v>8298</v>
      </c>
      <c r="Y2528" s="3">
        <f t="shared" si="399"/>
        <v>1.1294999999999999</v>
      </c>
      <c r="Z2528" s="4">
        <f t="shared" si="392"/>
        <v>136.90909090909091</v>
      </c>
      <c r="AA2528" t="s">
        <v>8321</v>
      </c>
      <c r="AB2528" t="s">
        <v>8350</v>
      </c>
      <c r="AC2528">
        <f>1</f>
        <v>1</v>
      </c>
    </row>
    <row r="2529" spans="1:29" ht="43.2" x14ac:dyDescent="0.3">
      <c r="A2529">
        <v>2527</v>
      </c>
      <c r="B2529" s="1" t="s">
        <v>2527</v>
      </c>
      <c r="C2529" s="1" t="s">
        <v>6637</v>
      </c>
      <c r="D2529">
        <v>4000</v>
      </c>
      <c r="E2529">
        <f>VLOOKUP(D2529,LU_A!$C$2:$D$13,1,TRUE)</f>
        <v>1000</v>
      </c>
      <c r="F2529" t="str">
        <f>VLOOKUP($D2529,LU_A!$C$2:$D$13,2,TRUE)</f>
        <v>SmB</v>
      </c>
      <c r="G2529">
        <v>4085</v>
      </c>
      <c r="H2529" t="s">
        <v>8219</v>
      </c>
      <c r="I2529" t="s">
        <v>8224</v>
      </c>
      <c r="J2529" t="s">
        <v>8246</v>
      </c>
      <c r="K2529">
        <v>1382068740</v>
      </c>
      <c r="L2529" s="8">
        <f t="shared" si="390"/>
        <v>41565.165972222225</v>
      </c>
      <c r="M2529" s="8">
        <f t="shared" si="393"/>
        <v>41565</v>
      </c>
      <c r="N2529" s="9">
        <f t="shared" si="394"/>
        <v>0.16597222222480923</v>
      </c>
      <c r="O2529">
        <v>1380477691</v>
      </c>
      <c r="P2529" s="8">
        <f t="shared" si="391"/>
        <v>41546.75105324074</v>
      </c>
      <c r="Q2529" s="8">
        <f t="shared" si="395"/>
        <v>41546</v>
      </c>
      <c r="R2529" s="9">
        <f t="shared" si="396"/>
        <v>0.75105324073956581</v>
      </c>
      <c r="S2529" t="b">
        <v>0</v>
      </c>
      <c r="T2529">
        <v>71</v>
      </c>
      <c r="U2529">
        <f t="shared" si="397"/>
        <v>71</v>
      </c>
      <c r="V2529" t="str">
        <f t="shared" si="398"/>
        <v/>
      </c>
      <c r="W2529" t="b">
        <v>1</v>
      </c>
      <c r="X2529" t="s">
        <v>8298</v>
      </c>
      <c r="Y2529" s="3">
        <f t="shared" si="399"/>
        <v>1.02125</v>
      </c>
      <c r="Z2529" s="4">
        <f t="shared" si="392"/>
        <v>57.535211267605632</v>
      </c>
      <c r="AA2529" t="s">
        <v>8321</v>
      </c>
      <c r="AB2529" t="s">
        <v>8350</v>
      </c>
      <c r="AC2529">
        <f>1</f>
        <v>1</v>
      </c>
    </row>
    <row r="2530" spans="1:29" ht="43.2" x14ac:dyDescent="0.3">
      <c r="A2530">
        <v>2528</v>
      </c>
      <c r="B2530" s="1" t="s">
        <v>2528</v>
      </c>
      <c r="C2530" s="1" t="s">
        <v>6638</v>
      </c>
      <c r="D2530">
        <v>4000</v>
      </c>
      <c r="E2530">
        <f>VLOOKUP(D2530,LU_A!$C$2:$D$13,1,TRUE)</f>
        <v>1000</v>
      </c>
      <c r="F2530" t="str">
        <f>VLOOKUP($D2530,LU_A!$C$2:$D$13,2,TRUE)</f>
        <v>SmB</v>
      </c>
      <c r="G2530">
        <v>4289.99</v>
      </c>
      <c r="H2530" t="s">
        <v>8219</v>
      </c>
      <c r="I2530" t="s">
        <v>8225</v>
      </c>
      <c r="J2530" t="s">
        <v>8247</v>
      </c>
      <c r="K2530">
        <v>1440068400</v>
      </c>
      <c r="L2530" s="8">
        <f t="shared" si="390"/>
        <v>42236.458333333328</v>
      </c>
      <c r="M2530" s="8">
        <f t="shared" si="393"/>
        <v>42236</v>
      </c>
      <c r="N2530" s="9">
        <f t="shared" si="394"/>
        <v>0.45833333332848269</v>
      </c>
      <c r="O2530">
        <v>1438459303</v>
      </c>
      <c r="P2530" s="8">
        <f t="shared" si="391"/>
        <v>42217.834525462968</v>
      </c>
      <c r="Q2530" s="8">
        <f t="shared" si="395"/>
        <v>42217</v>
      </c>
      <c r="R2530" s="9">
        <f t="shared" si="396"/>
        <v>0.83452546296757646</v>
      </c>
      <c r="S2530" t="b">
        <v>0</v>
      </c>
      <c r="T2530">
        <v>81</v>
      </c>
      <c r="U2530">
        <f t="shared" si="397"/>
        <v>81</v>
      </c>
      <c r="V2530" t="str">
        <f t="shared" si="398"/>
        <v/>
      </c>
      <c r="W2530" t="b">
        <v>1</v>
      </c>
      <c r="X2530" t="s">
        <v>8298</v>
      </c>
      <c r="Y2530" s="3">
        <f t="shared" si="399"/>
        <v>1.0724974999999999</v>
      </c>
      <c r="Z2530" s="4">
        <f t="shared" si="392"/>
        <v>52.962839506172834</v>
      </c>
      <c r="AA2530" t="s">
        <v>8321</v>
      </c>
      <c r="AB2530" t="s">
        <v>8350</v>
      </c>
      <c r="AC2530">
        <f>1</f>
        <v>1</v>
      </c>
    </row>
    <row r="2531" spans="1:29" ht="28.8" x14ac:dyDescent="0.3">
      <c r="A2531">
        <v>2529</v>
      </c>
      <c r="B2531" s="1" t="s">
        <v>2529</v>
      </c>
      <c r="C2531" s="1" t="s">
        <v>6639</v>
      </c>
      <c r="D2531">
        <v>6000</v>
      </c>
      <c r="E2531">
        <f>VLOOKUP(D2531,LU_A!$C$2:$D$13,1,TRUE)</f>
        <v>5000</v>
      </c>
      <c r="F2531" t="str">
        <f>VLOOKUP($D2531,LU_A!$C$2:$D$13,2,TRUE)</f>
        <v>SmC</v>
      </c>
      <c r="G2531">
        <v>6257</v>
      </c>
      <c r="H2531" t="s">
        <v>8219</v>
      </c>
      <c r="I2531" t="s">
        <v>8224</v>
      </c>
      <c r="J2531" t="s">
        <v>8246</v>
      </c>
      <c r="K2531">
        <v>1332636975</v>
      </c>
      <c r="L2531" s="8">
        <f t="shared" si="390"/>
        <v>40993.0390625</v>
      </c>
      <c r="M2531" s="8">
        <f t="shared" si="393"/>
        <v>40993</v>
      </c>
      <c r="N2531" s="9">
        <f t="shared" si="394"/>
        <v>3.90625E-2</v>
      </c>
      <c r="O2531">
        <v>1328752575</v>
      </c>
      <c r="P2531" s="8">
        <f t="shared" si="391"/>
        <v>40948.080729166664</v>
      </c>
      <c r="Q2531" s="8">
        <f t="shared" si="395"/>
        <v>40948</v>
      </c>
      <c r="R2531" s="9">
        <f t="shared" si="396"/>
        <v>8.0729166664241347E-2</v>
      </c>
      <c r="S2531" t="b">
        <v>0</v>
      </c>
      <c r="T2531">
        <v>76</v>
      </c>
      <c r="U2531">
        <f t="shared" si="397"/>
        <v>76</v>
      </c>
      <c r="V2531" t="str">
        <f t="shared" si="398"/>
        <v/>
      </c>
      <c r="W2531" t="b">
        <v>1</v>
      </c>
      <c r="X2531" t="s">
        <v>8298</v>
      </c>
      <c r="Y2531" s="3">
        <f t="shared" si="399"/>
        <v>1.0428333333333333</v>
      </c>
      <c r="Z2531" s="4">
        <f t="shared" si="392"/>
        <v>82.328947368421055</v>
      </c>
      <c r="AA2531" t="s">
        <v>8321</v>
      </c>
      <c r="AB2531" t="s">
        <v>8350</v>
      </c>
      <c r="AC2531">
        <f>1</f>
        <v>1</v>
      </c>
    </row>
    <row r="2532" spans="1:29" ht="43.2" x14ac:dyDescent="0.3">
      <c r="A2532">
        <v>2530</v>
      </c>
      <c r="B2532" s="1" t="s">
        <v>2530</v>
      </c>
      <c r="C2532" s="1" t="s">
        <v>6640</v>
      </c>
      <c r="D2532">
        <v>6500</v>
      </c>
      <c r="E2532">
        <f>VLOOKUP(D2532,LU_A!$C$2:$D$13,1,TRUE)</f>
        <v>5000</v>
      </c>
      <c r="F2532" t="str">
        <f>VLOOKUP($D2532,LU_A!$C$2:$D$13,2,TRUE)</f>
        <v>SmC</v>
      </c>
      <c r="G2532">
        <v>6500</v>
      </c>
      <c r="H2532" t="s">
        <v>8219</v>
      </c>
      <c r="I2532" t="s">
        <v>8224</v>
      </c>
      <c r="J2532" t="s">
        <v>8246</v>
      </c>
      <c r="K2532">
        <v>1429505400</v>
      </c>
      <c r="L2532" s="8">
        <f t="shared" si="390"/>
        <v>42114.201388888891</v>
      </c>
      <c r="M2532" s="8">
        <f t="shared" si="393"/>
        <v>42114</v>
      </c>
      <c r="N2532" s="9">
        <f t="shared" si="394"/>
        <v>0.20138888889050577</v>
      </c>
      <c r="O2532">
        <v>1426711505</v>
      </c>
      <c r="P2532" s="8">
        <f t="shared" si="391"/>
        <v>42081.864641203705</v>
      </c>
      <c r="Q2532" s="8">
        <f t="shared" si="395"/>
        <v>42081</v>
      </c>
      <c r="R2532" s="9">
        <f t="shared" si="396"/>
        <v>0.864641203705105</v>
      </c>
      <c r="S2532" t="b">
        <v>0</v>
      </c>
      <c r="T2532">
        <v>48</v>
      </c>
      <c r="U2532">
        <f t="shared" si="397"/>
        <v>48</v>
      </c>
      <c r="V2532" t="str">
        <f t="shared" si="398"/>
        <v/>
      </c>
      <c r="W2532" t="b">
        <v>1</v>
      </c>
      <c r="X2532" t="s">
        <v>8298</v>
      </c>
      <c r="Y2532" s="3">
        <f t="shared" si="399"/>
        <v>1</v>
      </c>
      <c r="Z2532" s="4">
        <f t="shared" si="392"/>
        <v>135.41666666666666</v>
      </c>
      <c r="AA2532" t="s">
        <v>8321</v>
      </c>
      <c r="AB2532" t="s">
        <v>8350</v>
      </c>
      <c r="AC2532">
        <f>1</f>
        <v>1</v>
      </c>
    </row>
    <row r="2533" spans="1:29" ht="57.6" x14ac:dyDescent="0.3">
      <c r="A2533">
        <v>2531</v>
      </c>
      <c r="B2533" s="1" t="s">
        <v>2531</v>
      </c>
      <c r="C2533" s="1" t="s">
        <v>6641</v>
      </c>
      <c r="D2533">
        <v>4500</v>
      </c>
      <c r="E2533">
        <f>VLOOKUP(D2533,LU_A!$C$2:$D$13,1,TRUE)</f>
        <v>1000</v>
      </c>
      <c r="F2533" t="str">
        <f>VLOOKUP($D2533,LU_A!$C$2:$D$13,2,TRUE)</f>
        <v>SmB</v>
      </c>
      <c r="G2533">
        <v>4518</v>
      </c>
      <c r="H2533" t="s">
        <v>8219</v>
      </c>
      <c r="I2533" t="s">
        <v>8224</v>
      </c>
      <c r="J2533" t="s">
        <v>8246</v>
      </c>
      <c r="K2533">
        <v>1439611140</v>
      </c>
      <c r="L2533" s="8">
        <f t="shared" si="390"/>
        <v>42231.165972222225</v>
      </c>
      <c r="M2533" s="8">
        <f t="shared" si="393"/>
        <v>42231</v>
      </c>
      <c r="N2533" s="9">
        <f t="shared" si="394"/>
        <v>0.16597222222480923</v>
      </c>
      <c r="O2533">
        <v>1437668354</v>
      </c>
      <c r="P2533" s="8">
        <f t="shared" si="391"/>
        <v>42208.680023148147</v>
      </c>
      <c r="Q2533" s="8">
        <f t="shared" si="395"/>
        <v>42208</v>
      </c>
      <c r="R2533" s="9">
        <f t="shared" si="396"/>
        <v>0.68002314814657439</v>
      </c>
      <c r="S2533" t="b">
        <v>0</v>
      </c>
      <c r="T2533">
        <v>61</v>
      </c>
      <c r="U2533">
        <f t="shared" si="397"/>
        <v>61</v>
      </c>
      <c r="V2533" t="str">
        <f t="shared" si="398"/>
        <v/>
      </c>
      <c r="W2533" t="b">
        <v>1</v>
      </c>
      <c r="X2533" t="s">
        <v>8298</v>
      </c>
      <c r="Y2533" s="3">
        <f t="shared" si="399"/>
        <v>1.004</v>
      </c>
      <c r="Z2533" s="4">
        <f t="shared" si="392"/>
        <v>74.06557377049181</v>
      </c>
      <c r="AA2533" t="s">
        <v>8321</v>
      </c>
      <c r="AB2533" t="s">
        <v>8350</v>
      </c>
      <c r="AC2533">
        <f>1</f>
        <v>1</v>
      </c>
    </row>
    <row r="2534" spans="1:29" ht="43.2" x14ac:dyDescent="0.3">
      <c r="A2534">
        <v>2532</v>
      </c>
      <c r="B2534" s="1" t="s">
        <v>2532</v>
      </c>
      <c r="C2534" s="1" t="s">
        <v>6642</v>
      </c>
      <c r="D2534">
        <v>4000</v>
      </c>
      <c r="E2534">
        <f>VLOOKUP(D2534,LU_A!$C$2:$D$13,1,TRUE)</f>
        <v>1000</v>
      </c>
      <c r="F2534" t="str">
        <f>VLOOKUP($D2534,LU_A!$C$2:$D$13,2,TRUE)</f>
        <v>SmB</v>
      </c>
      <c r="G2534">
        <v>5045</v>
      </c>
      <c r="H2534" t="s">
        <v>8219</v>
      </c>
      <c r="I2534" t="s">
        <v>8224</v>
      </c>
      <c r="J2534" t="s">
        <v>8246</v>
      </c>
      <c r="K2534">
        <v>1345148566</v>
      </c>
      <c r="L2534" s="8">
        <f t="shared" si="390"/>
        <v>41137.849143518521</v>
      </c>
      <c r="M2534" s="8">
        <f t="shared" si="393"/>
        <v>41137</v>
      </c>
      <c r="N2534" s="9">
        <f t="shared" si="394"/>
        <v>0.84914351852057735</v>
      </c>
      <c r="O2534">
        <v>1342556566</v>
      </c>
      <c r="P2534" s="8">
        <f t="shared" si="391"/>
        <v>41107.849143518521</v>
      </c>
      <c r="Q2534" s="8">
        <f t="shared" si="395"/>
        <v>41107</v>
      </c>
      <c r="R2534" s="9">
        <f t="shared" si="396"/>
        <v>0.84914351852057735</v>
      </c>
      <c r="S2534" t="b">
        <v>0</v>
      </c>
      <c r="T2534">
        <v>60</v>
      </c>
      <c r="U2534">
        <f t="shared" si="397"/>
        <v>60</v>
      </c>
      <c r="V2534" t="str">
        <f t="shared" si="398"/>
        <v/>
      </c>
      <c r="W2534" t="b">
        <v>1</v>
      </c>
      <c r="X2534" t="s">
        <v>8298</v>
      </c>
      <c r="Y2534" s="3">
        <f t="shared" si="399"/>
        <v>1.26125</v>
      </c>
      <c r="Z2534" s="4">
        <f t="shared" si="392"/>
        <v>84.083333333333329</v>
      </c>
      <c r="AA2534" t="s">
        <v>8321</v>
      </c>
      <c r="AB2534" t="s">
        <v>8350</v>
      </c>
      <c r="AC2534">
        <f>1</f>
        <v>1</v>
      </c>
    </row>
    <row r="2535" spans="1:29" ht="43.2" x14ac:dyDescent="0.3">
      <c r="A2535">
        <v>2533</v>
      </c>
      <c r="B2535" s="1" t="s">
        <v>2533</v>
      </c>
      <c r="C2535" s="1" t="s">
        <v>6643</v>
      </c>
      <c r="D2535">
        <v>7500</v>
      </c>
      <c r="E2535">
        <f>VLOOKUP(D2535,LU_A!$C$2:$D$13,1,TRUE)</f>
        <v>5000</v>
      </c>
      <c r="F2535" t="str">
        <f>VLOOKUP($D2535,LU_A!$C$2:$D$13,2,TRUE)</f>
        <v>SmC</v>
      </c>
      <c r="G2535">
        <v>8300</v>
      </c>
      <c r="H2535" t="s">
        <v>8219</v>
      </c>
      <c r="I2535" t="s">
        <v>8224</v>
      </c>
      <c r="J2535" t="s">
        <v>8246</v>
      </c>
      <c r="K2535">
        <v>1362160868</v>
      </c>
      <c r="L2535" s="8">
        <f t="shared" si="390"/>
        <v>41334.750787037039</v>
      </c>
      <c r="M2535" s="8">
        <f t="shared" si="393"/>
        <v>41334</v>
      </c>
      <c r="N2535" s="9">
        <f t="shared" si="394"/>
        <v>0.75078703703911742</v>
      </c>
      <c r="O2535">
        <v>1359568911</v>
      </c>
      <c r="P2535" s="8">
        <f t="shared" si="391"/>
        <v>41304.751284722224</v>
      </c>
      <c r="Q2535" s="8">
        <f t="shared" si="395"/>
        <v>41304</v>
      </c>
      <c r="R2535" s="9">
        <f t="shared" si="396"/>
        <v>0.75128472222422715</v>
      </c>
      <c r="S2535" t="b">
        <v>0</v>
      </c>
      <c r="T2535">
        <v>136</v>
      </c>
      <c r="U2535">
        <f t="shared" si="397"/>
        <v>136</v>
      </c>
      <c r="V2535" t="str">
        <f t="shared" si="398"/>
        <v/>
      </c>
      <c r="W2535" t="b">
        <v>1</v>
      </c>
      <c r="X2535" t="s">
        <v>8298</v>
      </c>
      <c r="Y2535" s="3">
        <f t="shared" si="399"/>
        <v>1.1066666666666667</v>
      </c>
      <c r="Z2535" s="4">
        <f t="shared" si="392"/>
        <v>61.029411764705884</v>
      </c>
      <c r="AA2535" t="s">
        <v>8321</v>
      </c>
      <c r="AB2535" t="s">
        <v>8350</v>
      </c>
      <c r="AC2535">
        <f>1</f>
        <v>1</v>
      </c>
    </row>
    <row r="2536" spans="1:29" ht="57.6" x14ac:dyDescent="0.3">
      <c r="A2536">
        <v>2534</v>
      </c>
      <c r="B2536" s="1" t="s">
        <v>2534</v>
      </c>
      <c r="C2536" s="1" t="s">
        <v>6644</v>
      </c>
      <c r="D2536">
        <v>2000</v>
      </c>
      <c r="E2536">
        <f>VLOOKUP(D2536,LU_A!$C$2:$D$13,1,TRUE)</f>
        <v>1000</v>
      </c>
      <c r="F2536" t="str">
        <f>VLOOKUP($D2536,LU_A!$C$2:$D$13,2,TRUE)</f>
        <v>SmB</v>
      </c>
      <c r="G2536">
        <v>2100</v>
      </c>
      <c r="H2536" t="s">
        <v>8219</v>
      </c>
      <c r="I2536" t="s">
        <v>8224</v>
      </c>
      <c r="J2536" t="s">
        <v>8246</v>
      </c>
      <c r="K2536">
        <v>1262325600</v>
      </c>
      <c r="L2536" s="8">
        <f t="shared" si="390"/>
        <v>40179.25</v>
      </c>
      <c r="M2536" s="8">
        <f t="shared" si="393"/>
        <v>40179</v>
      </c>
      <c r="N2536" s="9">
        <f t="shared" si="394"/>
        <v>0.25</v>
      </c>
      <c r="O2536">
        <v>1257871712</v>
      </c>
      <c r="P2536" s="8">
        <f t="shared" si="391"/>
        <v>40127.700370370374</v>
      </c>
      <c r="Q2536" s="8">
        <f t="shared" si="395"/>
        <v>40127</v>
      </c>
      <c r="R2536" s="9">
        <f t="shared" si="396"/>
        <v>0.70037037037400296</v>
      </c>
      <c r="S2536" t="b">
        <v>0</v>
      </c>
      <c r="T2536">
        <v>14</v>
      </c>
      <c r="U2536">
        <f t="shared" si="397"/>
        <v>14</v>
      </c>
      <c r="V2536" t="str">
        <f t="shared" si="398"/>
        <v/>
      </c>
      <c r="W2536" t="b">
        <v>1</v>
      </c>
      <c r="X2536" t="s">
        <v>8298</v>
      </c>
      <c r="Y2536" s="3">
        <f t="shared" si="399"/>
        <v>1.05</v>
      </c>
      <c r="Z2536" s="4">
        <f t="shared" si="392"/>
        <v>150</v>
      </c>
      <c r="AA2536" t="s">
        <v>8321</v>
      </c>
      <c r="AB2536" t="s">
        <v>8350</v>
      </c>
      <c r="AC2536">
        <f>1</f>
        <v>1</v>
      </c>
    </row>
    <row r="2537" spans="1:29" x14ac:dyDescent="0.3">
      <c r="A2537">
        <v>2535</v>
      </c>
      <c r="B2537" s="1" t="s">
        <v>2535</v>
      </c>
      <c r="C2537" s="1" t="s">
        <v>6645</v>
      </c>
      <c r="D2537">
        <v>20000</v>
      </c>
      <c r="E2537">
        <f>VLOOKUP(D2537,LU_A!$C$2:$D$13,1,TRUE)</f>
        <v>20000</v>
      </c>
      <c r="F2537" t="str">
        <f>VLOOKUP($D2537,LU_A!$C$2:$D$13,2,TRUE)</f>
        <v>MedB</v>
      </c>
      <c r="G2537">
        <v>20755</v>
      </c>
      <c r="H2537" t="s">
        <v>8219</v>
      </c>
      <c r="I2537" t="s">
        <v>8224</v>
      </c>
      <c r="J2537" t="s">
        <v>8246</v>
      </c>
      <c r="K2537">
        <v>1417463945</v>
      </c>
      <c r="L2537" s="8">
        <f t="shared" si="390"/>
        <v>41974.832696759258</v>
      </c>
      <c r="M2537" s="8">
        <f t="shared" si="393"/>
        <v>41974</v>
      </c>
      <c r="N2537" s="9">
        <f t="shared" si="394"/>
        <v>0.83269675925839692</v>
      </c>
      <c r="O2537">
        <v>1414781945</v>
      </c>
      <c r="P2537" s="8">
        <f t="shared" si="391"/>
        <v>41943.791030092594</v>
      </c>
      <c r="Q2537" s="8">
        <f t="shared" si="395"/>
        <v>41943</v>
      </c>
      <c r="R2537" s="9">
        <f t="shared" si="396"/>
        <v>0.79103009259415558</v>
      </c>
      <c r="S2537" t="b">
        <v>0</v>
      </c>
      <c r="T2537">
        <v>78</v>
      </c>
      <c r="U2537">
        <f t="shared" si="397"/>
        <v>78</v>
      </c>
      <c r="V2537" t="str">
        <f t="shared" si="398"/>
        <v/>
      </c>
      <c r="W2537" t="b">
        <v>1</v>
      </c>
      <c r="X2537" t="s">
        <v>8298</v>
      </c>
      <c r="Y2537" s="3">
        <f t="shared" si="399"/>
        <v>1.03775</v>
      </c>
      <c r="Z2537" s="4">
        <f t="shared" si="392"/>
        <v>266.08974358974359</v>
      </c>
      <c r="AA2537" t="s">
        <v>8321</v>
      </c>
      <c r="AB2537" t="s">
        <v>8350</v>
      </c>
      <c r="AC2537">
        <f>1</f>
        <v>1</v>
      </c>
    </row>
    <row r="2538" spans="1:29" ht="43.2" x14ac:dyDescent="0.3">
      <c r="A2538">
        <v>2536</v>
      </c>
      <c r="B2538" s="1" t="s">
        <v>2536</v>
      </c>
      <c r="C2538" s="1" t="s">
        <v>6646</v>
      </c>
      <c r="D2538">
        <v>25</v>
      </c>
      <c r="E2538">
        <f>VLOOKUP(D2538,LU_A!$C$2:$D$13,1,TRUE)</f>
        <v>0</v>
      </c>
      <c r="F2538" t="str">
        <f>VLOOKUP($D2538,LU_A!$C$2:$D$13,2,TRUE)</f>
        <v>SmA</v>
      </c>
      <c r="G2538">
        <v>29</v>
      </c>
      <c r="H2538" t="s">
        <v>8219</v>
      </c>
      <c r="I2538" t="s">
        <v>8224</v>
      </c>
      <c r="J2538" t="s">
        <v>8246</v>
      </c>
      <c r="K2538">
        <v>1375151566</v>
      </c>
      <c r="L2538" s="8">
        <f t="shared" si="390"/>
        <v>41485.106087962966</v>
      </c>
      <c r="M2538" s="8">
        <f t="shared" si="393"/>
        <v>41485</v>
      </c>
      <c r="N2538" s="9">
        <f t="shared" si="394"/>
        <v>0.10608796296583023</v>
      </c>
      <c r="O2538">
        <v>1373337166</v>
      </c>
      <c r="P2538" s="8">
        <f t="shared" si="391"/>
        <v>41464.106087962966</v>
      </c>
      <c r="Q2538" s="8">
        <f t="shared" si="395"/>
        <v>41464</v>
      </c>
      <c r="R2538" s="9">
        <f t="shared" si="396"/>
        <v>0.10608796296583023</v>
      </c>
      <c r="S2538" t="b">
        <v>0</v>
      </c>
      <c r="T2538">
        <v>4</v>
      </c>
      <c r="U2538">
        <f t="shared" si="397"/>
        <v>4</v>
      </c>
      <c r="V2538" t="str">
        <f t="shared" si="398"/>
        <v/>
      </c>
      <c r="W2538" t="b">
        <v>1</v>
      </c>
      <c r="X2538" t="s">
        <v>8298</v>
      </c>
      <c r="Y2538" s="3">
        <f t="shared" si="399"/>
        <v>1.1599999999999999</v>
      </c>
      <c r="Z2538" s="4">
        <f t="shared" si="392"/>
        <v>7.25</v>
      </c>
      <c r="AA2538" t="s">
        <v>8321</v>
      </c>
      <c r="AB2538" t="s">
        <v>8350</v>
      </c>
      <c r="AC2538">
        <f>1</f>
        <v>1</v>
      </c>
    </row>
    <row r="2539" spans="1:29" ht="43.2" x14ac:dyDescent="0.3">
      <c r="A2539">
        <v>2537</v>
      </c>
      <c r="B2539" s="1" t="s">
        <v>2537</v>
      </c>
      <c r="C2539" s="1" t="s">
        <v>6647</v>
      </c>
      <c r="D2539">
        <v>1000</v>
      </c>
      <c r="E2539">
        <f>VLOOKUP(D2539,LU_A!$C$2:$D$13,1,TRUE)</f>
        <v>1000</v>
      </c>
      <c r="F2539" t="str">
        <f>VLOOKUP($D2539,LU_A!$C$2:$D$13,2,TRUE)</f>
        <v>SmB</v>
      </c>
      <c r="G2539">
        <v>1100</v>
      </c>
      <c r="H2539" t="s">
        <v>8219</v>
      </c>
      <c r="I2539" t="s">
        <v>8224</v>
      </c>
      <c r="J2539" t="s">
        <v>8246</v>
      </c>
      <c r="K2539">
        <v>1312212855</v>
      </c>
      <c r="L2539" s="8">
        <f t="shared" si="390"/>
        <v>40756.648784722223</v>
      </c>
      <c r="M2539" s="8">
        <f t="shared" si="393"/>
        <v>40756</v>
      </c>
      <c r="N2539" s="9">
        <f t="shared" si="394"/>
        <v>0.64878472222335404</v>
      </c>
      <c r="O2539">
        <v>1307028855</v>
      </c>
      <c r="P2539" s="8">
        <f t="shared" si="391"/>
        <v>40696.648784722223</v>
      </c>
      <c r="Q2539" s="8">
        <f t="shared" si="395"/>
        <v>40696</v>
      </c>
      <c r="R2539" s="9">
        <f t="shared" si="396"/>
        <v>0.64878472222335404</v>
      </c>
      <c r="S2539" t="b">
        <v>0</v>
      </c>
      <c r="T2539">
        <v>11</v>
      </c>
      <c r="U2539">
        <f t="shared" si="397"/>
        <v>11</v>
      </c>
      <c r="V2539" t="str">
        <f t="shared" si="398"/>
        <v/>
      </c>
      <c r="W2539" t="b">
        <v>1</v>
      </c>
      <c r="X2539" t="s">
        <v>8298</v>
      </c>
      <c r="Y2539" s="3">
        <f t="shared" si="399"/>
        <v>1.1000000000000001</v>
      </c>
      <c r="Z2539" s="4">
        <f t="shared" si="392"/>
        <v>100</v>
      </c>
      <c r="AA2539" t="s">
        <v>8321</v>
      </c>
      <c r="AB2539" t="s">
        <v>8350</v>
      </c>
      <c r="AC2539">
        <f>1</f>
        <v>1</v>
      </c>
    </row>
    <row r="2540" spans="1:29" ht="28.8" x14ac:dyDescent="0.3">
      <c r="A2540">
        <v>2538</v>
      </c>
      <c r="B2540" s="1" t="s">
        <v>2538</v>
      </c>
      <c r="C2540" s="1" t="s">
        <v>6648</v>
      </c>
      <c r="D2540">
        <v>18000</v>
      </c>
      <c r="E2540">
        <f>VLOOKUP(D2540,LU_A!$C$2:$D$13,1,TRUE)</f>
        <v>15000</v>
      </c>
      <c r="F2540" t="str">
        <f>VLOOKUP($D2540,LU_A!$C$2:$D$13,2,TRUE)</f>
        <v>MedA</v>
      </c>
      <c r="G2540">
        <v>20343.169999999998</v>
      </c>
      <c r="H2540" t="s">
        <v>8219</v>
      </c>
      <c r="I2540" t="s">
        <v>8224</v>
      </c>
      <c r="J2540" t="s">
        <v>8246</v>
      </c>
      <c r="K2540">
        <v>1361681940</v>
      </c>
      <c r="L2540" s="8">
        <f t="shared" si="390"/>
        <v>41329.207638888889</v>
      </c>
      <c r="M2540" s="8">
        <f t="shared" si="393"/>
        <v>41329</v>
      </c>
      <c r="N2540" s="9">
        <f t="shared" si="394"/>
        <v>0.20763888888905058</v>
      </c>
      <c r="O2540">
        <v>1359029661</v>
      </c>
      <c r="P2540" s="8">
        <f t="shared" si="391"/>
        <v>41298.509965277779</v>
      </c>
      <c r="Q2540" s="8">
        <f t="shared" si="395"/>
        <v>41298</v>
      </c>
      <c r="R2540" s="9">
        <f t="shared" si="396"/>
        <v>0.50996527777897427</v>
      </c>
      <c r="S2540" t="b">
        <v>0</v>
      </c>
      <c r="T2540">
        <v>185</v>
      </c>
      <c r="U2540">
        <f t="shared" si="397"/>
        <v>185</v>
      </c>
      <c r="V2540" t="str">
        <f t="shared" si="398"/>
        <v/>
      </c>
      <c r="W2540" t="b">
        <v>1</v>
      </c>
      <c r="X2540" t="s">
        <v>8298</v>
      </c>
      <c r="Y2540" s="3">
        <f t="shared" si="399"/>
        <v>1.130176111111111</v>
      </c>
      <c r="Z2540" s="4">
        <f t="shared" si="392"/>
        <v>109.96308108108107</v>
      </c>
      <c r="AA2540" t="s">
        <v>8321</v>
      </c>
      <c r="AB2540" t="s">
        <v>8350</v>
      </c>
      <c r="AC2540">
        <f>1</f>
        <v>1</v>
      </c>
    </row>
    <row r="2541" spans="1:29" ht="43.2" x14ac:dyDescent="0.3">
      <c r="A2541">
        <v>2539</v>
      </c>
      <c r="B2541" s="1" t="s">
        <v>2539</v>
      </c>
      <c r="C2541" s="1" t="s">
        <v>6649</v>
      </c>
      <c r="D2541">
        <v>10000</v>
      </c>
      <c r="E2541">
        <f>VLOOKUP(D2541,LU_A!$C$2:$D$13,1,TRUE)</f>
        <v>10000</v>
      </c>
      <c r="F2541" t="str">
        <f>VLOOKUP($D2541,LU_A!$C$2:$D$13,2,TRUE)</f>
        <v>SmD</v>
      </c>
      <c r="G2541">
        <v>10025</v>
      </c>
      <c r="H2541" t="s">
        <v>8219</v>
      </c>
      <c r="I2541" t="s">
        <v>8224</v>
      </c>
      <c r="J2541" t="s">
        <v>8246</v>
      </c>
      <c r="K2541">
        <v>1422913152</v>
      </c>
      <c r="L2541" s="8">
        <f t="shared" si="390"/>
        <v>42037.902222222227</v>
      </c>
      <c r="M2541" s="8">
        <f t="shared" si="393"/>
        <v>42037</v>
      </c>
      <c r="N2541" s="9">
        <f t="shared" si="394"/>
        <v>0.90222222222655546</v>
      </c>
      <c r="O2541">
        <v>1417729152</v>
      </c>
      <c r="P2541" s="8">
        <f t="shared" si="391"/>
        <v>41977.902222222227</v>
      </c>
      <c r="Q2541" s="8">
        <f t="shared" si="395"/>
        <v>41977</v>
      </c>
      <c r="R2541" s="9">
        <f t="shared" si="396"/>
        <v>0.90222222222655546</v>
      </c>
      <c r="S2541" t="b">
        <v>0</v>
      </c>
      <c r="T2541">
        <v>59</v>
      </c>
      <c r="U2541">
        <f t="shared" si="397"/>
        <v>59</v>
      </c>
      <c r="V2541" t="str">
        <f t="shared" si="398"/>
        <v/>
      </c>
      <c r="W2541" t="b">
        <v>1</v>
      </c>
      <c r="X2541" t="s">
        <v>8298</v>
      </c>
      <c r="Y2541" s="3">
        <f t="shared" si="399"/>
        <v>1.0024999999999999</v>
      </c>
      <c r="Z2541" s="4">
        <f t="shared" si="392"/>
        <v>169.91525423728814</v>
      </c>
      <c r="AA2541" t="s">
        <v>8321</v>
      </c>
      <c r="AB2541" t="s">
        <v>8350</v>
      </c>
      <c r="AC2541">
        <f>1</f>
        <v>1</v>
      </c>
    </row>
    <row r="2542" spans="1:29" ht="57.6" x14ac:dyDescent="0.3">
      <c r="A2542">
        <v>2540</v>
      </c>
      <c r="B2542" s="1" t="s">
        <v>2540</v>
      </c>
      <c r="C2542" s="1" t="s">
        <v>6650</v>
      </c>
      <c r="D2542">
        <v>2500</v>
      </c>
      <c r="E2542">
        <f>VLOOKUP(D2542,LU_A!$C$2:$D$13,1,TRUE)</f>
        <v>1000</v>
      </c>
      <c r="F2542" t="str">
        <f>VLOOKUP($D2542,LU_A!$C$2:$D$13,2,TRUE)</f>
        <v>SmB</v>
      </c>
      <c r="G2542">
        <v>2585</v>
      </c>
      <c r="H2542" t="s">
        <v>8219</v>
      </c>
      <c r="I2542" t="s">
        <v>8224</v>
      </c>
      <c r="J2542" t="s">
        <v>8246</v>
      </c>
      <c r="K2542">
        <v>1319904721</v>
      </c>
      <c r="L2542" s="8">
        <f t="shared" si="390"/>
        <v>40845.675011574072</v>
      </c>
      <c r="M2542" s="8">
        <f t="shared" si="393"/>
        <v>40845</v>
      </c>
      <c r="N2542" s="9">
        <f t="shared" si="394"/>
        <v>0.67501157407241408</v>
      </c>
      <c r="O2542">
        <v>1314720721</v>
      </c>
      <c r="P2542" s="8">
        <f t="shared" si="391"/>
        <v>40785.675011574072</v>
      </c>
      <c r="Q2542" s="8">
        <f t="shared" si="395"/>
        <v>40785</v>
      </c>
      <c r="R2542" s="9">
        <f t="shared" si="396"/>
        <v>0.67501157407241408</v>
      </c>
      <c r="S2542" t="b">
        <v>0</v>
      </c>
      <c r="T2542">
        <v>27</v>
      </c>
      <c r="U2542">
        <f t="shared" si="397"/>
        <v>27</v>
      </c>
      <c r="V2542" t="str">
        <f t="shared" si="398"/>
        <v/>
      </c>
      <c r="W2542" t="b">
        <v>1</v>
      </c>
      <c r="X2542" t="s">
        <v>8298</v>
      </c>
      <c r="Y2542" s="3">
        <f t="shared" si="399"/>
        <v>1.034</v>
      </c>
      <c r="Z2542" s="4">
        <f t="shared" si="392"/>
        <v>95.740740740740748</v>
      </c>
      <c r="AA2542" t="s">
        <v>8321</v>
      </c>
      <c r="AB2542" t="s">
        <v>8350</v>
      </c>
      <c r="AC2542">
        <f>1</f>
        <v>1</v>
      </c>
    </row>
    <row r="2543" spans="1:29" ht="57.6" x14ac:dyDescent="0.3">
      <c r="A2543">
        <v>2541</v>
      </c>
      <c r="B2543" s="1" t="s">
        <v>2541</v>
      </c>
      <c r="C2543" s="1" t="s">
        <v>6651</v>
      </c>
      <c r="D2543">
        <v>3500</v>
      </c>
      <c r="E2543">
        <f>VLOOKUP(D2543,LU_A!$C$2:$D$13,1,TRUE)</f>
        <v>1000</v>
      </c>
      <c r="F2543" t="str">
        <f>VLOOKUP($D2543,LU_A!$C$2:$D$13,2,TRUE)</f>
        <v>SmB</v>
      </c>
      <c r="G2543">
        <v>3746</v>
      </c>
      <c r="H2543" t="s">
        <v>8219</v>
      </c>
      <c r="I2543" t="s">
        <v>8225</v>
      </c>
      <c r="J2543" t="s">
        <v>8247</v>
      </c>
      <c r="K2543">
        <v>1380192418</v>
      </c>
      <c r="L2543" s="8">
        <f t="shared" si="390"/>
        <v>41543.449282407404</v>
      </c>
      <c r="M2543" s="8">
        <f t="shared" si="393"/>
        <v>41543</v>
      </c>
      <c r="N2543" s="9">
        <f t="shared" si="394"/>
        <v>0.44928240740409819</v>
      </c>
      <c r="O2543">
        <v>1375008418</v>
      </c>
      <c r="P2543" s="8">
        <f t="shared" si="391"/>
        <v>41483.449282407404</v>
      </c>
      <c r="Q2543" s="8">
        <f t="shared" si="395"/>
        <v>41483</v>
      </c>
      <c r="R2543" s="9">
        <f t="shared" si="396"/>
        <v>0.44928240740409819</v>
      </c>
      <c r="S2543" t="b">
        <v>0</v>
      </c>
      <c r="T2543">
        <v>63</v>
      </c>
      <c r="U2543">
        <f t="shared" si="397"/>
        <v>63</v>
      </c>
      <c r="V2543" t="str">
        <f t="shared" si="398"/>
        <v/>
      </c>
      <c r="W2543" t="b">
        <v>1</v>
      </c>
      <c r="X2543" t="s">
        <v>8298</v>
      </c>
      <c r="Y2543" s="3">
        <f t="shared" si="399"/>
        <v>1.0702857142857143</v>
      </c>
      <c r="Z2543" s="4">
        <f t="shared" si="392"/>
        <v>59.460317460317462</v>
      </c>
      <c r="AA2543" t="s">
        <v>8321</v>
      </c>
      <c r="AB2543" t="s">
        <v>8350</v>
      </c>
      <c r="AC2543">
        <f>1</f>
        <v>1</v>
      </c>
    </row>
    <row r="2544" spans="1:29" ht="43.2" x14ac:dyDescent="0.3">
      <c r="A2544">
        <v>2542</v>
      </c>
      <c r="B2544" s="1" t="s">
        <v>2542</v>
      </c>
      <c r="C2544" s="1" t="s">
        <v>6652</v>
      </c>
      <c r="D2544">
        <v>700</v>
      </c>
      <c r="E2544">
        <f>VLOOKUP(D2544,LU_A!$C$2:$D$13,1,TRUE)</f>
        <v>0</v>
      </c>
      <c r="F2544" t="str">
        <f>VLOOKUP($D2544,LU_A!$C$2:$D$13,2,TRUE)</f>
        <v>SmA</v>
      </c>
      <c r="G2544">
        <v>725</v>
      </c>
      <c r="H2544" t="s">
        <v>8219</v>
      </c>
      <c r="I2544" t="s">
        <v>8224</v>
      </c>
      <c r="J2544" t="s">
        <v>8246</v>
      </c>
      <c r="K2544">
        <v>1380599940</v>
      </c>
      <c r="L2544" s="8">
        <f t="shared" si="390"/>
        <v>41548.165972222225</v>
      </c>
      <c r="M2544" s="8">
        <f t="shared" si="393"/>
        <v>41548</v>
      </c>
      <c r="N2544" s="9">
        <f t="shared" si="394"/>
        <v>0.16597222222480923</v>
      </c>
      <c r="O2544">
        <v>1377252857</v>
      </c>
      <c r="P2544" s="8">
        <f t="shared" si="391"/>
        <v>41509.426585648151</v>
      </c>
      <c r="Q2544" s="8">
        <f t="shared" si="395"/>
        <v>41509</v>
      </c>
      <c r="R2544" s="9">
        <f t="shared" si="396"/>
        <v>0.42658564815064892</v>
      </c>
      <c r="S2544" t="b">
        <v>0</v>
      </c>
      <c r="T2544">
        <v>13</v>
      </c>
      <c r="U2544">
        <f t="shared" si="397"/>
        <v>13</v>
      </c>
      <c r="V2544" t="str">
        <f t="shared" si="398"/>
        <v/>
      </c>
      <c r="W2544" t="b">
        <v>1</v>
      </c>
      <c r="X2544" t="s">
        <v>8298</v>
      </c>
      <c r="Y2544" s="3">
        <f t="shared" si="399"/>
        <v>1.0357142857142858</v>
      </c>
      <c r="Z2544" s="4">
        <f t="shared" si="392"/>
        <v>55.769230769230766</v>
      </c>
      <c r="AA2544" t="s">
        <v>8321</v>
      </c>
      <c r="AB2544" t="s">
        <v>8350</v>
      </c>
      <c r="AC2544">
        <f>1</f>
        <v>1</v>
      </c>
    </row>
    <row r="2545" spans="1:29" ht="43.2" x14ac:dyDescent="0.3">
      <c r="A2545">
        <v>2543</v>
      </c>
      <c r="B2545" s="1" t="s">
        <v>2543</v>
      </c>
      <c r="C2545" s="1" t="s">
        <v>6653</v>
      </c>
      <c r="D2545">
        <v>250</v>
      </c>
      <c r="E2545">
        <f>VLOOKUP(D2545,LU_A!$C$2:$D$13,1,TRUE)</f>
        <v>0</v>
      </c>
      <c r="F2545" t="str">
        <f>VLOOKUP($D2545,LU_A!$C$2:$D$13,2,TRUE)</f>
        <v>SmA</v>
      </c>
      <c r="G2545">
        <v>391</v>
      </c>
      <c r="H2545" t="s">
        <v>8219</v>
      </c>
      <c r="I2545" t="s">
        <v>8224</v>
      </c>
      <c r="J2545" t="s">
        <v>8246</v>
      </c>
      <c r="K2545">
        <v>1293937200</v>
      </c>
      <c r="L2545" s="8">
        <f t="shared" si="390"/>
        <v>40545.125</v>
      </c>
      <c r="M2545" s="8">
        <f t="shared" si="393"/>
        <v>40545</v>
      </c>
      <c r="N2545" s="9">
        <f t="shared" si="394"/>
        <v>0.125</v>
      </c>
      <c r="O2545">
        <v>1291257298</v>
      </c>
      <c r="P2545" s="8">
        <f t="shared" si="391"/>
        <v>40514.107615740737</v>
      </c>
      <c r="Q2545" s="8">
        <f t="shared" si="395"/>
        <v>40514</v>
      </c>
      <c r="R2545" s="9">
        <f t="shared" si="396"/>
        <v>0.10761574073694646</v>
      </c>
      <c r="S2545" t="b">
        <v>0</v>
      </c>
      <c r="T2545">
        <v>13</v>
      </c>
      <c r="U2545">
        <f t="shared" si="397"/>
        <v>13</v>
      </c>
      <c r="V2545" t="str">
        <f t="shared" si="398"/>
        <v/>
      </c>
      <c r="W2545" t="b">
        <v>1</v>
      </c>
      <c r="X2545" t="s">
        <v>8298</v>
      </c>
      <c r="Y2545" s="3">
        <f t="shared" si="399"/>
        <v>1.5640000000000001</v>
      </c>
      <c r="Z2545" s="4">
        <f t="shared" si="392"/>
        <v>30.076923076923077</v>
      </c>
      <c r="AA2545" t="s">
        <v>8321</v>
      </c>
      <c r="AB2545" t="s">
        <v>8350</v>
      </c>
      <c r="AC2545">
        <f>1</f>
        <v>1</v>
      </c>
    </row>
    <row r="2546" spans="1:29" ht="43.2" x14ac:dyDescent="0.3">
      <c r="A2546">
        <v>2544</v>
      </c>
      <c r="B2546" s="1" t="s">
        <v>2544</v>
      </c>
      <c r="C2546" s="1" t="s">
        <v>6654</v>
      </c>
      <c r="D2546">
        <v>5000</v>
      </c>
      <c r="E2546">
        <f>VLOOKUP(D2546,LU_A!$C$2:$D$13,1,TRUE)</f>
        <v>5000</v>
      </c>
      <c r="F2546" t="str">
        <f>VLOOKUP($D2546,LU_A!$C$2:$D$13,2,TRUE)</f>
        <v>SmC</v>
      </c>
      <c r="G2546">
        <v>5041</v>
      </c>
      <c r="H2546" t="s">
        <v>8219</v>
      </c>
      <c r="I2546" t="s">
        <v>8224</v>
      </c>
      <c r="J2546" t="s">
        <v>8246</v>
      </c>
      <c r="K2546">
        <v>1341750569</v>
      </c>
      <c r="L2546" s="8">
        <f t="shared" si="390"/>
        <v>41098.520474537036</v>
      </c>
      <c r="M2546" s="8">
        <f t="shared" si="393"/>
        <v>41098</v>
      </c>
      <c r="N2546" s="9">
        <f t="shared" si="394"/>
        <v>0.52047453703562496</v>
      </c>
      <c r="O2546">
        <v>1339158569</v>
      </c>
      <c r="P2546" s="8">
        <f t="shared" si="391"/>
        <v>41068.520474537036</v>
      </c>
      <c r="Q2546" s="8">
        <f t="shared" si="395"/>
        <v>41068</v>
      </c>
      <c r="R2546" s="9">
        <f t="shared" si="396"/>
        <v>0.52047453703562496</v>
      </c>
      <c r="S2546" t="b">
        <v>0</v>
      </c>
      <c r="T2546">
        <v>57</v>
      </c>
      <c r="U2546">
        <f t="shared" si="397"/>
        <v>57</v>
      </c>
      <c r="V2546" t="str">
        <f t="shared" si="398"/>
        <v/>
      </c>
      <c r="W2546" t="b">
        <v>1</v>
      </c>
      <c r="X2546" t="s">
        <v>8298</v>
      </c>
      <c r="Y2546" s="3">
        <f t="shared" si="399"/>
        <v>1.0082</v>
      </c>
      <c r="Z2546" s="4">
        <f t="shared" si="392"/>
        <v>88.438596491228068</v>
      </c>
      <c r="AA2546" t="s">
        <v>8321</v>
      </c>
      <c r="AB2546" t="s">
        <v>8350</v>
      </c>
      <c r="AC2546">
        <f>1</f>
        <v>1</v>
      </c>
    </row>
    <row r="2547" spans="1:29" ht="43.2" x14ac:dyDescent="0.3">
      <c r="A2547">
        <v>2545</v>
      </c>
      <c r="B2547" s="1" t="s">
        <v>2545</v>
      </c>
      <c r="C2547" s="1" t="s">
        <v>6655</v>
      </c>
      <c r="D2547">
        <v>2000</v>
      </c>
      <c r="E2547">
        <f>VLOOKUP(D2547,LU_A!$C$2:$D$13,1,TRUE)</f>
        <v>1000</v>
      </c>
      <c r="F2547" t="str">
        <f>VLOOKUP($D2547,LU_A!$C$2:$D$13,2,TRUE)</f>
        <v>SmB</v>
      </c>
      <c r="G2547">
        <v>3906</v>
      </c>
      <c r="H2547" t="s">
        <v>8219</v>
      </c>
      <c r="I2547" t="s">
        <v>8224</v>
      </c>
      <c r="J2547" t="s">
        <v>8246</v>
      </c>
      <c r="K2547">
        <v>1424997000</v>
      </c>
      <c r="L2547" s="8">
        <f t="shared" si="390"/>
        <v>42062.020833333328</v>
      </c>
      <c r="M2547" s="8">
        <f t="shared" si="393"/>
        <v>42062</v>
      </c>
      <c r="N2547" s="9">
        <f t="shared" si="394"/>
        <v>2.0833333328482695E-2</v>
      </c>
      <c r="O2547">
        <v>1421983138</v>
      </c>
      <c r="P2547" s="8">
        <f t="shared" si="391"/>
        <v>42027.13817129629</v>
      </c>
      <c r="Q2547" s="8">
        <f t="shared" si="395"/>
        <v>42027</v>
      </c>
      <c r="R2547" s="9">
        <f t="shared" si="396"/>
        <v>0.13817129629023839</v>
      </c>
      <c r="S2547" t="b">
        <v>0</v>
      </c>
      <c r="T2547">
        <v>61</v>
      </c>
      <c r="U2547">
        <f t="shared" si="397"/>
        <v>61</v>
      </c>
      <c r="V2547" t="str">
        <f t="shared" si="398"/>
        <v/>
      </c>
      <c r="W2547" t="b">
        <v>1</v>
      </c>
      <c r="X2547" t="s">
        <v>8298</v>
      </c>
      <c r="Y2547" s="3">
        <f t="shared" si="399"/>
        <v>1.9530000000000001</v>
      </c>
      <c r="Z2547" s="4">
        <f t="shared" si="392"/>
        <v>64.032786885245898</v>
      </c>
      <c r="AA2547" t="s">
        <v>8321</v>
      </c>
      <c r="AB2547" t="s">
        <v>8350</v>
      </c>
      <c r="AC2547">
        <f>1</f>
        <v>1</v>
      </c>
    </row>
    <row r="2548" spans="1:29" ht="43.2" x14ac:dyDescent="0.3">
      <c r="A2548">
        <v>2546</v>
      </c>
      <c r="B2548" s="1" t="s">
        <v>2546</v>
      </c>
      <c r="C2548" s="1" t="s">
        <v>6656</v>
      </c>
      <c r="D2548">
        <v>3500</v>
      </c>
      <c r="E2548">
        <f>VLOOKUP(D2548,LU_A!$C$2:$D$13,1,TRUE)</f>
        <v>1000</v>
      </c>
      <c r="F2548" t="str">
        <f>VLOOKUP($D2548,LU_A!$C$2:$D$13,2,TRUE)</f>
        <v>SmB</v>
      </c>
      <c r="G2548">
        <v>3910</v>
      </c>
      <c r="H2548" t="s">
        <v>8219</v>
      </c>
      <c r="I2548" t="s">
        <v>8224</v>
      </c>
      <c r="J2548" t="s">
        <v>8246</v>
      </c>
      <c r="K2548">
        <v>1380949200</v>
      </c>
      <c r="L2548" s="8">
        <f t="shared" si="390"/>
        <v>41552.208333333336</v>
      </c>
      <c r="M2548" s="8">
        <f t="shared" si="393"/>
        <v>41552</v>
      </c>
      <c r="N2548" s="9">
        <f t="shared" si="394"/>
        <v>0.20833333333575865</v>
      </c>
      <c r="O2548">
        <v>1378586179</v>
      </c>
      <c r="P2548" s="8">
        <f t="shared" si="391"/>
        <v>41524.858553240738</v>
      </c>
      <c r="Q2548" s="8">
        <f t="shared" si="395"/>
        <v>41524</v>
      </c>
      <c r="R2548" s="9">
        <f t="shared" si="396"/>
        <v>0.85855324073781958</v>
      </c>
      <c r="S2548" t="b">
        <v>0</v>
      </c>
      <c r="T2548">
        <v>65</v>
      </c>
      <c r="U2548">
        <f t="shared" si="397"/>
        <v>65</v>
      </c>
      <c r="V2548" t="str">
        <f t="shared" si="398"/>
        <v/>
      </c>
      <c r="W2548" t="b">
        <v>1</v>
      </c>
      <c r="X2548" t="s">
        <v>8298</v>
      </c>
      <c r="Y2548" s="3">
        <f t="shared" si="399"/>
        <v>1.1171428571428572</v>
      </c>
      <c r="Z2548" s="4">
        <f t="shared" si="392"/>
        <v>60.153846153846153</v>
      </c>
      <c r="AA2548" t="s">
        <v>8321</v>
      </c>
      <c r="AB2548" t="s">
        <v>8350</v>
      </c>
      <c r="AC2548">
        <f>1</f>
        <v>1</v>
      </c>
    </row>
    <row r="2549" spans="1:29" ht="43.2" x14ac:dyDescent="0.3">
      <c r="A2549">
        <v>2547</v>
      </c>
      <c r="B2549" s="1" t="s">
        <v>2547</v>
      </c>
      <c r="C2549" s="1" t="s">
        <v>6657</v>
      </c>
      <c r="D2549">
        <v>5500</v>
      </c>
      <c r="E2549">
        <f>VLOOKUP(D2549,LU_A!$C$2:$D$13,1,TRUE)</f>
        <v>5000</v>
      </c>
      <c r="F2549" t="str">
        <f>VLOOKUP($D2549,LU_A!$C$2:$D$13,2,TRUE)</f>
        <v>SmC</v>
      </c>
      <c r="G2549">
        <v>6592</v>
      </c>
      <c r="H2549" t="s">
        <v>8219</v>
      </c>
      <c r="I2549" t="s">
        <v>8224</v>
      </c>
      <c r="J2549" t="s">
        <v>8246</v>
      </c>
      <c r="K2549">
        <v>1333560803</v>
      </c>
      <c r="L2549" s="8">
        <f t="shared" si="390"/>
        <v>41003.731516203705</v>
      </c>
      <c r="M2549" s="8">
        <f t="shared" si="393"/>
        <v>41003</v>
      </c>
      <c r="N2549" s="9">
        <f t="shared" si="394"/>
        <v>0.73151620370481396</v>
      </c>
      <c r="O2549">
        <v>1330972403</v>
      </c>
      <c r="P2549" s="8">
        <f t="shared" si="391"/>
        <v>40973.773182870369</v>
      </c>
      <c r="Q2549" s="8">
        <f t="shared" si="395"/>
        <v>40973</v>
      </c>
      <c r="R2549" s="9">
        <f t="shared" si="396"/>
        <v>0.77318287036905531</v>
      </c>
      <c r="S2549" t="b">
        <v>0</v>
      </c>
      <c r="T2549">
        <v>134</v>
      </c>
      <c r="U2549">
        <f t="shared" si="397"/>
        <v>134</v>
      </c>
      <c r="V2549" t="str">
        <f t="shared" si="398"/>
        <v/>
      </c>
      <c r="W2549" t="b">
        <v>1</v>
      </c>
      <c r="X2549" t="s">
        <v>8298</v>
      </c>
      <c r="Y2549" s="3">
        <f t="shared" si="399"/>
        <v>1.1985454545454546</v>
      </c>
      <c r="Z2549" s="4">
        <f t="shared" si="392"/>
        <v>49.194029850746269</v>
      </c>
      <c r="AA2549" t="s">
        <v>8321</v>
      </c>
      <c r="AB2549" t="s">
        <v>8350</v>
      </c>
      <c r="AC2549">
        <f>1</f>
        <v>1</v>
      </c>
    </row>
    <row r="2550" spans="1:29" ht="43.2" x14ac:dyDescent="0.3">
      <c r="A2550">
        <v>2548</v>
      </c>
      <c r="B2550" s="1" t="s">
        <v>2548</v>
      </c>
      <c r="C2550" s="1" t="s">
        <v>6658</v>
      </c>
      <c r="D2550">
        <v>6000</v>
      </c>
      <c r="E2550">
        <f>VLOOKUP(D2550,LU_A!$C$2:$D$13,1,TRUE)</f>
        <v>5000</v>
      </c>
      <c r="F2550" t="str">
        <f>VLOOKUP($D2550,LU_A!$C$2:$D$13,2,TRUE)</f>
        <v>SmC</v>
      </c>
      <c r="G2550">
        <v>6111</v>
      </c>
      <c r="H2550" t="s">
        <v>8219</v>
      </c>
      <c r="I2550" t="s">
        <v>8230</v>
      </c>
      <c r="J2550" t="s">
        <v>8249</v>
      </c>
      <c r="K2550">
        <v>1475209620</v>
      </c>
      <c r="L2550" s="8">
        <f t="shared" si="390"/>
        <v>42643.185416666667</v>
      </c>
      <c r="M2550" s="8">
        <f t="shared" si="393"/>
        <v>42643</v>
      </c>
      <c r="N2550" s="9">
        <f t="shared" si="394"/>
        <v>0.18541666666715173</v>
      </c>
      <c r="O2550">
        <v>1473087637</v>
      </c>
      <c r="P2550" s="8">
        <f t="shared" si="391"/>
        <v>42618.625428240746</v>
      </c>
      <c r="Q2550" s="8">
        <f t="shared" si="395"/>
        <v>42618</v>
      </c>
      <c r="R2550" s="9">
        <f t="shared" si="396"/>
        <v>0.62542824074625969</v>
      </c>
      <c r="S2550" t="b">
        <v>0</v>
      </c>
      <c r="T2550">
        <v>37</v>
      </c>
      <c r="U2550">
        <f t="shared" si="397"/>
        <v>37</v>
      </c>
      <c r="V2550" t="str">
        <f t="shared" si="398"/>
        <v/>
      </c>
      <c r="W2550" t="b">
        <v>1</v>
      </c>
      <c r="X2550" t="s">
        <v>8298</v>
      </c>
      <c r="Y2550" s="3">
        <f t="shared" si="399"/>
        <v>1.0185</v>
      </c>
      <c r="Z2550" s="4">
        <f t="shared" si="392"/>
        <v>165.16216216216216</v>
      </c>
      <c r="AA2550" t="s">
        <v>8321</v>
      </c>
      <c r="AB2550" t="s">
        <v>8350</v>
      </c>
      <c r="AC2550">
        <f>1</f>
        <v>1</v>
      </c>
    </row>
    <row r="2551" spans="1:29" ht="43.2" x14ac:dyDescent="0.3">
      <c r="A2551">
        <v>2549</v>
      </c>
      <c r="B2551" s="1" t="s">
        <v>2549</v>
      </c>
      <c r="C2551" s="1" t="s">
        <v>6659</v>
      </c>
      <c r="D2551">
        <v>1570</v>
      </c>
      <c r="E2551">
        <f>VLOOKUP(D2551,LU_A!$C$2:$D$13,1,TRUE)</f>
        <v>1000</v>
      </c>
      <c r="F2551" t="str">
        <f>VLOOKUP($D2551,LU_A!$C$2:$D$13,2,TRUE)</f>
        <v>SmB</v>
      </c>
      <c r="G2551">
        <v>1614</v>
      </c>
      <c r="H2551" t="s">
        <v>8219</v>
      </c>
      <c r="I2551" t="s">
        <v>8225</v>
      </c>
      <c r="J2551" t="s">
        <v>8247</v>
      </c>
      <c r="K2551">
        <v>1370019600</v>
      </c>
      <c r="L2551" s="8">
        <f t="shared" si="390"/>
        <v>41425.708333333336</v>
      </c>
      <c r="M2551" s="8">
        <f t="shared" si="393"/>
        <v>41425</v>
      </c>
      <c r="N2551" s="9">
        <f t="shared" si="394"/>
        <v>0.70833333333575865</v>
      </c>
      <c r="O2551">
        <v>1366999870</v>
      </c>
      <c r="P2551" s="8">
        <f t="shared" si="391"/>
        <v>41390.757754629631</v>
      </c>
      <c r="Q2551" s="8">
        <f t="shared" si="395"/>
        <v>41390</v>
      </c>
      <c r="R2551" s="9">
        <f t="shared" si="396"/>
        <v>0.75775462963065365</v>
      </c>
      <c r="S2551" t="b">
        <v>0</v>
      </c>
      <c r="T2551">
        <v>37</v>
      </c>
      <c r="U2551">
        <f t="shared" si="397"/>
        <v>37</v>
      </c>
      <c r="V2551" t="str">
        <f t="shared" si="398"/>
        <v/>
      </c>
      <c r="W2551" t="b">
        <v>1</v>
      </c>
      <c r="X2551" t="s">
        <v>8298</v>
      </c>
      <c r="Y2551" s="3">
        <f t="shared" si="399"/>
        <v>1.0280254777070064</v>
      </c>
      <c r="Z2551" s="4">
        <f t="shared" si="392"/>
        <v>43.621621621621621</v>
      </c>
      <c r="AA2551" t="s">
        <v>8321</v>
      </c>
      <c r="AB2551" t="s">
        <v>8350</v>
      </c>
      <c r="AC2551">
        <f>1</f>
        <v>1</v>
      </c>
    </row>
    <row r="2552" spans="1:29" ht="57.6" x14ac:dyDescent="0.3">
      <c r="A2552">
        <v>2550</v>
      </c>
      <c r="B2552" s="1" t="s">
        <v>2550</v>
      </c>
      <c r="C2552" s="1" t="s">
        <v>6660</v>
      </c>
      <c r="D2552">
        <v>6500</v>
      </c>
      <c r="E2552">
        <f>VLOOKUP(D2552,LU_A!$C$2:$D$13,1,TRUE)</f>
        <v>5000</v>
      </c>
      <c r="F2552" t="str">
        <f>VLOOKUP($D2552,LU_A!$C$2:$D$13,2,TRUE)</f>
        <v>SmC</v>
      </c>
      <c r="G2552">
        <v>6555</v>
      </c>
      <c r="H2552" t="s">
        <v>8219</v>
      </c>
      <c r="I2552" t="s">
        <v>8224</v>
      </c>
      <c r="J2552" t="s">
        <v>8246</v>
      </c>
      <c r="K2552">
        <v>1444276740</v>
      </c>
      <c r="L2552" s="8">
        <f t="shared" si="390"/>
        <v>42285.165972222225</v>
      </c>
      <c r="M2552" s="8">
        <f t="shared" si="393"/>
        <v>42285</v>
      </c>
      <c r="N2552" s="9">
        <f t="shared" si="394"/>
        <v>0.16597222222480923</v>
      </c>
      <c r="O2552">
        <v>1439392406</v>
      </c>
      <c r="P2552" s="8">
        <f t="shared" si="391"/>
        <v>42228.634328703702</v>
      </c>
      <c r="Q2552" s="8">
        <f t="shared" si="395"/>
        <v>42228</v>
      </c>
      <c r="R2552" s="9">
        <f t="shared" si="396"/>
        <v>0.63432870370161254</v>
      </c>
      <c r="S2552" t="b">
        <v>0</v>
      </c>
      <c r="T2552">
        <v>150</v>
      </c>
      <c r="U2552">
        <f t="shared" si="397"/>
        <v>150</v>
      </c>
      <c r="V2552" t="str">
        <f t="shared" si="398"/>
        <v/>
      </c>
      <c r="W2552" t="b">
        <v>1</v>
      </c>
      <c r="X2552" t="s">
        <v>8298</v>
      </c>
      <c r="Y2552" s="3">
        <f t="shared" si="399"/>
        <v>1.0084615384615385</v>
      </c>
      <c r="Z2552" s="4">
        <f t="shared" si="392"/>
        <v>43.7</v>
      </c>
      <c r="AA2552" t="s">
        <v>8321</v>
      </c>
      <c r="AB2552" t="s">
        <v>8350</v>
      </c>
      <c r="AC2552">
        <f>1</f>
        <v>1</v>
      </c>
    </row>
    <row r="2553" spans="1:29" ht="43.2" x14ac:dyDescent="0.3">
      <c r="A2553">
        <v>2551</v>
      </c>
      <c r="B2553" s="1" t="s">
        <v>2551</v>
      </c>
      <c r="C2553" s="1" t="s">
        <v>6661</v>
      </c>
      <c r="D2553">
        <v>3675</v>
      </c>
      <c r="E2553">
        <f>VLOOKUP(D2553,LU_A!$C$2:$D$13,1,TRUE)</f>
        <v>1000</v>
      </c>
      <c r="F2553" t="str">
        <f>VLOOKUP($D2553,LU_A!$C$2:$D$13,2,TRUE)</f>
        <v>SmB</v>
      </c>
      <c r="G2553">
        <v>3775.5</v>
      </c>
      <c r="H2553" t="s">
        <v>8219</v>
      </c>
      <c r="I2553" t="s">
        <v>8224</v>
      </c>
      <c r="J2553" t="s">
        <v>8246</v>
      </c>
      <c r="K2553">
        <v>1332362880</v>
      </c>
      <c r="L2553" s="8">
        <f t="shared" si="390"/>
        <v>40989.866666666669</v>
      </c>
      <c r="M2553" s="8">
        <f t="shared" si="393"/>
        <v>40989</v>
      </c>
      <c r="N2553" s="9">
        <f t="shared" si="394"/>
        <v>0.86666666666860692</v>
      </c>
      <c r="O2553">
        <v>1329890585</v>
      </c>
      <c r="P2553" s="8">
        <f t="shared" si="391"/>
        <v>40961.252141203702</v>
      </c>
      <c r="Q2553" s="8">
        <f t="shared" si="395"/>
        <v>40961</v>
      </c>
      <c r="R2553" s="9">
        <f t="shared" si="396"/>
        <v>0.25214120370219462</v>
      </c>
      <c r="S2553" t="b">
        <v>0</v>
      </c>
      <c r="T2553">
        <v>56</v>
      </c>
      <c r="U2553">
        <f t="shared" si="397"/>
        <v>56</v>
      </c>
      <c r="V2553" t="str">
        <f t="shared" si="398"/>
        <v/>
      </c>
      <c r="W2553" t="b">
        <v>1</v>
      </c>
      <c r="X2553" t="s">
        <v>8298</v>
      </c>
      <c r="Y2553" s="3">
        <f t="shared" si="399"/>
        <v>1.0273469387755103</v>
      </c>
      <c r="Z2553" s="4">
        <f t="shared" si="392"/>
        <v>67.419642857142861</v>
      </c>
      <c r="AA2553" t="s">
        <v>8321</v>
      </c>
      <c r="AB2553" t="s">
        <v>8350</v>
      </c>
      <c r="AC2553">
        <f>1</f>
        <v>1</v>
      </c>
    </row>
    <row r="2554" spans="1:29" ht="43.2" x14ac:dyDescent="0.3">
      <c r="A2554">
        <v>2552</v>
      </c>
      <c r="B2554" s="1" t="s">
        <v>2552</v>
      </c>
      <c r="C2554" s="1" t="s">
        <v>6662</v>
      </c>
      <c r="D2554">
        <v>3000</v>
      </c>
      <c r="E2554">
        <f>VLOOKUP(D2554,LU_A!$C$2:$D$13,1,TRUE)</f>
        <v>1000</v>
      </c>
      <c r="F2554" t="str">
        <f>VLOOKUP($D2554,LU_A!$C$2:$D$13,2,TRUE)</f>
        <v>SmB</v>
      </c>
      <c r="G2554">
        <v>3195</v>
      </c>
      <c r="H2554" t="s">
        <v>8219</v>
      </c>
      <c r="I2554" t="s">
        <v>8224</v>
      </c>
      <c r="J2554" t="s">
        <v>8246</v>
      </c>
      <c r="K2554">
        <v>1488741981</v>
      </c>
      <c r="L2554" s="8">
        <f t="shared" si="390"/>
        <v>42799.809965277775</v>
      </c>
      <c r="M2554" s="8">
        <f t="shared" si="393"/>
        <v>42799</v>
      </c>
      <c r="N2554" s="9">
        <f t="shared" si="394"/>
        <v>0.80996527777460869</v>
      </c>
      <c r="O2554">
        <v>1486149981</v>
      </c>
      <c r="P2554" s="8">
        <f t="shared" si="391"/>
        <v>42769.809965277775</v>
      </c>
      <c r="Q2554" s="8">
        <f t="shared" si="395"/>
        <v>42769</v>
      </c>
      <c r="R2554" s="9">
        <f t="shared" si="396"/>
        <v>0.80996527777460869</v>
      </c>
      <c r="S2554" t="b">
        <v>0</v>
      </c>
      <c r="T2554">
        <v>18</v>
      </c>
      <c r="U2554">
        <f t="shared" si="397"/>
        <v>18</v>
      </c>
      <c r="V2554" t="str">
        <f t="shared" si="398"/>
        <v/>
      </c>
      <c r="W2554" t="b">
        <v>1</v>
      </c>
      <c r="X2554" t="s">
        <v>8298</v>
      </c>
      <c r="Y2554" s="3">
        <f t="shared" si="399"/>
        <v>1.0649999999999999</v>
      </c>
      <c r="Z2554" s="4">
        <f t="shared" si="392"/>
        <v>177.5</v>
      </c>
      <c r="AA2554" t="s">
        <v>8321</v>
      </c>
      <c r="AB2554" t="s">
        <v>8350</v>
      </c>
      <c r="AC2554">
        <f>1</f>
        <v>1</v>
      </c>
    </row>
    <row r="2555" spans="1:29" ht="43.2" x14ac:dyDescent="0.3">
      <c r="A2555">
        <v>2553</v>
      </c>
      <c r="B2555" s="1" t="s">
        <v>2553</v>
      </c>
      <c r="C2555" s="1" t="s">
        <v>6663</v>
      </c>
      <c r="D2555">
        <v>1500</v>
      </c>
      <c r="E2555">
        <f>VLOOKUP(D2555,LU_A!$C$2:$D$13,1,TRUE)</f>
        <v>1000</v>
      </c>
      <c r="F2555" t="str">
        <f>VLOOKUP($D2555,LU_A!$C$2:$D$13,2,TRUE)</f>
        <v>SmB</v>
      </c>
      <c r="G2555">
        <v>2333</v>
      </c>
      <c r="H2555" t="s">
        <v>8219</v>
      </c>
      <c r="I2555" t="s">
        <v>8224</v>
      </c>
      <c r="J2555" t="s">
        <v>8246</v>
      </c>
      <c r="K2555">
        <v>1348202807</v>
      </c>
      <c r="L2555" s="8">
        <f t="shared" si="390"/>
        <v>41173.199155092596</v>
      </c>
      <c r="M2555" s="8">
        <f t="shared" si="393"/>
        <v>41173</v>
      </c>
      <c r="N2555" s="9">
        <f t="shared" si="394"/>
        <v>0.19915509259590181</v>
      </c>
      <c r="O2555">
        <v>1343018807</v>
      </c>
      <c r="P2555" s="8">
        <f t="shared" si="391"/>
        <v>41113.199155092596</v>
      </c>
      <c r="Q2555" s="8">
        <f t="shared" si="395"/>
        <v>41113</v>
      </c>
      <c r="R2555" s="9">
        <f t="shared" si="396"/>
        <v>0.19915509259590181</v>
      </c>
      <c r="S2555" t="b">
        <v>0</v>
      </c>
      <c r="T2555">
        <v>60</v>
      </c>
      <c r="U2555">
        <f t="shared" si="397"/>
        <v>60</v>
      </c>
      <c r="V2555" t="str">
        <f t="shared" si="398"/>
        <v/>
      </c>
      <c r="W2555" t="b">
        <v>1</v>
      </c>
      <c r="X2555" t="s">
        <v>8298</v>
      </c>
      <c r="Y2555" s="3">
        <f t="shared" si="399"/>
        <v>1.5553333333333332</v>
      </c>
      <c r="Z2555" s="4">
        <f t="shared" si="392"/>
        <v>38.883333333333333</v>
      </c>
      <c r="AA2555" t="s">
        <v>8321</v>
      </c>
      <c r="AB2555" t="s">
        <v>8350</v>
      </c>
      <c r="AC2555">
        <f>1</f>
        <v>1</v>
      </c>
    </row>
    <row r="2556" spans="1:29" ht="57.6" x14ac:dyDescent="0.3">
      <c r="A2556">
        <v>2554</v>
      </c>
      <c r="B2556" s="1" t="s">
        <v>2554</v>
      </c>
      <c r="C2556" s="1" t="s">
        <v>6664</v>
      </c>
      <c r="D2556">
        <v>3000</v>
      </c>
      <c r="E2556">
        <f>VLOOKUP(D2556,LU_A!$C$2:$D$13,1,TRUE)</f>
        <v>1000</v>
      </c>
      <c r="F2556" t="str">
        <f>VLOOKUP($D2556,LU_A!$C$2:$D$13,2,TRUE)</f>
        <v>SmB</v>
      </c>
      <c r="G2556">
        <v>3684</v>
      </c>
      <c r="H2556" t="s">
        <v>8219</v>
      </c>
      <c r="I2556" t="s">
        <v>8224</v>
      </c>
      <c r="J2556" t="s">
        <v>8246</v>
      </c>
      <c r="K2556">
        <v>1433131140</v>
      </c>
      <c r="L2556" s="8">
        <f t="shared" si="390"/>
        <v>42156.165972222225</v>
      </c>
      <c r="M2556" s="8">
        <f t="shared" si="393"/>
        <v>42156</v>
      </c>
      <c r="N2556" s="9">
        <f t="shared" si="394"/>
        <v>0.16597222222480923</v>
      </c>
      <c r="O2556">
        <v>1430445163</v>
      </c>
      <c r="P2556" s="8">
        <f t="shared" si="391"/>
        <v>42125.078275462962</v>
      </c>
      <c r="Q2556" s="8">
        <f t="shared" si="395"/>
        <v>42125</v>
      </c>
      <c r="R2556" s="9">
        <f t="shared" si="396"/>
        <v>7.8275462961755693E-2</v>
      </c>
      <c r="S2556" t="b">
        <v>0</v>
      </c>
      <c r="T2556">
        <v>67</v>
      </c>
      <c r="U2556">
        <f t="shared" si="397"/>
        <v>67</v>
      </c>
      <c r="V2556" t="str">
        <f t="shared" si="398"/>
        <v/>
      </c>
      <c r="W2556" t="b">
        <v>1</v>
      </c>
      <c r="X2556" t="s">
        <v>8298</v>
      </c>
      <c r="Y2556" s="3">
        <f t="shared" si="399"/>
        <v>1.228</v>
      </c>
      <c r="Z2556" s="4">
        <f t="shared" si="392"/>
        <v>54.985074626865675</v>
      </c>
      <c r="AA2556" t="s">
        <v>8321</v>
      </c>
      <c r="AB2556" t="s">
        <v>8350</v>
      </c>
      <c r="AC2556">
        <f>1</f>
        <v>1</v>
      </c>
    </row>
    <row r="2557" spans="1:29" ht="57.6" x14ac:dyDescent="0.3">
      <c r="A2557">
        <v>2555</v>
      </c>
      <c r="B2557" s="1" t="s">
        <v>2555</v>
      </c>
      <c r="C2557" s="1" t="s">
        <v>6665</v>
      </c>
      <c r="D2557">
        <v>2000</v>
      </c>
      <c r="E2557">
        <f>VLOOKUP(D2557,LU_A!$C$2:$D$13,1,TRUE)</f>
        <v>1000</v>
      </c>
      <c r="F2557" t="str">
        <f>VLOOKUP($D2557,LU_A!$C$2:$D$13,2,TRUE)</f>
        <v>SmB</v>
      </c>
      <c r="G2557">
        <v>2147</v>
      </c>
      <c r="H2557" t="s">
        <v>8219</v>
      </c>
      <c r="I2557" t="s">
        <v>8224</v>
      </c>
      <c r="J2557" t="s">
        <v>8246</v>
      </c>
      <c r="K2557">
        <v>1338219793</v>
      </c>
      <c r="L2557" s="8">
        <f t="shared" si="390"/>
        <v>41057.655011574076</v>
      </c>
      <c r="M2557" s="8">
        <f t="shared" si="393"/>
        <v>41057</v>
      </c>
      <c r="N2557" s="9">
        <f t="shared" si="394"/>
        <v>0.6550115740756155</v>
      </c>
      <c r="O2557">
        <v>1335541393</v>
      </c>
      <c r="P2557" s="8">
        <f t="shared" si="391"/>
        <v>41026.655011574076</v>
      </c>
      <c r="Q2557" s="8">
        <f t="shared" si="395"/>
        <v>41026</v>
      </c>
      <c r="R2557" s="9">
        <f t="shared" si="396"/>
        <v>0.6550115740756155</v>
      </c>
      <c r="S2557" t="b">
        <v>0</v>
      </c>
      <c r="T2557">
        <v>35</v>
      </c>
      <c r="U2557">
        <f t="shared" si="397"/>
        <v>35</v>
      </c>
      <c r="V2557" t="str">
        <f t="shared" si="398"/>
        <v/>
      </c>
      <c r="W2557" t="b">
        <v>1</v>
      </c>
      <c r="X2557" t="s">
        <v>8298</v>
      </c>
      <c r="Y2557" s="3">
        <f t="shared" si="399"/>
        <v>1.0734999999999999</v>
      </c>
      <c r="Z2557" s="4">
        <f t="shared" si="392"/>
        <v>61.342857142857142</v>
      </c>
      <c r="AA2557" t="s">
        <v>8321</v>
      </c>
      <c r="AB2557" t="s">
        <v>8350</v>
      </c>
      <c r="AC2557">
        <f>1</f>
        <v>1</v>
      </c>
    </row>
    <row r="2558" spans="1:29" ht="43.2" x14ac:dyDescent="0.3">
      <c r="A2558">
        <v>2556</v>
      </c>
      <c r="B2558" s="1" t="s">
        <v>2556</v>
      </c>
      <c r="C2558" s="1" t="s">
        <v>6666</v>
      </c>
      <c r="D2558">
        <v>745</v>
      </c>
      <c r="E2558">
        <f>VLOOKUP(D2558,LU_A!$C$2:$D$13,1,TRUE)</f>
        <v>0</v>
      </c>
      <c r="F2558" t="str">
        <f>VLOOKUP($D2558,LU_A!$C$2:$D$13,2,TRUE)</f>
        <v>SmA</v>
      </c>
      <c r="G2558">
        <v>786</v>
      </c>
      <c r="H2558" t="s">
        <v>8219</v>
      </c>
      <c r="I2558" t="s">
        <v>8224</v>
      </c>
      <c r="J2558" t="s">
        <v>8246</v>
      </c>
      <c r="K2558">
        <v>1356392857</v>
      </c>
      <c r="L2558" s="8">
        <f t="shared" si="390"/>
        <v>41267.991400462961</v>
      </c>
      <c r="M2558" s="8">
        <f t="shared" si="393"/>
        <v>41267</v>
      </c>
      <c r="N2558" s="9">
        <f t="shared" si="394"/>
        <v>0.99140046296088258</v>
      </c>
      <c r="O2558">
        <v>1352504857</v>
      </c>
      <c r="P2558" s="8">
        <f t="shared" si="391"/>
        <v>41222.991400462961</v>
      </c>
      <c r="Q2558" s="8">
        <f t="shared" si="395"/>
        <v>41222</v>
      </c>
      <c r="R2558" s="9">
        <f t="shared" si="396"/>
        <v>0.99140046296088258</v>
      </c>
      <c r="S2558" t="b">
        <v>0</v>
      </c>
      <c r="T2558">
        <v>34</v>
      </c>
      <c r="U2558">
        <f t="shared" si="397"/>
        <v>34</v>
      </c>
      <c r="V2558" t="str">
        <f t="shared" si="398"/>
        <v/>
      </c>
      <c r="W2558" t="b">
        <v>1</v>
      </c>
      <c r="X2558" t="s">
        <v>8298</v>
      </c>
      <c r="Y2558" s="3">
        <f t="shared" si="399"/>
        <v>1.0550335570469798</v>
      </c>
      <c r="Z2558" s="4">
        <f t="shared" si="392"/>
        <v>23.117647058823529</v>
      </c>
      <c r="AA2558" t="s">
        <v>8321</v>
      </c>
      <c r="AB2558" t="s">
        <v>8350</v>
      </c>
      <c r="AC2558">
        <f>1</f>
        <v>1</v>
      </c>
    </row>
    <row r="2559" spans="1:29" ht="28.8" x14ac:dyDescent="0.3">
      <c r="A2559">
        <v>2557</v>
      </c>
      <c r="B2559" s="1" t="s">
        <v>2557</v>
      </c>
      <c r="C2559" s="1" t="s">
        <v>6667</v>
      </c>
      <c r="D2559">
        <v>900</v>
      </c>
      <c r="E2559">
        <f>VLOOKUP(D2559,LU_A!$C$2:$D$13,1,TRUE)</f>
        <v>0</v>
      </c>
      <c r="F2559" t="str">
        <f>VLOOKUP($D2559,LU_A!$C$2:$D$13,2,TRUE)</f>
        <v>SmA</v>
      </c>
      <c r="G2559">
        <v>1066</v>
      </c>
      <c r="H2559" t="s">
        <v>8219</v>
      </c>
      <c r="I2559" t="s">
        <v>8225</v>
      </c>
      <c r="J2559" t="s">
        <v>8247</v>
      </c>
      <c r="K2559">
        <v>1400176386</v>
      </c>
      <c r="L2559" s="8">
        <f t="shared" si="390"/>
        <v>41774.745208333334</v>
      </c>
      <c r="M2559" s="8">
        <f t="shared" si="393"/>
        <v>41774</v>
      </c>
      <c r="N2559" s="9">
        <f t="shared" si="394"/>
        <v>0.74520833333372138</v>
      </c>
      <c r="O2559">
        <v>1397584386</v>
      </c>
      <c r="P2559" s="8">
        <f t="shared" si="391"/>
        <v>41744.745208333334</v>
      </c>
      <c r="Q2559" s="8">
        <f t="shared" si="395"/>
        <v>41744</v>
      </c>
      <c r="R2559" s="9">
        <f t="shared" si="396"/>
        <v>0.74520833333372138</v>
      </c>
      <c r="S2559" t="b">
        <v>0</v>
      </c>
      <c r="T2559">
        <v>36</v>
      </c>
      <c r="U2559">
        <f t="shared" si="397"/>
        <v>36</v>
      </c>
      <c r="V2559" t="str">
        <f t="shared" si="398"/>
        <v/>
      </c>
      <c r="W2559" t="b">
        <v>1</v>
      </c>
      <c r="X2559" t="s">
        <v>8298</v>
      </c>
      <c r="Y2559" s="3">
        <f t="shared" si="399"/>
        <v>1.1844444444444444</v>
      </c>
      <c r="Z2559" s="4">
        <f t="shared" si="392"/>
        <v>29.611111111111111</v>
      </c>
      <c r="AA2559" t="s">
        <v>8321</v>
      </c>
      <c r="AB2559" t="s">
        <v>8350</v>
      </c>
      <c r="AC2559">
        <f>1</f>
        <v>1</v>
      </c>
    </row>
    <row r="2560" spans="1:29" ht="43.2" x14ac:dyDescent="0.3">
      <c r="A2560">
        <v>2558</v>
      </c>
      <c r="B2560" s="1" t="s">
        <v>2558</v>
      </c>
      <c r="C2560" s="1" t="s">
        <v>6668</v>
      </c>
      <c r="D2560">
        <v>1250</v>
      </c>
      <c r="E2560">
        <f>VLOOKUP(D2560,LU_A!$C$2:$D$13,1,TRUE)</f>
        <v>1000</v>
      </c>
      <c r="F2560" t="str">
        <f>VLOOKUP($D2560,LU_A!$C$2:$D$13,2,TRUE)</f>
        <v>SmB</v>
      </c>
      <c r="G2560">
        <v>1361</v>
      </c>
      <c r="H2560" t="s">
        <v>8219</v>
      </c>
      <c r="I2560" t="s">
        <v>8226</v>
      </c>
      <c r="J2560" t="s">
        <v>8248</v>
      </c>
      <c r="K2560">
        <v>1430488740</v>
      </c>
      <c r="L2560" s="8">
        <f t="shared" si="390"/>
        <v>42125.582638888889</v>
      </c>
      <c r="M2560" s="8">
        <f t="shared" si="393"/>
        <v>42125</v>
      </c>
      <c r="N2560" s="9">
        <f t="shared" si="394"/>
        <v>0.58263888888905058</v>
      </c>
      <c r="O2560">
        <v>1427747906</v>
      </c>
      <c r="P2560" s="8">
        <f t="shared" si="391"/>
        <v>42093.860023148154</v>
      </c>
      <c r="Q2560" s="8">
        <f t="shared" si="395"/>
        <v>42093</v>
      </c>
      <c r="R2560" s="9">
        <f t="shared" si="396"/>
        <v>0.86002314815414138</v>
      </c>
      <c r="S2560" t="b">
        <v>0</v>
      </c>
      <c r="T2560">
        <v>18</v>
      </c>
      <c r="U2560">
        <f t="shared" si="397"/>
        <v>18</v>
      </c>
      <c r="V2560" t="str">
        <f t="shared" si="398"/>
        <v/>
      </c>
      <c r="W2560" t="b">
        <v>1</v>
      </c>
      <c r="X2560" t="s">
        <v>8298</v>
      </c>
      <c r="Y2560" s="3">
        <f t="shared" si="399"/>
        <v>1.0888</v>
      </c>
      <c r="Z2560" s="4">
        <f t="shared" si="392"/>
        <v>75.611111111111114</v>
      </c>
      <c r="AA2560" t="s">
        <v>8321</v>
      </c>
      <c r="AB2560" t="s">
        <v>8350</v>
      </c>
      <c r="AC2560">
        <f>1</f>
        <v>1</v>
      </c>
    </row>
    <row r="2561" spans="1:29" ht="43.2" x14ac:dyDescent="0.3">
      <c r="A2561">
        <v>2559</v>
      </c>
      <c r="B2561" s="1" t="s">
        <v>2559</v>
      </c>
      <c r="C2561" s="1" t="s">
        <v>6669</v>
      </c>
      <c r="D2561">
        <v>800</v>
      </c>
      <c r="E2561">
        <f>VLOOKUP(D2561,LU_A!$C$2:$D$13,1,TRUE)</f>
        <v>0</v>
      </c>
      <c r="F2561" t="str">
        <f>VLOOKUP($D2561,LU_A!$C$2:$D$13,2,TRUE)</f>
        <v>SmA</v>
      </c>
      <c r="G2561">
        <v>890</v>
      </c>
      <c r="H2561" t="s">
        <v>8219</v>
      </c>
      <c r="I2561" t="s">
        <v>8224</v>
      </c>
      <c r="J2561" t="s">
        <v>8246</v>
      </c>
      <c r="K2561">
        <v>1321385820</v>
      </c>
      <c r="L2561" s="8">
        <f t="shared" si="390"/>
        <v>40862.817361111112</v>
      </c>
      <c r="M2561" s="8">
        <f t="shared" si="393"/>
        <v>40862</v>
      </c>
      <c r="N2561" s="9">
        <f t="shared" si="394"/>
        <v>0.81736111111240461</v>
      </c>
      <c r="O2561">
        <v>1318539484</v>
      </c>
      <c r="P2561" s="8">
        <f t="shared" si="391"/>
        <v>40829.873657407406</v>
      </c>
      <c r="Q2561" s="8">
        <f t="shared" si="395"/>
        <v>40829</v>
      </c>
      <c r="R2561" s="9">
        <f t="shared" si="396"/>
        <v>0.8736574074064265</v>
      </c>
      <c r="S2561" t="b">
        <v>0</v>
      </c>
      <c r="T2561">
        <v>25</v>
      </c>
      <c r="U2561">
        <f t="shared" si="397"/>
        <v>25</v>
      </c>
      <c r="V2561" t="str">
        <f t="shared" si="398"/>
        <v/>
      </c>
      <c r="W2561" t="b">
        <v>1</v>
      </c>
      <c r="X2561" t="s">
        <v>8298</v>
      </c>
      <c r="Y2561" s="3">
        <f t="shared" si="399"/>
        <v>1.1125</v>
      </c>
      <c r="Z2561" s="4">
        <f t="shared" si="392"/>
        <v>35.6</v>
      </c>
      <c r="AA2561" t="s">
        <v>8321</v>
      </c>
      <c r="AB2561" t="s">
        <v>8350</v>
      </c>
      <c r="AC2561">
        <f>1</f>
        <v>1</v>
      </c>
    </row>
    <row r="2562" spans="1:29" ht="43.2" x14ac:dyDescent="0.3">
      <c r="A2562">
        <v>2560</v>
      </c>
      <c r="B2562" s="1" t="s">
        <v>2560</v>
      </c>
      <c r="C2562" s="1" t="s">
        <v>6670</v>
      </c>
      <c r="D2562">
        <v>3000</v>
      </c>
      <c r="E2562">
        <f>VLOOKUP(D2562,LU_A!$C$2:$D$13,1,TRUE)</f>
        <v>1000</v>
      </c>
      <c r="F2562" t="str">
        <f>VLOOKUP($D2562,LU_A!$C$2:$D$13,2,TRUE)</f>
        <v>SmB</v>
      </c>
      <c r="G2562">
        <v>3003</v>
      </c>
      <c r="H2562" t="s">
        <v>8219</v>
      </c>
      <c r="I2562" t="s">
        <v>8225</v>
      </c>
      <c r="J2562" t="s">
        <v>8247</v>
      </c>
      <c r="K2562">
        <v>1425682174</v>
      </c>
      <c r="L2562" s="8">
        <f t="shared" ref="L2562:L2625" si="400">(((K2562/60)/60)/24)+DATE(1970,1,1)</f>
        <v>42069.951087962967</v>
      </c>
      <c r="M2562" s="8">
        <f t="shared" si="393"/>
        <v>42069</v>
      </c>
      <c r="N2562" s="9">
        <f t="shared" si="394"/>
        <v>0.95108796296699438</v>
      </c>
      <c r="O2562">
        <v>1423090174</v>
      </c>
      <c r="P2562" s="8">
        <f t="shared" ref="P2562:P2625" si="401">(((O2562/60)/60)/24)+DATE(1970,1,1)</f>
        <v>42039.951087962967</v>
      </c>
      <c r="Q2562" s="8">
        <f t="shared" si="395"/>
        <v>42039</v>
      </c>
      <c r="R2562" s="9">
        <f t="shared" si="396"/>
        <v>0.95108796296699438</v>
      </c>
      <c r="S2562" t="b">
        <v>0</v>
      </c>
      <c r="T2562">
        <v>21</v>
      </c>
      <c r="U2562">
        <f t="shared" si="397"/>
        <v>21</v>
      </c>
      <c r="V2562" t="str">
        <f t="shared" si="398"/>
        <v/>
      </c>
      <c r="W2562" t="b">
        <v>1</v>
      </c>
      <c r="X2562" t="s">
        <v>8298</v>
      </c>
      <c r="Y2562" s="3">
        <f t="shared" si="399"/>
        <v>1.0009999999999999</v>
      </c>
      <c r="Z2562" s="4">
        <f t="shared" ref="Z2562:Z2625" si="402">IFERROR(G2562/T2562," ")</f>
        <v>143</v>
      </c>
      <c r="AA2562" t="s">
        <v>8321</v>
      </c>
      <c r="AB2562" t="s">
        <v>8350</v>
      </c>
      <c r="AC2562">
        <f>1</f>
        <v>1</v>
      </c>
    </row>
    <row r="2563" spans="1:29" ht="43.2" x14ac:dyDescent="0.3">
      <c r="A2563">
        <v>2561</v>
      </c>
      <c r="B2563" s="1" t="s">
        <v>2561</v>
      </c>
      <c r="C2563" s="1" t="s">
        <v>6671</v>
      </c>
      <c r="D2563">
        <v>100000</v>
      </c>
      <c r="E2563">
        <f>VLOOKUP(D2563,LU_A!$C$2:$D$13,1,TRUE)</f>
        <v>50000</v>
      </c>
      <c r="F2563" t="str">
        <f>VLOOKUP($D2563,LU_A!$C$2:$D$13,2,TRUE)</f>
        <v>LgD</v>
      </c>
      <c r="G2563">
        <v>0</v>
      </c>
      <c r="H2563" t="s">
        <v>8220</v>
      </c>
      <c r="I2563" t="s">
        <v>8229</v>
      </c>
      <c r="J2563" t="s">
        <v>8251</v>
      </c>
      <c r="K2563">
        <v>1444740089</v>
      </c>
      <c r="L2563" s="8">
        <f t="shared" si="400"/>
        <v>42290.528807870374</v>
      </c>
      <c r="M2563" s="8">
        <f t="shared" ref="M2563:M2626" si="403">INT(L2563)</f>
        <v>42290</v>
      </c>
      <c r="N2563" s="9">
        <f t="shared" ref="N2563:N2626" si="404">L2563-M2563</f>
        <v>0.528807870374294</v>
      </c>
      <c r="O2563">
        <v>1442148089</v>
      </c>
      <c r="P2563" s="8">
        <f t="shared" si="401"/>
        <v>42260.528807870374</v>
      </c>
      <c r="Q2563" s="8">
        <f t="shared" ref="Q2563:Q2626" si="405">INT(P2563)</f>
        <v>42260</v>
      </c>
      <c r="R2563" s="9">
        <f t="shared" ref="R2563:R2626" si="406">P2563-Q2563</f>
        <v>0.528807870374294</v>
      </c>
      <c r="S2563" t="b">
        <v>0</v>
      </c>
      <c r="T2563">
        <v>0</v>
      </c>
      <c r="U2563" t="str">
        <f t="shared" ref="U2563:U2626" si="407">IF(H2563="successful",T2563,"")</f>
        <v/>
      </c>
      <c r="V2563" t="str">
        <f t="shared" ref="V2563:V2626" si="408">IF(H2563="failed",T2563,"")</f>
        <v/>
      </c>
      <c r="W2563" t="b">
        <v>0</v>
      </c>
      <c r="X2563" t="s">
        <v>8282</v>
      </c>
      <c r="Y2563" s="3">
        <f t="shared" ref="Y2563:Y2626" si="409">G2563/D2563</f>
        <v>0</v>
      </c>
      <c r="Z2563" s="4" t="str">
        <f t="shared" si="402"/>
        <v xml:space="preserve"> </v>
      </c>
      <c r="AA2563" t="s">
        <v>8332</v>
      </c>
      <c r="AB2563" t="s">
        <v>8333</v>
      </c>
      <c r="AC2563">
        <f>1</f>
        <v>1</v>
      </c>
    </row>
    <row r="2564" spans="1:29" ht="57.6" x14ac:dyDescent="0.3">
      <c r="A2564">
        <v>2562</v>
      </c>
      <c r="B2564" s="1" t="s">
        <v>2562</v>
      </c>
      <c r="C2564" s="1" t="s">
        <v>6672</v>
      </c>
      <c r="D2564">
        <v>10000</v>
      </c>
      <c r="E2564">
        <f>VLOOKUP(D2564,LU_A!$C$2:$D$13,1,TRUE)</f>
        <v>10000</v>
      </c>
      <c r="F2564" t="str">
        <f>VLOOKUP($D2564,LU_A!$C$2:$D$13,2,TRUE)</f>
        <v>SmD</v>
      </c>
      <c r="G2564">
        <v>75</v>
      </c>
      <c r="H2564" t="s">
        <v>8220</v>
      </c>
      <c r="I2564" t="s">
        <v>8236</v>
      </c>
      <c r="J2564" t="s">
        <v>8249</v>
      </c>
      <c r="K2564">
        <v>1476189339</v>
      </c>
      <c r="L2564" s="8">
        <f t="shared" si="400"/>
        <v>42654.524756944447</v>
      </c>
      <c r="M2564" s="8">
        <f t="shared" si="403"/>
        <v>42654</v>
      </c>
      <c r="N2564" s="9">
        <f t="shared" si="404"/>
        <v>0.52475694444729015</v>
      </c>
      <c r="O2564">
        <v>1471005339</v>
      </c>
      <c r="P2564" s="8">
        <f t="shared" si="401"/>
        <v>42594.524756944447</v>
      </c>
      <c r="Q2564" s="8">
        <f t="shared" si="405"/>
        <v>42594</v>
      </c>
      <c r="R2564" s="9">
        <f t="shared" si="406"/>
        <v>0.52475694444729015</v>
      </c>
      <c r="S2564" t="b">
        <v>0</v>
      </c>
      <c r="T2564">
        <v>3</v>
      </c>
      <c r="U2564" t="str">
        <f t="shared" si="407"/>
        <v/>
      </c>
      <c r="V2564" t="str">
        <f t="shared" si="408"/>
        <v/>
      </c>
      <c r="W2564" t="b">
        <v>0</v>
      </c>
      <c r="X2564" t="s">
        <v>8282</v>
      </c>
      <c r="Y2564" s="3">
        <f t="shared" si="409"/>
        <v>7.4999999999999997E-3</v>
      </c>
      <c r="Z2564" s="4">
        <f t="shared" si="402"/>
        <v>25</v>
      </c>
      <c r="AA2564" t="s">
        <v>8332</v>
      </c>
      <c r="AB2564" t="s">
        <v>8333</v>
      </c>
      <c r="AC2564">
        <f>1</f>
        <v>1</v>
      </c>
    </row>
    <row r="2565" spans="1:29" ht="28.8" x14ac:dyDescent="0.3">
      <c r="A2565">
        <v>2563</v>
      </c>
      <c r="B2565" s="1" t="s">
        <v>2563</v>
      </c>
      <c r="C2565" s="1" t="s">
        <v>6673</v>
      </c>
      <c r="D2565">
        <v>20000</v>
      </c>
      <c r="E2565">
        <f>VLOOKUP(D2565,LU_A!$C$2:$D$13,1,TRUE)</f>
        <v>20000</v>
      </c>
      <c r="F2565" t="str">
        <f>VLOOKUP($D2565,LU_A!$C$2:$D$13,2,TRUE)</f>
        <v>MedB</v>
      </c>
      <c r="G2565">
        <v>0</v>
      </c>
      <c r="H2565" t="s">
        <v>8220</v>
      </c>
      <c r="I2565" t="s">
        <v>8224</v>
      </c>
      <c r="J2565" t="s">
        <v>8246</v>
      </c>
      <c r="K2565">
        <v>1438226451</v>
      </c>
      <c r="L2565" s="8">
        <f t="shared" si="400"/>
        <v>42215.139479166668</v>
      </c>
      <c r="M2565" s="8">
        <f t="shared" si="403"/>
        <v>42215</v>
      </c>
      <c r="N2565" s="9">
        <f t="shared" si="404"/>
        <v>0.13947916666802485</v>
      </c>
      <c r="O2565">
        <v>1433042451</v>
      </c>
      <c r="P2565" s="8">
        <f t="shared" si="401"/>
        <v>42155.139479166668</v>
      </c>
      <c r="Q2565" s="8">
        <f t="shared" si="405"/>
        <v>42155</v>
      </c>
      <c r="R2565" s="9">
        <f t="shared" si="406"/>
        <v>0.13947916666802485</v>
      </c>
      <c r="S2565" t="b">
        <v>0</v>
      </c>
      <c r="T2565">
        <v>0</v>
      </c>
      <c r="U2565" t="str">
        <f t="shared" si="407"/>
        <v/>
      </c>
      <c r="V2565" t="str">
        <f t="shared" si="408"/>
        <v/>
      </c>
      <c r="W2565" t="b">
        <v>0</v>
      </c>
      <c r="X2565" t="s">
        <v>8282</v>
      </c>
      <c r="Y2565" s="3">
        <f t="shared" si="409"/>
        <v>0</v>
      </c>
      <c r="Z2565" s="4" t="str">
        <f t="shared" si="402"/>
        <v xml:space="preserve"> </v>
      </c>
      <c r="AA2565" t="s">
        <v>8332</v>
      </c>
      <c r="AB2565" t="s">
        <v>8333</v>
      </c>
      <c r="AC2565">
        <f>1</f>
        <v>1</v>
      </c>
    </row>
    <row r="2566" spans="1:29" ht="43.2" x14ac:dyDescent="0.3">
      <c r="A2566">
        <v>2564</v>
      </c>
      <c r="B2566" s="1" t="s">
        <v>2564</v>
      </c>
      <c r="C2566" s="1" t="s">
        <v>6674</v>
      </c>
      <c r="D2566">
        <v>40000</v>
      </c>
      <c r="E2566">
        <f>VLOOKUP(D2566,LU_A!$C$2:$D$13,1,TRUE)</f>
        <v>40000</v>
      </c>
      <c r="F2566" t="str">
        <f>VLOOKUP($D2566,LU_A!$C$2:$D$13,2,TRUE)</f>
        <v>LgB</v>
      </c>
      <c r="G2566">
        <v>0</v>
      </c>
      <c r="H2566" t="s">
        <v>8220</v>
      </c>
      <c r="I2566" t="s">
        <v>8229</v>
      </c>
      <c r="J2566" t="s">
        <v>8251</v>
      </c>
      <c r="K2566">
        <v>1406854699</v>
      </c>
      <c r="L2566" s="8">
        <f t="shared" si="400"/>
        <v>41852.040497685186</v>
      </c>
      <c r="M2566" s="8">
        <f t="shared" si="403"/>
        <v>41852</v>
      </c>
      <c r="N2566" s="9">
        <f t="shared" si="404"/>
        <v>4.0497685185982846E-2</v>
      </c>
      <c r="O2566">
        <v>1404262699</v>
      </c>
      <c r="P2566" s="8">
        <f t="shared" si="401"/>
        <v>41822.040497685186</v>
      </c>
      <c r="Q2566" s="8">
        <f t="shared" si="405"/>
        <v>41822</v>
      </c>
      <c r="R2566" s="9">
        <f t="shared" si="406"/>
        <v>4.0497685185982846E-2</v>
      </c>
      <c r="S2566" t="b">
        <v>0</v>
      </c>
      <c r="T2566">
        <v>0</v>
      </c>
      <c r="U2566" t="str">
        <f t="shared" si="407"/>
        <v/>
      </c>
      <c r="V2566" t="str">
        <f t="shared" si="408"/>
        <v/>
      </c>
      <c r="W2566" t="b">
        <v>0</v>
      </c>
      <c r="X2566" t="s">
        <v>8282</v>
      </c>
      <c r="Y2566" s="3">
        <f t="shared" si="409"/>
        <v>0</v>
      </c>
      <c r="Z2566" s="4" t="str">
        <f t="shared" si="402"/>
        <v xml:space="preserve"> </v>
      </c>
      <c r="AA2566" t="s">
        <v>8332</v>
      </c>
      <c r="AB2566" t="s">
        <v>8333</v>
      </c>
      <c r="AC2566">
        <f>1</f>
        <v>1</v>
      </c>
    </row>
    <row r="2567" spans="1:29" ht="43.2" x14ac:dyDescent="0.3">
      <c r="A2567">
        <v>2565</v>
      </c>
      <c r="B2567" s="1" t="s">
        <v>2565</v>
      </c>
      <c r="C2567" s="1" t="s">
        <v>6675</v>
      </c>
      <c r="D2567">
        <v>10000</v>
      </c>
      <c r="E2567">
        <f>VLOOKUP(D2567,LU_A!$C$2:$D$13,1,TRUE)</f>
        <v>10000</v>
      </c>
      <c r="F2567" t="str">
        <f>VLOOKUP($D2567,LU_A!$C$2:$D$13,2,TRUE)</f>
        <v>SmD</v>
      </c>
      <c r="G2567">
        <v>100</v>
      </c>
      <c r="H2567" t="s">
        <v>8220</v>
      </c>
      <c r="I2567" t="s">
        <v>8224</v>
      </c>
      <c r="J2567" t="s">
        <v>8246</v>
      </c>
      <c r="K2567">
        <v>1462827000</v>
      </c>
      <c r="L2567" s="8">
        <f t="shared" si="400"/>
        <v>42499.868055555555</v>
      </c>
      <c r="M2567" s="8">
        <f t="shared" si="403"/>
        <v>42499</v>
      </c>
      <c r="N2567" s="9">
        <f t="shared" si="404"/>
        <v>0.86805555555474712</v>
      </c>
      <c r="O2567">
        <v>1457710589</v>
      </c>
      <c r="P2567" s="8">
        <f t="shared" si="401"/>
        <v>42440.650335648148</v>
      </c>
      <c r="Q2567" s="8">
        <f t="shared" si="405"/>
        <v>42440</v>
      </c>
      <c r="R2567" s="9">
        <f t="shared" si="406"/>
        <v>0.65033564814802958</v>
      </c>
      <c r="S2567" t="b">
        <v>0</v>
      </c>
      <c r="T2567">
        <v>1</v>
      </c>
      <c r="U2567" t="str">
        <f t="shared" si="407"/>
        <v/>
      </c>
      <c r="V2567" t="str">
        <f t="shared" si="408"/>
        <v/>
      </c>
      <c r="W2567" t="b">
        <v>0</v>
      </c>
      <c r="X2567" t="s">
        <v>8282</v>
      </c>
      <c r="Y2567" s="3">
        <f t="shared" si="409"/>
        <v>0.01</v>
      </c>
      <c r="Z2567" s="4">
        <f t="shared" si="402"/>
        <v>100</v>
      </c>
      <c r="AA2567" t="s">
        <v>8332</v>
      </c>
      <c r="AB2567" t="s">
        <v>8333</v>
      </c>
      <c r="AC2567">
        <f>1</f>
        <v>1</v>
      </c>
    </row>
    <row r="2568" spans="1:29" ht="43.2" x14ac:dyDescent="0.3">
      <c r="A2568">
        <v>2566</v>
      </c>
      <c r="B2568" s="1" t="s">
        <v>2566</v>
      </c>
      <c r="C2568" s="1" t="s">
        <v>6676</v>
      </c>
      <c r="D2568">
        <v>35000</v>
      </c>
      <c r="E2568">
        <f>VLOOKUP(D2568,LU_A!$C$2:$D$13,1,TRUE)</f>
        <v>35000</v>
      </c>
      <c r="F2568" t="str">
        <f>VLOOKUP($D2568,LU_A!$C$2:$D$13,2,TRUE)</f>
        <v>LgA</v>
      </c>
      <c r="G2568">
        <v>0</v>
      </c>
      <c r="H2568" t="s">
        <v>8220</v>
      </c>
      <c r="I2568" t="s">
        <v>8224</v>
      </c>
      <c r="J2568" t="s">
        <v>8246</v>
      </c>
      <c r="K2568">
        <v>1408663948</v>
      </c>
      <c r="L2568" s="8">
        <f t="shared" si="400"/>
        <v>41872.980879629627</v>
      </c>
      <c r="M2568" s="8">
        <f t="shared" si="403"/>
        <v>41872</v>
      </c>
      <c r="N2568" s="9">
        <f t="shared" si="404"/>
        <v>0.98087962962745223</v>
      </c>
      <c r="O2568">
        <v>1406071948</v>
      </c>
      <c r="P2568" s="8">
        <f t="shared" si="401"/>
        <v>41842.980879629627</v>
      </c>
      <c r="Q2568" s="8">
        <f t="shared" si="405"/>
        <v>41842</v>
      </c>
      <c r="R2568" s="9">
        <f t="shared" si="406"/>
        <v>0.98087962962745223</v>
      </c>
      <c r="S2568" t="b">
        <v>0</v>
      </c>
      <c r="T2568">
        <v>0</v>
      </c>
      <c r="U2568" t="str">
        <f t="shared" si="407"/>
        <v/>
      </c>
      <c r="V2568" t="str">
        <f t="shared" si="408"/>
        <v/>
      </c>
      <c r="W2568" t="b">
        <v>0</v>
      </c>
      <c r="X2568" t="s">
        <v>8282</v>
      </c>
      <c r="Y2568" s="3">
        <f t="shared" si="409"/>
        <v>0</v>
      </c>
      <c r="Z2568" s="4" t="str">
        <f t="shared" si="402"/>
        <v xml:space="preserve"> </v>
      </c>
      <c r="AA2568" t="s">
        <v>8332</v>
      </c>
      <c r="AB2568" t="s">
        <v>8333</v>
      </c>
      <c r="AC2568">
        <f>1</f>
        <v>1</v>
      </c>
    </row>
    <row r="2569" spans="1:29" ht="43.2" x14ac:dyDescent="0.3">
      <c r="A2569">
        <v>2567</v>
      </c>
      <c r="B2569" s="1" t="s">
        <v>2567</v>
      </c>
      <c r="C2569" s="1" t="s">
        <v>6677</v>
      </c>
      <c r="D2569">
        <v>45000</v>
      </c>
      <c r="E2569">
        <f>VLOOKUP(D2569,LU_A!$C$2:$D$13,1,TRUE)</f>
        <v>45000</v>
      </c>
      <c r="F2569" t="str">
        <f>VLOOKUP($D2569,LU_A!$C$2:$D$13,2,TRUE)</f>
        <v>LgC</v>
      </c>
      <c r="G2569">
        <v>120</v>
      </c>
      <c r="H2569" t="s">
        <v>8220</v>
      </c>
      <c r="I2569" t="s">
        <v>8224</v>
      </c>
      <c r="J2569" t="s">
        <v>8246</v>
      </c>
      <c r="K2569">
        <v>1429823138</v>
      </c>
      <c r="L2569" s="8">
        <f t="shared" si="400"/>
        <v>42117.878912037035</v>
      </c>
      <c r="M2569" s="8">
        <f t="shared" si="403"/>
        <v>42117</v>
      </c>
      <c r="N2569" s="9">
        <f t="shared" si="404"/>
        <v>0.87891203703475185</v>
      </c>
      <c r="O2569">
        <v>1427231138</v>
      </c>
      <c r="P2569" s="8">
        <f t="shared" si="401"/>
        <v>42087.878912037035</v>
      </c>
      <c r="Q2569" s="8">
        <f t="shared" si="405"/>
        <v>42087</v>
      </c>
      <c r="R2569" s="9">
        <f t="shared" si="406"/>
        <v>0.87891203703475185</v>
      </c>
      <c r="S2569" t="b">
        <v>0</v>
      </c>
      <c r="T2569">
        <v>2</v>
      </c>
      <c r="U2569" t="str">
        <f t="shared" si="407"/>
        <v/>
      </c>
      <c r="V2569" t="str">
        <f t="shared" si="408"/>
        <v/>
      </c>
      <c r="W2569" t="b">
        <v>0</v>
      </c>
      <c r="X2569" t="s">
        <v>8282</v>
      </c>
      <c r="Y2569" s="3">
        <f t="shared" si="409"/>
        <v>2.6666666666666666E-3</v>
      </c>
      <c r="Z2569" s="4">
        <f t="shared" si="402"/>
        <v>60</v>
      </c>
      <c r="AA2569" t="s">
        <v>8332</v>
      </c>
      <c r="AB2569" t="s">
        <v>8333</v>
      </c>
      <c r="AC2569">
        <f>1</f>
        <v>1</v>
      </c>
    </row>
    <row r="2570" spans="1:29" ht="43.2" x14ac:dyDescent="0.3">
      <c r="A2570">
        <v>2568</v>
      </c>
      <c r="B2570" s="1" t="s">
        <v>2568</v>
      </c>
      <c r="C2570" s="1" t="s">
        <v>6678</v>
      </c>
      <c r="D2570">
        <v>10000</v>
      </c>
      <c r="E2570">
        <f>VLOOKUP(D2570,LU_A!$C$2:$D$13,1,TRUE)</f>
        <v>10000</v>
      </c>
      <c r="F2570" t="str">
        <f>VLOOKUP($D2570,LU_A!$C$2:$D$13,2,TRUE)</f>
        <v>SmD</v>
      </c>
      <c r="G2570">
        <v>50</v>
      </c>
      <c r="H2570" t="s">
        <v>8220</v>
      </c>
      <c r="I2570" t="s">
        <v>8225</v>
      </c>
      <c r="J2570" t="s">
        <v>8247</v>
      </c>
      <c r="K2570">
        <v>1472745594</v>
      </c>
      <c r="L2570" s="8">
        <f t="shared" si="400"/>
        <v>42614.666597222225</v>
      </c>
      <c r="M2570" s="8">
        <f t="shared" si="403"/>
        <v>42614</v>
      </c>
      <c r="N2570" s="9">
        <f t="shared" si="404"/>
        <v>0.66659722222539131</v>
      </c>
      <c r="O2570">
        <v>1470153594</v>
      </c>
      <c r="P2570" s="8">
        <f t="shared" si="401"/>
        <v>42584.666597222225</v>
      </c>
      <c r="Q2570" s="8">
        <f t="shared" si="405"/>
        <v>42584</v>
      </c>
      <c r="R2570" s="9">
        <f t="shared" si="406"/>
        <v>0.66659722222539131</v>
      </c>
      <c r="S2570" t="b">
        <v>0</v>
      </c>
      <c r="T2570">
        <v>1</v>
      </c>
      <c r="U2570" t="str">
        <f t="shared" si="407"/>
        <v/>
      </c>
      <c r="V2570" t="str">
        <f t="shared" si="408"/>
        <v/>
      </c>
      <c r="W2570" t="b">
        <v>0</v>
      </c>
      <c r="X2570" t="s">
        <v>8282</v>
      </c>
      <c r="Y2570" s="3">
        <f t="shared" si="409"/>
        <v>5.0000000000000001E-3</v>
      </c>
      <c r="Z2570" s="4">
        <f t="shared" si="402"/>
        <v>50</v>
      </c>
      <c r="AA2570" t="s">
        <v>8332</v>
      </c>
      <c r="AB2570" t="s">
        <v>8333</v>
      </c>
      <c r="AC2570">
        <f>1</f>
        <v>1</v>
      </c>
    </row>
    <row r="2571" spans="1:29" ht="43.2" x14ac:dyDescent="0.3">
      <c r="A2571">
        <v>2569</v>
      </c>
      <c r="B2571" s="1" t="s">
        <v>2569</v>
      </c>
      <c r="C2571" s="1" t="s">
        <v>6679</v>
      </c>
      <c r="D2571">
        <v>6500</v>
      </c>
      <c r="E2571">
        <f>VLOOKUP(D2571,LU_A!$C$2:$D$13,1,TRUE)</f>
        <v>5000</v>
      </c>
      <c r="F2571" t="str">
        <f>VLOOKUP($D2571,LU_A!$C$2:$D$13,2,TRUE)</f>
        <v>SmC</v>
      </c>
      <c r="G2571">
        <v>145</v>
      </c>
      <c r="H2571" t="s">
        <v>8220</v>
      </c>
      <c r="I2571" t="s">
        <v>8224</v>
      </c>
      <c r="J2571" t="s">
        <v>8246</v>
      </c>
      <c r="K2571">
        <v>1442457112</v>
      </c>
      <c r="L2571" s="8">
        <f t="shared" si="400"/>
        <v>42264.105462962965</v>
      </c>
      <c r="M2571" s="8">
        <f t="shared" si="403"/>
        <v>42264</v>
      </c>
      <c r="N2571" s="9">
        <f t="shared" si="404"/>
        <v>0.10546296296524815</v>
      </c>
      <c r="O2571">
        <v>1439865112</v>
      </c>
      <c r="P2571" s="8">
        <f t="shared" si="401"/>
        <v>42234.105462962965</v>
      </c>
      <c r="Q2571" s="8">
        <f t="shared" si="405"/>
        <v>42234</v>
      </c>
      <c r="R2571" s="9">
        <f t="shared" si="406"/>
        <v>0.10546296296524815</v>
      </c>
      <c r="S2571" t="b">
        <v>0</v>
      </c>
      <c r="T2571">
        <v>2</v>
      </c>
      <c r="U2571" t="str">
        <f t="shared" si="407"/>
        <v/>
      </c>
      <c r="V2571" t="str">
        <f t="shared" si="408"/>
        <v/>
      </c>
      <c r="W2571" t="b">
        <v>0</v>
      </c>
      <c r="X2571" t="s">
        <v>8282</v>
      </c>
      <c r="Y2571" s="3">
        <f t="shared" si="409"/>
        <v>2.2307692307692306E-2</v>
      </c>
      <c r="Z2571" s="4">
        <f t="shared" si="402"/>
        <v>72.5</v>
      </c>
      <c r="AA2571" t="s">
        <v>8332</v>
      </c>
      <c r="AB2571" t="s">
        <v>8333</v>
      </c>
      <c r="AC2571">
        <f>1</f>
        <v>1</v>
      </c>
    </row>
    <row r="2572" spans="1:29" ht="43.2" x14ac:dyDescent="0.3">
      <c r="A2572">
        <v>2570</v>
      </c>
      <c r="B2572" s="1" t="s">
        <v>2570</v>
      </c>
      <c r="C2572" s="1" t="s">
        <v>6680</v>
      </c>
      <c r="D2572">
        <v>7000</v>
      </c>
      <c r="E2572">
        <f>VLOOKUP(D2572,LU_A!$C$2:$D$13,1,TRUE)</f>
        <v>5000</v>
      </c>
      <c r="F2572" t="str">
        <f>VLOOKUP($D2572,LU_A!$C$2:$D$13,2,TRUE)</f>
        <v>SmC</v>
      </c>
      <c r="G2572">
        <v>59</v>
      </c>
      <c r="H2572" t="s">
        <v>8220</v>
      </c>
      <c r="I2572" t="s">
        <v>8224</v>
      </c>
      <c r="J2572" t="s">
        <v>8246</v>
      </c>
      <c r="K2572">
        <v>1486590035</v>
      </c>
      <c r="L2572" s="8">
        <f t="shared" si="400"/>
        <v>42774.903182870374</v>
      </c>
      <c r="M2572" s="8">
        <f t="shared" si="403"/>
        <v>42774</v>
      </c>
      <c r="N2572" s="9">
        <f t="shared" si="404"/>
        <v>0.90318287037371192</v>
      </c>
      <c r="O2572">
        <v>1483998035</v>
      </c>
      <c r="P2572" s="8">
        <f t="shared" si="401"/>
        <v>42744.903182870374</v>
      </c>
      <c r="Q2572" s="8">
        <f t="shared" si="405"/>
        <v>42744</v>
      </c>
      <c r="R2572" s="9">
        <f t="shared" si="406"/>
        <v>0.90318287037371192</v>
      </c>
      <c r="S2572" t="b">
        <v>0</v>
      </c>
      <c r="T2572">
        <v>2</v>
      </c>
      <c r="U2572" t="str">
        <f t="shared" si="407"/>
        <v/>
      </c>
      <c r="V2572" t="str">
        <f t="shared" si="408"/>
        <v/>
      </c>
      <c r="W2572" t="b">
        <v>0</v>
      </c>
      <c r="X2572" t="s">
        <v>8282</v>
      </c>
      <c r="Y2572" s="3">
        <f t="shared" si="409"/>
        <v>8.4285714285714294E-3</v>
      </c>
      <c r="Z2572" s="4">
        <f t="shared" si="402"/>
        <v>29.5</v>
      </c>
      <c r="AA2572" t="s">
        <v>8332</v>
      </c>
      <c r="AB2572" t="s">
        <v>8333</v>
      </c>
      <c r="AC2572">
        <f>1</f>
        <v>1</v>
      </c>
    </row>
    <row r="2573" spans="1:29" ht="43.2" x14ac:dyDescent="0.3">
      <c r="A2573">
        <v>2571</v>
      </c>
      <c r="B2573" s="1" t="s">
        <v>2571</v>
      </c>
      <c r="C2573" s="1" t="s">
        <v>6681</v>
      </c>
      <c r="D2573">
        <v>100000</v>
      </c>
      <c r="E2573">
        <f>VLOOKUP(D2573,LU_A!$C$2:$D$13,1,TRUE)</f>
        <v>50000</v>
      </c>
      <c r="F2573" t="str">
        <f>VLOOKUP($D2573,LU_A!$C$2:$D$13,2,TRUE)</f>
        <v>LgD</v>
      </c>
      <c r="G2573">
        <v>250</v>
      </c>
      <c r="H2573" t="s">
        <v>8220</v>
      </c>
      <c r="I2573" t="s">
        <v>8226</v>
      </c>
      <c r="J2573" t="s">
        <v>8248</v>
      </c>
      <c r="K2573">
        <v>1463645521</v>
      </c>
      <c r="L2573" s="8">
        <f t="shared" si="400"/>
        <v>42509.341678240744</v>
      </c>
      <c r="M2573" s="8">
        <f t="shared" si="403"/>
        <v>42509</v>
      </c>
      <c r="N2573" s="9">
        <f t="shared" si="404"/>
        <v>0.34167824074393138</v>
      </c>
      <c r="O2573">
        <v>1458461521</v>
      </c>
      <c r="P2573" s="8">
        <f t="shared" si="401"/>
        <v>42449.341678240744</v>
      </c>
      <c r="Q2573" s="8">
        <f t="shared" si="405"/>
        <v>42449</v>
      </c>
      <c r="R2573" s="9">
        <f t="shared" si="406"/>
        <v>0.34167824074393138</v>
      </c>
      <c r="S2573" t="b">
        <v>0</v>
      </c>
      <c r="T2573">
        <v>4</v>
      </c>
      <c r="U2573" t="str">
        <f t="shared" si="407"/>
        <v/>
      </c>
      <c r="V2573" t="str">
        <f t="shared" si="408"/>
        <v/>
      </c>
      <c r="W2573" t="b">
        <v>0</v>
      </c>
      <c r="X2573" t="s">
        <v>8282</v>
      </c>
      <c r="Y2573" s="3">
        <f t="shared" si="409"/>
        <v>2.5000000000000001E-3</v>
      </c>
      <c r="Z2573" s="4">
        <f t="shared" si="402"/>
        <v>62.5</v>
      </c>
      <c r="AA2573" t="s">
        <v>8332</v>
      </c>
      <c r="AB2573" t="s">
        <v>8333</v>
      </c>
      <c r="AC2573">
        <f>1</f>
        <v>1</v>
      </c>
    </row>
    <row r="2574" spans="1:29" ht="43.2" x14ac:dyDescent="0.3">
      <c r="A2574">
        <v>2572</v>
      </c>
      <c r="B2574" s="1" t="s">
        <v>2572</v>
      </c>
      <c r="C2574" s="1" t="s">
        <v>6682</v>
      </c>
      <c r="D2574">
        <v>30000</v>
      </c>
      <c r="E2574">
        <f>VLOOKUP(D2574,LU_A!$C$2:$D$13,1,TRUE)</f>
        <v>30000</v>
      </c>
      <c r="F2574" t="str">
        <f>VLOOKUP($D2574,LU_A!$C$2:$D$13,2,TRUE)</f>
        <v>MedD</v>
      </c>
      <c r="G2574">
        <v>0</v>
      </c>
      <c r="H2574" t="s">
        <v>8220</v>
      </c>
      <c r="I2574" t="s">
        <v>8224</v>
      </c>
      <c r="J2574" t="s">
        <v>8246</v>
      </c>
      <c r="K2574">
        <v>1428893517</v>
      </c>
      <c r="L2574" s="8">
        <f t="shared" si="400"/>
        <v>42107.119409722218</v>
      </c>
      <c r="M2574" s="8">
        <f t="shared" si="403"/>
        <v>42107</v>
      </c>
      <c r="N2574" s="9">
        <f t="shared" si="404"/>
        <v>0.11940972221782431</v>
      </c>
      <c r="O2574">
        <v>1426301517</v>
      </c>
      <c r="P2574" s="8">
        <f t="shared" si="401"/>
        <v>42077.119409722218</v>
      </c>
      <c r="Q2574" s="8">
        <f t="shared" si="405"/>
        <v>42077</v>
      </c>
      <c r="R2574" s="9">
        <f t="shared" si="406"/>
        <v>0.11940972221782431</v>
      </c>
      <c r="S2574" t="b">
        <v>0</v>
      </c>
      <c r="T2574">
        <v>0</v>
      </c>
      <c r="U2574" t="str">
        <f t="shared" si="407"/>
        <v/>
      </c>
      <c r="V2574" t="str">
        <f t="shared" si="408"/>
        <v/>
      </c>
      <c r="W2574" t="b">
        <v>0</v>
      </c>
      <c r="X2574" t="s">
        <v>8282</v>
      </c>
      <c r="Y2574" s="3">
        <f t="shared" si="409"/>
        <v>0</v>
      </c>
      <c r="Z2574" s="4" t="str">
        <f t="shared" si="402"/>
        <v xml:space="preserve"> </v>
      </c>
      <c r="AA2574" t="s">
        <v>8332</v>
      </c>
      <c r="AB2574" t="s">
        <v>8333</v>
      </c>
      <c r="AC2574">
        <f>1</f>
        <v>1</v>
      </c>
    </row>
    <row r="2575" spans="1:29" ht="43.2" x14ac:dyDescent="0.3">
      <c r="A2575">
        <v>2573</v>
      </c>
      <c r="B2575" s="1" t="s">
        <v>2573</v>
      </c>
      <c r="C2575" s="1" t="s">
        <v>6683</v>
      </c>
      <c r="D2575">
        <v>8000</v>
      </c>
      <c r="E2575">
        <f>VLOOKUP(D2575,LU_A!$C$2:$D$13,1,TRUE)</f>
        <v>5000</v>
      </c>
      <c r="F2575" t="str">
        <f>VLOOKUP($D2575,LU_A!$C$2:$D$13,2,TRUE)</f>
        <v>SmC</v>
      </c>
      <c r="G2575">
        <v>0</v>
      </c>
      <c r="H2575" t="s">
        <v>8220</v>
      </c>
      <c r="I2575" t="s">
        <v>8224</v>
      </c>
      <c r="J2575" t="s">
        <v>8246</v>
      </c>
      <c r="K2575">
        <v>1408803149</v>
      </c>
      <c r="L2575" s="8">
        <f t="shared" si="400"/>
        <v>41874.592002314814</v>
      </c>
      <c r="M2575" s="8">
        <f t="shared" si="403"/>
        <v>41874</v>
      </c>
      <c r="N2575" s="9">
        <f t="shared" si="404"/>
        <v>0.59200231481372612</v>
      </c>
      <c r="O2575">
        <v>1404915149</v>
      </c>
      <c r="P2575" s="8">
        <f t="shared" si="401"/>
        <v>41829.592002314814</v>
      </c>
      <c r="Q2575" s="8">
        <f t="shared" si="405"/>
        <v>41829</v>
      </c>
      <c r="R2575" s="9">
        <f t="shared" si="406"/>
        <v>0.59200231481372612</v>
      </c>
      <c r="S2575" t="b">
        <v>0</v>
      </c>
      <c r="T2575">
        <v>0</v>
      </c>
      <c r="U2575" t="str">
        <f t="shared" si="407"/>
        <v/>
      </c>
      <c r="V2575" t="str">
        <f t="shared" si="408"/>
        <v/>
      </c>
      <c r="W2575" t="b">
        <v>0</v>
      </c>
      <c r="X2575" t="s">
        <v>8282</v>
      </c>
      <c r="Y2575" s="3">
        <f t="shared" si="409"/>
        <v>0</v>
      </c>
      <c r="Z2575" s="4" t="str">
        <f t="shared" si="402"/>
        <v xml:space="preserve"> </v>
      </c>
      <c r="AA2575" t="s">
        <v>8332</v>
      </c>
      <c r="AB2575" t="s">
        <v>8333</v>
      </c>
      <c r="AC2575">
        <f>1</f>
        <v>1</v>
      </c>
    </row>
    <row r="2576" spans="1:29" ht="43.2" x14ac:dyDescent="0.3">
      <c r="A2576">
        <v>2574</v>
      </c>
      <c r="B2576" s="1" t="s">
        <v>2574</v>
      </c>
      <c r="C2576" s="1" t="s">
        <v>6684</v>
      </c>
      <c r="D2576">
        <v>10000</v>
      </c>
      <c r="E2576">
        <f>VLOOKUP(D2576,LU_A!$C$2:$D$13,1,TRUE)</f>
        <v>10000</v>
      </c>
      <c r="F2576" t="str">
        <f>VLOOKUP($D2576,LU_A!$C$2:$D$13,2,TRUE)</f>
        <v>SmD</v>
      </c>
      <c r="G2576">
        <v>0</v>
      </c>
      <c r="H2576" t="s">
        <v>8220</v>
      </c>
      <c r="I2576" t="s">
        <v>8224</v>
      </c>
      <c r="J2576" t="s">
        <v>8246</v>
      </c>
      <c r="K2576">
        <v>1463600945</v>
      </c>
      <c r="L2576" s="8">
        <f t="shared" si="400"/>
        <v>42508.825752314813</v>
      </c>
      <c r="M2576" s="8">
        <f t="shared" si="403"/>
        <v>42508</v>
      </c>
      <c r="N2576" s="9">
        <f t="shared" si="404"/>
        <v>0.82575231481314404</v>
      </c>
      <c r="O2576">
        <v>1461786545</v>
      </c>
      <c r="P2576" s="8">
        <f t="shared" si="401"/>
        <v>42487.825752314813</v>
      </c>
      <c r="Q2576" s="8">
        <f t="shared" si="405"/>
        <v>42487</v>
      </c>
      <c r="R2576" s="9">
        <f t="shared" si="406"/>
        <v>0.82575231481314404</v>
      </c>
      <c r="S2576" t="b">
        <v>0</v>
      </c>
      <c r="T2576">
        <v>0</v>
      </c>
      <c r="U2576" t="str">
        <f t="shared" si="407"/>
        <v/>
      </c>
      <c r="V2576" t="str">
        <f t="shared" si="408"/>
        <v/>
      </c>
      <c r="W2576" t="b">
        <v>0</v>
      </c>
      <c r="X2576" t="s">
        <v>8282</v>
      </c>
      <c r="Y2576" s="3">
        <f t="shared" si="409"/>
        <v>0</v>
      </c>
      <c r="Z2576" s="4" t="str">
        <f t="shared" si="402"/>
        <v xml:space="preserve"> </v>
      </c>
      <c r="AA2576" t="s">
        <v>8332</v>
      </c>
      <c r="AB2576" t="s">
        <v>8333</v>
      </c>
      <c r="AC2576">
        <f>1</f>
        <v>1</v>
      </c>
    </row>
    <row r="2577" spans="1:29" ht="43.2" x14ac:dyDescent="0.3">
      <c r="A2577">
        <v>2575</v>
      </c>
      <c r="B2577" s="1" t="s">
        <v>2575</v>
      </c>
      <c r="C2577" s="1" t="s">
        <v>6685</v>
      </c>
      <c r="D2577">
        <v>85000</v>
      </c>
      <c r="E2577">
        <f>VLOOKUP(D2577,LU_A!$C$2:$D$13,1,TRUE)</f>
        <v>50000</v>
      </c>
      <c r="F2577" t="str">
        <f>VLOOKUP($D2577,LU_A!$C$2:$D$13,2,TRUE)</f>
        <v>LgD</v>
      </c>
      <c r="G2577">
        <v>0</v>
      </c>
      <c r="H2577" t="s">
        <v>8220</v>
      </c>
      <c r="I2577" t="s">
        <v>8224</v>
      </c>
      <c r="J2577" t="s">
        <v>8246</v>
      </c>
      <c r="K2577">
        <v>1421030194</v>
      </c>
      <c r="L2577" s="8">
        <f t="shared" si="400"/>
        <v>42016.108726851846</v>
      </c>
      <c r="M2577" s="8">
        <f t="shared" si="403"/>
        <v>42016</v>
      </c>
      <c r="N2577" s="9">
        <f t="shared" si="404"/>
        <v>0.10872685184585862</v>
      </c>
      <c r="O2577">
        <v>1418438194</v>
      </c>
      <c r="P2577" s="8">
        <f t="shared" si="401"/>
        <v>41986.108726851846</v>
      </c>
      <c r="Q2577" s="8">
        <f t="shared" si="405"/>
        <v>41986</v>
      </c>
      <c r="R2577" s="9">
        <f t="shared" si="406"/>
        <v>0.10872685184585862</v>
      </c>
      <c r="S2577" t="b">
        <v>0</v>
      </c>
      <c r="T2577">
        <v>0</v>
      </c>
      <c r="U2577" t="str">
        <f t="shared" si="407"/>
        <v/>
      </c>
      <c r="V2577" t="str">
        <f t="shared" si="408"/>
        <v/>
      </c>
      <c r="W2577" t="b">
        <v>0</v>
      </c>
      <c r="X2577" t="s">
        <v>8282</v>
      </c>
      <c r="Y2577" s="3">
        <f t="shared" si="409"/>
        <v>0</v>
      </c>
      <c r="Z2577" s="4" t="str">
        <f t="shared" si="402"/>
        <v xml:space="preserve"> </v>
      </c>
      <c r="AA2577" t="s">
        <v>8332</v>
      </c>
      <c r="AB2577" t="s">
        <v>8333</v>
      </c>
      <c r="AC2577">
        <f>1</f>
        <v>1</v>
      </c>
    </row>
    <row r="2578" spans="1:29" ht="28.8" x14ac:dyDescent="0.3">
      <c r="A2578">
        <v>2576</v>
      </c>
      <c r="B2578" s="1" t="s">
        <v>2576</v>
      </c>
      <c r="C2578" s="1" t="s">
        <v>6686</v>
      </c>
      <c r="D2578">
        <v>10000</v>
      </c>
      <c r="E2578">
        <f>VLOOKUP(D2578,LU_A!$C$2:$D$13,1,TRUE)</f>
        <v>10000</v>
      </c>
      <c r="F2578" t="str">
        <f>VLOOKUP($D2578,LU_A!$C$2:$D$13,2,TRUE)</f>
        <v>SmD</v>
      </c>
      <c r="G2578">
        <v>0</v>
      </c>
      <c r="H2578" t="s">
        <v>8220</v>
      </c>
      <c r="I2578" t="s">
        <v>8224</v>
      </c>
      <c r="J2578" t="s">
        <v>8246</v>
      </c>
      <c r="K2578">
        <v>1428707647</v>
      </c>
      <c r="L2578" s="8">
        <f t="shared" si="400"/>
        <v>42104.968136574069</v>
      </c>
      <c r="M2578" s="8">
        <f t="shared" si="403"/>
        <v>42104</v>
      </c>
      <c r="N2578" s="9">
        <f t="shared" si="404"/>
        <v>0.96813657406892162</v>
      </c>
      <c r="O2578">
        <v>1424823247</v>
      </c>
      <c r="P2578" s="8">
        <f t="shared" si="401"/>
        <v>42060.00980324074</v>
      </c>
      <c r="Q2578" s="8">
        <f t="shared" si="405"/>
        <v>42060</v>
      </c>
      <c r="R2578" s="9">
        <f t="shared" si="406"/>
        <v>9.8032407404389232E-3</v>
      </c>
      <c r="S2578" t="b">
        <v>0</v>
      </c>
      <c r="T2578">
        <v>0</v>
      </c>
      <c r="U2578" t="str">
        <f t="shared" si="407"/>
        <v/>
      </c>
      <c r="V2578" t="str">
        <f t="shared" si="408"/>
        <v/>
      </c>
      <c r="W2578" t="b">
        <v>0</v>
      </c>
      <c r="X2578" t="s">
        <v>8282</v>
      </c>
      <c r="Y2578" s="3">
        <f t="shared" si="409"/>
        <v>0</v>
      </c>
      <c r="Z2578" s="4" t="str">
        <f t="shared" si="402"/>
        <v xml:space="preserve"> </v>
      </c>
      <c r="AA2578" t="s">
        <v>8332</v>
      </c>
      <c r="AB2578" t="s">
        <v>8333</v>
      </c>
      <c r="AC2578">
        <f>1</f>
        <v>1</v>
      </c>
    </row>
    <row r="2579" spans="1:29" ht="43.2" x14ac:dyDescent="0.3">
      <c r="A2579">
        <v>2577</v>
      </c>
      <c r="B2579" s="1" t="s">
        <v>2577</v>
      </c>
      <c r="C2579" s="1" t="s">
        <v>6687</v>
      </c>
      <c r="D2579">
        <v>15000</v>
      </c>
      <c r="E2579">
        <f>VLOOKUP(D2579,LU_A!$C$2:$D$13,1,TRUE)</f>
        <v>15000</v>
      </c>
      <c r="F2579" t="str">
        <f>VLOOKUP($D2579,LU_A!$C$2:$D$13,2,TRUE)</f>
        <v>MedA</v>
      </c>
      <c r="G2579">
        <v>0</v>
      </c>
      <c r="H2579" t="s">
        <v>8220</v>
      </c>
      <c r="I2579" t="s">
        <v>8224</v>
      </c>
      <c r="J2579" t="s">
        <v>8246</v>
      </c>
      <c r="K2579">
        <v>1407181297</v>
      </c>
      <c r="L2579" s="8">
        <f t="shared" si="400"/>
        <v>41855.820567129631</v>
      </c>
      <c r="M2579" s="8">
        <f t="shared" si="403"/>
        <v>41855</v>
      </c>
      <c r="N2579" s="9">
        <f t="shared" si="404"/>
        <v>0.82056712963094469</v>
      </c>
      <c r="O2579">
        <v>1405021297</v>
      </c>
      <c r="P2579" s="8">
        <f t="shared" si="401"/>
        <v>41830.820567129631</v>
      </c>
      <c r="Q2579" s="8">
        <f t="shared" si="405"/>
        <v>41830</v>
      </c>
      <c r="R2579" s="9">
        <f t="shared" si="406"/>
        <v>0.82056712963094469</v>
      </c>
      <c r="S2579" t="b">
        <v>0</v>
      </c>
      <c r="T2579">
        <v>0</v>
      </c>
      <c r="U2579" t="str">
        <f t="shared" si="407"/>
        <v/>
      </c>
      <c r="V2579" t="str">
        <f t="shared" si="408"/>
        <v/>
      </c>
      <c r="W2579" t="b">
        <v>0</v>
      </c>
      <c r="X2579" t="s">
        <v>8282</v>
      </c>
      <c r="Y2579" s="3">
        <f t="shared" si="409"/>
        <v>0</v>
      </c>
      <c r="Z2579" s="4" t="str">
        <f t="shared" si="402"/>
        <v xml:space="preserve"> </v>
      </c>
      <c r="AA2579" t="s">
        <v>8332</v>
      </c>
      <c r="AB2579" t="s">
        <v>8333</v>
      </c>
      <c r="AC2579">
        <f>1</f>
        <v>1</v>
      </c>
    </row>
    <row r="2580" spans="1:29" ht="57.6" x14ac:dyDescent="0.3">
      <c r="A2580">
        <v>2578</v>
      </c>
      <c r="B2580" s="1" t="s">
        <v>2578</v>
      </c>
      <c r="C2580" s="1" t="s">
        <v>6688</v>
      </c>
      <c r="D2580">
        <v>6000</v>
      </c>
      <c r="E2580">
        <f>VLOOKUP(D2580,LU_A!$C$2:$D$13,1,TRUE)</f>
        <v>5000</v>
      </c>
      <c r="F2580" t="str">
        <f>VLOOKUP($D2580,LU_A!$C$2:$D$13,2,TRUE)</f>
        <v>SmC</v>
      </c>
      <c r="G2580">
        <v>0</v>
      </c>
      <c r="H2580" t="s">
        <v>8220</v>
      </c>
      <c r="I2580" t="s">
        <v>8224</v>
      </c>
      <c r="J2580" t="s">
        <v>8246</v>
      </c>
      <c r="K2580">
        <v>1444410000</v>
      </c>
      <c r="L2580" s="8">
        <f t="shared" si="400"/>
        <v>42286.708333333328</v>
      </c>
      <c r="M2580" s="8">
        <f t="shared" si="403"/>
        <v>42286</v>
      </c>
      <c r="N2580" s="9">
        <f t="shared" si="404"/>
        <v>0.70833333332848269</v>
      </c>
      <c r="O2580">
        <v>1440203579</v>
      </c>
      <c r="P2580" s="8">
        <f t="shared" si="401"/>
        <v>42238.022905092599</v>
      </c>
      <c r="Q2580" s="8">
        <f t="shared" si="405"/>
        <v>42238</v>
      </c>
      <c r="R2580" s="9">
        <f t="shared" si="406"/>
        <v>2.2905092599103227E-2</v>
      </c>
      <c r="S2580" t="b">
        <v>0</v>
      </c>
      <c r="T2580">
        <v>0</v>
      </c>
      <c r="U2580" t="str">
        <f t="shared" si="407"/>
        <v/>
      </c>
      <c r="V2580" t="str">
        <f t="shared" si="408"/>
        <v/>
      </c>
      <c r="W2580" t="b">
        <v>0</v>
      </c>
      <c r="X2580" t="s">
        <v>8282</v>
      </c>
      <c r="Y2580" s="3">
        <f t="shared" si="409"/>
        <v>0</v>
      </c>
      <c r="Z2580" s="4" t="str">
        <f t="shared" si="402"/>
        <v xml:space="preserve"> </v>
      </c>
      <c r="AA2580" t="s">
        <v>8332</v>
      </c>
      <c r="AB2580" t="s">
        <v>8333</v>
      </c>
      <c r="AC2580">
        <f>1</f>
        <v>1</v>
      </c>
    </row>
    <row r="2581" spans="1:29" ht="43.2" x14ac:dyDescent="0.3">
      <c r="A2581">
        <v>2579</v>
      </c>
      <c r="B2581" s="1" t="s">
        <v>2579</v>
      </c>
      <c r="C2581" s="1" t="s">
        <v>6689</v>
      </c>
      <c r="D2581">
        <v>200000</v>
      </c>
      <c r="E2581">
        <f>VLOOKUP(D2581,LU_A!$C$2:$D$13,1,TRUE)</f>
        <v>50000</v>
      </c>
      <c r="F2581" t="str">
        <f>VLOOKUP($D2581,LU_A!$C$2:$D$13,2,TRUE)</f>
        <v>LgD</v>
      </c>
      <c r="G2581">
        <v>277</v>
      </c>
      <c r="H2581" t="s">
        <v>8220</v>
      </c>
      <c r="I2581" t="s">
        <v>8224</v>
      </c>
      <c r="J2581" t="s">
        <v>8246</v>
      </c>
      <c r="K2581">
        <v>1410810903</v>
      </c>
      <c r="L2581" s="8">
        <f t="shared" si="400"/>
        <v>41897.829895833333</v>
      </c>
      <c r="M2581" s="8">
        <f t="shared" si="403"/>
        <v>41897</v>
      </c>
      <c r="N2581" s="9">
        <f t="shared" si="404"/>
        <v>0.82989583333255723</v>
      </c>
      <c r="O2581">
        <v>1405626903</v>
      </c>
      <c r="P2581" s="8">
        <f t="shared" si="401"/>
        <v>41837.829895833333</v>
      </c>
      <c r="Q2581" s="8">
        <f t="shared" si="405"/>
        <v>41837</v>
      </c>
      <c r="R2581" s="9">
        <f t="shared" si="406"/>
        <v>0.82989583333255723</v>
      </c>
      <c r="S2581" t="b">
        <v>0</v>
      </c>
      <c r="T2581">
        <v>12</v>
      </c>
      <c r="U2581" t="str">
        <f t="shared" si="407"/>
        <v/>
      </c>
      <c r="V2581" t="str">
        <f t="shared" si="408"/>
        <v/>
      </c>
      <c r="W2581" t="b">
        <v>0</v>
      </c>
      <c r="X2581" t="s">
        <v>8282</v>
      </c>
      <c r="Y2581" s="3">
        <f t="shared" si="409"/>
        <v>1.3849999999999999E-3</v>
      </c>
      <c r="Z2581" s="4">
        <f t="shared" si="402"/>
        <v>23.083333333333332</v>
      </c>
      <c r="AA2581" t="s">
        <v>8332</v>
      </c>
      <c r="AB2581" t="s">
        <v>8333</v>
      </c>
      <c r="AC2581">
        <f>1</f>
        <v>1</v>
      </c>
    </row>
    <row r="2582" spans="1:29" ht="43.2" x14ac:dyDescent="0.3">
      <c r="A2582">
        <v>2580</v>
      </c>
      <c r="B2582" s="1" t="s">
        <v>2580</v>
      </c>
      <c r="C2582" s="1" t="s">
        <v>6690</v>
      </c>
      <c r="D2582">
        <v>8500</v>
      </c>
      <c r="E2582">
        <f>VLOOKUP(D2582,LU_A!$C$2:$D$13,1,TRUE)</f>
        <v>5000</v>
      </c>
      <c r="F2582" t="str">
        <f>VLOOKUP($D2582,LU_A!$C$2:$D$13,2,TRUE)</f>
        <v>SmC</v>
      </c>
      <c r="G2582">
        <v>51</v>
      </c>
      <c r="H2582" t="s">
        <v>8220</v>
      </c>
      <c r="I2582" t="s">
        <v>8224</v>
      </c>
      <c r="J2582" t="s">
        <v>8246</v>
      </c>
      <c r="K2582">
        <v>1431745200</v>
      </c>
      <c r="L2582" s="8">
        <f t="shared" si="400"/>
        <v>42140.125</v>
      </c>
      <c r="M2582" s="8">
        <f t="shared" si="403"/>
        <v>42140</v>
      </c>
      <c r="N2582" s="9">
        <f t="shared" si="404"/>
        <v>0.125</v>
      </c>
      <c r="O2582">
        <v>1429170603</v>
      </c>
      <c r="P2582" s="8">
        <f t="shared" si="401"/>
        <v>42110.326423611114</v>
      </c>
      <c r="Q2582" s="8">
        <f t="shared" si="405"/>
        <v>42110</v>
      </c>
      <c r="R2582" s="9">
        <f t="shared" si="406"/>
        <v>0.32642361111356877</v>
      </c>
      <c r="S2582" t="b">
        <v>0</v>
      </c>
      <c r="T2582">
        <v>2</v>
      </c>
      <c r="U2582" t="str">
        <f t="shared" si="407"/>
        <v/>
      </c>
      <c r="V2582" t="str">
        <f t="shared" si="408"/>
        <v/>
      </c>
      <c r="W2582" t="b">
        <v>0</v>
      </c>
      <c r="X2582" t="s">
        <v>8282</v>
      </c>
      <c r="Y2582" s="3">
        <f t="shared" si="409"/>
        <v>6.0000000000000001E-3</v>
      </c>
      <c r="Z2582" s="4">
        <f t="shared" si="402"/>
        <v>25.5</v>
      </c>
      <c r="AA2582" t="s">
        <v>8332</v>
      </c>
      <c r="AB2582" t="s">
        <v>8333</v>
      </c>
      <c r="AC2582">
        <f>1</f>
        <v>1</v>
      </c>
    </row>
    <row r="2583" spans="1:29" ht="43.2" x14ac:dyDescent="0.3">
      <c r="A2583">
        <v>2581</v>
      </c>
      <c r="B2583" s="1" t="s">
        <v>2581</v>
      </c>
      <c r="C2583" s="1" t="s">
        <v>6691</v>
      </c>
      <c r="D2583">
        <v>5000</v>
      </c>
      <c r="E2583">
        <f>VLOOKUP(D2583,LU_A!$C$2:$D$13,1,TRUE)</f>
        <v>5000</v>
      </c>
      <c r="F2583" t="str">
        <f>VLOOKUP($D2583,LU_A!$C$2:$D$13,2,TRUE)</f>
        <v>SmC</v>
      </c>
      <c r="G2583">
        <v>530</v>
      </c>
      <c r="H2583" t="s">
        <v>8221</v>
      </c>
      <c r="I2583" t="s">
        <v>8224</v>
      </c>
      <c r="J2583" t="s">
        <v>8246</v>
      </c>
      <c r="K2583">
        <v>1447689898</v>
      </c>
      <c r="L2583" s="8">
        <f t="shared" si="400"/>
        <v>42324.670115740737</v>
      </c>
      <c r="M2583" s="8">
        <f t="shared" si="403"/>
        <v>42324</v>
      </c>
      <c r="N2583" s="9">
        <f t="shared" si="404"/>
        <v>0.67011574073694646</v>
      </c>
      <c r="O2583">
        <v>1445094298</v>
      </c>
      <c r="P2583" s="8">
        <f t="shared" si="401"/>
        <v>42294.628449074073</v>
      </c>
      <c r="Q2583" s="8">
        <f t="shared" si="405"/>
        <v>42294</v>
      </c>
      <c r="R2583" s="9">
        <f t="shared" si="406"/>
        <v>0.62844907407270512</v>
      </c>
      <c r="S2583" t="b">
        <v>0</v>
      </c>
      <c r="T2583">
        <v>11</v>
      </c>
      <c r="U2583" t="str">
        <f t="shared" si="407"/>
        <v/>
      </c>
      <c r="V2583">
        <f t="shared" si="408"/>
        <v>11</v>
      </c>
      <c r="W2583" t="b">
        <v>0</v>
      </c>
      <c r="X2583" t="s">
        <v>8282</v>
      </c>
      <c r="Y2583" s="3">
        <f t="shared" si="409"/>
        <v>0.106</v>
      </c>
      <c r="Z2583" s="4">
        <f t="shared" si="402"/>
        <v>48.18181818181818</v>
      </c>
      <c r="AA2583" t="s">
        <v>8332</v>
      </c>
      <c r="AB2583" t="s">
        <v>8333</v>
      </c>
      <c r="AC2583">
        <f>1</f>
        <v>1</v>
      </c>
    </row>
    <row r="2584" spans="1:29" ht="28.8" x14ac:dyDescent="0.3">
      <c r="A2584">
        <v>2582</v>
      </c>
      <c r="B2584" s="1" t="s">
        <v>2582</v>
      </c>
      <c r="C2584" s="1" t="s">
        <v>6692</v>
      </c>
      <c r="D2584">
        <v>90000</v>
      </c>
      <c r="E2584">
        <f>VLOOKUP(D2584,LU_A!$C$2:$D$13,1,TRUE)</f>
        <v>50000</v>
      </c>
      <c r="F2584" t="str">
        <f>VLOOKUP($D2584,LU_A!$C$2:$D$13,2,TRUE)</f>
        <v>LgD</v>
      </c>
      <c r="G2584">
        <v>1</v>
      </c>
      <c r="H2584" t="s">
        <v>8221</v>
      </c>
      <c r="I2584" t="s">
        <v>8224</v>
      </c>
      <c r="J2584" t="s">
        <v>8246</v>
      </c>
      <c r="K2584">
        <v>1477784634</v>
      </c>
      <c r="L2584" s="8">
        <f t="shared" si="400"/>
        <v>42672.988819444443</v>
      </c>
      <c r="M2584" s="8">
        <f t="shared" si="403"/>
        <v>42672</v>
      </c>
      <c r="N2584" s="9">
        <f t="shared" si="404"/>
        <v>0.98881944444292458</v>
      </c>
      <c r="O2584">
        <v>1475192634</v>
      </c>
      <c r="P2584" s="8">
        <f t="shared" si="401"/>
        <v>42642.988819444443</v>
      </c>
      <c r="Q2584" s="8">
        <f t="shared" si="405"/>
        <v>42642</v>
      </c>
      <c r="R2584" s="9">
        <f t="shared" si="406"/>
        <v>0.98881944444292458</v>
      </c>
      <c r="S2584" t="b">
        <v>0</v>
      </c>
      <c r="T2584">
        <v>1</v>
      </c>
      <c r="U2584" t="str">
        <f t="shared" si="407"/>
        <v/>
      </c>
      <c r="V2584">
        <f t="shared" si="408"/>
        <v>1</v>
      </c>
      <c r="W2584" t="b">
        <v>0</v>
      </c>
      <c r="X2584" t="s">
        <v>8282</v>
      </c>
      <c r="Y2584" s="3">
        <f t="shared" si="409"/>
        <v>1.1111111111111112E-5</v>
      </c>
      <c r="Z2584" s="4">
        <f t="shared" si="402"/>
        <v>1</v>
      </c>
      <c r="AA2584" t="s">
        <v>8332</v>
      </c>
      <c r="AB2584" t="s">
        <v>8333</v>
      </c>
      <c r="AC2584">
        <f>1</f>
        <v>1</v>
      </c>
    </row>
    <row r="2585" spans="1:29" ht="43.2" x14ac:dyDescent="0.3">
      <c r="A2585">
        <v>2583</v>
      </c>
      <c r="B2585" s="1" t="s">
        <v>2583</v>
      </c>
      <c r="C2585" s="1" t="s">
        <v>6693</v>
      </c>
      <c r="D2585">
        <v>1000</v>
      </c>
      <c r="E2585">
        <f>VLOOKUP(D2585,LU_A!$C$2:$D$13,1,TRUE)</f>
        <v>1000</v>
      </c>
      <c r="F2585" t="str">
        <f>VLOOKUP($D2585,LU_A!$C$2:$D$13,2,TRUE)</f>
        <v>SmB</v>
      </c>
      <c r="G2585">
        <v>5</v>
      </c>
      <c r="H2585" t="s">
        <v>8221</v>
      </c>
      <c r="I2585" t="s">
        <v>8224</v>
      </c>
      <c r="J2585" t="s">
        <v>8246</v>
      </c>
      <c r="K2585">
        <v>1426526880</v>
      </c>
      <c r="L2585" s="8">
        <f t="shared" si="400"/>
        <v>42079.727777777778</v>
      </c>
      <c r="M2585" s="8">
        <f t="shared" si="403"/>
        <v>42079</v>
      </c>
      <c r="N2585" s="9">
        <f t="shared" si="404"/>
        <v>0.72777777777810115</v>
      </c>
      <c r="O2585">
        <v>1421346480</v>
      </c>
      <c r="P2585" s="8">
        <f t="shared" si="401"/>
        <v>42019.76944444445</v>
      </c>
      <c r="Q2585" s="8">
        <f t="shared" si="405"/>
        <v>42019</v>
      </c>
      <c r="R2585" s="9">
        <f t="shared" si="406"/>
        <v>0.76944444444961846</v>
      </c>
      <c r="S2585" t="b">
        <v>0</v>
      </c>
      <c r="T2585">
        <v>5</v>
      </c>
      <c r="U2585" t="str">
        <f t="shared" si="407"/>
        <v/>
      </c>
      <c r="V2585">
        <f t="shared" si="408"/>
        <v>5</v>
      </c>
      <c r="W2585" t="b">
        <v>0</v>
      </c>
      <c r="X2585" t="s">
        <v>8282</v>
      </c>
      <c r="Y2585" s="3">
        <f t="shared" si="409"/>
        <v>5.0000000000000001E-3</v>
      </c>
      <c r="Z2585" s="4">
        <f t="shared" si="402"/>
        <v>1</v>
      </c>
      <c r="AA2585" t="s">
        <v>8332</v>
      </c>
      <c r="AB2585" t="s">
        <v>8333</v>
      </c>
      <c r="AC2585">
        <f>1</f>
        <v>1</v>
      </c>
    </row>
    <row r="2586" spans="1:29" ht="28.8" x14ac:dyDescent="0.3">
      <c r="A2586">
        <v>2584</v>
      </c>
      <c r="B2586" s="1" t="s">
        <v>2584</v>
      </c>
      <c r="C2586" s="1" t="s">
        <v>6694</v>
      </c>
      <c r="D2586">
        <v>10000</v>
      </c>
      <c r="E2586">
        <f>VLOOKUP(D2586,LU_A!$C$2:$D$13,1,TRUE)</f>
        <v>10000</v>
      </c>
      <c r="F2586" t="str">
        <f>VLOOKUP($D2586,LU_A!$C$2:$D$13,2,TRUE)</f>
        <v>SmD</v>
      </c>
      <c r="G2586">
        <v>0</v>
      </c>
      <c r="H2586" t="s">
        <v>8221</v>
      </c>
      <c r="I2586" t="s">
        <v>8224</v>
      </c>
      <c r="J2586" t="s">
        <v>8246</v>
      </c>
      <c r="K2586">
        <v>1434341369</v>
      </c>
      <c r="L2586" s="8">
        <f t="shared" si="400"/>
        <v>42170.173252314817</v>
      </c>
      <c r="M2586" s="8">
        <f t="shared" si="403"/>
        <v>42170</v>
      </c>
      <c r="N2586" s="9">
        <f t="shared" si="404"/>
        <v>0.1732523148166365</v>
      </c>
      <c r="O2586">
        <v>1431749369</v>
      </c>
      <c r="P2586" s="8">
        <f t="shared" si="401"/>
        <v>42140.173252314817</v>
      </c>
      <c r="Q2586" s="8">
        <f t="shared" si="405"/>
        <v>42140</v>
      </c>
      <c r="R2586" s="9">
        <f t="shared" si="406"/>
        <v>0.1732523148166365</v>
      </c>
      <c r="S2586" t="b">
        <v>0</v>
      </c>
      <c r="T2586">
        <v>0</v>
      </c>
      <c r="U2586" t="str">
        <f t="shared" si="407"/>
        <v/>
      </c>
      <c r="V2586">
        <f t="shared" si="408"/>
        <v>0</v>
      </c>
      <c r="W2586" t="b">
        <v>0</v>
      </c>
      <c r="X2586" t="s">
        <v>8282</v>
      </c>
      <c r="Y2586" s="3">
        <f t="shared" si="409"/>
        <v>0</v>
      </c>
      <c r="Z2586" s="4" t="str">
        <f t="shared" si="402"/>
        <v xml:space="preserve"> </v>
      </c>
      <c r="AA2586" t="s">
        <v>8332</v>
      </c>
      <c r="AB2586" t="s">
        <v>8333</v>
      </c>
      <c r="AC2586">
        <f>1</f>
        <v>1</v>
      </c>
    </row>
    <row r="2587" spans="1:29" ht="43.2" x14ac:dyDescent="0.3">
      <c r="A2587">
        <v>2585</v>
      </c>
      <c r="B2587" s="1" t="s">
        <v>2585</v>
      </c>
      <c r="C2587" s="1" t="s">
        <v>6695</v>
      </c>
      <c r="D2587">
        <v>30000</v>
      </c>
      <c r="E2587">
        <f>VLOOKUP(D2587,LU_A!$C$2:$D$13,1,TRUE)</f>
        <v>30000</v>
      </c>
      <c r="F2587" t="str">
        <f>VLOOKUP($D2587,LU_A!$C$2:$D$13,2,TRUE)</f>
        <v>MedD</v>
      </c>
      <c r="G2587">
        <v>50</v>
      </c>
      <c r="H2587" t="s">
        <v>8221</v>
      </c>
      <c r="I2587" t="s">
        <v>8224</v>
      </c>
      <c r="J2587" t="s">
        <v>8246</v>
      </c>
      <c r="K2587">
        <v>1404601632</v>
      </c>
      <c r="L2587" s="8">
        <f t="shared" si="400"/>
        <v>41825.963333333333</v>
      </c>
      <c r="M2587" s="8">
        <f t="shared" si="403"/>
        <v>41825</v>
      </c>
      <c r="N2587" s="9">
        <f t="shared" si="404"/>
        <v>0.96333333333313931</v>
      </c>
      <c r="O2587">
        <v>1402009632</v>
      </c>
      <c r="P2587" s="8">
        <f t="shared" si="401"/>
        <v>41795.963333333333</v>
      </c>
      <c r="Q2587" s="8">
        <f t="shared" si="405"/>
        <v>41795</v>
      </c>
      <c r="R2587" s="9">
        <f t="shared" si="406"/>
        <v>0.96333333333313931</v>
      </c>
      <c r="S2587" t="b">
        <v>0</v>
      </c>
      <c r="T2587">
        <v>1</v>
      </c>
      <c r="U2587" t="str">
        <f t="shared" si="407"/>
        <v/>
      </c>
      <c r="V2587">
        <f t="shared" si="408"/>
        <v>1</v>
      </c>
      <c r="W2587" t="b">
        <v>0</v>
      </c>
      <c r="X2587" t="s">
        <v>8282</v>
      </c>
      <c r="Y2587" s="3">
        <f t="shared" si="409"/>
        <v>1.6666666666666668E-3</v>
      </c>
      <c r="Z2587" s="4">
        <f t="shared" si="402"/>
        <v>50</v>
      </c>
      <c r="AA2587" t="s">
        <v>8332</v>
      </c>
      <c r="AB2587" t="s">
        <v>8333</v>
      </c>
      <c r="AC2587">
        <f>1</f>
        <v>1</v>
      </c>
    </row>
    <row r="2588" spans="1:29" ht="28.8" x14ac:dyDescent="0.3">
      <c r="A2588">
        <v>2586</v>
      </c>
      <c r="B2588" s="1" t="s">
        <v>2586</v>
      </c>
      <c r="C2588" s="1" t="s">
        <v>6696</v>
      </c>
      <c r="D2588">
        <v>3000</v>
      </c>
      <c r="E2588">
        <f>VLOOKUP(D2588,LU_A!$C$2:$D$13,1,TRUE)</f>
        <v>1000</v>
      </c>
      <c r="F2588" t="str">
        <f>VLOOKUP($D2588,LU_A!$C$2:$D$13,2,TRUE)</f>
        <v>SmB</v>
      </c>
      <c r="G2588">
        <v>5</v>
      </c>
      <c r="H2588" t="s">
        <v>8221</v>
      </c>
      <c r="I2588" t="s">
        <v>8225</v>
      </c>
      <c r="J2588" t="s">
        <v>8247</v>
      </c>
      <c r="K2588">
        <v>1451030136</v>
      </c>
      <c r="L2588" s="8">
        <f t="shared" si="400"/>
        <v>42363.330277777779</v>
      </c>
      <c r="M2588" s="8">
        <f t="shared" si="403"/>
        <v>42363</v>
      </c>
      <c r="N2588" s="9">
        <f t="shared" si="404"/>
        <v>0.33027777777897427</v>
      </c>
      <c r="O2588">
        <v>1448438136</v>
      </c>
      <c r="P2588" s="8">
        <f t="shared" si="401"/>
        <v>42333.330277777779</v>
      </c>
      <c r="Q2588" s="8">
        <f t="shared" si="405"/>
        <v>42333</v>
      </c>
      <c r="R2588" s="9">
        <f t="shared" si="406"/>
        <v>0.33027777777897427</v>
      </c>
      <c r="S2588" t="b">
        <v>0</v>
      </c>
      <c r="T2588">
        <v>1</v>
      </c>
      <c r="U2588" t="str">
        <f t="shared" si="407"/>
        <v/>
      </c>
      <c r="V2588">
        <f t="shared" si="408"/>
        <v>1</v>
      </c>
      <c r="W2588" t="b">
        <v>0</v>
      </c>
      <c r="X2588" t="s">
        <v>8282</v>
      </c>
      <c r="Y2588" s="3">
        <f t="shared" si="409"/>
        <v>1.6666666666666668E-3</v>
      </c>
      <c r="Z2588" s="4">
        <f t="shared" si="402"/>
        <v>5</v>
      </c>
      <c r="AA2588" t="s">
        <v>8332</v>
      </c>
      <c r="AB2588" t="s">
        <v>8333</v>
      </c>
      <c r="AC2588">
        <f>1</f>
        <v>1</v>
      </c>
    </row>
    <row r="2589" spans="1:29" ht="43.2" x14ac:dyDescent="0.3">
      <c r="A2589">
        <v>2587</v>
      </c>
      <c r="B2589" s="1" t="s">
        <v>2587</v>
      </c>
      <c r="C2589" s="1" t="s">
        <v>6697</v>
      </c>
      <c r="D2589">
        <v>50000</v>
      </c>
      <c r="E2589">
        <f>VLOOKUP(D2589,LU_A!$C$2:$D$13,1,TRUE)</f>
        <v>50000</v>
      </c>
      <c r="F2589" t="str">
        <f>VLOOKUP($D2589,LU_A!$C$2:$D$13,2,TRUE)</f>
        <v>LgD</v>
      </c>
      <c r="G2589">
        <v>1217</v>
      </c>
      <c r="H2589" t="s">
        <v>8221</v>
      </c>
      <c r="I2589" t="s">
        <v>8224</v>
      </c>
      <c r="J2589" t="s">
        <v>8246</v>
      </c>
      <c r="K2589">
        <v>1451491953</v>
      </c>
      <c r="L2589" s="8">
        <f t="shared" si="400"/>
        <v>42368.675381944442</v>
      </c>
      <c r="M2589" s="8">
        <f t="shared" si="403"/>
        <v>42368</v>
      </c>
      <c r="N2589" s="9">
        <f t="shared" si="404"/>
        <v>0.67538194444205146</v>
      </c>
      <c r="O2589">
        <v>1448899953</v>
      </c>
      <c r="P2589" s="8">
        <f t="shared" si="401"/>
        <v>42338.675381944442</v>
      </c>
      <c r="Q2589" s="8">
        <f t="shared" si="405"/>
        <v>42338</v>
      </c>
      <c r="R2589" s="9">
        <f t="shared" si="406"/>
        <v>0.67538194444205146</v>
      </c>
      <c r="S2589" t="b">
        <v>0</v>
      </c>
      <c r="T2589">
        <v>6</v>
      </c>
      <c r="U2589" t="str">
        <f t="shared" si="407"/>
        <v/>
      </c>
      <c r="V2589">
        <f t="shared" si="408"/>
        <v>6</v>
      </c>
      <c r="W2589" t="b">
        <v>0</v>
      </c>
      <c r="X2589" t="s">
        <v>8282</v>
      </c>
      <c r="Y2589" s="3">
        <f t="shared" si="409"/>
        <v>2.4340000000000001E-2</v>
      </c>
      <c r="Z2589" s="4">
        <f t="shared" si="402"/>
        <v>202.83333333333334</v>
      </c>
      <c r="AA2589" t="s">
        <v>8332</v>
      </c>
      <c r="AB2589" t="s">
        <v>8333</v>
      </c>
      <c r="AC2589">
        <f>1</f>
        <v>1</v>
      </c>
    </row>
    <row r="2590" spans="1:29" ht="57.6" x14ac:dyDescent="0.3">
      <c r="A2590">
        <v>2588</v>
      </c>
      <c r="B2590" s="1" t="s">
        <v>2588</v>
      </c>
      <c r="C2590" s="1" t="s">
        <v>6698</v>
      </c>
      <c r="D2590">
        <v>6000</v>
      </c>
      <c r="E2590">
        <f>VLOOKUP(D2590,LU_A!$C$2:$D$13,1,TRUE)</f>
        <v>5000</v>
      </c>
      <c r="F2590" t="str">
        <f>VLOOKUP($D2590,LU_A!$C$2:$D$13,2,TRUE)</f>
        <v>SmC</v>
      </c>
      <c r="G2590">
        <v>233</v>
      </c>
      <c r="H2590" t="s">
        <v>8221</v>
      </c>
      <c r="I2590" t="s">
        <v>8224</v>
      </c>
      <c r="J2590" t="s">
        <v>8246</v>
      </c>
      <c r="K2590">
        <v>1427807640</v>
      </c>
      <c r="L2590" s="8">
        <f t="shared" si="400"/>
        <v>42094.551388888889</v>
      </c>
      <c r="M2590" s="8">
        <f t="shared" si="403"/>
        <v>42094</v>
      </c>
      <c r="N2590" s="9">
        <f t="shared" si="404"/>
        <v>0.55138888888905058</v>
      </c>
      <c r="O2590">
        <v>1423325626</v>
      </c>
      <c r="P2590" s="8">
        <f t="shared" si="401"/>
        <v>42042.676226851851</v>
      </c>
      <c r="Q2590" s="8">
        <f t="shared" si="405"/>
        <v>42042</v>
      </c>
      <c r="R2590" s="9">
        <f t="shared" si="406"/>
        <v>0.67622685185051523</v>
      </c>
      <c r="S2590" t="b">
        <v>0</v>
      </c>
      <c r="T2590">
        <v>8</v>
      </c>
      <c r="U2590" t="str">
        <f t="shared" si="407"/>
        <v/>
      </c>
      <c r="V2590">
        <f t="shared" si="408"/>
        <v>8</v>
      </c>
      <c r="W2590" t="b">
        <v>0</v>
      </c>
      <c r="X2590" t="s">
        <v>8282</v>
      </c>
      <c r="Y2590" s="3">
        <f t="shared" si="409"/>
        <v>3.8833333333333331E-2</v>
      </c>
      <c r="Z2590" s="4">
        <f t="shared" si="402"/>
        <v>29.125</v>
      </c>
      <c r="AA2590" t="s">
        <v>8332</v>
      </c>
      <c r="AB2590" t="s">
        <v>8333</v>
      </c>
      <c r="AC2590">
        <f>1</f>
        <v>1</v>
      </c>
    </row>
    <row r="2591" spans="1:29" ht="43.2" x14ac:dyDescent="0.3">
      <c r="A2591">
        <v>2589</v>
      </c>
      <c r="B2591" s="1" t="s">
        <v>2589</v>
      </c>
      <c r="C2591" s="1" t="s">
        <v>6699</v>
      </c>
      <c r="D2591">
        <v>50000</v>
      </c>
      <c r="E2591">
        <f>VLOOKUP(D2591,LU_A!$C$2:$D$13,1,TRUE)</f>
        <v>50000</v>
      </c>
      <c r="F2591" t="str">
        <f>VLOOKUP($D2591,LU_A!$C$2:$D$13,2,TRUE)</f>
        <v>LgD</v>
      </c>
      <c r="G2591">
        <v>5</v>
      </c>
      <c r="H2591" t="s">
        <v>8221</v>
      </c>
      <c r="I2591" t="s">
        <v>8232</v>
      </c>
      <c r="J2591" t="s">
        <v>8253</v>
      </c>
      <c r="K2591">
        <v>1458733927</v>
      </c>
      <c r="L2591" s="8">
        <f t="shared" si="400"/>
        <v>42452.494525462964</v>
      </c>
      <c r="M2591" s="8">
        <f t="shared" si="403"/>
        <v>42452</v>
      </c>
      <c r="N2591" s="9">
        <f t="shared" si="404"/>
        <v>0.49452546296379296</v>
      </c>
      <c r="O2591">
        <v>1456145527</v>
      </c>
      <c r="P2591" s="8">
        <f t="shared" si="401"/>
        <v>42422.536192129628</v>
      </c>
      <c r="Q2591" s="8">
        <f t="shared" si="405"/>
        <v>42422</v>
      </c>
      <c r="R2591" s="9">
        <f t="shared" si="406"/>
        <v>0.53619212962803431</v>
      </c>
      <c r="S2591" t="b">
        <v>0</v>
      </c>
      <c r="T2591">
        <v>1</v>
      </c>
      <c r="U2591" t="str">
        <f t="shared" si="407"/>
        <v/>
      </c>
      <c r="V2591">
        <f t="shared" si="408"/>
        <v>1</v>
      </c>
      <c r="W2591" t="b">
        <v>0</v>
      </c>
      <c r="X2591" t="s">
        <v>8282</v>
      </c>
      <c r="Y2591" s="3">
        <f t="shared" si="409"/>
        <v>1E-4</v>
      </c>
      <c r="Z2591" s="4">
        <f t="shared" si="402"/>
        <v>5</v>
      </c>
      <c r="AA2591" t="s">
        <v>8332</v>
      </c>
      <c r="AB2591" t="s">
        <v>8333</v>
      </c>
      <c r="AC2591">
        <f>1</f>
        <v>1</v>
      </c>
    </row>
    <row r="2592" spans="1:29" ht="43.2" x14ac:dyDescent="0.3">
      <c r="A2592">
        <v>2590</v>
      </c>
      <c r="B2592" s="1" t="s">
        <v>2590</v>
      </c>
      <c r="C2592" s="1" t="s">
        <v>6700</v>
      </c>
      <c r="D2592">
        <v>3000</v>
      </c>
      <c r="E2592">
        <f>VLOOKUP(D2592,LU_A!$C$2:$D$13,1,TRUE)</f>
        <v>1000</v>
      </c>
      <c r="F2592" t="str">
        <f>VLOOKUP($D2592,LU_A!$C$2:$D$13,2,TRUE)</f>
        <v>SmB</v>
      </c>
      <c r="G2592">
        <v>0</v>
      </c>
      <c r="H2592" t="s">
        <v>8221</v>
      </c>
      <c r="I2592" t="s">
        <v>8226</v>
      </c>
      <c r="J2592" t="s">
        <v>8248</v>
      </c>
      <c r="K2592">
        <v>1453817297</v>
      </c>
      <c r="L2592" s="8">
        <f t="shared" si="400"/>
        <v>42395.589085648149</v>
      </c>
      <c r="M2592" s="8">
        <f t="shared" si="403"/>
        <v>42395</v>
      </c>
      <c r="N2592" s="9">
        <f t="shared" si="404"/>
        <v>0.58908564814919373</v>
      </c>
      <c r="O2592">
        <v>1453212497</v>
      </c>
      <c r="P2592" s="8">
        <f t="shared" si="401"/>
        <v>42388.589085648149</v>
      </c>
      <c r="Q2592" s="8">
        <f t="shared" si="405"/>
        <v>42388</v>
      </c>
      <c r="R2592" s="9">
        <f t="shared" si="406"/>
        <v>0.58908564814919373</v>
      </c>
      <c r="S2592" t="b">
        <v>0</v>
      </c>
      <c r="T2592">
        <v>0</v>
      </c>
      <c r="U2592" t="str">
        <f t="shared" si="407"/>
        <v/>
      </c>
      <c r="V2592">
        <f t="shared" si="408"/>
        <v>0</v>
      </c>
      <c r="W2592" t="b">
        <v>0</v>
      </c>
      <c r="X2592" t="s">
        <v>8282</v>
      </c>
      <c r="Y2592" s="3">
        <f t="shared" si="409"/>
        <v>0</v>
      </c>
      <c r="Z2592" s="4" t="str">
        <f t="shared" si="402"/>
        <v xml:space="preserve"> </v>
      </c>
      <c r="AA2592" t="s">
        <v>8332</v>
      </c>
      <c r="AB2592" t="s">
        <v>8333</v>
      </c>
      <c r="AC2592">
        <f>1</f>
        <v>1</v>
      </c>
    </row>
    <row r="2593" spans="1:29" ht="43.2" x14ac:dyDescent="0.3">
      <c r="A2593">
        <v>2591</v>
      </c>
      <c r="B2593" s="1" t="s">
        <v>2591</v>
      </c>
      <c r="C2593" s="1" t="s">
        <v>6701</v>
      </c>
      <c r="D2593">
        <v>1500</v>
      </c>
      <c r="E2593">
        <f>VLOOKUP(D2593,LU_A!$C$2:$D$13,1,TRUE)</f>
        <v>1000</v>
      </c>
      <c r="F2593" t="str">
        <f>VLOOKUP($D2593,LU_A!$C$2:$D$13,2,TRUE)</f>
        <v>SmB</v>
      </c>
      <c r="G2593">
        <v>26</v>
      </c>
      <c r="H2593" t="s">
        <v>8221</v>
      </c>
      <c r="I2593" t="s">
        <v>8224</v>
      </c>
      <c r="J2593" t="s">
        <v>8246</v>
      </c>
      <c r="K2593">
        <v>1457901924</v>
      </c>
      <c r="L2593" s="8">
        <f t="shared" si="400"/>
        <v>42442.864861111113</v>
      </c>
      <c r="M2593" s="8">
        <f t="shared" si="403"/>
        <v>42442</v>
      </c>
      <c r="N2593" s="9">
        <f t="shared" si="404"/>
        <v>0.86486111111298669</v>
      </c>
      <c r="O2593">
        <v>1452721524</v>
      </c>
      <c r="P2593" s="8">
        <f t="shared" si="401"/>
        <v>42382.906527777777</v>
      </c>
      <c r="Q2593" s="8">
        <f t="shared" si="405"/>
        <v>42382</v>
      </c>
      <c r="R2593" s="9">
        <f t="shared" si="406"/>
        <v>0.90652777777722804</v>
      </c>
      <c r="S2593" t="b">
        <v>0</v>
      </c>
      <c r="T2593">
        <v>2</v>
      </c>
      <c r="U2593" t="str">
        <f t="shared" si="407"/>
        <v/>
      </c>
      <c r="V2593">
        <f t="shared" si="408"/>
        <v>2</v>
      </c>
      <c r="W2593" t="b">
        <v>0</v>
      </c>
      <c r="X2593" t="s">
        <v>8282</v>
      </c>
      <c r="Y2593" s="3">
        <f t="shared" si="409"/>
        <v>1.7333333333333333E-2</v>
      </c>
      <c r="Z2593" s="4">
        <f t="shared" si="402"/>
        <v>13</v>
      </c>
      <c r="AA2593" t="s">
        <v>8332</v>
      </c>
      <c r="AB2593" t="s">
        <v>8333</v>
      </c>
      <c r="AC2593">
        <f>1</f>
        <v>1</v>
      </c>
    </row>
    <row r="2594" spans="1:29" ht="57.6" x14ac:dyDescent="0.3">
      <c r="A2594">
        <v>2592</v>
      </c>
      <c r="B2594" s="1" t="s">
        <v>2592</v>
      </c>
      <c r="C2594" s="1" t="s">
        <v>6702</v>
      </c>
      <c r="D2594">
        <v>30000</v>
      </c>
      <c r="E2594">
        <f>VLOOKUP(D2594,LU_A!$C$2:$D$13,1,TRUE)</f>
        <v>30000</v>
      </c>
      <c r="F2594" t="str">
        <f>VLOOKUP($D2594,LU_A!$C$2:$D$13,2,TRUE)</f>
        <v>MedD</v>
      </c>
      <c r="G2594">
        <v>50</v>
      </c>
      <c r="H2594" t="s">
        <v>8221</v>
      </c>
      <c r="I2594" t="s">
        <v>8224</v>
      </c>
      <c r="J2594" t="s">
        <v>8246</v>
      </c>
      <c r="K2594">
        <v>1412536421</v>
      </c>
      <c r="L2594" s="8">
        <f t="shared" si="400"/>
        <v>41917.801168981481</v>
      </c>
      <c r="M2594" s="8">
        <f t="shared" si="403"/>
        <v>41917</v>
      </c>
      <c r="N2594" s="9">
        <f t="shared" si="404"/>
        <v>0.80116898148116888</v>
      </c>
      <c r="O2594">
        <v>1409944421</v>
      </c>
      <c r="P2594" s="8">
        <f t="shared" si="401"/>
        <v>41887.801168981481</v>
      </c>
      <c r="Q2594" s="8">
        <f t="shared" si="405"/>
        <v>41887</v>
      </c>
      <c r="R2594" s="9">
        <f t="shared" si="406"/>
        <v>0.80116898148116888</v>
      </c>
      <c r="S2594" t="b">
        <v>0</v>
      </c>
      <c r="T2594">
        <v>1</v>
      </c>
      <c r="U2594" t="str">
        <f t="shared" si="407"/>
        <v/>
      </c>
      <c r="V2594">
        <f t="shared" si="408"/>
        <v>1</v>
      </c>
      <c r="W2594" t="b">
        <v>0</v>
      </c>
      <c r="X2594" t="s">
        <v>8282</v>
      </c>
      <c r="Y2594" s="3">
        <f t="shared" si="409"/>
        <v>1.6666666666666668E-3</v>
      </c>
      <c r="Z2594" s="4">
        <f t="shared" si="402"/>
        <v>50</v>
      </c>
      <c r="AA2594" t="s">
        <v>8332</v>
      </c>
      <c r="AB2594" t="s">
        <v>8333</v>
      </c>
      <c r="AC2594">
        <f>1</f>
        <v>1</v>
      </c>
    </row>
    <row r="2595" spans="1:29" ht="43.2" x14ac:dyDescent="0.3">
      <c r="A2595">
        <v>2593</v>
      </c>
      <c r="B2595" s="1" t="s">
        <v>2593</v>
      </c>
      <c r="C2595" s="1" t="s">
        <v>6703</v>
      </c>
      <c r="D2595">
        <v>10000</v>
      </c>
      <c r="E2595">
        <f>VLOOKUP(D2595,LU_A!$C$2:$D$13,1,TRUE)</f>
        <v>10000</v>
      </c>
      <c r="F2595" t="str">
        <f>VLOOKUP($D2595,LU_A!$C$2:$D$13,2,TRUE)</f>
        <v>SmD</v>
      </c>
      <c r="G2595">
        <v>0</v>
      </c>
      <c r="H2595" t="s">
        <v>8221</v>
      </c>
      <c r="I2595" t="s">
        <v>8224</v>
      </c>
      <c r="J2595" t="s">
        <v>8246</v>
      </c>
      <c r="K2595">
        <v>1429993026</v>
      </c>
      <c r="L2595" s="8">
        <f t="shared" si="400"/>
        <v>42119.84520833334</v>
      </c>
      <c r="M2595" s="8">
        <f t="shared" si="403"/>
        <v>42119</v>
      </c>
      <c r="N2595" s="9">
        <f t="shared" si="404"/>
        <v>0.84520833333954215</v>
      </c>
      <c r="O2595">
        <v>1427401026</v>
      </c>
      <c r="P2595" s="8">
        <f t="shared" si="401"/>
        <v>42089.84520833334</v>
      </c>
      <c r="Q2595" s="8">
        <f t="shared" si="405"/>
        <v>42089</v>
      </c>
      <c r="R2595" s="9">
        <f t="shared" si="406"/>
        <v>0.84520833333954215</v>
      </c>
      <c r="S2595" t="b">
        <v>0</v>
      </c>
      <c r="T2595">
        <v>0</v>
      </c>
      <c r="U2595" t="str">
        <f t="shared" si="407"/>
        <v/>
      </c>
      <c r="V2595">
        <f t="shared" si="408"/>
        <v>0</v>
      </c>
      <c r="W2595" t="b">
        <v>0</v>
      </c>
      <c r="X2595" t="s">
        <v>8282</v>
      </c>
      <c r="Y2595" s="3">
        <f t="shared" si="409"/>
        <v>0</v>
      </c>
      <c r="Z2595" s="4" t="str">
        <f t="shared" si="402"/>
        <v xml:space="preserve"> </v>
      </c>
      <c r="AA2595" t="s">
        <v>8332</v>
      </c>
      <c r="AB2595" t="s">
        <v>8333</v>
      </c>
      <c r="AC2595">
        <f>1</f>
        <v>1</v>
      </c>
    </row>
    <row r="2596" spans="1:29" ht="43.2" x14ac:dyDescent="0.3">
      <c r="A2596">
        <v>2594</v>
      </c>
      <c r="B2596" s="1" t="s">
        <v>2594</v>
      </c>
      <c r="C2596" s="1" t="s">
        <v>6704</v>
      </c>
      <c r="D2596">
        <v>80000</v>
      </c>
      <c r="E2596">
        <f>VLOOKUP(D2596,LU_A!$C$2:$D$13,1,TRUE)</f>
        <v>50000</v>
      </c>
      <c r="F2596" t="str">
        <f>VLOOKUP($D2596,LU_A!$C$2:$D$13,2,TRUE)</f>
        <v>LgD</v>
      </c>
      <c r="G2596">
        <v>1</v>
      </c>
      <c r="H2596" t="s">
        <v>8221</v>
      </c>
      <c r="I2596" t="s">
        <v>8224</v>
      </c>
      <c r="J2596" t="s">
        <v>8246</v>
      </c>
      <c r="K2596">
        <v>1407453228</v>
      </c>
      <c r="L2596" s="8">
        <f t="shared" si="400"/>
        <v>41858.967916666668</v>
      </c>
      <c r="M2596" s="8">
        <f t="shared" si="403"/>
        <v>41858</v>
      </c>
      <c r="N2596" s="9">
        <f t="shared" si="404"/>
        <v>0.96791666666831588</v>
      </c>
      <c r="O2596">
        <v>1404861228</v>
      </c>
      <c r="P2596" s="8">
        <f t="shared" si="401"/>
        <v>41828.967916666668</v>
      </c>
      <c r="Q2596" s="8">
        <f t="shared" si="405"/>
        <v>41828</v>
      </c>
      <c r="R2596" s="9">
        <f t="shared" si="406"/>
        <v>0.96791666666831588</v>
      </c>
      <c r="S2596" t="b">
        <v>0</v>
      </c>
      <c r="T2596">
        <v>1</v>
      </c>
      <c r="U2596" t="str">
        <f t="shared" si="407"/>
        <v/>
      </c>
      <c r="V2596">
        <f t="shared" si="408"/>
        <v>1</v>
      </c>
      <c r="W2596" t="b">
        <v>0</v>
      </c>
      <c r="X2596" t="s">
        <v>8282</v>
      </c>
      <c r="Y2596" s="3">
        <f t="shared" si="409"/>
        <v>1.2500000000000001E-5</v>
      </c>
      <c r="Z2596" s="4">
        <f t="shared" si="402"/>
        <v>1</v>
      </c>
      <c r="AA2596" t="s">
        <v>8332</v>
      </c>
      <c r="AB2596" t="s">
        <v>8333</v>
      </c>
      <c r="AC2596">
        <f>1</f>
        <v>1</v>
      </c>
    </row>
    <row r="2597" spans="1:29" ht="28.8" x14ac:dyDescent="0.3">
      <c r="A2597">
        <v>2595</v>
      </c>
      <c r="B2597" s="1" t="s">
        <v>2595</v>
      </c>
      <c r="C2597" s="1" t="s">
        <v>6705</v>
      </c>
      <c r="D2597">
        <v>15000</v>
      </c>
      <c r="E2597">
        <f>VLOOKUP(D2597,LU_A!$C$2:$D$13,1,TRUE)</f>
        <v>15000</v>
      </c>
      <c r="F2597" t="str">
        <f>VLOOKUP($D2597,LU_A!$C$2:$D$13,2,TRUE)</f>
        <v>MedA</v>
      </c>
      <c r="G2597">
        <v>1825</v>
      </c>
      <c r="H2597" t="s">
        <v>8221</v>
      </c>
      <c r="I2597" t="s">
        <v>8224</v>
      </c>
      <c r="J2597" t="s">
        <v>8246</v>
      </c>
      <c r="K2597">
        <v>1487915500</v>
      </c>
      <c r="L2597" s="8">
        <f t="shared" si="400"/>
        <v>42790.244212962964</v>
      </c>
      <c r="M2597" s="8">
        <f t="shared" si="403"/>
        <v>42790</v>
      </c>
      <c r="N2597" s="9">
        <f t="shared" si="404"/>
        <v>0.24421296296350192</v>
      </c>
      <c r="O2597">
        <v>1485323500</v>
      </c>
      <c r="P2597" s="8">
        <f t="shared" si="401"/>
        <v>42760.244212962964</v>
      </c>
      <c r="Q2597" s="8">
        <f t="shared" si="405"/>
        <v>42760</v>
      </c>
      <c r="R2597" s="9">
        <f t="shared" si="406"/>
        <v>0.24421296296350192</v>
      </c>
      <c r="S2597" t="b">
        <v>0</v>
      </c>
      <c r="T2597">
        <v>19</v>
      </c>
      <c r="U2597" t="str">
        <f t="shared" si="407"/>
        <v/>
      </c>
      <c r="V2597">
        <f t="shared" si="408"/>
        <v>19</v>
      </c>
      <c r="W2597" t="b">
        <v>0</v>
      </c>
      <c r="X2597" t="s">
        <v>8282</v>
      </c>
      <c r="Y2597" s="3">
        <f t="shared" si="409"/>
        <v>0.12166666666666667</v>
      </c>
      <c r="Z2597" s="4">
        <f t="shared" si="402"/>
        <v>96.05263157894737</v>
      </c>
      <c r="AA2597" t="s">
        <v>8332</v>
      </c>
      <c r="AB2597" t="s">
        <v>8333</v>
      </c>
      <c r="AC2597">
        <f>1</f>
        <v>1</v>
      </c>
    </row>
    <row r="2598" spans="1:29" ht="43.2" x14ac:dyDescent="0.3">
      <c r="A2598">
        <v>2596</v>
      </c>
      <c r="B2598" s="1" t="s">
        <v>2596</v>
      </c>
      <c r="C2598" s="1" t="s">
        <v>6706</v>
      </c>
      <c r="D2598">
        <v>35000</v>
      </c>
      <c r="E2598">
        <f>VLOOKUP(D2598,LU_A!$C$2:$D$13,1,TRUE)</f>
        <v>35000</v>
      </c>
      <c r="F2598" t="str">
        <f>VLOOKUP($D2598,LU_A!$C$2:$D$13,2,TRUE)</f>
        <v>LgA</v>
      </c>
      <c r="G2598">
        <v>8256</v>
      </c>
      <c r="H2598" t="s">
        <v>8221</v>
      </c>
      <c r="I2598" t="s">
        <v>8229</v>
      </c>
      <c r="J2598" t="s">
        <v>8251</v>
      </c>
      <c r="K2598">
        <v>1407427009</v>
      </c>
      <c r="L2598" s="8">
        <f t="shared" si="400"/>
        <v>41858.664456018516</v>
      </c>
      <c r="M2598" s="8">
        <f t="shared" si="403"/>
        <v>41858</v>
      </c>
      <c r="N2598" s="9">
        <f t="shared" si="404"/>
        <v>0.66445601851592073</v>
      </c>
      <c r="O2598">
        <v>1404835009</v>
      </c>
      <c r="P2598" s="8">
        <f t="shared" si="401"/>
        <v>41828.664456018516</v>
      </c>
      <c r="Q2598" s="8">
        <f t="shared" si="405"/>
        <v>41828</v>
      </c>
      <c r="R2598" s="9">
        <f t="shared" si="406"/>
        <v>0.66445601851592073</v>
      </c>
      <c r="S2598" t="b">
        <v>0</v>
      </c>
      <c r="T2598">
        <v>27</v>
      </c>
      <c r="U2598" t="str">
        <f t="shared" si="407"/>
        <v/>
      </c>
      <c r="V2598">
        <f t="shared" si="408"/>
        <v>27</v>
      </c>
      <c r="W2598" t="b">
        <v>0</v>
      </c>
      <c r="X2598" t="s">
        <v>8282</v>
      </c>
      <c r="Y2598" s="3">
        <f t="shared" si="409"/>
        <v>0.23588571428571428</v>
      </c>
      <c r="Z2598" s="4">
        <f t="shared" si="402"/>
        <v>305.77777777777777</v>
      </c>
      <c r="AA2598" t="s">
        <v>8332</v>
      </c>
      <c r="AB2598" t="s">
        <v>8333</v>
      </c>
      <c r="AC2598">
        <f>1</f>
        <v>1</v>
      </c>
    </row>
    <row r="2599" spans="1:29" ht="43.2" x14ac:dyDescent="0.3">
      <c r="A2599">
        <v>2597</v>
      </c>
      <c r="B2599" s="1" t="s">
        <v>2597</v>
      </c>
      <c r="C2599" s="1" t="s">
        <v>6707</v>
      </c>
      <c r="D2599">
        <v>1500</v>
      </c>
      <c r="E2599">
        <f>VLOOKUP(D2599,LU_A!$C$2:$D$13,1,TRUE)</f>
        <v>1000</v>
      </c>
      <c r="F2599" t="str">
        <f>VLOOKUP($D2599,LU_A!$C$2:$D$13,2,TRUE)</f>
        <v>SmB</v>
      </c>
      <c r="G2599">
        <v>85</v>
      </c>
      <c r="H2599" t="s">
        <v>8221</v>
      </c>
      <c r="I2599" t="s">
        <v>8225</v>
      </c>
      <c r="J2599" t="s">
        <v>8247</v>
      </c>
      <c r="K2599">
        <v>1466323917</v>
      </c>
      <c r="L2599" s="8">
        <f t="shared" si="400"/>
        <v>42540.341631944444</v>
      </c>
      <c r="M2599" s="8">
        <f t="shared" si="403"/>
        <v>42540</v>
      </c>
      <c r="N2599" s="9">
        <f t="shared" si="404"/>
        <v>0.34163194444408873</v>
      </c>
      <c r="O2599">
        <v>1463731917</v>
      </c>
      <c r="P2599" s="8">
        <f t="shared" si="401"/>
        <v>42510.341631944444</v>
      </c>
      <c r="Q2599" s="8">
        <f t="shared" si="405"/>
        <v>42510</v>
      </c>
      <c r="R2599" s="9">
        <f t="shared" si="406"/>
        <v>0.34163194444408873</v>
      </c>
      <c r="S2599" t="b">
        <v>0</v>
      </c>
      <c r="T2599">
        <v>7</v>
      </c>
      <c r="U2599" t="str">
        <f t="shared" si="407"/>
        <v/>
      </c>
      <c r="V2599">
        <f t="shared" si="408"/>
        <v>7</v>
      </c>
      <c r="W2599" t="b">
        <v>0</v>
      </c>
      <c r="X2599" t="s">
        <v>8282</v>
      </c>
      <c r="Y2599" s="3">
        <f t="shared" si="409"/>
        <v>5.6666666666666664E-2</v>
      </c>
      <c r="Z2599" s="4">
        <f t="shared" si="402"/>
        <v>12.142857142857142</v>
      </c>
      <c r="AA2599" t="s">
        <v>8332</v>
      </c>
      <c r="AB2599" t="s">
        <v>8333</v>
      </c>
      <c r="AC2599">
        <f>1</f>
        <v>1</v>
      </c>
    </row>
    <row r="2600" spans="1:29" ht="43.2" x14ac:dyDescent="0.3">
      <c r="A2600">
        <v>2598</v>
      </c>
      <c r="B2600" s="1" t="s">
        <v>2598</v>
      </c>
      <c r="C2600" s="1" t="s">
        <v>6708</v>
      </c>
      <c r="D2600">
        <v>3000</v>
      </c>
      <c r="E2600">
        <f>VLOOKUP(D2600,LU_A!$C$2:$D$13,1,TRUE)</f>
        <v>1000</v>
      </c>
      <c r="F2600" t="str">
        <f>VLOOKUP($D2600,LU_A!$C$2:$D$13,2,TRUE)</f>
        <v>SmB</v>
      </c>
      <c r="G2600">
        <v>1170</v>
      </c>
      <c r="H2600" t="s">
        <v>8221</v>
      </c>
      <c r="I2600" t="s">
        <v>8224</v>
      </c>
      <c r="J2600" t="s">
        <v>8246</v>
      </c>
      <c r="K2600">
        <v>1443039001</v>
      </c>
      <c r="L2600" s="8">
        <f t="shared" si="400"/>
        <v>42270.840289351851</v>
      </c>
      <c r="M2600" s="8">
        <f t="shared" si="403"/>
        <v>42270</v>
      </c>
      <c r="N2600" s="9">
        <f t="shared" si="404"/>
        <v>0.84028935185051523</v>
      </c>
      <c r="O2600">
        <v>1440447001</v>
      </c>
      <c r="P2600" s="8">
        <f t="shared" si="401"/>
        <v>42240.840289351851</v>
      </c>
      <c r="Q2600" s="8">
        <f t="shared" si="405"/>
        <v>42240</v>
      </c>
      <c r="R2600" s="9">
        <f t="shared" si="406"/>
        <v>0.84028935185051523</v>
      </c>
      <c r="S2600" t="b">
        <v>0</v>
      </c>
      <c r="T2600">
        <v>14</v>
      </c>
      <c r="U2600" t="str">
        <f t="shared" si="407"/>
        <v/>
      </c>
      <c r="V2600">
        <f t="shared" si="408"/>
        <v>14</v>
      </c>
      <c r="W2600" t="b">
        <v>0</v>
      </c>
      <c r="X2600" t="s">
        <v>8282</v>
      </c>
      <c r="Y2600" s="3">
        <f t="shared" si="409"/>
        <v>0.39</v>
      </c>
      <c r="Z2600" s="4">
        <f t="shared" si="402"/>
        <v>83.571428571428569</v>
      </c>
      <c r="AA2600" t="s">
        <v>8332</v>
      </c>
      <c r="AB2600" t="s">
        <v>8333</v>
      </c>
      <c r="AC2600">
        <f>1</f>
        <v>1</v>
      </c>
    </row>
    <row r="2601" spans="1:29" ht="28.8" x14ac:dyDescent="0.3">
      <c r="A2601">
        <v>2599</v>
      </c>
      <c r="B2601" s="1" t="s">
        <v>2599</v>
      </c>
      <c r="C2601" s="1" t="s">
        <v>6709</v>
      </c>
      <c r="D2601">
        <v>9041</v>
      </c>
      <c r="E2601">
        <f>VLOOKUP(D2601,LU_A!$C$2:$D$13,1,TRUE)</f>
        <v>5000</v>
      </c>
      <c r="F2601" t="str">
        <f>VLOOKUP($D2601,LU_A!$C$2:$D$13,2,TRUE)</f>
        <v>SmC</v>
      </c>
      <c r="G2601">
        <v>90</v>
      </c>
      <c r="H2601" t="s">
        <v>8221</v>
      </c>
      <c r="I2601" t="s">
        <v>8224</v>
      </c>
      <c r="J2601" t="s">
        <v>8246</v>
      </c>
      <c r="K2601">
        <v>1407089147</v>
      </c>
      <c r="L2601" s="8">
        <f t="shared" si="400"/>
        <v>41854.754016203704</v>
      </c>
      <c r="M2601" s="8">
        <f t="shared" si="403"/>
        <v>41854</v>
      </c>
      <c r="N2601" s="9">
        <f t="shared" si="404"/>
        <v>0.75401620370394085</v>
      </c>
      <c r="O2601">
        <v>1403201147</v>
      </c>
      <c r="P2601" s="8">
        <f t="shared" si="401"/>
        <v>41809.754016203704</v>
      </c>
      <c r="Q2601" s="8">
        <f t="shared" si="405"/>
        <v>41809</v>
      </c>
      <c r="R2601" s="9">
        <f t="shared" si="406"/>
        <v>0.75401620370394085</v>
      </c>
      <c r="S2601" t="b">
        <v>0</v>
      </c>
      <c r="T2601">
        <v>5</v>
      </c>
      <c r="U2601" t="str">
        <f t="shared" si="407"/>
        <v/>
      </c>
      <c r="V2601">
        <f t="shared" si="408"/>
        <v>5</v>
      </c>
      <c r="W2601" t="b">
        <v>0</v>
      </c>
      <c r="X2601" t="s">
        <v>8282</v>
      </c>
      <c r="Y2601" s="3">
        <f t="shared" si="409"/>
        <v>9.9546510341776348E-3</v>
      </c>
      <c r="Z2601" s="4">
        <f t="shared" si="402"/>
        <v>18</v>
      </c>
      <c r="AA2601" t="s">
        <v>8332</v>
      </c>
      <c r="AB2601" t="s">
        <v>8333</v>
      </c>
      <c r="AC2601">
        <f>1</f>
        <v>1</v>
      </c>
    </row>
    <row r="2602" spans="1:29" ht="43.2" x14ac:dyDescent="0.3">
      <c r="A2602">
        <v>2600</v>
      </c>
      <c r="B2602" s="1" t="s">
        <v>2600</v>
      </c>
      <c r="C2602" s="1" t="s">
        <v>6710</v>
      </c>
      <c r="D2602">
        <v>50000</v>
      </c>
      <c r="E2602">
        <f>VLOOKUP(D2602,LU_A!$C$2:$D$13,1,TRUE)</f>
        <v>50000</v>
      </c>
      <c r="F2602" t="str">
        <f>VLOOKUP($D2602,LU_A!$C$2:$D$13,2,TRUE)</f>
        <v>LgD</v>
      </c>
      <c r="G2602">
        <v>3466</v>
      </c>
      <c r="H2602" t="s">
        <v>8221</v>
      </c>
      <c r="I2602" t="s">
        <v>8224</v>
      </c>
      <c r="J2602" t="s">
        <v>8246</v>
      </c>
      <c r="K2602">
        <v>1458938200</v>
      </c>
      <c r="L2602" s="8">
        <f t="shared" si="400"/>
        <v>42454.858796296292</v>
      </c>
      <c r="M2602" s="8">
        <f t="shared" si="403"/>
        <v>42454</v>
      </c>
      <c r="N2602" s="9">
        <f t="shared" si="404"/>
        <v>0.85879629629198462</v>
      </c>
      <c r="O2602">
        <v>1453757800</v>
      </c>
      <c r="P2602" s="8">
        <f t="shared" si="401"/>
        <v>42394.900462962964</v>
      </c>
      <c r="Q2602" s="8">
        <f t="shared" si="405"/>
        <v>42394</v>
      </c>
      <c r="R2602" s="9">
        <f t="shared" si="406"/>
        <v>0.90046296296350192</v>
      </c>
      <c r="S2602" t="b">
        <v>0</v>
      </c>
      <c r="T2602">
        <v>30</v>
      </c>
      <c r="U2602" t="str">
        <f t="shared" si="407"/>
        <v/>
      </c>
      <c r="V2602">
        <f t="shared" si="408"/>
        <v>30</v>
      </c>
      <c r="W2602" t="b">
        <v>0</v>
      </c>
      <c r="X2602" t="s">
        <v>8282</v>
      </c>
      <c r="Y2602" s="3">
        <f t="shared" si="409"/>
        <v>6.9320000000000007E-2</v>
      </c>
      <c r="Z2602" s="4">
        <f t="shared" si="402"/>
        <v>115.53333333333333</v>
      </c>
      <c r="AA2602" t="s">
        <v>8332</v>
      </c>
      <c r="AB2602" t="s">
        <v>8333</v>
      </c>
      <c r="AC2602">
        <f>1</f>
        <v>1</v>
      </c>
    </row>
    <row r="2603" spans="1:29" ht="57.6" x14ac:dyDescent="0.3">
      <c r="A2603">
        <v>2601</v>
      </c>
      <c r="B2603" s="1" t="s">
        <v>2601</v>
      </c>
      <c r="C2603" s="1" t="s">
        <v>6711</v>
      </c>
      <c r="D2603">
        <v>500</v>
      </c>
      <c r="E2603">
        <f>VLOOKUP(D2603,LU_A!$C$2:$D$13,1,TRUE)</f>
        <v>0</v>
      </c>
      <c r="F2603" t="str">
        <f>VLOOKUP($D2603,LU_A!$C$2:$D$13,2,TRUE)</f>
        <v>SmA</v>
      </c>
      <c r="G2603">
        <v>3307</v>
      </c>
      <c r="H2603" t="s">
        <v>8219</v>
      </c>
      <c r="I2603" t="s">
        <v>8224</v>
      </c>
      <c r="J2603" t="s">
        <v>8246</v>
      </c>
      <c r="K2603">
        <v>1347508740</v>
      </c>
      <c r="L2603" s="8">
        <f t="shared" si="400"/>
        <v>41165.165972222225</v>
      </c>
      <c r="M2603" s="8">
        <f t="shared" si="403"/>
        <v>41165</v>
      </c>
      <c r="N2603" s="9">
        <f t="shared" si="404"/>
        <v>0.16597222222480923</v>
      </c>
      <c r="O2603">
        <v>1346276349</v>
      </c>
      <c r="P2603" s="8">
        <f t="shared" si="401"/>
        <v>41150.902187499996</v>
      </c>
      <c r="Q2603" s="8">
        <f t="shared" si="405"/>
        <v>41150</v>
      </c>
      <c r="R2603" s="9">
        <f t="shared" si="406"/>
        <v>0.9021874999962165</v>
      </c>
      <c r="S2603" t="b">
        <v>1</v>
      </c>
      <c r="T2603">
        <v>151</v>
      </c>
      <c r="U2603">
        <f t="shared" si="407"/>
        <v>151</v>
      </c>
      <c r="V2603" t="str">
        <f t="shared" si="408"/>
        <v/>
      </c>
      <c r="W2603" t="b">
        <v>1</v>
      </c>
      <c r="X2603" t="s">
        <v>8299</v>
      </c>
      <c r="Y2603" s="3">
        <f t="shared" si="409"/>
        <v>6.6139999999999999</v>
      </c>
      <c r="Z2603" s="4">
        <f t="shared" si="402"/>
        <v>21.900662251655628</v>
      </c>
      <c r="AA2603" t="s">
        <v>8315</v>
      </c>
      <c r="AB2603" t="s">
        <v>8351</v>
      </c>
      <c r="AC2603">
        <f>1</f>
        <v>1</v>
      </c>
    </row>
    <row r="2604" spans="1:29" ht="43.2" x14ac:dyDescent="0.3">
      <c r="A2604">
        <v>2602</v>
      </c>
      <c r="B2604" s="1" t="s">
        <v>2602</v>
      </c>
      <c r="C2604" s="1" t="s">
        <v>6712</v>
      </c>
      <c r="D2604">
        <v>12000</v>
      </c>
      <c r="E2604">
        <f>VLOOKUP(D2604,LU_A!$C$2:$D$13,1,TRUE)</f>
        <v>10000</v>
      </c>
      <c r="F2604" t="str">
        <f>VLOOKUP($D2604,LU_A!$C$2:$D$13,2,TRUE)</f>
        <v>SmD</v>
      </c>
      <c r="G2604">
        <v>39131</v>
      </c>
      <c r="H2604" t="s">
        <v>8219</v>
      </c>
      <c r="I2604" t="s">
        <v>8224</v>
      </c>
      <c r="J2604" t="s">
        <v>8246</v>
      </c>
      <c r="K2604">
        <v>1415827200</v>
      </c>
      <c r="L2604" s="8">
        <f t="shared" si="400"/>
        <v>41955.888888888891</v>
      </c>
      <c r="M2604" s="8">
        <f t="shared" si="403"/>
        <v>41955</v>
      </c>
      <c r="N2604" s="9">
        <f t="shared" si="404"/>
        <v>0.88888888889050577</v>
      </c>
      <c r="O2604">
        <v>1412358968</v>
      </c>
      <c r="P2604" s="8">
        <f t="shared" si="401"/>
        <v>41915.747314814813</v>
      </c>
      <c r="Q2604" s="8">
        <f t="shared" si="405"/>
        <v>41915</v>
      </c>
      <c r="R2604" s="9">
        <f t="shared" si="406"/>
        <v>0.747314814812853</v>
      </c>
      <c r="S2604" t="b">
        <v>1</v>
      </c>
      <c r="T2604">
        <v>489</v>
      </c>
      <c r="U2604">
        <f t="shared" si="407"/>
        <v>489</v>
      </c>
      <c r="V2604" t="str">
        <f t="shared" si="408"/>
        <v/>
      </c>
      <c r="W2604" t="b">
        <v>1</v>
      </c>
      <c r="X2604" t="s">
        <v>8299</v>
      </c>
      <c r="Y2604" s="3">
        <f t="shared" si="409"/>
        <v>3.2609166666666667</v>
      </c>
      <c r="Z2604" s="4">
        <f t="shared" si="402"/>
        <v>80.022494887525568</v>
      </c>
      <c r="AA2604" t="s">
        <v>8315</v>
      </c>
      <c r="AB2604" t="s">
        <v>8351</v>
      </c>
      <c r="AC2604">
        <f>1</f>
        <v>1</v>
      </c>
    </row>
    <row r="2605" spans="1:29" ht="28.8" x14ac:dyDescent="0.3">
      <c r="A2605">
        <v>2603</v>
      </c>
      <c r="B2605" s="1" t="s">
        <v>2603</v>
      </c>
      <c r="C2605" s="1" t="s">
        <v>6713</v>
      </c>
      <c r="D2605">
        <v>1750</v>
      </c>
      <c r="E2605">
        <f>VLOOKUP(D2605,LU_A!$C$2:$D$13,1,TRUE)</f>
        <v>1000</v>
      </c>
      <c r="F2605" t="str">
        <f>VLOOKUP($D2605,LU_A!$C$2:$D$13,2,TRUE)</f>
        <v>SmB</v>
      </c>
      <c r="G2605">
        <v>1776</v>
      </c>
      <c r="H2605" t="s">
        <v>8219</v>
      </c>
      <c r="I2605" t="s">
        <v>8224</v>
      </c>
      <c r="J2605" t="s">
        <v>8246</v>
      </c>
      <c r="K2605">
        <v>1387835654</v>
      </c>
      <c r="L2605" s="8">
        <f t="shared" si="400"/>
        <v>41631.912662037037</v>
      </c>
      <c r="M2605" s="8">
        <f t="shared" si="403"/>
        <v>41631</v>
      </c>
      <c r="N2605" s="9">
        <f t="shared" si="404"/>
        <v>0.91266203703708015</v>
      </c>
      <c r="O2605">
        <v>1386626054</v>
      </c>
      <c r="P2605" s="8">
        <f t="shared" si="401"/>
        <v>41617.912662037037</v>
      </c>
      <c r="Q2605" s="8">
        <f t="shared" si="405"/>
        <v>41617</v>
      </c>
      <c r="R2605" s="9">
        <f t="shared" si="406"/>
        <v>0.91266203703708015</v>
      </c>
      <c r="S2605" t="b">
        <v>1</v>
      </c>
      <c r="T2605">
        <v>50</v>
      </c>
      <c r="U2605">
        <f t="shared" si="407"/>
        <v>50</v>
      </c>
      <c r="V2605" t="str">
        <f t="shared" si="408"/>
        <v/>
      </c>
      <c r="W2605" t="b">
        <v>1</v>
      </c>
      <c r="X2605" t="s">
        <v>8299</v>
      </c>
      <c r="Y2605" s="3">
        <f t="shared" si="409"/>
        <v>1.0148571428571429</v>
      </c>
      <c r="Z2605" s="4">
        <f t="shared" si="402"/>
        <v>35.520000000000003</v>
      </c>
      <c r="AA2605" t="s">
        <v>8315</v>
      </c>
      <c r="AB2605" t="s">
        <v>8351</v>
      </c>
      <c r="AC2605">
        <f>1</f>
        <v>1</v>
      </c>
    </row>
    <row r="2606" spans="1:29" ht="43.2" x14ac:dyDescent="0.3">
      <c r="A2606">
        <v>2604</v>
      </c>
      <c r="B2606" s="1" t="s">
        <v>2604</v>
      </c>
      <c r="C2606" s="1" t="s">
        <v>6714</v>
      </c>
      <c r="D2606">
        <v>20000</v>
      </c>
      <c r="E2606">
        <f>VLOOKUP(D2606,LU_A!$C$2:$D$13,1,TRUE)</f>
        <v>20000</v>
      </c>
      <c r="F2606" t="str">
        <f>VLOOKUP($D2606,LU_A!$C$2:$D$13,2,TRUE)</f>
        <v>MedB</v>
      </c>
      <c r="G2606">
        <v>20843.599999999999</v>
      </c>
      <c r="H2606" t="s">
        <v>8219</v>
      </c>
      <c r="I2606" t="s">
        <v>8224</v>
      </c>
      <c r="J2606" t="s">
        <v>8246</v>
      </c>
      <c r="K2606">
        <v>1335662023</v>
      </c>
      <c r="L2606" s="8">
        <f t="shared" si="400"/>
        <v>41028.051192129627</v>
      </c>
      <c r="M2606" s="8">
        <f t="shared" si="403"/>
        <v>41028</v>
      </c>
      <c r="N2606" s="9">
        <f t="shared" si="404"/>
        <v>5.1192129627452232E-2</v>
      </c>
      <c r="O2606">
        <v>1333070023</v>
      </c>
      <c r="P2606" s="8">
        <f t="shared" si="401"/>
        <v>40998.051192129627</v>
      </c>
      <c r="Q2606" s="8">
        <f t="shared" si="405"/>
        <v>40998</v>
      </c>
      <c r="R2606" s="9">
        <f t="shared" si="406"/>
        <v>5.1192129627452232E-2</v>
      </c>
      <c r="S2606" t="b">
        <v>1</v>
      </c>
      <c r="T2606">
        <v>321</v>
      </c>
      <c r="U2606">
        <f t="shared" si="407"/>
        <v>321</v>
      </c>
      <c r="V2606" t="str">
        <f t="shared" si="408"/>
        <v/>
      </c>
      <c r="W2606" t="b">
        <v>1</v>
      </c>
      <c r="X2606" t="s">
        <v>8299</v>
      </c>
      <c r="Y2606" s="3">
        <f t="shared" si="409"/>
        <v>1.0421799999999999</v>
      </c>
      <c r="Z2606" s="4">
        <f t="shared" si="402"/>
        <v>64.933333333333323</v>
      </c>
      <c r="AA2606" t="s">
        <v>8315</v>
      </c>
      <c r="AB2606" t="s">
        <v>8351</v>
      </c>
      <c r="AC2606">
        <f>1</f>
        <v>1</v>
      </c>
    </row>
    <row r="2607" spans="1:29" ht="43.2" x14ac:dyDescent="0.3">
      <c r="A2607">
        <v>2605</v>
      </c>
      <c r="B2607" s="1" t="s">
        <v>2605</v>
      </c>
      <c r="C2607" s="1" t="s">
        <v>6715</v>
      </c>
      <c r="D2607">
        <v>100000</v>
      </c>
      <c r="E2607">
        <f>VLOOKUP(D2607,LU_A!$C$2:$D$13,1,TRUE)</f>
        <v>50000</v>
      </c>
      <c r="F2607" t="str">
        <f>VLOOKUP($D2607,LU_A!$C$2:$D$13,2,TRUE)</f>
        <v>LgD</v>
      </c>
      <c r="G2607">
        <v>107421.57</v>
      </c>
      <c r="H2607" t="s">
        <v>8219</v>
      </c>
      <c r="I2607" t="s">
        <v>8224</v>
      </c>
      <c r="J2607" t="s">
        <v>8246</v>
      </c>
      <c r="K2607">
        <v>1466168390</v>
      </c>
      <c r="L2607" s="8">
        <f t="shared" si="400"/>
        <v>42538.541550925926</v>
      </c>
      <c r="M2607" s="8">
        <f t="shared" si="403"/>
        <v>42538</v>
      </c>
      <c r="N2607" s="9">
        <f t="shared" si="404"/>
        <v>0.54155092592554865</v>
      </c>
      <c r="O2607">
        <v>1463576390</v>
      </c>
      <c r="P2607" s="8">
        <f t="shared" si="401"/>
        <v>42508.541550925926</v>
      </c>
      <c r="Q2607" s="8">
        <f t="shared" si="405"/>
        <v>42508</v>
      </c>
      <c r="R2607" s="9">
        <f t="shared" si="406"/>
        <v>0.54155092592554865</v>
      </c>
      <c r="S2607" t="b">
        <v>1</v>
      </c>
      <c r="T2607">
        <v>1762</v>
      </c>
      <c r="U2607">
        <f t="shared" si="407"/>
        <v>1762</v>
      </c>
      <c r="V2607" t="str">
        <f t="shared" si="408"/>
        <v/>
      </c>
      <c r="W2607" t="b">
        <v>1</v>
      </c>
      <c r="X2607" t="s">
        <v>8299</v>
      </c>
      <c r="Y2607" s="3">
        <f t="shared" si="409"/>
        <v>1.0742157000000001</v>
      </c>
      <c r="Z2607" s="4">
        <f t="shared" si="402"/>
        <v>60.965703745743475</v>
      </c>
      <c r="AA2607" t="s">
        <v>8315</v>
      </c>
      <c r="AB2607" t="s">
        <v>8351</v>
      </c>
      <c r="AC2607">
        <f>1</f>
        <v>1</v>
      </c>
    </row>
    <row r="2608" spans="1:29" ht="57.6" x14ac:dyDescent="0.3">
      <c r="A2608">
        <v>2606</v>
      </c>
      <c r="B2608" s="1" t="s">
        <v>2606</v>
      </c>
      <c r="C2608" s="1" t="s">
        <v>6716</v>
      </c>
      <c r="D2608">
        <v>11000</v>
      </c>
      <c r="E2608">
        <f>VLOOKUP(D2608,LU_A!$C$2:$D$13,1,TRUE)</f>
        <v>10000</v>
      </c>
      <c r="F2608" t="str">
        <f>VLOOKUP($D2608,LU_A!$C$2:$D$13,2,TRUE)</f>
        <v>SmD</v>
      </c>
      <c r="G2608">
        <v>12106</v>
      </c>
      <c r="H2608" t="s">
        <v>8219</v>
      </c>
      <c r="I2608" t="s">
        <v>8224</v>
      </c>
      <c r="J2608" t="s">
        <v>8246</v>
      </c>
      <c r="K2608">
        <v>1398791182</v>
      </c>
      <c r="L2608" s="8">
        <f t="shared" si="400"/>
        <v>41758.712754629632</v>
      </c>
      <c r="M2608" s="8">
        <f t="shared" si="403"/>
        <v>41758</v>
      </c>
      <c r="N2608" s="9">
        <f t="shared" si="404"/>
        <v>0.71275462963239988</v>
      </c>
      <c r="O2608">
        <v>1396026382</v>
      </c>
      <c r="P2608" s="8">
        <f t="shared" si="401"/>
        <v>41726.712754629632</v>
      </c>
      <c r="Q2608" s="8">
        <f t="shared" si="405"/>
        <v>41726</v>
      </c>
      <c r="R2608" s="9">
        <f t="shared" si="406"/>
        <v>0.71275462963239988</v>
      </c>
      <c r="S2608" t="b">
        <v>1</v>
      </c>
      <c r="T2608">
        <v>385</v>
      </c>
      <c r="U2608">
        <f t="shared" si="407"/>
        <v>385</v>
      </c>
      <c r="V2608" t="str">
        <f t="shared" si="408"/>
        <v/>
      </c>
      <c r="W2608" t="b">
        <v>1</v>
      </c>
      <c r="X2608" t="s">
        <v>8299</v>
      </c>
      <c r="Y2608" s="3">
        <f t="shared" si="409"/>
        <v>1.1005454545454545</v>
      </c>
      <c r="Z2608" s="4">
        <f t="shared" si="402"/>
        <v>31.444155844155844</v>
      </c>
      <c r="AA2608" t="s">
        <v>8315</v>
      </c>
      <c r="AB2608" t="s">
        <v>8351</v>
      </c>
      <c r="AC2608">
        <f>1</f>
        <v>1</v>
      </c>
    </row>
    <row r="2609" spans="1:29" ht="43.2" x14ac:dyDescent="0.3">
      <c r="A2609">
        <v>2607</v>
      </c>
      <c r="B2609" s="1" t="s">
        <v>2607</v>
      </c>
      <c r="C2609" s="1" t="s">
        <v>6717</v>
      </c>
      <c r="D2609">
        <v>8000</v>
      </c>
      <c r="E2609">
        <f>VLOOKUP(D2609,LU_A!$C$2:$D$13,1,TRUE)</f>
        <v>5000</v>
      </c>
      <c r="F2609" t="str">
        <f>VLOOKUP($D2609,LU_A!$C$2:$D$13,2,TRUE)</f>
        <v>SmC</v>
      </c>
      <c r="G2609">
        <v>32616</v>
      </c>
      <c r="H2609" t="s">
        <v>8219</v>
      </c>
      <c r="I2609" t="s">
        <v>8224</v>
      </c>
      <c r="J2609" t="s">
        <v>8246</v>
      </c>
      <c r="K2609">
        <v>1439344800</v>
      </c>
      <c r="L2609" s="8">
        <f t="shared" si="400"/>
        <v>42228.083333333328</v>
      </c>
      <c r="M2609" s="8">
        <f t="shared" si="403"/>
        <v>42228</v>
      </c>
      <c r="N2609" s="9">
        <f t="shared" si="404"/>
        <v>8.3333333328482695E-2</v>
      </c>
      <c r="O2609">
        <v>1435611572</v>
      </c>
      <c r="P2609" s="8">
        <f t="shared" si="401"/>
        <v>42184.874675925923</v>
      </c>
      <c r="Q2609" s="8">
        <f t="shared" si="405"/>
        <v>42184</v>
      </c>
      <c r="R2609" s="9">
        <f t="shared" si="406"/>
        <v>0.87467592592292931</v>
      </c>
      <c r="S2609" t="b">
        <v>1</v>
      </c>
      <c r="T2609">
        <v>398</v>
      </c>
      <c r="U2609">
        <f t="shared" si="407"/>
        <v>398</v>
      </c>
      <c r="V2609" t="str">
        <f t="shared" si="408"/>
        <v/>
      </c>
      <c r="W2609" t="b">
        <v>1</v>
      </c>
      <c r="X2609" t="s">
        <v>8299</v>
      </c>
      <c r="Y2609" s="3">
        <f t="shared" si="409"/>
        <v>4.077</v>
      </c>
      <c r="Z2609" s="4">
        <f t="shared" si="402"/>
        <v>81.949748743718587</v>
      </c>
      <c r="AA2609" t="s">
        <v>8315</v>
      </c>
      <c r="AB2609" t="s">
        <v>8351</v>
      </c>
      <c r="AC2609">
        <f>1</f>
        <v>1</v>
      </c>
    </row>
    <row r="2610" spans="1:29" ht="43.2" x14ac:dyDescent="0.3">
      <c r="A2610">
        <v>2608</v>
      </c>
      <c r="B2610" s="1" t="s">
        <v>2608</v>
      </c>
      <c r="C2610" s="1" t="s">
        <v>6718</v>
      </c>
      <c r="D2610">
        <v>8000</v>
      </c>
      <c r="E2610">
        <f>VLOOKUP(D2610,LU_A!$C$2:$D$13,1,TRUE)</f>
        <v>5000</v>
      </c>
      <c r="F2610" t="str">
        <f>VLOOKUP($D2610,LU_A!$C$2:$D$13,2,TRUE)</f>
        <v>SmC</v>
      </c>
      <c r="G2610">
        <v>17914</v>
      </c>
      <c r="H2610" t="s">
        <v>8219</v>
      </c>
      <c r="I2610" t="s">
        <v>8224</v>
      </c>
      <c r="J2610" t="s">
        <v>8246</v>
      </c>
      <c r="K2610">
        <v>1489536000</v>
      </c>
      <c r="L2610" s="8">
        <f t="shared" si="400"/>
        <v>42809</v>
      </c>
      <c r="M2610" s="8">
        <f t="shared" si="403"/>
        <v>42809</v>
      </c>
      <c r="N2610" s="9">
        <f t="shared" si="404"/>
        <v>0</v>
      </c>
      <c r="O2610">
        <v>1485976468</v>
      </c>
      <c r="P2610" s="8">
        <f t="shared" si="401"/>
        <v>42767.801712962959</v>
      </c>
      <c r="Q2610" s="8">
        <f t="shared" si="405"/>
        <v>42767</v>
      </c>
      <c r="R2610" s="9">
        <f t="shared" si="406"/>
        <v>0.80171296295884531</v>
      </c>
      <c r="S2610" t="b">
        <v>1</v>
      </c>
      <c r="T2610">
        <v>304</v>
      </c>
      <c r="U2610">
        <f t="shared" si="407"/>
        <v>304</v>
      </c>
      <c r="V2610" t="str">
        <f t="shared" si="408"/>
        <v/>
      </c>
      <c r="W2610" t="b">
        <v>1</v>
      </c>
      <c r="X2610" t="s">
        <v>8299</v>
      </c>
      <c r="Y2610" s="3">
        <f t="shared" si="409"/>
        <v>2.2392500000000002</v>
      </c>
      <c r="Z2610" s="4">
        <f t="shared" si="402"/>
        <v>58.92763157894737</v>
      </c>
      <c r="AA2610" t="s">
        <v>8315</v>
      </c>
      <c r="AB2610" t="s">
        <v>8351</v>
      </c>
      <c r="AC2610">
        <f>1</f>
        <v>1</v>
      </c>
    </row>
    <row r="2611" spans="1:29" ht="57.6" x14ac:dyDescent="0.3">
      <c r="A2611">
        <v>2609</v>
      </c>
      <c r="B2611" s="1" t="s">
        <v>2609</v>
      </c>
      <c r="C2611" s="1" t="s">
        <v>6719</v>
      </c>
      <c r="D2611">
        <v>35000</v>
      </c>
      <c r="E2611">
        <f>VLOOKUP(D2611,LU_A!$C$2:$D$13,1,TRUE)</f>
        <v>35000</v>
      </c>
      <c r="F2611" t="str">
        <f>VLOOKUP($D2611,LU_A!$C$2:$D$13,2,TRUE)</f>
        <v>LgA</v>
      </c>
      <c r="G2611">
        <v>106330.39</v>
      </c>
      <c r="H2611" t="s">
        <v>8219</v>
      </c>
      <c r="I2611" t="s">
        <v>8224</v>
      </c>
      <c r="J2611" t="s">
        <v>8246</v>
      </c>
      <c r="K2611">
        <v>1342330951</v>
      </c>
      <c r="L2611" s="8">
        <f t="shared" si="400"/>
        <v>41105.237858796296</v>
      </c>
      <c r="M2611" s="8">
        <f t="shared" si="403"/>
        <v>41105</v>
      </c>
      <c r="N2611" s="9">
        <f t="shared" si="404"/>
        <v>0.23785879629576812</v>
      </c>
      <c r="O2611">
        <v>1339738951</v>
      </c>
      <c r="P2611" s="8">
        <f t="shared" si="401"/>
        <v>41075.237858796296</v>
      </c>
      <c r="Q2611" s="8">
        <f t="shared" si="405"/>
        <v>41075</v>
      </c>
      <c r="R2611" s="9">
        <f t="shared" si="406"/>
        <v>0.23785879629576812</v>
      </c>
      <c r="S2611" t="b">
        <v>1</v>
      </c>
      <c r="T2611">
        <v>676</v>
      </c>
      <c r="U2611">
        <f t="shared" si="407"/>
        <v>676</v>
      </c>
      <c r="V2611" t="str">
        <f t="shared" si="408"/>
        <v/>
      </c>
      <c r="W2611" t="b">
        <v>1</v>
      </c>
      <c r="X2611" t="s">
        <v>8299</v>
      </c>
      <c r="Y2611" s="3">
        <f t="shared" si="409"/>
        <v>3.038011142857143</v>
      </c>
      <c r="Z2611" s="4">
        <f t="shared" si="402"/>
        <v>157.29347633136095</v>
      </c>
      <c r="AA2611" t="s">
        <v>8315</v>
      </c>
      <c r="AB2611" t="s">
        <v>8351</v>
      </c>
      <c r="AC2611">
        <f>1</f>
        <v>1</v>
      </c>
    </row>
    <row r="2612" spans="1:29" ht="43.2" x14ac:dyDescent="0.3">
      <c r="A2612">
        <v>2610</v>
      </c>
      <c r="B2612" s="1" t="s">
        <v>2610</v>
      </c>
      <c r="C2612" s="1" t="s">
        <v>6720</v>
      </c>
      <c r="D2612">
        <v>22765</v>
      </c>
      <c r="E2612">
        <f>VLOOKUP(D2612,LU_A!$C$2:$D$13,1,TRUE)</f>
        <v>20000</v>
      </c>
      <c r="F2612" t="str">
        <f>VLOOKUP($D2612,LU_A!$C$2:$D$13,2,TRUE)</f>
        <v>MedB</v>
      </c>
      <c r="G2612">
        <v>32172.66</v>
      </c>
      <c r="H2612" t="s">
        <v>8219</v>
      </c>
      <c r="I2612" t="s">
        <v>8224</v>
      </c>
      <c r="J2612" t="s">
        <v>8246</v>
      </c>
      <c r="K2612">
        <v>1471849140</v>
      </c>
      <c r="L2612" s="8">
        <f t="shared" si="400"/>
        <v>42604.290972222225</v>
      </c>
      <c r="M2612" s="8">
        <f t="shared" si="403"/>
        <v>42604</v>
      </c>
      <c r="N2612" s="9">
        <f t="shared" si="404"/>
        <v>0.29097222222480923</v>
      </c>
      <c r="O2612">
        <v>1468444125</v>
      </c>
      <c r="P2612" s="8">
        <f t="shared" si="401"/>
        <v>42564.881076388891</v>
      </c>
      <c r="Q2612" s="8">
        <f t="shared" si="405"/>
        <v>42564</v>
      </c>
      <c r="R2612" s="9">
        <f t="shared" si="406"/>
        <v>0.88107638889050577</v>
      </c>
      <c r="S2612" t="b">
        <v>1</v>
      </c>
      <c r="T2612">
        <v>577</v>
      </c>
      <c r="U2612">
        <f t="shared" si="407"/>
        <v>577</v>
      </c>
      <c r="V2612" t="str">
        <f t="shared" si="408"/>
        <v/>
      </c>
      <c r="W2612" t="b">
        <v>1</v>
      </c>
      <c r="X2612" t="s">
        <v>8299</v>
      </c>
      <c r="Y2612" s="3">
        <f t="shared" si="409"/>
        <v>1.4132510432681749</v>
      </c>
      <c r="Z2612" s="4">
        <f t="shared" si="402"/>
        <v>55.758509532062391</v>
      </c>
      <c r="AA2612" t="s">
        <v>8315</v>
      </c>
      <c r="AB2612" t="s">
        <v>8351</v>
      </c>
      <c r="AC2612">
        <f>1</f>
        <v>1</v>
      </c>
    </row>
    <row r="2613" spans="1:29" ht="57.6" x14ac:dyDescent="0.3">
      <c r="A2613">
        <v>2611</v>
      </c>
      <c r="B2613" s="1" t="s">
        <v>2611</v>
      </c>
      <c r="C2613" s="1" t="s">
        <v>6721</v>
      </c>
      <c r="D2613">
        <v>11000</v>
      </c>
      <c r="E2613">
        <f>VLOOKUP(D2613,LU_A!$C$2:$D$13,1,TRUE)</f>
        <v>10000</v>
      </c>
      <c r="F2613" t="str">
        <f>VLOOKUP($D2613,LU_A!$C$2:$D$13,2,TRUE)</f>
        <v>SmD</v>
      </c>
      <c r="G2613">
        <v>306970</v>
      </c>
      <c r="H2613" t="s">
        <v>8219</v>
      </c>
      <c r="I2613" t="s">
        <v>8236</v>
      </c>
      <c r="J2613" t="s">
        <v>8249</v>
      </c>
      <c r="K2613">
        <v>1483397940</v>
      </c>
      <c r="L2613" s="8">
        <f t="shared" si="400"/>
        <v>42737.957638888889</v>
      </c>
      <c r="M2613" s="8">
        <f t="shared" si="403"/>
        <v>42737</v>
      </c>
      <c r="N2613" s="9">
        <f t="shared" si="404"/>
        <v>0.95763888888905058</v>
      </c>
      <c r="O2613">
        <v>1480493014</v>
      </c>
      <c r="P2613" s="8">
        <f t="shared" si="401"/>
        <v>42704.335810185185</v>
      </c>
      <c r="Q2613" s="8">
        <f t="shared" si="405"/>
        <v>42704</v>
      </c>
      <c r="R2613" s="9">
        <f t="shared" si="406"/>
        <v>0.33581018518452765</v>
      </c>
      <c r="S2613" t="b">
        <v>1</v>
      </c>
      <c r="T2613">
        <v>3663</v>
      </c>
      <c r="U2613">
        <f t="shared" si="407"/>
        <v>3663</v>
      </c>
      <c r="V2613" t="str">
        <f t="shared" si="408"/>
        <v/>
      </c>
      <c r="W2613" t="b">
        <v>1</v>
      </c>
      <c r="X2613" t="s">
        <v>8299</v>
      </c>
      <c r="Y2613" s="3">
        <f t="shared" si="409"/>
        <v>27.906363636363636</v>
      </c>
      <c r="Z2613" s="4">
        <f t="shared" si="402"/>
        <v>83.802893802893806</v>
      </c>
      <c r="AA2613" t="s">
        <v>8315</v>
      </c>
      <c r="AB2613" t="s">
        <v>8351</v>
      </c>
      <c r="AC2613">
        <f>1</f>
        <v>1</v>
      </c>
    </row>
    <row r="2614" spans="1:29" ht="43.2" x14ac:dyDescent="0.3">
      <c r="A2614">
        <v>2612</v>
      </c>
      <c r="B2614" s="1" t="s">
        <v>2612</v>
      </c>
      <c r="C2614" s="1" t="s">
        <v>6722</v>
      </c>
      <c r="D2614">
        <v>10000</v>
      </c>
      <c r="E2614">
        <f>VLOOKUP(D2614,LU_A!$C$2:$D$13,1,TRUE)</f>
        <v>10000</v>
      </c>
      <c r="F2614" t="str">
        <f>VLOOKUP($D2614,LU_A!$C$2:$D$13,2,TRUE)</f>
        <v>SmD</v>
      </c>
      <c r="G2614">
        <v>17176.13</v>
      </c>
      <c r="H2614" t="s">
        <v>8219</v>
      </c>
      <c r="I2614" t="s">
        <v>8224</v>
      </c>
      <c r="J2614" t="s">
        <v>8246</v>
      </c>
      <c r="K2614">
        <v>1420773970</v>
      </c>
      <c r="L2614" s="8">
        <f t="shared" si="400"/>
        <v>42013.143171296295</v>
      </c>
      <c r="M2614" s="8">
        <f t="shared" si="403"/>
        <v>42013</v>
      </c>
      <c r="N2614" s="9">
        <f t="shared" si="404"/>
        <v>0.143171296294895</v>
      </c>
      <c r="O2614">
        <v>1418095570</v>
      </c>
      <c r="P2614" s="8">
        <f t="shared" si="401"/>
        <v>41982.143171296295</v>
      </c>
      <c r="Q2614" s="8">
        <f t="shared" si="405"/>
        <v>41982</v>
      </c>
      <c r="R2614" s="9">
        <f t="shared" si="406"/>
        <v>0.143171296294895</v>
      </c>
      <c r="S2614" t="b">
        <v>1</v>
      </c>
      <c r="T2614">
        <v>294</v>
      </c>
      <c r="U2614">
        <f t="shared" si="407"/>
        <v>294</v>
      </c>
      <c r="V2614" t="str">
        <f t="shared" si="408"/>
        <v/>
      </c>
      <c r="W2614" t="b">
        <v>1</v>
      </c>
      <c r="X2614" t="s">
        <v>8299</v>
      </c>
      <c r="Y2614" s="3">
        <f t="shared" si="409"/>
        <v>1.7176130000000001</v>
      </c>
      <c r="Z2614" s="4">
        <f t="shared" si="402"/>
        <v>58.422210884353746</v>
      </c>
      <c r="AA2614" t="s">
        <v>8315</v>
      </c>
      <c r="AB2614" t="s">
        <v>8351</v>
      </c>
      <c r="AC2614">
        <f>1</f>
        <v>1</v>
      </c>
    </row>
    <row r="2615" spans="1:29" ht="43.2" x14ac:dyDescent="0.3">
      <c r="A2615">
        <v>2613</v>
      </c>
      <c r="B2615" s="1" t="s">
        <v>2613</v>
      </c>
      <c r="C2615" s="1" t="s">
        <v>6723</v>
      </c>
      <c r="D2615">
        <v>7500</v>
      </c>
      <c r="E2615">
        <f>VLOOKUP(D2615,LU_A!$C$2:$D$13,1,TRUE)</f>
        <v>5000</v>
      </c>
      <c r="F2615" t="str">
        <f>VLOOKUP($D2615,LU_A!$C$2:$D$13,2,TRUE)</f>
        <v>SmC</v>
      </c>
      <c r="G2615">
        <v>7576</v>
      </c>
      <c r="H2615" t="s">
        <v>8219</v>
      </c>
      <c r="I2615" t="s">
        <v>8224</v>
      </c>
      <c r="J2615" t="s">
        <v>8246</v>
      </c>
      <c r="K2615">
        <v>1348256294</v>
      </c>
      <c r="L2615" s="8">
        <f t="shared" si="400"/>
        <v>41173.81821759259</v>
      </c>
      <c r="M2615" s="8">
        <f t="shared" si="403"/>
        <v>41173</v>
      </c>
      <c r="N2615" s="9">
        <f t="shared" si="404"/>
        <v>0.81821759259037208</v>
      </c>
      <c r="O2615">
        <v>1345664294</v>
      </c>
      <c r="P2615" s="8">
        <f t="shared" si="401"/>
        <v>41143.81821759259</v>
      </c>
      <c r="Q2615" s="8">
        <f t="shared" si="405"/>
        <v>41143</v>
      </c>
      <c r="R2615" s="9">
        <f t="shared" si="406"/>
        <v>0.81821759259037208</v>
      </c>
      <c r="S2615" t="b">
        <v>1</v>
      </c>
      <c r="T2615">
        <v>28</v>
      </c>
      <c r="U2615">
        <f t="shared" si="407"/>
        <v>28</v>
      </c>
      <c r="V2615" t="str">
        <f t="shared" si="408"/>
        <v/>
      </c>
      <c r="W2615" t="b">
        <v>1</v>
      </c>
      <c r="X2615" t="s">
        <v>8299</v>
      </c>
      <c r="Y2615" s="3">
        <f t="shared" si="409"/>
        <v>1.0101333333333333</v>
      </c>
      <c r="Z2615" s="4">
        <f t="shared" si="402"/>
        <v>270.57142857142856</v>
      </c>
      <c r="AA2615" t="s">
        <v>8315</v>
      </c>
      <c r="AB2615" t="s">
        <v>8351</v>
      </c>
      <c r="AC2615">
        <f>1</f>
        <v>1</v>
      </c>
    </row>
    <row r="2616" spans="1:29" ht="43.2" x14ac:dyDescent="0.3">
      <c r="A2616">
        <v>2614</v>
      </c>
      <c r="B2616" s="1" t="s">
        <v>2614</v>
      </c>
      <c r="C2616" s="1" t="s">
        <v>6724</v>
      </c>
      <c r="D2616">
        <v>10500</v>
      </c>
      <c r="E2616">
        <f>VLOOKUP(D2616,LU_A!$C$2:$D$13,1,TRUE)</f>
        <v>10000</v>
      </c>
      <c r="F2616" t="str">
        <f>VLOOKUP($D2616,LU_A!$C$2:$D$13,2,TRUE)</f>
        <v>SmD</v>
      </c>
      <c r="G2616">
        <v>10710</v>
      </c>
      <c r="H2616" t="s">
        <v>8219</v>
      </c>
      <c r="I2616" t="s">
        <v>8224</v>
      </c>
      <c r="J2616" t="s">
        <v>8246</v>
      </c>
      <c r="K2616">
        <v>1398834000</v>
      </c>
      <c r="L2616" s="8">
        <f t="shared" si="400"/>
        <v>41759.208333333336</v>
      </c>
      <c r="M2616" s="8">
        <f t="shared" si="403"/>
        <v>41759</v>
      </c>
      <c r="N2616" s="9">
        <f t="shared" si="404"/>
        <v>0.20833333333575865</v>
      </c>
      <c r="O2616">
        <v>1396371612</v>
      </c>
      <c r="P2616" s="8">
        <f t="shared" si="401"/>
        <v>41730.708472222221</v>
      </c>
      <c r="Q2616" s="8">
        <f t="shared" si="405"/>
        <v>41730</v>
      </c>
      <c r="R2616" s="9">
        <f t="shared" si="406"/>
        <v>0.70847222222073469</v>
      </c>
      <c r="S2616" t="b">
        <v>1</v>
      </c>
      <c r="T2616">
        <v>100</v>
      </c>
      <c r="U2616">
        <f t="shared" si="407"/>
        <v>100</v>
      </c>
      <c r="V2616" t="str">
        <f t="shared" si="408"/>
        <v/>
      </c>
      <c r="W2616" t="b">
        <v>1</v>
      </c>
      <c r="X2616" t="s">
        <v>8299</v>
      </c>
      <c r="Y2616" s="3">
        <f t="shared" si="409"/>
        <v>1.02</v>
      </c>
      <c r="Z2616" s="4">
        <f t="shared" si="402"/>
        <v>107.1</v>
      </c>
      <c r="AA2616" t="s">
        <v>8315</v>
      </c>
      <c r="AB2616" t="s">
        <v>8351</v>
      </c>
      <c r="AC2616">
        <f>1</f>
        <v>1</v>
      </c>
    </row>
    <row r="2617" spans="1:29" ht="43.2" x14ac:dyDescent="0.3">
      <c r="A2617">
        <v>2615</v>
      </c>
      <c r="B2617" s="1" t="s">
        <v>2615</v>
      </c>
      <c r="C2617" s="1" t="s">
        <v>6725</v>
      </c>
      <c r="D2617">
        <v>2001</v>
      </c>
      <c r="E2617">
        <f>VLOOKUP(D2617,LU_A!$C$2:$D$13,1,TRUE)</f>
        <v>1000</v>
      </c>
      <c r="F2617" t="str">
        <f>VLOOKUP($D2617,LU_A!$C$2:$D$13,2,TRUE)</f>
        <v>SmB</v>
      </c>
      <c r="G2617">
        <v>3397</v>
      </c>
      <c r="H2617" t="s">
        <v>8219</v>
      </c>
      <c r="I2617" t="s">
        <v>8225</v>
      </c>
      <c r="J2617" t="s">
        <v>8247</v>
      </c>
      <c r="K2617">
        <v>1462017600</v>
      </c>
      <c r="L2617" s="8">
        <f t="shared" si="400"/>
        <v>42490.5</v>
      </c>
      <c r="M2617" s="8">
        <f t="shared" si="403"/>
        <v>42490</v>
      </c>
      <c r="N2617" s="9">
        <f t="shared" si="404"/>
        <v>0.5</v>
      </c>
      <c r="O2617">
        <v>1458820564</v>
      </c>
      <c r="P2617" s="8">
        <f t="shared" si="401"/>
        <v>42453.49726851852</v>
      </c>
      <c r="Q2617" s="8">
        <f t="shared" si="405"/>
        <v>42453</v>
      </c>
      <c r="R2617" s="9">
        <f t="shared" si="406"/>
        <v>0.49726851852028631</v>
      </c>
      <c r="S2617" t="b">
        <v>0</v>
      </c>
      <c r="T2617">
        <v>72</v>
      </c>
      <c r="U2617">
        <f t="shared" si="407"/>
        <v>72</v>
      </c>
      <c r="V2617" t="str">
        <f t="shared" si="408"/>
        <v/>
      </c>
      <c r="W2617" t="b">
        <v>1</v>
      </c>
      <c r="X2617" t="s">
        <v>8299</v>
      </c>
      <c r="Y2617" s="3">
        <f t="shared" si="409"/>
        <v>1.6976511744127936</v>
      </c>
      <c r="Z2617" s="4">
        <f t="shared" si="402"/>
        <v>47.180555555555557</v>
      </c>
      <c r="AA2617" t="s">
        <v>8315</v>
      </c>
      <c r="AB2617" t="s">
        <v>8351</v>
      </c>
      <c r="AC2617">
        <f>1</f>
        <v>1</v>
      </c>
    </row>
    <row r="2618" spans="1:29" ht="43.2" x14ac:dyDescent="0.3">
      <c r="A2618">
        <v>2616</v>
      </c>
      <c r="B2618" s="1" t="s">
        <v>2616</v>
      </c>
      <c r="C2618" s="1" t="s">
        <v>6726</v>
      </c>
      <c r="D2618">
        <v>25000</v>
      </c>
      <c r="E2618">
        <f>VLOOKUP(D2618,LU_A!$C$2:$D$13,1,TRUE)</f>
        <v>25000</v>
      </c>
      <c r="F2618" t="str">
        <f>VLOOKUP($D2618,LU_A!$C$2:$D$13,2,TRUE)</f>
        <v>MedC</v>
      </c>
      <c r="G2618">
        <v>28633.5</v>
      </c>
      <c r="H2618" t="s">
        <v>8219</v>
      </c>
      <c r="I2618" t="s">
        <v>8224</v>
      </c>
      <c r="J2618" t="s">
        <v>8246</v>
      </c>
      <c r="K2618">
        <v>1440546729</v>
      </c>
      <c r="L2618" s="8">
        <f t="shared" si="400"/>
        <v>42241.99454861111</v>
      </c>
      <c r="M2618" s="8">
        <f t="shared" si="403"/>
        <v>42241</v>
      </c>
      <c r="N2618" s="9">
        <f t="shared" si="404"/>
        <v>0.99454861111007631</v>
      </c>
      <c r="O2618">
        <v>1437954729</v>
      </c>
      <c r="P2618" s="8">
        <f t="shared" si="401"/>
        <v>42211.99454861111</v>
      </c>
      <c r="Q2618" s="8">
        <f t="shared" si="405"/>
        <v>42211</v>
      </c>
      <c r="R2618" s="9">
        <f t="shared" si="406"/>
        <v>0.99454861111007631</v>
      </c>
      <c r="S2618" t="b">
        <v>1</v>
      </c>
      <c r="T2618">
        <v>238</v>
      </c>
      <c r="U2618">
        <f t="shared" si="407"/>
        <v>238</v>
      </c>
      <c r="V2618" t="str">
        <f t="shared" si="408"/>
        <v/>
      </c>
      <c r="W2618" t="b">
        <v>1</v>
      </c>
      <c r="X2618" t="s">
        <v>8299</v>
      </c>
      <c r="Y2618" s="3">
        <f t="shared" si="409"/>
        <v>1.14534</v>
      </c>
      <c r="Z2618" s="4">
        <f t="shared" si="402"/>
        <v>120.30882352941177</v>
      </c>
      <c r="AA2618" t="s">
        <v>8315</v>
      </c>
      <c r="AB2618" t="s">
        <v>8351</v>
      </c>
      <c r="AC2618">
        <f>1</f>
        <v>1</v>
      </c>
    </row>
    <row r="2619" spans="1:29" ht="43.2" x14ac:dyDescent="0.3">
      <c r="A2619">
        <v>2617</v>
      </c>
      <c r="B2619" s="1" t="s">
        <v>2617</v>
      </c>
      <c r="C2619" s="1" t="s">
        <v>6727</v>
      </c>
      <c r="D2619">
        <v>500</v>
      </c>
      <c r="E2619">
        <f>VLOOKUP(D2619,LU_A!$C$2:$D$13,1,TRUE)</f>
        <v>0</v>
      </c>
      <c r="F2619" t="str">
        <f>VLOOKUP($D2619,LU_A!$C$2:$D$13,2,TRUE)</f>
        <v>SmA</v>
      </c>
      <c r="G2619">
        <v>4388</v>
      </c>
      <c r="H2619" t="s">
        <v>8219</v>
      </c>
      <c r="I2619" t="s">
        <v>8224</v>
      </c>
      <c r="J2619" t="s">
        <v>8246</v>
      </c>
      <c r="K2619">
        <v>1413838751</v>
      </c>
      <c r="L2619" s="8">
        <f t="shared" si="400"/>
        <v>41932.874432870369</v>
      </c>
      <c r="M2619" s="8">
        <f t="shared" si="403"/>
        <v>41932</v>
      </c>
      <c r="N2619" s="9">
        <f t="shared" si="404"/>
        <v>0.87443287036876427</v>
      </c>
      <c r="O2619">
        <v>1411246751</v>
      </c>
      <c r="P2619" s="8">
        <f t="shared" si="401"/>
        <v>41902.874432870369</v>
      </c>
      <c r="Q2619" s="8">
        <f t="shared" si="405"/>
        <v>41902</v>
      </c>
      <c r="R2619" s="9">
        <f t="shared" si="406"/>
        <v>0.87443287036876427</v>
      </c>
      <c r="S2619" t="b">
        <v>1</v>
      </c>
      <c r="T2619">
        <v>159</v>
      </c>
      <c r="U2619">
        <f t="shared" si="407"/>
        <v>159</v>
      </c>
      <c r="V2619" t="str">
        <f t="shared" si="408"/>
        <v/>
      </c>
      <c r="W2619" t="b">
        <v>1</v>
      </c>
      <c r="X2619" t="s">
        <v>8299</v>
      </c>
      <c r="Y2619" s="3">
        <f t="shared" si="409"/>
        <v>8.7759999999999998</v>
      </c>
      <c r="Z2619" s="4">
        <f t="shared" si="402"/>
        <v>27.59748427672956</v>
      </c>
      <c r="AA2619" t="s">
        <v>8315</v>
      </c>
      <c r="AB2619" t="s">
        <v>8351</v>
      </c>
      <c r="AC2619">
        <f>1</f>
        <v>1</v>
      </c>
    </row>
    <row r="2620" spans="1:29" ht="28.8" x14ac:dyDescent="0.3">
      <c r="A2620">
        <v>2618</v>
      </c>
      <c r="B2620" s="1" t="s">
        <v>2618</v>
      </c>
      <c r="C2620" s="1" t="s">
        <v>6728</v>
      </c>
      <c r="D2620">
        <v>15000</v>
      </c>
      <c r="E2620">
        <f>VLOOKUP(D2620,LU_A!$C$2:$D$13,1,TRUE)</f>
        <v>15000</v>
      </c>
      <c r="F2620" t="str">
        <f>VLOOKUP($D2620,LU_A!$C$2:$D$13,2,TRUE)</f>
        <v>MedA</v>
      </c>
      <c r="G2620">
        <v>15808</v>
      </c>
      <c r="H2620" t="s">
        <v>8219</v>
      </c>
      <c r="I2620" t="s">
        <v>8224</v>
      </c>
      <c r="J2620" t="s">
        <v>8246</v>
      </c>
      <c r="K2620">
        <v>1449000061</v>
      </c>
      <c r="L2620" s="8">
        <f t="shared" si="400"/>
        <v>42339.834039351852</v>
      </c>
      <c r="M2620" s="8">
        <f t="shared" si="403"/>
        <v>42339</v>
      </c>
      <c r="N2620" s="9">
        <f t="shared" si="404"/>
        <v>0.83403935185197042</v>
      </c>
      <c r="O2620">
        <v>1443812461</v>
      </c>
      <c r="P2620" s="8">
        <f t="shared" si="401"/>
        <v>42279.792372685188</v>
      </c>
      <c r="Q2620" s="8">
        <f t="shared" si="405"/>
        <v>42279</v>
      </c>
      <c r="R2620" s="9">
        <f t="shared" si="406"/>
        <v>0.79237268518772908</v>
      </c>
      <c r="S2620" t="b">
        <v>1</v>
      </c>
      <c r="T2620">
        <v>77</v>
      </c>
      <c r="U2620">
        <f t="shared" si="407"/>
        <v>77</v>
      </c>
      <c r="V2620" t="str">
        <f t="shared" si="408"/>
        <v/>
      </c>
      <c r="W2620" t="b">
        <v>1</v>
      </c>
      <c r="X2620" t="s">
        <v>8299</v>
      </c>
      <c r="Y2620" s="3">
        <f t="shared" si="409"/>
        <v>1.0538666666666667</v>
      </c>
      <c r="Z2620" s="4">
        <f t="shared" si="402"/>
        <v>205.2987012987013</v>
      </c>
      <c r="AA2620" t="s">
        <v>8315</v>
      </c>
      <c r="AB2620" t="s">
        <v>8351</v>
      </c>
      <c r="AC2620">
        <f>1</f>
        <v>1</v>
      </c>
    </row>
    <row r="2621" spans="1:29" ht="43.2" x14ac:dyDescent="0.3">
      <c r="A2621">
        <v>2619</v>
      </c>
      <c r="B2621" s="1" t="s">
        <v>2619</v>
      </c>
      <c r="C2621" s="1" t="s">
        <v>6729</v>
      </c>
      <c r="D2621">
        <v>1000</v>
      </c>
      <c r="E2621">
        <f>VLOOKUP(D2621,LU_A!$C$2:$D$13,1,TRUE)</f>
        <v>1000</v>
      </c>
      <c r="F2621" t="str">
        <f>VLOOKUP($D2621,LU_A!$C$2:$D$13,2,TRUE)</f>
        <v>SmB</v>
      </c>
      <c r="G2621">
        <v>1884</v>
      </c>
      <c r="H2621" t="s">
        <v>8219</v>
      </c>
      <c r="I2621" t="s">
        <v>8224</v>
      </c>
      <c r="J2621" t="s">
        <v>8246</v>
      </c>
      <c r="K2621">
        <v>1445598000</v>
      </c>
      <c r="L2621" s="8">
        <f t="shared" si="400"/>
        <v>42300.458333333328</v>
      </c>
      <c r="M2621" s="8">
        <f t="shared" si="403"/>
        <v>42300</v>
      </c>
      <c r="N2621" s="9">
        <f t="shared" si="404"/>
        <v>0.45833333332848269</v>
      </c>
      <c r="O2621">
        <v>1443302004</v>
      </c>
      <c r="P2621" s="8">
        <f t="shared" si="401"/>
        <v>42273.884305555555</v>
      </c>
      <c r="Q2621" s="8">
        <f t="shared" si="405"/>
        <v>42273</v>
      </c>
      <c r="R2621" s="9">
        <f t="shared" si="406"/>
        <v>0.88430555555532919</v>
      </c>
      <c r="S2621" t="b">
        <v>1</v>
      </c>
      <c r="T2621">
        <v>53</v>
      </c>
      <c r="U2621">
        <f t="shared" si="407"/>
        <v>53</v>
      </c>
      <c r="V2621" t="str">
        <f t="shared" si="408"/>
        <v/>
      </c>
      <c r="W2621" t="b">
        <v>1</v>
      </c>
      <c r="X2621" t="s">
        <v>8299</v>
      </c>
      <c r="Y2621" s="3">
        <f t="shared" si="409"/>
        <v>1.8839999999999999</v>
      </c>
      <c r="Z2621" s="4">
        <f t="shared" si="402"/>
        <v>35.547169811320757</v>
      </c>
      <c r="AA2621" t="s">
        <v>8315</v>
      </c>
      <c r="AB2621" t="s">
        <v>8351</v>
      </c>
      <c r="AC2621">
        <f>1</f>
        <v>1</v>
      </c>
    </row>
    <row r="2622" spans="1:29" ht="43.2" x14ac:dyDescent="0.3">
      <c r="A2622">
        <v>2620</v>
      </c>
      <c r="B2622" s="1" t="s">
        <v>2620</v>
      </c>
      <c r="C2622" s="1" t="s">
        <v>6730</v>
      </c>
      <c r="D2622">
        <v>65000</v>
      </c>
      <c r="E2622">
        <f>VLOOKUP(D2622,LU_A!$C$2:$D$13,1,TRUE)</f>
        <v>50000</v>
      </c>
      <c r="F2622" t="str">
        <f>VLOOKUP($D2622,LU_A!$C$2:$D$13,2,TRUE)</f>
        <v>LgD</v>
      </c>
      <c r="G2622">
        <v>93374</v>
      </c>
      <c r="H2622" t="s">
        <v>8219</v>
      </c>
      <c r="I2622" t="s">
        <v>8226</v>
      </c>
      <c r="J2622" t="s">
        <v>8248</v>
      </c>
      <c r="K2622">
        <v>1444525200</v>
      </c>
      <c r="L2622" s="8">
        <f t="shared" si="400"/>
        <v>42288.041666666672</v>
      </c>
      <c r="M2622" s="8">
        <f t="shared" si="403"/>
        <v>42288</v>
      </c>
      <c r="N2622" s="9">
        <f t="shared" si="404"/>
        <v>4.1666666671517305E-2</v>
      </c>
      <c r="O2622">
        <v>1441339242</v>
      </c>
      <c r="P2622" s="8">
        <f t="shared" si="401"/>
        <v>42251.16715277778</v>
      </c>
      <c r="Q2622" s="8">
        <f t="shared" si="405"/>
        <v>42251</v>
      </c>
      <c r="R2622" s="9">
        <f t="shared" si="406"/>
        <v>0.16715277777984738</v>
      </c>
      <c r="S2622" t="b">
        <v>1</v>
      </c>
      <c r="T2622">
        <v>1251</v>
      </c>
      <c r="U2622">
        <f t="shared" si="407"/>
        <v>1251</v>
      </c>
      <c r="V2622" t="str">
        <f t="shared" si="408"/>
        <v/>
      </c>
      <c r="W2622" t="b">
        <v>1</v>
      </c>
      <c r="X2622" t="s">
        <v>8299</v>
      </c>
      <c r="Y2622" s="3">
        <f t="shared" si="409"/>
        <v>1.436523076923077</v>
      </c>
      <c r="Z2622" s="4">
        <f t="shared" si="402"/>
        <v>74.639488409272587</v>
      </c>
      <c r="AA2622" t="s">
        <v>8315</v>
      </c>
      <c r="AB2622" t="s">
        <v>8351</v>
      </c>
      <c r="AC2622">
        <f>1</f>
        <v>1</v>
      </c>
    </row>
    <row r="2623" spans="1:29" ht="43.2" x14ac:dyDescent="0.3">
      <c r="A2623">
        <v>2621</v>
      </c>
      <c r="B2623" s="1" t="s">
        <v>2621</v>
      </c>
      <c r="C2623" s="1" t="s">
        <v>6731</v>
      </c>
      <c r="D2623">
        <v>15000</v>
      </c>
      <c r="E2623">
        <f>VLOOKUP(D2623,LU_A!$C$2:$D$13,1,TRUE)</f>
        <v>15000</v>
      </c>
      <c r="F2623" t="str">
        <f>VLOOKUP($D2623,LU_A!$C$2:$D$13,2,TRUE)</f>
        <v>MedA</v>
      </c>
      <c r="G2623">
        <v>21882</v>
      </c>
      <c r="H2623" t="s">
        <v>8219</v>
      </c>
      <c r="I2623" t="s">
        <v>8224</v>
      </c>
      <c r="J2623" t="s">
        <v>8246</v>
      </c>
      <c r="K2623">
        <v>1432230988</v>
      </c>
      <c r="L2623" s="8">
        <f t="shared" si="400"/>
        <v>42145.74754629629</v>
      </c>
      <c r="M2623" s="8">
        <f t="shared" si="403"/>
        <v>42145</v>
      </c>
      <c r="N2623" s="9">
        <f t="shared" si="404"/>
        <v>0.74754629629023839</v>
      </c>
      <c r="O2623">
        <v>1429638988</v>
      </c>
      <c r="P2623" s="8">
        <f t="shared" si="401"/>
        <v>42115.74754629629</v>
      </c>
      <c r="Q2623" s="8">
        <f t="shared" si="405"/>
        <v>42115</v>
      </c>
      <c r="R2623" s="9">
        <f t="shared" si="406"/>
        <v>0.74754629629023839</v>
      </c>
      <c r="S2623" t="b">
        <v>1</v>
      </c>
      <c r="T2623">
        <v>465</v>
      </c>
      <c r="U2623">
        <f t="shared" si="407"/>
        <v>465</v>
      </c>
      <c r="V2623" t="str">
        <f t="shared" si="408"/>
        <v/>
      </c>
      <c r="W2623" t="b">
        <v>1</v>
      </c>
      <c r="X2623" t="s">
        <v>8299</v>
      </c>
      <c r="Y2623" s="3">
        <f t="shared" si="409"/>
        <v>1.4588000000000001</v>
      </c>
      <c r="Z2623" s="4">
        <f t="shared" si="402"/>
        <v>47.058064516129029</v>
      </c>
      <c r="AA2623" t="s">
        <v>8315</v>
      </c>
      <c r="AB2623" t="s">
        <v>8351</v>
      </c>
      <c r="AC2623">
        <f>1</f>
        <v>1</v>
      </c>
    </row>
    <row r="2624" spans="1:29" ht="43.2" x14ac:dyDescent="0.3">
      <c r="A2624">
        <v>2622</v>
      </c>
      <c r="B2624" s="1" t="s">
        <v>2622</v>
      </c>
      <c r="C2624" s="1" t="s">
        <v>6732</v>
      </c>
      <c r="D2624">
        <v>1500</v>
      </c>
      <c r="E2624">
        <f>VLOOKUP(D2624,LU_A!$C$2:$D$13,1,TRUE)</f>
        <v>1000</v>
      </c>
      <c r="F2624" t="str">
        <f>VLOOKUP($D2624,LU_A!$C$2:$D$13,2,TRUE)</f>
        <v>SmB</v>
      </c>
      <c r="G2624">
        <v>1967.76</v>
      </c>
      <c r="H2624" t="s">
        <v>8219</v>
      </c>
      <c r="I2624" t="s">
        <v>8237</v>
      </c>
      <c r="J2624" t="s">
        <v>8249</v>
      </c>
      <c r="K2624">
        <v>1483120216</v>
      </c>
      <c r="L2624" s="8">
        <f t="shared" si="400"/>
        <v>42734.74324074074</v>
      </c>
      <c r="M2624" s="8">
        <f t="shared" si="403"/>
        <v>42734</v>
      </c>
      <c r="N2624" s="9">
        <f t="shared" si="404"/>
        <v>0.74324074073956581</v>
      </c>
      <c r="O2624">
        <v>1479232216</v>
      </c>
      <c r="P2624" s="8">
        <f t="shared" si="401"/>
        <v>42689.74324074074</v>
      </c>
      <c r="Q2624" s="8">
        <f t="shared" si="405"/>
        <v>42689</v>
      </c>
      <c r="R2624" s="9">
        <f t="shared" si="406"/>
        <v>0.74324074073956581</v>
      </c>
      <c r="S2624" t="b">
        <v>0</v>
      </c>
      <c r="T2624">
        <v>74</v>
      </c>
      <c r="U2624">
        <f t="shared" si="407"/>
        <v>74</v>
      </c>
      <c r="V2624" t="str">
        <f t="shared" si="408"/>
        <v/>
      </c>
      <c r="W2624" t="b">
        <v>1</v>
      </c>
      <c r="X2624" t="s">
        <v>8299</v>
      </c>
      <c r="Y2624" s="3">
        <f t="shared" si="409"/>
        <v>1.3118399999999999</v>
      </c>
      <c r="Z2624" s="4">
        <f t="shared" si="402"/>
        <v>26.591351351351353</v>
      </c>
      <c r="AA2624" t="s">
        <v>8315</v>
      </c>
      <c r="AB2624" t="s">
        <v>8351</v>
      </c>
      <c r="AC2624">
        <f>1</f>
        <v>1</v>
      </c>
    </row>
    <row r="2625" spans="1:29" ht="43.2" x14ac:dyDescent="0.3">
      <c r="A2625">
        <v>2623</v>
      </c>
      <c r="B2625" s="1" t="s">
        <v>2623</v>
      </c>
      <c r="C2625" s="1" t="s">
        <v>6733</v>
      </c>
      <c r="D2625">
        <v>2000</v>
      </c>
      <c r="E2625">
        <f>VLOOKUP(D2625,LU_A!$C$2:$D$13,1,TRUE)</f>
        <v>1000</v>
      </c>
      <c r="F2625" t="str">
        <f>VLOOKUP($D2625,LU_A!$C$2:$D$13,2,TRUE)</f>
        <v>SmB</v>
      </c>
      <c r="G2625">
        <v>2280</v>
      </c>
      <c r="H2625" t="s">
        <v>8219</v>
      </c>
      <c r="I2625" t="s">
        <v>8224</v>
      </c>
      <c r="J2625" t="s">
        <v>8246</v>
      </c>
      <c r="K2625">
        <v>1480658966</v>
      </c>
      <c r="L2625" s="8">
        <f t="shared" si="400"/>
        <v>42706.256550925929</v>
      </c>
      <c r="M2625" s="8">
        <f t="shared" si="403"/>
        <v>42706</v>
      </c>
      <c r="N2625" s="9">
        <f t="shared" si="404"/>
        <v>0.25655092592933215</v>
      </c>
      <c r="O2625">
        <v>1479449366</v>
      </c>
      <c r="P2625" s="8">
        <f t="shared" si="401"/>
        <v>42692.256550925929</v>
      </c>
      <c r="Q2625" s="8">
        <f t="shared" si="405"/>
        <v>42692</v>
      </c>
      <c r="R2625" s="9">
        <f t="shared" si="406"/>
        <v>0.25655092592933215</v>
      </c>
      <c r="S2625" t="b">
        <v>0</v>
      </c>
      <c r="T2625">
        <v>62</v>
      </c>
      <c r="U2625">
        <f t="shared" si="407"/>
        <v>62</v>
      </c>
      <c r="V2625" t="str">
        <f t="shared" si="408"/>
        <v/>
      </c>
      <c r="W2625" t="b">
        <v>1</v>
      </c>
      <c r="X2625" t="s">
        <v>8299</v>
      </c>
      <c r="Y2625" s="3">
        <f t="shared" si="409"/>
        <v>1.1399999999999999</v>
      </c>
      <c r="Z2625" s="4">
        <f t="shared" si="402"/>
        <v>36.774193548387096</v>
      </c>
      <c r="AA2625" t="s">
        <v>8315</v>
      </c>
      <c r="AB2625" t="s">
        <v>8351</v>
      </c>
      <c r="AC2625">
        <f>1</f>
        <v>1</v>
      </c>
    </row>
    <row r="2626" spans="1:29" ht="43.2" x14ac:dyDescent="0.3">
      <c r="A2626">
        <v>2624</v>
      </c>
      <c r="B2626" s="1" t="s">
        <v>2624</v>
      </c>
      <c r="C2626" s="1" t="s">
        <v>6734</v>
      </c>
      <c r="D2626">
        <v>8000</v>
      </c>
      <c r="E2626">
        <f>VLOOKUP(D2626,LU_A!$C$2:$D$13,1,TRUE)</f>
        <v>5000</v>
      </c>
      <c r="F2626" t="str">
        <f>VLOOKUP($D2626,LU_A!$C$2:$D$13,2,TRUE)</f>
        <v>SmC</v>
      </c>
      <c r="G2626">
        <v>110353.65</v>
      </c>
      <c r="H2626" t="s">
        <v>8219</v>
      </c>
      <c r="I2626" t="s">
        <v>8224</v>
      </c>
      <c r="J2626" t="s">
        <v>8246</v>
      </c>
      <c r="K2626">
        <v>1347530822</v>
      </c>
      <c r="L2626" s="8">
        <f t="shared" ref="L2626:L2689" si="410">(((K2626/60)/60)/24)+DATE(1970,1,1)</f>
        <v>41165.42155092593</v>
      </c>
      <c r="M2626" s="8">
        <f t="shared" si="403"/>
        <v>41165</v>
      </c>
      <c r="N2626" s="9">
        <f t="shared" si="404"/>
        <v>0.42155092593020527</v>
      </c>
      <c r="O2626">
        <v>1345716422</v>
      </c>
      <c r="P2626" s="8">
        <f t="shared" ref="P2626:P2689" si="411">(((O2626/60)/60)/24)+DATE(1970,1,1)</f>
        <v>41144.42155092593</v>
      </c>
      <c r="Q2626" s="8">
        <f t="shared" si="405"/>
        <v>41144</v>
      </c>
      <c r="R2626" s="9">
        <f t="shared" si="406"/>
        <v>0.42155092593020527</v>
      </c>
      <c r="S2626" t="b">
        <v>0</v>
      </c>
      <c r="T2626">
        <v>3468</v>
      </c>
      <c r="U2626">
        <f t="shared" si="407"/>
        <v>3468</v>
      </c>
      <c r="V2626" t="str">
        <f t="shared" si="408"/>
        <v/>
      </c>
      <c r="W2626" t="b">
        <v>1</v>
      </c>
      <c r="X2626" t="s">
        <v>8299</v>
      </c>
      <c r="Y2626" s="3">
        <f t="shared" si="409"/>
        <v>13.794206249999998</v>
      </c>
      <c r="Z2626" s="4">
        <f t="shared" ref="Z2626:Z2689" si="412">IFERROR(G2626/T2626," ")</f>
        <v>31.820544982698959</v>
      </c>
      <c r="AA2626" t="s">
        <v>8315</v>
      </c>
      <c r="AB2626" t="s">
        <v>8351</v>
      </c>
      <c r="AC2626">
        <f>1</f>
        <v>1</v>
      </c>
    </row>
    <row r="2627" spans="1:29" ht="57.6" x14ac:dyDescent="0.3">
      <c r="A2627">
        <v>2625</v>
      </c>
      <c r="B2627" s="1" t="s">
        <v>2625</v>
      </c>
      <c r="C2627" s="1" t="s">
        <v>6735</v>
      </c>
      <c r="D2627">
        <v>150</v>
      </c>
      <c r="E2627">
        <f>VLOOKUP(D2627,LU_A!$C$2:$D$13,1,TRUE)</f>
        <v>0</v>
      </c>
      <c r="F2627" t="str">
        <f>VLOOKUP($D2627,LU_A!$C$2:$D$13,2,TRUE)</f>
        <v>SmA</v>
      </c>
      <c r="G2627">
        <v>1434</v>
      </c>
      <c r="H2627" t="s">
        <v>8219</v>
      </c>
      <c r="I2627" t="s">
        <v>8236</v>
      </c>
      <c r="J2627" t="s">
        <v>8249</v>
      </c>
      <c r="K2627">
        <v>1478723208</v>
      </c>
      <c r="L2627" s="8">
        <f t="shared" si="410"/>
        <v>42683.851944444439</v>
      </c>
      <c r="M2627" s="8">
        <f t="shared" ref="M2627:M2690" si="413">INT(L2627)</f>
        <v>42683</v>
      </c>
      <c r="N2627" s="9">
        <f t="shared" ref="N2627:N2690" si="414">L2627-M2627</f>
        <v>0.85194444443914108</v>
      </c>
      <c r="O2627">
        <v>1476559608</v>
      </c>
      <c r="P2627" s="8">
        <f t="shared" si="411"/>
        <v>42658.810277777782</v>
      </c>
      <c r="Q2627" s="8">
        <f t="shared" ref="Q2627:Q2690" si="415">INT(P2627)</f>
        <v>42658</v>
      </c>
      <c r="R2627" s="9">
        <f t="shared" ref="R2627:R2690" si="416">P2627-Q2627</f>
        <v>0.81027777778217569</v>
      </c>
      <c r="S2627" t="b">
        <v>0</v>
      </c>
      <c r="T2627">
        <v>52</v>
      </c>
      <c r="U2627">
        <f t="shared" ref="U2627:U2690" si="417">IF(H2627="successful",T2627,"")</f>
        <v>52</v>
      </c>
      <c r="V2627" t="str">
        <f t="shared" ref="V2627:V2690" si="418">IF(H2627="failed",T2627,"")</f>
        <v/>
      </c>
      <c r="W2627" t="b">
        <v>1</v>
      </c>
      <c r="X2627" t="s">
        <v>8299</v>
      </c>
      <c r="Y2627" s="3">
        <f t="shared" ref="Y2627:Y2690" si="419">G2627/D2627</f>
        <v>9.56</v>
      </c>
      <c r="Z2627" s="4">
        <f t="shared" si="412"/>
        <v>27.576923076923077</v>
      </c>
      <c r="AA2627" t="s">
        <v>8315</v>
      </c>
      <c r="AB2627" t="s">
        <v>8351</v>
      </c>
      <c r="AC2627">
        <f>1</f>
        <v>1</v>
      </c>
    </row>
    <row r="2628" spans="1:29" ht="43.2" x14ac:dyDescent="0.3">
      <c r="A2628">
        <v>2626</v>
      </c>
      <c r="B2628" s="1" t="s">
        <v>2626</v>
      </c>
      <c r="C2628" s="1" t="s">
        <v>6736</v>
      </c>
      <c r="D2628">
        <v>2500</v>
      </c>
      <c r="E2628">
        <f>VLOOKUP(D2628,LU_A!$C$2:$D$13,1,TRUE)</f>
        <v>1000</v>
      </c>
      <c r="F2628" t="str">
        <f>VLOOKUP($D2628,LU_A!$C$2:$D$13,2,TRUE)</f>
        <v>SmB</v>
      </c>
      <c r="G2628">
        <v>2800</v>
      </c>
      <c r="H2628" t="s">
        <v>8219</v>
      </c>
      <c r="I2628" t="s">
        <v>8224</v>
      </c>
      <c r="J2628" t="s">
        <v>8246</v>
      </c>
      <c r="K2628">
        <v>1433343869</v>
      </c>
      <c r="L2628" s="8">
        <f t="shared" si="410"/>
        <v>42158.628113425926</v>
      </c>
      <c r="M2628" s="8">
        <f t="shared" si="413"/>
        <v>42158</v>
      </c>
      <c r="N2628" s="9">
        <f t="shared" si="414"/>
        <v>0.62811342592613073</v>
      </c>
      <c r="O2628">
        <v>1430751869</v>
      </c>
      <c r="P2628" s="8">
        <f t="shared" si="411"/>
        <v>42128.628113425926</v>
      </c>
      <c r="Q2628" s="8">
        <f t="shared" si="415"/>
        <v>42128</v>
      </c>
      <c r="R2628" s="9">
        <f t="shared" si="416"/>
        <v>0.62811342592613073</v>
      </c>
      <c r="S2628" t="b">
        <v>0</v>
      </c>
      <c r="T2628">
        <v>50</v>
      </c>
      <c r="U2628">
        <f t="shared" si="417"/>
        <v>50</v>
      </c>
      <c r="V2628" t="str">
        <f t="shared" si="418"/>
        <v/>
      </c>
      <c r="W2628" t="b">
        <v>1</v>
      </c>
      <c r="X2628" t="s">
        <v>8299</v>
      </c>
      <c r="Y2628" s="3">
        <f t="shared" si="419"/>
        <v>1.1200000000000001</v>
      </c>
      <c r="Z2628" s="4">
        <f t="shared" si="412"/>
        <v>56</v>
      </c>
      <c r="AA2628" t="s">
        <v>8315</v>
      </c>
      <c r="AB2628" t="s">
        <v>8351</v>
      </c>
      <c r="AC2628">
        <f>1</f>
        <v>1</v>
      </c>
    </row>
    <row r="2629" spans="1:29" ht="43.2" x14ac:dyDescent="0.3">
      <c r="A2629">
        <v>2627</v>
      </c>
      <c r="B2629" s="1" t="s">
        <v>2627</v>
      </c>
      <c r="C2629" s="1" t="s">
        <v>6737</v>
      </c>
      <c r="D2629">
        <v>150</v>
      </c>
      <c r="E2629">
        <f>VLOOKUP(D2629,LU_A!$C$2:$D$13,1,TRUE)</f>
        <v>0</v>
      </c>
      <c r="F2629" t="str">
        <f>VLOOKUP($D2629,LU_A!$C$2:$D$13,2,TRUE)</f>
        <v>SmA</v>
      </c>
      <c r="G2629">
        <v>970</v>
      </c>
      <c r="H2629" t="s">
        <v>8219</v>
      </c>
      <c r="I2629" t="s">
        <v>8224</v>
      </c>
      <c r="J2629" t="s">
        <v>8246</v>
      </c>
      <c r="K2629">
        <v>1448571261</v>
      </c>
      <c r="L2629" s="8">
        <f t="shared" si="410"/>
        <v>42334.871076388896</v>
      </c>
      <c r="M2629" s="8">
        <f t="shared" si="413"/>
        <v>42334</v>
      </c>
      <c r="N2629" s="9">
        <f t="shared" si="414"/>
        <v>0.87107638889574446</v>
      </c>
      <c r="O2629">
        <v>1445975661</v>
      </c>
      <c r="P2629" s="8">
        <f t="shared" si="411"/>
        <v>42304.829409722224</v>
      </c>
      <c r="Q2629" s="8">
        <f t="shared" si="415"/>
        <v>42304</v>
      </c>
      <c r="R2629" s="9">
        <f t="shared" si="416"/>
        <v>0.82940972222422715</v>
      </c>
      <c r="S2629" t="b">
        <v>0</v>
      </c>
      <c r="T2629">
        <v>45</v>
      </c>
      <c r="U2629">
        <f t="shared" si="417"/>
        <v>45</v>
      </c>
      <c r="V2629" t="str">
        <f t="shared" si="418"/>
        <v/>
      </c>
      <c r="W2629" t="b">
        <v>1</v>
      </c>
      <c r="X2629" t="s">
        <v>8299</v>
      </c>
      <c r="Y2629" s="3">
        <f t="shared" si="419"/>
        <v>6.4666666666666668</v>
      </c>
      <c r="Z2629" s="4">
        <f t="shared" si="412"/>
        <v>21.555555555555557</v>
      </c>
      <c r="AA2629" t="s">
        <v>8315</v>
      </c>
      <c r="AB2629" t="s">
        <v>8351</v>
      </c>
      <c r="AC2629">
        <f>1</f>
        <v>1</v>
      </c>
    </row>
    <row r="2630" spans="1:29" ht="43.2" x14ac:dyDescent="0.3">
      <c r="A2630">
        <v>2628</v>
      </c>
      <c r="B2630" s="1" t="s">
        <v>2628</v>
      </c>
      <c r="C2630" s="1" t="s">
        <v>6738</v>
      </c>
      <c r="D2630">
        <v>839</v>
      </c>
      <c r="E2630">
        <f>VLOOKUP(D2630,LU_A!$C$2:$D$13,1,TRUE)</f>
        <v>0</v>
      </c>
      <c r="F2630" t="str">
        <f>VLOOKUP($D2630,LU_A!$C$2:$D$13,2,TRUE)</f>
        <v>SmA</v>
      </c>
      <c r="G2630">
        <v>926</v>
      </c>
      <c r="H2630" t="s">
        <v>8219</v>
      </c>
      <c r="I2630" t="s">
        <v>8224</v>
      </c>
      <c r="J2630" t="s">
        <v>8246</v>
      </c>
      <c r="K2630">
        <v>1417389067</v>
      </c>
      <c r="L2630" s="8">
        <f t="shared" si="410"/>
        <v>41973.966053240743</v>
      </c>
      <c r="M2630" s="8">
        <f t="shared" si="413"/>
        <v>41973</v>
      </c>
      <c r="N2630" s="9">
        <f t="shared" si="414"/>
        <v>0.96605324074334931</v>
      </c>
      <c r="O2630">
        <v>1415661067</v>
      </c>
      <c r="P2630" s="8">
        <f t="shared" si="411"/>
        <v>41953.966053240743</v>
      </c>
      <c r="Q2630" s="8">
        <f t="shared" si="415"/>
        <v>41953</v>
      </c>
      <c r="R2630" s="9">
        <f t="shared" si="416"/>
        <v>0.96605324074334931</v>
      </c>
      <c r="S2630" t="b">
        <v>0</v>
      </c>
      <c r="T2630">
        <v>21</v>
      </c>
      <c r="U2630">
        <f t="shared" si="417"/>
        <v>21</v>
      </c>
      <c r="V2630" t="str">
        <f t="shared" si="418"/>
        <v/>
      </c>
      <c r="W2630" t="b">
        <v>1</v>
      </c>
      <c r="X2630" t="s">
        <v>8299</v>
      </c>
      <c r="Y2630" s="3">
        <f t="shared" si="419"/>
        <v>1.1036948748510131</v>
      </c>
      <c r="Z2630" s="4">
        <f t="shared" si="412"/>
        <v>44.095238095238095</v>
      </c>
      <c r="AA2630" t="s">
        <v>8315</v>
      </c>
      <c r="AB2630" t="s">
        <v>8351</v>
      </c>
      <c r="AC2630">
        <f>1</f>
        <v>1</v>
      </c>
    </row>
    <row r="2631" spans="1:29" ht="28.8" x14ac:dyDescent="0.3">
      <c r="A2631">
        <v>2629</v>
      </c>
      <c r="B2631" s="1" t="s">
        <v>2629</v>
      </c>
      <c r="C2631" s="1" t="s">
        <v>6739</v>
      </c>
      <c r="D2631">
        <v>5000</v>
      </c>
      <c r="E2631">
        <f>VLOOKUP(D2631,LU_A!$C$2:$D$13,1,TRUE)</f>
        <v>5000</v>
      </c>
      <c r="F2631" t="str">
        <f>VLOOKUP($D2631,LU_A!$C$2:$D$13,2,TRUE)</f>
        <v>SmC</v>
      </c>
      <c r="G2631">
        <v>6387</v>
      </c>
      <c r="H2631" t="s">
        <v>8219</v>
      </c>
      <c r="I2631" t="s">
        <v>8225</v>
      </c>
      <c r="J2631" t="s">
        <v>8247</v>
      </c>
      <c r="K2631">
        <v>1431608122</v>
      </c>
      <c r="L2631" s="8">
        <f t="shared" si="410"/>
        <v>42138.538449074069</v>
      </c>
      <c r="M2631" s="8">
        <f t="shared" si="413"/>
        <v>42138</v>
      </c>
      <c r="N2631" s="9">
        <f t="shared" si="414"/>
        <v>0.53844907406892162</v>
      </c>
      <c r="O2631">
        <v>1429016122</v>
      </c>
      <c r="P2631" s="8">
        <f t="shared" si="411"/>
        <v>42108.538449074069</v>
      </c>
      <c r="Q2631" s="8">
        <f t="shared" si="415"/>
        <v>42108</v>
      </c>
      <c r="R2631" s="9">
        <f t="shared" si="416"/>
        <v>0.53844907406892162</v>
      </c>
      <c r="S2631" t="b">
        <v>0</v>
      </c>
      <c r="T2631">
        <v>100</v>
      </c>
      <c r="U2631">
        <f t="shared" si="417"/>
        <v>100</v>
      </c>
      <c r="V2631" t="str">
        <f t="shared" si="418"/>
        <v/>
      </c>
      <c r="W2631" t="b">
        <v>1</v>
      </c>
      <c r="X2631" t="s">
        <v>8299</v>
      </c>
      <c r="Y2631" s="3">
        <f t="shared" si="419"/>
        <v>1.2774000000000001</v>
      </c>
      <c r="Z2631" s="4">
        <f t="shared" si="412"/>
        <v>63.87</v>
      </c>
      <c r="AA2631" t="s">
        <v>8315</v>
      </c>
      <c r="AB2631" t="s">
        <v>8351</v>
      </c>
      <c r="AC2631">
        <f>1</f>
        <v>1</v>
      </c>
    </row>
    <row r="2632" spans="1:29" ht="43.2" x14ac:dyDescent="0.3">
      <c r="A2632">
        <v>2630</v>
      </c>
      <c r="B2632" s="1" t="s">
        <v>2630</v>
      </c>
      <c r="C2632" s="1" t="s">
        <v>6740</v>
      </c>
      <c r="D2632">
        <v>2000</v>
      </c>
      <c r="E2632">
        <f>VLOOKUP(D2632,LU_A!$C$2:$D$13,1,TRUE)</f>
        <v>1000</v>
      </c>
      <c r="F2632" t="str">
        <f>VLOOKUP($D2632,LU_A!$C$2:$D$13,2,TRUE)</f>
        <v>SmB</v>
      </c>
      <c r="G2632">
        <v>3158</v>
      </c>
      <c r="H2632" t="s">
        <v>8219</v>
      </c>
      <c r="I2632" t="s">
        <v>8226</v>
      </c>
      <c r="J2632" t="s">
        <v>8248</v>
      </c>
      <c r="K2632">
        <v>1467280800</v>
      </c>
      <c r="L2632" s="8">
        <f t="shared" si="410"/>
        <v>42551.416666666672</v>
      </c>
      <c r="M2632" s="8">
        <f t="shared" si="413"/>
        <v>42551</v>
      </c>
      <c r="N2632" s="9">
        <f t="shared" si="414"/>
        <v>0.41666666667151731</v>
      </c>
      <c r="O2632">
        <v>1464921112</v>
      </c>
      <c r="P2632" s="8">
        <f t="shared" si="411"/>
        <v>42524.105462962965</v>
      </c>
      <c r="Q2632" s="8">
        <f t="shared" si="415"/>
        <v>42524</v>
      </c>
      <c r="R2632" s="9">
        <f t="shared" si="416"/>
        <v>0.10546296296524815</v>
      </c>
      <c r="S2632" t="b">
        <v>0</v>
      </c>
      <c r="T2632">
        <v>81</v>
      </c>
      <c r="U2632">
        <f t="shared" si="417"/>
        <v>81</v>
      </c>
      <c r="V2632" t="str">
        <f t="shared" si="418"/>
        <v/>
      </c>
      <c r="W2632" t="b">
        <v>1</v>
      </c>
      <c r="X2632" t="s">
        <v>8299</v>
      </c>
      <c r="Y2632" s="3">
        <f t="shared" si="419"/>
        <v>1.579</v>
      </c>
      <c r="Z2632" s="4">
        <f t="shared" si="412"/>
        <v>38.987654320987652</v>
      </c>
      <c r="AA2632" t="s">
        <v>8315</v>
      </c>
      <c r="AB2632" t="s">
        <v>8351</v>
      </c>
      <c r="AC2632">
        <f>1</f>
        <v>1</v>
      </c>
    </row>
    <row r="2633" spans="1:29" ht="43.2" x14ac:dyDescent="0.3">
      <c r="A2633">
        <v>2631</v>
      </c>
      <c r="B2633" s="1" t="s">
        <v>2631</v>
      </c>
      <c r="C2633" s="1" t="s">
        <v>6741</v>
      </c>
      <c r="D2633">
        <v>20000</v>
      </c>
      <c r="E2633">
        <f>VLOOKUP(D2633,LU_A!$C$2:$D$13,1,TRUE)</f>
        <v>20000</v>
      </c>
      <c r="F2633" t="str">
        <f>VLOOKUP($D2633,LU_A!$C$2:$D$13,2,TRUE)</f>
        <v>MedB</v>
      </c>
      <c r="G2633">
        <v>22933.05</v>
      </c>
      <c r="H2633" t="s">
        <v>8219</v>
      </c>
      <c r="I2633" t="s">
        <v>8224</v>
      </c>
      <c r="J2633" t="s">
        <v>8246</v>
      </c>
      <c r="K2633">
        <v>1440907427</v>
      </c>
      <c r="L2633" s="8">
        <f t="shared" si="410"/>
        <v>42246.169293981482</v>
      </c>
      <c r="M2633" s="8">
        <f t="shared" si="413"/>
        <v>42246</v>
      </c>
      <c r="N2633" s="9">
        <f t="shared" si="414"/>
        <v>0.169293981482042</v>
      </c>
      <c r="O2633">
        <v>1438488227</v>
      </c>
      <c r="P2633" s="8">
        <f t="shared" si="411"/>
        <v>42218.169293981482</v>
      </c>
      <c r="Q2633" s="8">
        <f t="shared" si="415"/>
        <v>42218</v>
      </c>
      <c r="R2633" s="9">
        <f t="shared" si="416"/>
        <v>0.169293981482042</v>
      </c>
      <c r="S2633" t="b">
        <v>0</v>
      </c>
      <c r="T2633">
        <v>286</v>
      </c>
      <c r="U2633">
        <f t="shared" si="417"/>
        <v>286</v>
      </c>
      <c r="V2633" t="str">
        <f t="shared" si="418"/>
        <v/>
      </c>
      <c r="W2633" t="b">
        <v>1</v>
      </c>
      <c r="X2633" t="s">
        <v>8299</v>
      </c>
      <c r="Y2633" s="3">
        <f t="shared" si="419"/>
        <v>1.1466525000000001</v>
      </c>
      <c r="Z2633" s="4">
        <f t="shared" si="412"/>
        <v>80.185489510489504</v>
      </c>
      <c r="AA2633" t="s">
        <v>8315</v>
      </c>
      <c r="AB2633" t="s">
        <v>8351</v>
      </c>
      <c r="AC2633">
        <f>1</f>
        <v>1</v>
      </c>
    </row>
    <row r="2634" spans="1:29" ht="43.2" x14ac:dyDescent="0.3">
      <c r="A2634">
        <v>2632</v>
      </c>
      <c r="B2634" s="1" t="s">
        <v>2632</v>
      </c>
      <c r="C2634" s="1" t="s">
        <v>6742</v>
      </c>
      <c r="D2634">
        <v>1070</v>
      </c>
      <c r="E2634">
        <f>VLOOKUP(D2634,LU_A!$C$2:$D$13,1,TRUE)</f>
        <v>1000</v>
      </c>
      <c r="F2634" t="str">
        <f>VLOOKUP($D2634,LU_A!$C$2:$D$13,2,TRUE)</f>
        <v>SmB</v>
      </c>
      <c r="G2634">
        <v>1466</v>
      </c>
      <c r="H2634" t="s">
        <v>8219</v>
      </c>
      <c r="I2634" t="s">
        <v>8224</v>
      </c>
      <c r="J2634" t="s">
        <v>8246</v>
      </c>
      <c r="K2634">
        <v>1464485339</v>
      </c>
      <c r="L2634" s="8">
        <f t="shared" si="410"/>
        <v>42519.061793981484</v>
      </c>
      <c r="M2634" s="8">
        <f t="shared" si="413"/>
        <v>42519</v>
      </c>
      <c r="N2634" s="9">
        <f t="shared" si="414"/>
        <v>6.179398148378823E-2</v>
      </c>
      <c r="O2634">
        <v>1462325339</v>
      </c>
      <c r="P2634" s="8">
        <f t="shared" si="411"/>
        <v>42494.061793981484</v>
      </c>
      <c r="Q2634" s="8">
        <f t="shared" si="415"/>
        <v>42494</v>
      </c>
      <c r="R2634" s="9">
        <f t="shared" si="416"/>
        <v>6.179398148378823E-2</v>
      </c>
      <c r="S2634" t="b">
        <v>0</v>
      </c>
      <c r="T2634">
        <v>42</v>
      </c>
      <c r="U2634">
        <f t="shared" si="417"/>
        <v>42</v>
      </c>
      <c r="V2634" t="str">
        <f t="shared" si="418"/>
        <v/>
      </c>
      <c r="W2634" t="b">
        <v>1</v>
      </c>
      <c r="X2634" t="s">
        <v>8299</v>
      </c>
      <c r="Y2634" s="3">
        <f t="shared" si="419"/>
        <v>1.3700934579439252</v>
      </c>
      <c r="Z2634" s="4">
        <f t="shared" si="412"/>
        <v>34.904761904761905</v>
      </c>
      <c r="AA2634" t="s">
        <v>8315</v>
      </c>
      <c r="AB2634" t="s">
        <v>8351</v>
      </c>
      <c r="AC2634">
        <f>1</f>
        <v>1</v>
      </c>
    </row>
    <row r="2635" spans="1:29" ht="43.2" x14ac:dyDescent="0.3">
      <c r="A2635">
        <v>2633</v>
      </c>
      <c r="B2635" s="1" t="s">
        <v>2633</v>
      </c>
      <c r="C2635" s="1" t="s">
        <v>6743</v>
      </c>
      <c r="D2635">
        <v>5000</v>
      </c>
      <c r="E2635">
        <f>VLOOKUP(D2635,LU_A!$C$2:$D$13,1,TRUE)</f>
        <v>5000</v>
      </c>
      <c r="F2635" t="str">
        <f>VLOOKUP($D2635,LU_A!$C$2:$D$13,2,TRUE)</f>
        <v>SmC</v>
      </c>
      <c r="G2635">
        <v>17731</v>
      </c>
      <c r="H2635" t="s">
        <v>8219</v>
      </c>
      <c r="I2635" t="s">
        <v>8224</v>
      </c>
      <c r="J2635" t="s">
        <v>8246</v>
      </c>
      <c r="K2635">
        <v>1393542000</v>
      </c>
      <c r="L2635" s="8">
        <f t="shared" si="410"/>
        <v>41697.958333333336</v>
      </c>
      <c r="M2635" s="8">
        <f t="shared" si="413"/>
        <v>41697</v>
      </c>
      <c r="N2635" s="9">
        <f t="shared" si="414"/>
        <v>0.95833333333575865</v>
      </c>
      <c r="O2635">
        <v>1390938332</v>
      </c>
      <c r="P2635" s="8">
        <f t="shared" si="411"/>
        <v>41667.823287037041</v>
      </c>
      <c r="Q2635" s="8">
        <f t="shared" si="415"/>
        <v>41667</v>
      </c>
      <c r="R2635" s="9">
        <f t="shared" si="416"/>
        <v>0.82328703704115469</v>
      </c>
      <c r="S2635" t="b">
        <v>0</v>
      </c>
      <c r="T2635">
        <v>199</v>
      </c>
      <c r="U2635">
        <f t="shared" si="417"/>
        <v>199</v>
      </c>
      <c r="V2635" t="str">
        <f t="shared" si="418"/>
        <v/>
      </c>
      <c r="W2635" t="b">
        <v>1</v>
      </c>
      <c r="X2635" t="s">
        <v>8299</v>
      </c>
      <c r="Y2635" s="3">
        <f t="shared" si="419"/>
        <v>3.5461999999999998</v>
      </c>
      <c r="Z2635" s="4">
        <f t="shared" si="412"/>
        <v>89.100502512562812</v>
      </c>
      <c r="AA2635" t="s">
        <v>8315</v>
      </c>
      <c r="AB2635" t="s">
        <v>8351</v>
      </c>
      <c r="AC2635">
        <f>1</f>
        <v>1</v>
      </c>
    </row>
    <row r="2636" spans="1:29" ht="43.2" x14ac:dyDescent="0.3">
      <c r="A2636">
        <v>2634</v>
      </c>
      <c r="B2636" s="1" t="s">
        <v>2634</v>
      </c>
      <c r="C2636" s="1" t="s">
        <v>6744</v>
      </c>
      <c r="D2636">
        <v>930</v>
      </c>
      <c r="E2636">
        <f>VLOOKUP(D2636,LU_A!$C$2:$D$13,1,TRUE)</f>
        <v>0</v>
      </c>
      <c r="F2636" t="str">
        <f>VLOOKUP($D2636,LU_A!$C$2:$D$13,2,TRUE)</f>
        <v>SmA</v>
      </c>
      <c r="G2636">
        <v>986</v>
      </c>
      <c r="H2636" t="s">
        <v>8219</v>
      </c>
      <c r="I2636" t="s">
        <v>8224</v>
      </c>
      <c r="J2636" t="s">
        <v>8246</v>
      </c>
      <c r="K2636">
        <v>1475163921</v>
      </c>
      <c r="L2636" s="8">
        <f t="shared" si="410"/>
        <v>42642.656493055561</v>
      </c>
      <c r="M2636" s="8">
        <f t="shared" si="413"/>
        <v>42642</v>
      </c>
      <c r="N2636" s="9">
        <f t="shared" si="414"/>
        <v>0.656493055561441</v>
      </c>
      <c r="O2636">
        <v>1472571921</v>
      </c>
      <c r="P2636" s="8">
        <f t="shared" si="411"/>
        <v>42612.656493055561</v>
      </c>
      <c r="Q2636" s="8">
        <f t="shared" si="415"/>
        <v>42612</v>
      </c>
      <c r="R2636" s="9">
        <f t="shared" si="416"/>
        <v>0.656493055561441</v>
      </c>
      <c r="S2636" t="b">
        <v>0</v>
      </c>
      <c r="T2636">
        <v>25</v>
      </c>
      <c r="U2636">
        <f t="shared" si="417"/>
        <v>25</v>
      </c>
      <c r="V2636" t="str">
        <f t="shared" si="418"/>
        <v/>
      </c>
      <c r="W2636" t="b">
        <v>1</v>
      </c>
      <c r="X2636" t="s">
        <v>8299</v>
      </c>
      <c r="Y2636" s="3">
        <f t="shared" si="419"/>
        <v>1.0602150537634409</v>
      </c>
      <c r="Z2636" s="4">
        <f t="shared" si="412"/>
        <v>39.44</v>
      </c>
      <c r="AA2636" t="s">
        <v>8315</v>
      </c>
      <c r="AB2636" t="s">
        <v>8351</v>
      </c>
      <c r="AC2636">
        <f>1</f>
        <v>1</v>
      </c>
    </row>
    <row r="2637" spans="1:29" ht="43.2" x14ac:dyDescent="0.3">
      <c r="A2637">
        <v>2635</v>
      </c>
      <c r="B2637" s="1" t="s">
        <v>2635</v>
      </c>
      <c r="C2637" s="1" t="s">
        <v>6745</v>
      </c>
      <c r="D2637">
        <v>11500</v>
      </c>
      <c r="E2637">
        <f>VLOOKUP(D2637,LU_A!$C$2:$D$13,1,TRUE)</f>
        <v>10000</v>
      </c>
      <c r="F2637" t="str">
        <f>VLOOKUP($D2637,LU_A!$C$2:$D$13,2,TRUE)</f>
        <v>SmD</v>
      </c>
      <c r="G2637">
        <v>11500</v>
      </c>
      <c r="H2637" t="s">
        <v>8219</v>
      </c>
      <c r="I2637" t="s">
        <v>8229</v>
      </c>
      <c r="J2637" t="s">
        <v>8251</v>
      </c>
      <c r="K2637">
        <v>1425937761</v>
      </c>
      <c r="L2637" s="8">
        <f t="shared" si="410"/>
        <v>42072.909270833334</v>
      </c>
      <c r="M2637" s="8">
        <f t="shared" si="413"/>
        <v>42072</v>
      </c>
      <c r="N2637" s="9">
        <f t="shared" si="414"/>
        <v>0.90927083333372138</v>
      </c>
      <c r="O2637">
        <v>1422917361</v>
      </c>
      <c r="P2637" s="8">
        <f t="shared" si="411"/>
        <v>42037.950937500005</v>
      </c>
      <c r="Q2637" s="8">
        <f t="shared" si="415"/>
        <v>42037</v>
      </c>
      <c r="R2637" s="9">
        <f t="shared" si="416"/>
        <v>0.95093750000523869</v>
      </c>
      <c r="S2637" t="b">
        <v>0</v>
      </c>
      <c r="T2637">
        <v>84</v>
      </c>
      <c r="U2637">
        <f t="shared" si="417"/>
        <v>84</v>
      </c>
      <c r="V2637" t="str">
        <f t="shared" si="418"/>
        <v/>
      </c>
      <c r="W2637" t="b">
        <v>1</v>
      </c>
      <c r="X2637" t="s">
        <v>8299</v>
      </c>
      <c r="Y2637" s="3">
        <f t="shared" si="419"/>
        <v>1</v>
      </c>
      <c r="Z2637" s="4">
        <f t="shared" si="412"/>
        <v>136.9047619047619</v>
      </c>
      <c r="AA2637" t="s">
        <v>8315</v>
      </c>
      <c r="AB2637" t="s">
        <v>8351</v>
      </c>
      <c r="AC2637">
        <f>1</f>
        <v>1</v>
      </c>
    </row>
    <row r="2638" spans="1:29" ht="57.6" x14ac:dyDescent="0.3">
      <c r="A2638">
        <v>2636</v>
      </c>
      <c r="B2638" s="1" t="s">
        <v>2636</v>
      </c>
      <c r="C2638" s="1" t="s">
        <v>6746</v>
      </c>
      <c r="D2638">
        <v>1000</v>
      </c>
      <c r="E2638">
        <f>VLOOKUP(D2638,LU_A!$C$2:$D$13,1,TRUE)</f>
        <v>1000</v>
      </c>
      <c r="F2638" t="str">
        <f>VLOOKUP($D2638,LU_A!$C$2:$D$13,2,TRUE)</f>
        <v>SmB</v>
      </c>
      <c r="G2638">
        <v>1873</v>
      </c>
      <c r="H2638" t="s">
        <v>8219</v>
      </c>
      <c r="I2638" t="s">
        <v>8224</v>
      </c>
      <c r="J2638" t="s">
        <v>8246</v>
      </c>
      <c r="K2638">
        <v>1476579600</v>
      </c>
      <c r="L2638" s="8">
        <f t="shared" si="410"/>
        <v>42659.041666666672</v>
      </c>
      <c r="M2638" s="8">
        <f t="shared" si="413"/>
        <v>42659</v>
      </c>
      <c r="N2638" s="9">
        <f t="shared" si="414"/>
        <v>4.1666666671517305E-2</v>
      </c>
      <c r="O2638">
        <v>1474641914</v>
      </c>
      <c r="P2638" s="8">
        <f t="shared" si="411"/>
        <v>42636.614745370374</v>
      </c>
      <c r="Q2638" s="8">
        <f t="shared" si="415"/>
        <v>42636</v>
      </c>
      <c r="R2638" s="9">
        <f t="shared" si="416"/>
        <v>0.614745370374294</v>
      </c>
      <c r="S2638" t="b">
        <v>0</v>
      </c>
      <c r="T2638">
        <v>50</v>
      </c>
      <c r="U2638">
        <f t="shared" si="417"/>
        <v>50</v>
      </c>
      <c r="V2638" t="str">
        <f t="shared" si="418"/>
        <v/>
      </c>
      <c r="W2638" t="b">
        <v>1</v>
      </c>
      <c r="X2638" t="s">
        <v>8299</v>
      </c>
      <c r="Y2638" s="3">
        <f t="shared" si="419"/>
        <v>1.873</v>
      </c>
      <c r="Z2638" s="4">
        <f t="shared" si="412"/>
        <v>37.46</v>
      </c>
      <c r="AA2638" t="s">
        <v>8315</v>
      </c>
      <c r="AB2638" t="s">
        <v>8351</v>
      </c>
      <c r="AC2638">
        <f>1</f>
        <v>1</v>
      </c>
    </row>
    <row r="2639" spans="1:29" ht="28.8" x14ac:dyDescent="0.3">
      <c r="A2639">
        <v>2637</v>
      </c>
      <c r="B2639" s="1" t="s">
        <v>2637</v>
      </c>
      <c r="C2639" s="1" t="s">
        <v>6747</v>
      </c>
      <c r="D2639">
        <v>500</v>
      </c>
      <c r="E2639">
        <f>VLOOKUP(D2639,LU_A!$C$2:$D$13,1,TRUE)</f>
        <v>0</v>
      </c>
      <c r="F2639" t="str">
        <f>VLOOKUP($D2639,LU_A!$C$2:$D$13,2,TRUE)</f>
        <v>SmA</v>
      </c>
      <c r="G2639">
        <v>831</v>
      </c>
      <c r="H2639" t="s">
        <v>8219</v>
      </c>
      <c r="I2639" t="s">
        <v>8224</v>
      </c>
      <c r="J2639" t="s">
        <v>8246</v>
      </c>
      <c r="K2639">
        <v>1476277875</v>
      </c>
      <c r="L2639" s="8">
        <f t="shared" si="410"/>
        <v>42655.549479166672</v>
      </c>
      <c r="M2639" s="8">
        <f t="shared" si="413"/>
        <v>42655</v>
      </c>
      <c r="N2639" s="9">
        <f t="shared" si="414"/>
        <v>0.54947916667151731</v>
      </c>
      <c r="O2639">
        <v>1474895475</v>
      </c>
      <c r="P2639" s="8">
        <f t="shared" si="411"/>
        <v>42639.549479166672</v>
      </c>
      <c r="Q2639" s="8">
        <f t="shared" si="415"/>
        <v>42639</v>
      </c>
      <c r="R2639" s="9">
        <f t="shared" si="416"/>
        <v>0.54947916667151731</v>
      </c>
      <c r="S2639" t="b">
        <v>0</v>
      </c>
      <c r="T2639">
        <v>26</v>
      </c>
      <c r="U2639">
        <f t="shared" si="417"/>
        <v>26</v>
      </c>
      <c r="V2639" t="str">
        <f t="shared" si="418"/>
        <v/>
      </c>
      <c r="W2639" t="b">
        <v>1</v>
      </c>
      <c r="X2639" t="s">
        <v>8299</v>
      </c>
      <c r="Y2639" s="3">
        <f t="shared" si="419"/>
        <v>1.6619999999999999</v>
      </c>
      <c r="Z2639" s="4">
        <f t="shared" si="412"/>
        <v>31.96153846153846</v>
      </c>
      <c r="AA2639" t="s">
        <v>8315</v>
      </c>
      <c r="AB2639" t="s">
        <v>8351</v>
      </c>
      <c r="AC2639">
        <f>1</f>
        <v>1</v>
      </c>
    </row>
    <row r="2640" spans="1:29" ht="43.2" x14ac:dyDescent="0.3">
      <c r="A2640">
        <v>2638</v>
      </c>
      <c r="B2640" s="1" t="s">
        <v>2638</v>
      </c>
      <c r="C2640" s="1" t="s">
        <v>6748</v>
      </c>
      <c r="D2640">
        <v>347</v>
      </c>
      <c r="E2640">
        <f>VLOOKUP(D2640,LU_A!$C$2:$D$13,1,TRUE)</f>
        <v>0</v>
      </c>
      <c r="F2640" t="str">
        <f>VLOOKUP($D2640,LU_A!$C$2:$D$13,2,TRUE)</f>
        <v>SmA</v>
      </c>
      <c r="G2640">
        <v>353</v>
      </c>
      <c r="H2640" t="s">
        <v>8219</v>
      </c>
      <c r="I2640" t="s">
        <v>8224</v>
      </c>
      <c r="J2640" t="s">
        <v>8246</v>
      </c>
      <c r="K2640">
        <v>1421358895</v>
      </c>
      <c r="L2640" s="8">
        <f t="shared" si="410"/>
        <v>42019.913136574076</v>
      </c>
      <c r="M2640" s="8">
        <f t="shared" si="413"/>
        <v>42019</v>
      </c>
      <c r="N2640" s="9">
        <f t="shared" si="414"/>
        <v>0.91313657407590654</v>
      </c>
      <c r="O2640">
        <v>1418766895</v>
      </c>
      <c r="P2640" s="8">
        <f t="shared" si="411"/>
        <v>41989.913136574076</v>
      </c>
      <c r="Q2640" s="8">
        <f t="shared" si="415"/>
        <v>41989</v>
      </c>
      <c r="R2640" s="9">
        <f t="shared" si="416"/>
        <v>0.91313657407590654</v>
      </c>
      <c r="S2640" t="b">
        <v>0</v>
      </c>
      <c r="T2640">
        <v>14</v>
      </c>
      <c r="U2640">
        <f t="shared" si="417"/>
        <v>14</v>
      </c>
      <c r="V2640" t="str">
        <f t="shared" si="418"/>
        <v/>
      </c>
      <c r="W2640" t="b">
        <v>1</v>
      </c>
      <c r="X2640" t="s">
        <v>8299</v>
      </c>
      <c r="Y2640" s="3">
        <f t="shared" si="419"/>
        <v>1.0172910662824208</v>
      </c>
      <c r="Z2640" s="4">
        <f t="shared" si="412"/>
        <v>25.214285714285715</v>
      </c>
      <c r="AA2640" t="s">
        <v>8315</v>
      </c>
      <c r="AB2640" t="s">
        <v>8351</v>
      </c>
      <c r="AC2640">
        <f>1</f>
        <v>1</v>
      </c>
    </row>
    <row r="2641" spans="1:29" ht="43.2" x14ac:dyDescent="0.3">
      <c r="A2641">
        <v>2639</v>
      </c>
      <c r="B2641" s="1" t="s">
        <v>2639</v>
      </c>
      <c r="C2641" s="1" t="s">
        <v>6749</v>
      </c>
      <c r="D2641">
        <v>300</v>
      </c>
      <c r="E2641">
        <f>VLOOKUP(D2641,LU_A!$C$2:$D$13,1,TRUE)</f>
        <v>0</v>
      </c>
      <c r="F2641" t="str">
        <f>VLOOKUP($D2641,LU_A!$C$2:$D$13,2,TRUE)</f>
        <v>SmA</v>
      </c>
      <c r="G2641">
        <v>492</v>
      </c>
      <c r="H2641" t="s">
        <v>8219</v>
      </c>
      <c r="I2641" t="s">
        <v>8225</v>
      </c>
      <c r="J2641" t="s">
        <v>8247</v>
      </c>
      <c r="K2641">
        <v>1424378748</v>
      </c>
      <c r="L2641" s="8">
        <f t="shared" si="410"/>
        <v>42054.86513888889</v>
      </c>
      <c r="M2641" s="8">
        <f t="shared" si="413"/>
        <v>42054</v>
      </c>
      <c r="N2641" s="9">
        <f t="shared" si="414"/>
        <v>0.86513888889021473</v>
      </c>
      <c r="O2641">
        <v>1421786748</v>
      </c>
      <c r="P2641" s="8">
        <f t="shared" si="411"/>
        <v>42024.86513888889</v>
      </c>
      <c r="Q2641" s="8">
        <f t="shared" si="415"/>
        <v>42024</v>
      </c>
      <c r="R2641" s="9">
        <f t="shared" si="416"/>
        <v>0.86513888889021473</v>
      </c>
      <c r="S2641" t="b">
        <v>0</v>
      </c>
      <c r="T2641">
        <v>49</v>
      </c>
      <c r="U2641">
        <f t="shared" si="417"/>
        <v>49</v>
      </c>
      <c r="V2641" t="str">
        <f t="shared" si="418"/>
        <v/>
      </c>
      <c r="W2641" t="b">
        <v>1</v>
      </c>
      <c r="X2641" t="s">
        <v>8299</v>
      </c>
      <c r="Y2641" s="3">
        <f t="shared" si="419"/>
        <v>1.64</v>
      </c>
      <c r="Z2641" s="4">
        <f t="shared" si="412"/>
        <v>10.040816326530612</v>
      </c>
      <c r="AA2641" t="s">
        <v>8315</v>
      </c>
      <c r="AB2641" t="s">
        <v>8351</v>
      </c>
      <c r="AC2641">
        <f>1</f>
        <v>1</v>
      </c>
    </row>
    <row r="2642" spans="1:29" ht="57.6" x14ac:dyDescent="0.3">
      <c r="A2642">
        <v>2640</v>
      </c>
      <c r="B2642" s="1" t="s">
        <v>2640</v>
      </c>
      <c r="C2642" s="1" t="s">
        <v>6750</v>
      </c>
      <c r="D2642">
        <v>3000</v>
      </c>
      <c r="E2642">
        <f>VLOOKUP(D2642,LU_A!$C$2:$D$13,1,TRUE)</f>
        <v>1000</v>
      </c>
      <c r="F2642" t="str">
        <f>VLOOKUP($D2642,LU_A!$C$2:$D$13,2,TRUE)</f>
        <v>SmB</v>
      </c>
      <c r="G2642">
        <v>3170</v>
      </c>
      <c r="H2642" t="s">
        <v>8219</v>
      </c>
      <c r="I2642" t="s">
        <v>8224</v>
      </c>
      <c r="J2642" t="s">
        <v>8246</v>
      </c>
      <c r="K2642">
        <v>1433735474</v>
      </c>
      <c r="L2642" s="8">
        <f t="shared" si="410"/>
        <v>42163.160578703704</v>
      </c>
      <c r="M2642" s="8">
        <f t="shared" si="413"/>
        <v>42163</v>
      </c>
      <c r="N2642" s="9">
        <f t="shared" si="414"/>
        <v>0.16057870370423188</v>
      </c>
      <c r="O2642">
        <v>1428551474</v>
      </c>
      <c r="P2642" s="8">
        <f t="shared" si="411"/>
        <v>42103.160578703704</v>
      </c>
      <c r="Q2642" s="8">
        <f t="shared" si="415"/>
        <v>42103</v>
      </c>
      <c r="R2642" s="9">
        <f t="shared" si="416"/>
        <v>0.16057870370423188</v>
      </c>
      <c r="S2642" t="b">
        <v>0</v>
      </c>
      <c r="T2642">
        <v>69</v>
      </c>
      <c r="U2642">
        <f t="shared" si="417"/>
        <v>69</v>
      </c>
      <c r="V2642" t="str">
        <f t="shared" si="418"/>
        <v/>
      </c>
      <c r="W2642" t="b">
        <v>1</v>
      </c>
      <c r="X2642" t="s">
        <v>8299</v>
      </c>
      <c r="Y2642" s="3">
        <f t="shared" si="419"/>
        <v>1.0566666666666666</v>
      </c>
      <c r="Z2642" s="4">
        <f t="shared" si="412"/>
        <v>45.94202898550725</v>
      </c>
      <c r="AA2642" t="s">
        <v>8315</v>
      </c>
      <c r="AB2642" t="s">
        <v>8351</v>
      </c>
      <c r="AC2642">
        <f>1</f>
        <v>1</v>
      </c>
    </row>
    <row r="2643" spans="1:29" ht="28.8" x14ac:dyDescent="0.3">
      <c r="A2643">
        <v>2641</v>
      </c>
      <c r="B2643" s="1" t="s">
        <v>2641</v>
      </c>
      <c r="C2643" s="1" t="s">
        <v>6751</v>
      </c>
      <c r="D2643">
        <v>1500</v>
      </c>
      <c r="E2643">
        <f>VLOOKUP(D2643,LU_A!$C$2:$D$13,1,TRUE)</f>
        <v>1000</v>
      </c>
      <c r="F2643" t="str">
        <f>VLOOKUP($D2643,LU_A!$C$2:$D$13,2,TRUE)</f>
        <v>SmB</v>
      </c>
      <c r="G2643">
        <v>15</v>
      </c>
      <c r="H2643" t="s">
        <v>8221</v>
      </c>
      <c r="I2643" t="s">
        <v>8224</v>
      </c>
      <c r="J2643" t="s">
        <v>8246</v>
      </c>
      <c r="K2643">
        <v>1410811740</v>
      </c>
      <c r="L2643" s="8">
        <f t="shared" si="410"/>
        <v>41897.839583333334</v>
      </c>
      <c r="M2643" s="8">
        <f t="shared" si="413"/>
        <v>41897</v>
      </c>
      <c r="N2643" s="9">
        <f t="shared" si="414"/>
        <v>0.83958333333430346</v>
      </c>
      <c r="O2643">
        <v>1409341863</v>
      </c>
      <c r="P2643" s="8">
        <f t="shared" si="411"/>
        <v>41880.827118055553</v>
      </c>
      <c r="Q2643" s="8">
        <f t="shared" si="415"/>
        <v>41880</v>
      </c>
      <c r="R2643" s="9">
        <f t="shared" si="416"/>
        <v>0.82711805555300089</v>
      </c>
      <c r="S2643" t="b">
        <v>0</v>
      </c>
      <c r="T2643">
        <v>1</v>
      </c>
      <c r="U2643" t="str">
        <f t="shared" si="417"/>
        <v/>
      </c>
      <c r="V2643">
        <f t="shared" si="418"/>
        <v>1</v>
      </c>
      <c r="W2643" t="b">
        <v>0</v>
      </c>
      <c r="X2643" t="s">
        <v>8299</v>
      </c>
      <c r="Y2643" s="3">
        <f t="shared" si="419"/>
        <v>0.01</v>
      </c>
      <c r="Z2643" s="4">
        <f t="shared" si="412"/>
        <v>15</v>
      </c>
      <c r="AA2643" t="s">
        <v>8315</v>
      </c>
      <c r="AB2643" t="s">
        <v>8351</v>
      </c>
      <c r="AC2643">
        <f>1</f>
        <v>1</v>
      </c>
    </row>
    <row r="2644" spans="1:29" ht="57.6" x14ac:dyDescent="0.3">
      <c r="A2644">
        <v>2642</v>
      </c>
      <c r="B2644" s="1" t="s">
        <v>2642</v>
      </c>
      <c r="C2644" s="1" t="s">
        <v>6752</v>
      </c>
      <c r="D2644">
        <v>500000</v>
      </c>
      <c r="E2644">
        <f>VLOOKUP(D2644,LU_A!$C$2:$D$13,1,TRUE)</f>
        <v>50000</v>
      </c>
      <c r="F2644" t="str">
        <f>VLOOKUP($D2644,LU_A!$C$2:$D$13,2,TRUE)</f>
        <v>LgD</v>
      </c>
      <c r="G2644">
        <v>0</v>
      </c>
      <c r="H2644" t="s">
        <v>8221</v>
      </c>
      <c r="I2644" t="s">
        <v>8236</v>
      </c>
      <c r="J2644" t="s">
        <v>8249</v>
      </c>
      <c r="K2644">
        <v>1468565820</v>
      </c>
      <c r="L2644" s="8">
        <f t="shared" si="410"/>
        <v>42566.289583333331</v>
      </c>
      <c r="M2644" s="8">
        <f t="shared" si="413"/>
        <v>42566</v>
      </c>
      <c r="N2644" s="9">
        <f t="shared" si="414"/>
        <v>0.28958333333139308</v>
      </c>
      <c r="O2644">
        <v>1465970108</v>
      </c>
      <c r="P2644" s="8">
        <f t="shared" si="411"/>
        <v>42536.246620370366</v>
      </c>
      <c r="Q2644" s="8">
        <f t="shared" si="415"/>
        <v>42536</v>
      </c>
      <c r="R2644" s="9">
        <f t="shared" si="416"/>
        <v>0.24662037036614493</v>
      </c>
      <c r="S2644" t="b">
        <v>0</v>
      </c>
      <c r="T2644">
        <v>0</v>
      </c>
      <c r="U2644" t="str">
        <f t="shared" si="417"/>
        <v/>
      </c>
      <c r="V2644">
        <f t="shared" si="418"/>
        <v>0</v>
      </c>
      <c r="W2644" t="b">
        <v>0</v>
      </c>
      <c r="X2644" t="s">
        <v>8299</v>
      </c>
      <c r="Y2644" s="3">
        <f t="shared" si="419"/>
        <v>0</v>
      </c>
      <c r="Z2644" s="4" t="str">
        <f t="shared" si="412"/>
        <v xml:space="preserve"> </v>
      </c>
      <c r="AA2644" t="s">
        <v>8315</v>
      </c>
      <c r="AB2644" t="s">
        <v>8351</v>
      </c>
      <c r="AC2644">
        <f>1</f>
        <v>1</v>
      </c>
    </row>
    <row r="2645" spans="1:29" ht="43.2" x14ac:dyDescent="0.3">
      <c r="A2645">
        <v>2643</v>
      </c>
      <c r="B2645" s="1" t="s">
        <v>2643</v>
      </c>
      <c r="C2645" s="1" t="s">
        <v>6753</v>
      </c>
      <c r="D2645">
        <v>1000000</v>
      </c>
      <c r="E2645">
        <f>VLOOKUP(D2645,LU_A!$C$2:$D$13,1,TRUE)</f>
        <v>50000</v>
      </c>
      <c r="F2645" t="str">
        <f>VLOOKUP($D2645,LU_A!$C$2:$D$13,2,TRUE)</f>
        <v>LgD</v>
      </c>
      <c r="G2645">
        <v>335597.31</v>
      </c>
      <c r="H2645" t="s">
        <v>8220</v>
      </c>
      <c r="I2645" t="s">
        <v>8224</v>
      </c>
      <c r="J2645" t="s">
        <v>8246</v>
      </c>
      <c r="K2645">
        <v>1482307140</v>
      </c>
      <c r="L2645" s="8">
        <f t="shared" si="410"/>
        <v>42725.332638888889</v>
      </c>
      <c r="M2645" s="8">
        <f t="shared" si="413"/>
        <v>42725</v>
      </c>
      <c r="N2645" s="9">
        <f t="shared" si="414"/>
        <v>0.33263888888905058</v>
      </c>
      <c r="O2645">
        <v>1479218315</v>
      </c>
      <c r="P2645" s="8">
        <f t="shared" si="411"/>
        <v>42689.582349537035</v>
      </c>
      <c r="Q2645" s="8">
        <f t="shared" si="415"/>
        <v>42689</v>
      </c>
      <c r="R2645" s="9">
        <f t="shared" si="416"/>
        <v>0.58234953703504289</v>
      </c>
      <c r="S2645" t="b">
        <v>1</v>
      </c>
      <c r="T2645">
        <v>1501</v>
      </c>
      <c r="U2645" t="str">
        <f t="shared" si="417"/>
        <v/>
      </c>
      <c r="V2645" t="str">
        <f t="shared" si="418"/>
        <v/>
      </c>
      <c r="W2645" t="b">
        <v>0</v>
      </c>
      <c r="X2645" t="s">
        <v>8299</v>
      </c>
      <c r="Y2645" s="3">
        <f t="shared" si="419"/>
        <v>0.33559730999999998</v>
      </c>
      <c r="Z2645" s="4">
        <f t="shared" si="412"/>
        <v>223.58248500999335</v>
      </c>
      <c r="AA2645" t="s">
        <v>8315</v>
      </c>
      <c r="AB2645" t="s">
        <v>8351</v>
      </c>
      <c r="AC2645">
        <f>1</f>
        <v>1</v>
      </c>
    </row>
    <row r="2646" spans="1:29" ht="43.2" x14ac:dyDescent="0.3">
      <c r="A2646">
        <v>2644</v>
      </c>
      <c r="B2646" s="1" t="s">
        <v>2644</v>
      </c>
      <c r="C2646" s="1" t="s">
        <v>6754</v>
      </c>
      <c r="D2646">
        <v>100000</v>
      </c>
      <c r="E2646">
        <f>VLOOKUP(D2646,LU_A!$C$2:$D$13,1,TRUE)</f>
        <v>50000</v>
      </c>
      <c r="F2646" t="str">
        <f>VLOOKUP($D2646,LU_A!$C$2:$D$13,2,TRUE)</f>
        <v>LgD</v>
      </c>
      <c r="G2646">
        <v>2053</v>
      </c>
      <c r="H2646" t="s">
        <v>8220</v>
      </c>
      <c r="I2646" t="s">
        <v>8224</v>
      </c>
      <c r="J2646" t="s">
        <v>8246</v>
      </c>
      <c r="K2646">
        <v>1489172435</v>
      </c>
      <c r="L2646" s="8">
        <f t="shared" si="410"/>
        <v>42804.792071759264</v>
      </c>
      <c r="M2646" s="8">
        <f t="shared" si="413"/>
        <v>42804</v>
      </c>
      <c r="N2646" s="9">
        <f t="shared" si="414"/>
        <v>0.79207175926421769</v>
      </c>
      <c r="O2646">
        <v>1486580435</v>
      </c>
      <c r="P2646" s="8">
        <f t="shared" si="411"/>
        <v>42774.792071759264</v>
      </c>
      <c r="Q2646" s="8">
        <f t="shared" si="415"/>
        <v>42774</v>
      </c>
      <c r="R2646" s="9">
        <f t="shared" si="416"/>
        <v>0.79207175926421769</v>
      </c>
      <c r="S2646" t="b">
        <v>1</v>
      </c>
      <c r="T2646">
        <v>52</v>
      </c>
      <c r="U2646" t="str">
        <f t="shared" si="417"/>
        <v/>
      </c>
      <c r="V2646" t="str">
        <f t="shared" si="418"/>
        <v/>
      </c>
      <c r="W2646" t="b">
        <v>0</v>
      </c>
      <c r="X2646" t="s">
        <v>8299</v>
      </c>
      <c r="Y2646" s="3">
        <f t="shared" si="419"/>
        <v>2.053E-2</v>
      </c>
      <c r="Z2646" s="4">
        <f t="shared" si="412"/>
        <v>39.480769230769234</v>
      </c>
      <c r="AA2646" t="s">
        <v>8315</v>
      </c>
      <c r="AB2646" t="s">
        <v>8351</v>
      </c>
      <c r="AC2646">
        <f>1</f>
        <v>1</v>
      </c>
    </row>
    <row r="2647" spans="1:29" ht="43.2" x14ac:dyDescent="0.3">
      <c r="A2647">
        <v>2645</v>
      </c>
      <c r="B2647" s="1" t="s">
        <v>2645</v>
      </c>
      <c r="C2647" s="1" t="s">
        <v>6755</v>
      </c>
      <c r="D2647">
        <v>20000</v>
      </c>
      <c r="E2647">
        <f>VLOOKUP(D2647,LU_A!$C$2:$D$13,1,TRUE)</f>
        <v>20000</v>
      </c>
      <c r="F2647" t="str">
        <f>VLOOKUP($D2647,LU_A!$C$2:$D$13,2,TRUE)</f>
        <v>MedB</v>
      </c>
      <c r="G2647">
        <v>2100</v>
      </c>
      <c r="H2647" t="s">
        <v>8220</v>
      </c>
      <c r="I2647" t="s">
        <v>8226</v>
      </c>
      <c r="J2647" t="s">
        <v>8248</v>
      </c>
      <c r="K2647">
        <v>1415481203</v>
      </c>
      <c r="L2647" s="8">
        <f t="shared" si="410"/>
        <v>41951.884293981479</v>
      </c>
      <c r="M2647" s="8">
        <f t="shared" si="413"/>
        <v>41951</v>
      </c>
      <c r="N2647" s="9">
        <f t="shared" si="414"/>
        <v>0.88429398147854954</v>
      </c>
      <c r="O2647">
        <v>1412885603</v>
      </c>
      <c r="P2647" s="8">
        <f t="shared" si="411"/>
        <v>41921.842627314814</v>
      </c>
      <c r="Q2647" s="8">
        <f t="shared" si="415"/>
        <v>41921</v>
      </c>
      <c r="R2647" s="9">
        <f t="shared" si="416"/>
        <v>0.84262731481430819</v>
      </c>
      <c r="S2647" t="b">
        <v>1</v>
      </c>
      <c r="T2647">
        <v>23</v>
      </c>
      <c r="U2647" t="str">
        <f t="shared" si="417"/>
        <v/>
      </c>
      <c r="V2647" t="str">
        <f t="shared" si="418"/>
        <v/>
      </c>
      <c r="W2647" t="b">
        <v>0</v>
      </c>
      <c r="X2647" t="s">
        <v>8299</v>
      </c>
      <c r="Y2647" s="3">
        <f t="shared" si="419"/>
        <v>0.105</v>
      </c>
      <c r="Z2647" s="4">
        <f t="shared" si="412"/>
        <v>91.304347826086953</v>
      </c>
      <c r="AA2647" t="s">
        <v>8315</v>
      </c>
      <c r="AB2647" t="s">
        <v>8351</v>
      </c>
      <c r="AC2647">
        <f>1</f>
        <v>1</v>
      </c>
    </row>
    <row r="2648" spans="1:29" ht="43.2" x14ac:dyDescent="0.3">
      <c r="A2648">
        <v>2646</v>
      </c>
      <c r="B2648" s="1" t="s">
        <v>2646</v>
      </c>
      <c r="C2648" s="1" t="s">
        <v>6756</v>
      </c>
      <c r="D2648">
        <v>500000</v>
      </c>
      <c r="E2648">
        <f>VLOOKUP(D2648,LU_A!$C$2:$D$13,1,TRUE)</f>
        <v>50000</v>
      </c>
      <c r="F2648" t="str">
        <f>VLOOKUP($D2648,LU_A!$C$2:$D$13,2,TRUE)</f>
        <v>LgD</v>
      </c>
      <c r="G2648">
        <v>42086.42</v>
      </c>
      <c r="H2648" t="s">
        <v>8220</v>
      </c>
      <c r="I2648" t="s">
        <v>8224</v>
      </c>
      <c r="J2648" t="s">
        <v>8246</v>
      </c>
      <c r="K2648">
        <v>1441783869</v>
      </c>
      <c r="L2648" s="8">
        <f t="shared" si="410"/>
        <v>42256.313298611116</v>
      </c>
      <c r="M2648" s="8">
        <f t="shared" si="413"/>
        <v>42256</v>
      </c>
      <c r="N2648" s="9">
        <f t="shared" si="414"/>
        <v>0.31329861111589707</v>
      </c>
      <c r="O2648">
        <v>1439191869</v>
      </c>
      <c r="P2648" s="8">
        <f t="shared" si="411"/>
        <v>42226.313298611116</v>
      </c>
      <c r="Q2648" s="8">
        <f t="shared" si="415"/>
        <v>42226</v>
      </c>
      <c r="R2648" s="9">
        <f t="shared" si="416"/>
        <v>0.31329861111589707</v>
      </c>
      <c r="S2648" t="b">
        <v>1</v>
      </c>
      <c r="T2648">
        <v>535</v>
      </c>
      <c r="U2648" t="str">
        <f t="shared" si="417"/>
        <v/>
      </c>
      <c r="V2648" t="str">
        <f t="shared" si="418"/>
        <v/>
      </c>
      <c r="W2648" t="b">
        <v>0</v>
      </c>
      <c r="X2648" t="s">
        <v>8299</v>
      </c>
      <c r="Y2648" s="3">
        <f t="shared" si="419"/>
        <v>8.4172839999999999E-2</v>
      </c>
      <c r="Z2648" s="4">
        <f t="shared" si="412"/>
        <v>78.666205607476627</v>
      </c>
      <c r="AA2648" t="s">
        <v>8315</v>
      </c>
      <c r="AB2648" t="s">
        <v>8351</v>
      </c>
      <c r="AC2648">
        <f>1</f>
        <v>1</v>
      </c>
    </row>
    <row r="2649" spans="1:29" ht="43.2" x14ac:dyDescent="0.3">
      <c r="A2649">
        <v>2647</v>
      </c>
      <c r="B2649" s="1" t="s">
        <v>2647</v>
      </c>
      <c r="C2649" s="1" t="s">
        <v>6757</v>
      </c>
      <c r="D2649">
        <v>2500</v>
      </c>
      <c r="E2649">
        <f>VLOOKUP(D2649,LU_A!$C$2:$D$13,1,TRUE)</f>
        <v>1000</v>
      </c>
      <c r="F2649" t="str">
        <f>VLOOKUP($D2649,LU_A!$C$2:$D$13,2,TRUE)</f>
        <v>SmB</v>
      </c>
      <c r="G2649">
        <v>36</v>
      </c>
      <c r="H2649" t="s">
        <v>8220</v>
      </c>
      <c r="I2649" t="s">
        <v>8229</v>
      </c>
      <c r="J2649" t="s">
        <v>8251</v>
      </c>
      <c r="K2649">
        <v>1439533019</v>
      </c>
      <c r="L2649" s="8">
        <f t="shared" si="410"/>
        <v>42230.261793981481</v>
      </c>
      <c r="M2649" s="8">
        <f t="shared" si="413"/>
        <v>42230</v>
      </c>
      <c r="N2649" s="9">
        <f t="shared" si="414"/>
        <v>0.26179398148087785</v>
      </c>
      <c r="O2649">
        <v>1436941019</v>
      </c>
      <c r="P2649" s="8">
        <f t="shared" si="411"/>
        <v>42200.261793981481</v>
      </c>
      <c r="Q2649" s="8">
        <f t="shared" si="415"/>
        <v>42200</v>
      </c>
      <c r="R2649" s="9">
        <f t="shared" si="416"/>
        <v>0.26179398148087785</v>
      </c>
      <c r="S2649" t="b">
        <v>0</v>
      </c>
      <c r="T2649">
        <v>3</v>
      </c>
      <c r="U2649" t="str">
        <f t="shared" si="417"/>
        <v/>
      </c>
      <c r="V2649" t="str">
        <f t="shared" si="418"/>
        <v/>
      </c>
      <c r="W2649" t="b">
        <v>0</v>
      </c>
      <c r="X2649" t="s">
        <v>8299</v>
      </c>
      <c r="Y2649" s="3">
        <f t="shared" si="419"/>
        <v>1.44E-2</v>
      </c>
      <c r="Z2649" s="4">
        <f t="shared" si="412"/>
        <v>12</v>
      </c>
      <c r="AA2649" t="s">
        <v>8315</v>
      </c>
      <c r="AB2649" t="s">
        <v>8351</v>
      </c>
      <c r="AC2649">
        <f>1</f>
        <v>1</v>
      </c>
    </row>
    <row r="2650" spans="1:29" ht="57.6" x14ac:dyDescent="0.3">
      <c r="A2650">
        <v>2648</v>
      </c>
      <c r="B2650" s="1" t="s">
        <v>2648</v>
      </c>
      <c r="C2650" s="1" t="s">
        <v>6758</v>
      </c>
      <c r="D2650">
        <v>12000</v>
      </c>
      <c r="E2650">
        <f>VLOOKUP(D2650,LU_A!$C$2:$D$13,1,TRUE)</f>
        <v>10000</v>
      </c>
      <c r="F2650" t="str">
        <f>VLOOKUP($D2650,LU_A!$C$2:$D$13,2,TRUE)</f>
        <v>SmD</v>
      </c>
      <c r="G2650">
        <v>106</v>
      </c>
      <c r="H2650" t="s">
        <v>8220</v>
      </c>
      <c r="I2650" t="s">
        <v>8224</v>
      </c>
      <c r="J2650" t="s">
        <v>8246</v>
      </c>
      <c r="K2650">
        <v>1457543360</v>
      </c>
      <c r="L2650" s="8">
        <f t="shared" si="410"/>
        <v>42438.714814814812</v>
      </c>
      <c r="M2650" s="8">
        <f t="shared" si="413"/>
        <v>42438</v>
      </c>
      <c r="N2650" s="9">
        <f t="shared" si="414"/>
        <v>0.71481481481168885</v>
      </c>
      <c r="O2650">
        <v>1454951360</v>
      </c>
      <c r="P2650" s="8">
        <f t="shared" si="411"/>
        <v>42408.714814814812</v>
      </c>
      <c r="Q2650" s="8">
        <f t="shared" si="415"/>
        <v>42408</v>
      </c>
      <c r="R2650" s="9">
        <f t="shared" si="416"/>
        <v>0.71481481481168885</v>
      </c>
      <c r="S2650" t="b">
        <v>0</v>
      </c>
      <c r="T2650">
        <v>6</v>
      </c>
      <c r="U2650" t="str">
        <f t="shared" si="417"/>
        <v/>
      </c>
      <c r="V2650" t="str">
        <f t="shared" si="418"/>
        <v/>
      </c>
      <c r="W2650" t="b">
        <v>0</v>
      </c>
      <c r="X2650" t="s">
        <v>8299</v>
      </c>
      <c r="Y2650" s="3">
        <f t="shared" si="419"/>
        <v>8.8333333333333337E-3</v>
      </c>
      <c r="Z2650" s="4">
        <f t="shared" si="412"/>
        <v>17.666666666666668</v>
      </c>
      <c r="AA2650" t="s">
        <v>8315</v>
      </c>
      <c r="AB2650" t="s">
        <v>8351</v>
      </c>
      <c r="AC2650">
        <f>1</f>
        <v>1</v>
      </c>
    </row>
    <row r="2651" spans="1:29" ht="28.8" x14ac:dyDescent="0.3">
      <c r="A2651">
        <v>2649</v>
      </c>
      <c r="B2651" s="1" t="s">
        <v>2649</v>
      </c>
      <c r="C2651" s="1" t="s">
        <v>6759</v>
      </c>
      <c r="D2651">
        <v>125000</v>
      </c>
      <c r="E2651">
        <f>VLOOKUP(D2651,LU_A!$C$2:$D$13,1,TRUE)</f>
        <v>50000</v>
      </c>
      <c r="F2651" t="str">
        <f>VLOOKUP($D2651,LU_A!$C$2:$D$13,2,TRUE)</f>
        <v>LgD</v>
      </c>
      <c r="G2651">
        <v>124</v>
      </c>
      <c r="H2651" t="s">
        <v>8220</v>
      </c>
      <c r="I2651" t="s">
        <v>8224</v>
      </c>
      <c r="J2651" t="s">
        <v>8246</v>
      </c>
      <c r="K2651">
        <v>1454370941</v>
      </c>
      <c r="L2651" s="8">
        <f t="shared" si="410"/>
        <v>42401.99700231482</v>
      </c>
      <c r="M2651" s="8">
        <f t="shared" si="413"/>
        <v>42401</v>
      </c>
      <c r="N2651" s="9">
        <f t="shared" si="414"/>
        <v>0.99700231481983792</v>
      </c>
      <c r="O2651">
        <v>1449186941</v>
      </c>
      <c r="P2651" s="8">
        <f t="shared" si="411"/>
        <v>42341.99700231482</v>
      </c>
      <c r="Q2651" s="8">
        <f t="shared" si="415"/>
        <v>42341</v>
      </c>
      <c r="R2651" s="9">
        <f t="shared" si="416"/>
        <v>0.99700231481983792</v>
      </c>
      <c r="S2651" t="b">
        <v>0</v>
      </c>
      <c r="T2651">
        <v>3</v>
      </c>
      <c r="U2651" t="str">
        <f t="shared" si="417"/>
        <v/>
      </c>
      <c r="V2651" t="str">
        <f t="shared" si="418"/>
        <v/>
      </c>
      <c r="W2651" t="b">
        <v>0</v>
      </c>
      <c r="X2651" t="s">
        <v>8299</v>
      </c>
      <c r="Y2651" s="3">
        <f t="shared" si="419"/>
        <v>9.9200000000000004E-4</v>
      </c>
      <c r="Z2651" s="4">
        <f t="shared" si="412"/>
        <v>41.333333333333336</v>
      </c>
      <c r="AA2651" t="s">
        <v>8315</v>
      </c>
      <c r="AB2651" t="s">
        <v>8351</v>
      </c>
      <c r="AC2651">
        <f>1</f>
        <v>1</v>
      </c>
    </row>
    <row r="2652" spans="1:29" ht="57.6" x14ac:dyDescent="0.3">
      <c r="A2652">
        <v>2650</v>
      </c>
      <c r="B2652" s="1" t="s">
        <v>2650</v>
      </c>
      <c r="C2652" s="1" t="s">
        <v>6760</v>
      </c>
      <c r="D2652">
        <v>60000</v>
      </c>
      <c r="E2652">
        <f>VLOOKUP(D2652,LU_A!$C$2:$D$13,1,TRUE)</f>
        <v>50000</v>
      </c>
      <c r="F2652" t="str">
        <f>VLOOKUP($D2652,LU_A!$C$2:$D$13,2,TRUE)</f>
        <v>LgD</v>
      </c>
      <c r="G2652">
        <v>358</v>
      </c>
      <c r="H2652" t="s">
        <v>8220</v>
      </c>
      <c r="I2652" t="s">
        <v>8224</v>
      </c>
      <c r="J2652" t="s">
        <v>8246</v>
      </c>
      <c r="K2652">
        <v>1482332343</v>
      </c>
      <c r="L2652" s="8">
        <f t="shared" si="410"/>
        <v>42725.624340277776</v>
      </c>
      <c r="M2652" s="8">
        <f t="shared" si="413"/>
        <v>42725</v>
      </c>
      <c r="N2652" s="9">
        <f t="shared" si="414"/>
        <v>0.62434027777635492</v>
      </c>
      <c r="O2652">
        <v>1479740343</v>
      </c>
      <c r="P2652" s="8">
        <f t="shared" si="411"/>
        <v>42695.624340277776</v>
      </c>
      <c r="Q2652" s="8">
        <f t="shared" si="415"/>
        <v>42695</v>
      </c>
      <c r="R2652" s="9">
        <f t="shared" si="416"/>
        <v>0.62434027777635492</v>
      </c>
      <c r="S2652" t="b">
        <v>0</v>
      </c>
      <c r="T2652">
        <v>5</v>
      </c>
      <c r="U2652" t="str">
        <f t="shared" si="417"/>
        <v/>
      </c>
      <c r="V2652" t="str">
        <f t="shared" si="418"/>
        <v/>
      </c>
      <c r="W2652" t="b">
        <v>0</v>
      </c>
      <c r="X2652" t="s">
        <v>8299</v>
      </c>
      <c r="Y2652" s="3">
        <f t="shared" si="419"/>
        <v>5.966666666666667E-3</v>
      </c>
      <c r="Z2652" s="4">
        <f t="shared" si="412"/>
        <v>71.599999999999994</v>
      </c>
      <c r="AA2652" t="s">
        <v>8315</v>
      </c>
      <c r="AB2652" t="s">
        <v>8351</v>
      </c>
      <c r="AC2652">
        <f>1</f>
        <v>1</v>
      </c>
    </row>
    <row r="2653" spans="1:29" ht="43.2" x14ac:dyDescent="0.3">
      <c r="A2653">
        <v>2651</v>
      </c>
      <c r="B2653" s="1" t="s">
        <v>2651</v>
      </c>
      <c r="C2653" s="1" t="s">
        <v>6761</v>
      </c>
      <c r="D2653">
        <v>280000</v>
      </c>
      <c r="E2653">
        <f>VLOOKUP(D2653,LU_A!$C$2:$D$13,1,TRUE)</f>
        <v>50000</v>
      </c>
      <c r="F2653" t="str">
        <f>VLOOKUP($D2653,LU_A!$C$2:$D$13,2,TRUE)</f>
        <v>LgD</v>
      </c>
      <c r="G2653">
        <v>5233</v>
      </c>
      <c r="H2653" t="s">
        <v>8220</v>
      </c>
      <c r="I2653" t="s">
        <v>8224</v>
      </c>
      <c r="J2653" t="s">
        <v>8246</v>
      </c>
      <c r="K2653">
        <v>1450380009</v>
      </c>
      <c r="L2653" s="8">
        <f t="shared" si="410"/>
        <v>42355.805659722217</v>
      </c>
      <c r="M2653" s="8">
        <f t="shared" si="413"/>
        <v>42355</v>
      </c>
      <c r="N2653" s="9">
        <f t="shared" si="414"/>
        <v>0.80565972221666016</v>
      </c>
      <c r="O2653">
        <v>1447960809</v>
      </c>
      <c r="P2653" s="8">
        <f t="shared" si="411"/>
        <v>42327.805659722217</v>
      </c>
      <c r="Q2653" s="8">
        <f t="shared" si="415"/>
        <v>42327</v>
      </c>
      <c r="R2653" s="9">
        <f t="shared" si="416"/>
        <v>0.80565972221666016</v>
      </c>
      <c r="S2653" t="b">
        <v>0</v>
      </c>
      <c r="T2653">
        <v>17</v>
      </c>
      <c r="U2653" t="str">
        <f t="shared" si="417"/>
        <v/>
      </c>
      <c r="V2653" t="str">
        <f t="shared" si="418"/>
        <v/>
      </c>
      <c r="W2653" t="b">
        <v>0</v>
      </c>
      <c r="X2653" t="s">
        <v>8299</v>
      </c>
      <c r="Y2653" s="3">
        <f t="shared" si="419"/>
        <v>1.8689285714285714E-2</v>
      </c>
      <c r="Z2653" s="4">
        <f t="shared" si="412"/>
        <v>307.8235294117647</v>
      </c>
      <c r="AA2653" t="s">
        <v>8315</v>
      </c>
      <c r="AB2653" t="s">
        <v>8351</v>
      </c>
      <c r="AC2653">
        <f>1</f>
        <v>1</v>
      </c>
    </row>
    <row r="2654" spans="1:29" ht="43.2" x14ac:dyDescent="0.3">
      <c r="A2654">
        <v>2652</v>
      </c>
      <c r="B2654" s="1" t="s">
        <v>2652</v>
      </c>
      <c r="C2654" s="1" t="s">
        <v>6762</v>
      </c>
      <c r="D2654">
        <v>100000</v>
      </c>
      <c r="E2654">
        <f>VLOOKUP(D2654,LU_A!$C$2:$D$13,1,TRUE)</f>
        <v>50000</v>
      </c>
      <c r="F2654" t="str">
        <f>VLOOKUP($D2654,LU_A!$C$2:$D$13,2,TRUE)</f>
        <v>LgD</v>
      </c>
      <c r="G2654">
        <v>885</v>
      </c>
      <c r="H2654" t="s">
        <v>8220</v>
      </c>
      <c r="I2654" t="s">
        <v>8226</v>
      </c>
      <c r="J2654" t="s">
        <v>8248</v>
      </c>
      <c r="K2654">
        <v>1418183325</v>
      </c>
      <c r="L2654" s="8">
        <f t="shared" si="410"/>
        <v>41983.158854166672</v>
      </c>
      <c r="M2654" s="8">
        <f t="shared" si="413"/>
        <v>41983</v>
      </c>
      <c r="N2654" s="9">
        <f t="shared" si="414"/>
        <v>0.15885416667151731</v>
      </c>
      <c r="O2654">
        <v>1415591325</v>
      </c>
      <c r="P2654" s="8">
        <f t="shared" si="411"/>
        <v>41953.158854166672</v>
      </c>
      <c r="Q2654" s="8">
        <f t="shared" si="415"/>
        <v>41953</v>
      </c>
      <c r="R2654" s="9">
        <f t="shared" si="416"/>
        <v>0.15885416667151731</v>
      </c>
      <c r="S2654" t="b">
        <v>0</v>
      </c>
      <c r="T2654">
        <v>11</v>
      </c>
      <c r="U2654" t="str">
        <f t="shared" si="417"/>
        <v/>
      </c>
      <c r="V2654" t="str">
        <f t="shared" si="418"/>
        <v/>
      </c>
      <c r="W2654" t="b">
        <v>0</v>
      </c>
      <c r="X2654" t="s">
        <v>8299</v>
      </c>
      <c r="Y2654" s="3">
        <f t="shared" si="419"/>
        <v>8.8500000000000002E-3</v>
      </c>
      <c r="Z2654" s="4">
        <f t="shared" si="412"/>
        <v>80.454545454545453</v>
      </c>
      <c r="AA2654" t="s">
        <v>8315</v>
      </c>
      <c r="AB2654" t="s">
        <v>8351</v>
      </c>
      <c r="AC2654">
        <f>1</f>
        <v>1</v>
      </c>
    </row>
    <row r="2655" spans="1:29" ht="43.2" x14ac:dyDescent="0.3">
      <c r="A2655">
        <v>2653</v>
      </c>
      <c r="B2655" s="1" t="s">
        <v>2653</v>
      </c>
      <c r="C2655" s="1" t="s">
        <v>6763</v>
      </c>
      <c r="D2655">
        <v>51000</v>
      </c>
      <c r="E2655">
        <f>VLOOKUP(D2655,LU_A!$C$2:$D$13,1,TRUE)</f>
        <v>50000</v>
      </c>
      <c r="F2655" t="str">
        <f>VLOOKUP($D2655,LU_A!$C$2:$D$13,2,TRUE)</f>
        <v>LgD</v>
      </c>
      <c r="G2655">
        <v>5876</v>
      </c>
      <c r="H2655" t="s">
        <v>8220</v>
      </c>
      <c r="I2655" t="s">
        <v>8224</v>
      </c>
      <c r="J2655" t="s">
        <v>8246</v>
      </c>
      <c r="K2655">
        <v>1402632000</v>
      </c>
      <c r="L2655" s="8">
        <f t="shared" si="410"/>
        <v>41803.166666666664</v>
      </c>
      <c r="M2655" s="8">
        <f t="shared" si="413"/>
        <v>41803</v>
      </c>
      <c r="N2655" s="9">
        <f t="shared" si="414"/>
        <v>0.16666666666424135</v>
      </c>
      <c r="O2655">
        <v>1399909127</v>
      </c>
      <c r="P2655" s="8">
        <f t="shared" si="411"/>
        <v>41771.651932870373</v>
      </c>
      <c r="Q2655" s="8">
        <f t="shared" si="415"/>
        <v>41771</v>
      </c>
      <c r="R2655" s="9">
        <f t="shared" si="416"/>
        <v>0.65193287037254777</v>
      </c>
      <c r="S2655" t="b">
        <v>0</v>
      </c>
      <c r="T2655">
        <v>70</v>
      </c>
      <c r="U2655" t="str">
        <f t="shared" si="417"/>
        <v/>
      </c>
      <c r="V2655" t="str">
        <f t="shared" si="418"/>
        <v/>
      </c>
      <c r="W2655" t="b">
        <v>0</v>
      </c>
      <c r="X2655" t="s">
        <v>8299</v>
      </c>
      <c r="Y2655" s="3">
        <f t="shared" si="419"/>
        <v>0.1152156862745098</v>
      </c>
      <c r="Z2655" s="4">
        <f t="shared" si="412"/>
        <v>83.942857142857136</v>
      </c>
      <c r="AA2655" t="s">
        <v>8315</v>
      </c>
      <c r="AB2655" t="s">
        <v>8351</v>
      </c>
      <c r="AC2655">
        <f>1</f>
        <v>1</v>
      </c>
    </row>
    <row r="2656" spans="1:29" ht="43.2" x14ac:dyDescent="0.3">
      <c r="A2656">
        <v>2654</v>
      </c>
      <c r="B2656" s="1" t="s">
        <v>2654</v>
      </c>
      <c r="C2656" s="1" t="s">
        <v>6764</v>
      </c>
      <c r="D2656">
        <v>100000</v>
      </c>
      <c r="E2656">
        <f>VLOOKUP(D2656,LU_A!$C$2:$D$13,1,TRUE)</f>
        <v>50000</v>
      </c>
      <c r="F2656" t="str">
        <f>VLOOKUP($D2656,LU_A!$C$2:$D$13,2,TRUE)</f>
        <v>LgD</v>
      </c>
      <c r="G2656">
        <v>51</v>
      </c>
      <c r="H2656" t="s">
        <v>8220</v>
      </c>
      <c r="I2656" t="s">
        <v>8224</v>
      </c>
      <c r="J2656" t="s">
        <v>8246</v>
      </c>
      <c r="K2656">
        <v>1429622726</v>
      </c>
      <c r="L2656" s="8">
        <f t="shared" si="410"/>
        <v>42115.559328703705</v>
      </c>
      <c r="M2656" s="8">
        <f t="shared" si="413"/>
        <v>42115</v>
      </c>
      <c r="N2656" s="9">
        <f t="shared" si="414"/>
        <v>0.55932870370452292</v>
      </c>
      <c r="O2656">
        <v>1424442326</v>
      </c>
      <c r="P2656" s="8">
        <f t="shared" si="411"/>
        <v>42055.600995370376</v>
      </c>
      <c r="Q2656" s="8">
        <f t="shared" si="415"/>
        <v>42055</v>
      </c>
      <c r="R2656" s="9">
        <f t="shared" si="416"/>
        <v>0.60099537037604023</v>
      </c>
      <c r="S2656" t="b">
        <v>0</v>
      </c>
      <c r="T2656">
        <v>6</v>
      </c>
      <c r="U2656" t="str">
        <f t="shared" si="417"/>
        <v/>
      </c>
      <c r="V2656" t="str">
        <f t="shared" si="418"/>
        <v/>
      </c>
      <c r="W2656" t="b">
        <v>0</v>
      </c>
      <c r="X2656" t="s">
        <v>8299</v>
      </c>
      <c r="Y2656" s="3">
        <f t="shared" si="419"/>
        <v>5.1000000000000004E-4</v>
      </c>
      <c r="Z2656" s="4">
        <f t="shared" si="412"/>
        <v>8.5</v>
      </c>
      <c r="AA2656" t="s">
        <v>8315</v>
      </c>
      <c r="AB2656" t="s">
        <v>8351</v>
      </c>
      <c r="AC2656">
        <f>1</f>
        <v>1</v>
      </c>
    </row>
    <row r="2657" spans="1:29" x14ac:dyDescent="0.3">
      <c r="A2657">
        <v>2655</v>
      </c>
      <c r="B2657" s="1" t="s">
        <v>2655</v>
      </c>
      <c r="C2657" s="1" t="s">
        <v>6765</v>
      </c>
      <c r="D2657">
        <v>15000</v>
      </c>
      <c r="E2657">
        <f>VLOOKUP(D2657,LU_A!$C$2:$D$13,1,TRUE)</f>
        <v>15000</v>
      </c>
      <c r="F2657" t="str">
        <f>VLOOKUP($D2657,LU_A!$C$2:$D$13,2,TRUE)</f>
        <v>MedA</v>
      </c>
      <c r="G2657">
        <v>3155</v>
      </c>
      <c r="H2657" t="s">
        <v>8220</v>
      </c>
      <c r="I2657" t="s">
        <v>8224</v>
      </c>
      <c r="J2657" t="s">
        <v>8246</v>
      </c>
      <c r="K2657">
        <v>1455048000</v>
      </c>
      <c r="L2657" s="8">
        <f t="shared" si="410"/>
        <v>42409.833333333328</v>
      </c>
      <c r="M2657" s="8">
        <f t="shared" si="413"/>
        <v>42409</v>
      </c>
      <c r="N2657" s="9">
        <f t="shared" si="414"/>
        <v>0.83333333332848269</v>
      </c>
      <c r="O2657">
        <v>1452631647</v>
      </c>
      <c r="P2657" s="8">
        <f t="shared" si="411"/>
        <v>42381.866284722222</v>
      </c>
      <c r="Q2657" s="8">
        <f t="shared" si="415"/>
        <v>42381</v>
      </c>
      <c r="R2657" s="9">
        <f t="shared" si="416"/>
        <v>0.86628472222218988</v>
      </c>
      <c r="S2657" t="b">
        <v>0</v>
      </c>
      <c r="T2657">
        <v>43</v>
      </c>
      <c r="U2657" t="str">
        <f t="shared" si="417"/>
        <v/>
      </c>
      <c r="V2657" t="str">
        <f t="shared" si="418"/>
        <v/>
      </c>
      <c r="W2657" t="b">
        <v>0</v>
      </c>
      <c r="X2657" t="s">
        <v>8299</v>
      </c>
      <c r="Y2657" s="3">
        <f t="shared" si="419"/>
        <v>0.21033333333333334</v>
      </c>
      <c r="Z2657" s="4">
        <f t="shared" si="412"/>
        <v>73.372093023255815</v>
      </c>
      <c r="AA2657" t="s">
        <v>8315</v>
      </c>
      <c r="AB2657" t="s">
        <v>8351</v>
      </c>
      <c r="AC2657">
        <f>1</f>
        <v>1</v>
      </c>
    </row>
    <row r="2658" spans="1:29" ht="28.8" x14ac:dyDescent="0.3">
      <c r="A2658">
        <v>2656</v>
      </c>
      <c r="B2658" s="1" t="s">
        <v>2656</v>
      </c>
      <c r="C2658" s="1" t="s">
        <v>6766</v>
      </c>
      <c r="D2658">
        <v>150000</v>
      </c>
      <c r="E2658">
        <f>VLOOKUP(D2658,LU_A!$C$2:$D$13,1,TRUE)</f>
        <v>50000</v>
      </c>
      <c r="F2658" t="str">
        <f>VLOOKUP($D2658,LU_A!$C$2:$D$13,2,TRUE)</f>
        <v>LgD</v>
      </c>
      <c r="G2658">
        <v>17155</v>
      </c>
      <c r="H2658" t="s">
        <v>8220</v>
      </c>
      <c r="I2658" t="s">
        <v>8224</v>
      </c>
      <c r="J2658" t="s">
        <v>8246</v>
      </c>
      <c r="K2658">
        <v>1489345200</v>
      </c>
      <c r="L2658" s="8">
        <f t="shared" si="410"/>
        <v>42806.791666666672</v>
      </c>
      <c r="M2658" s="8">
        <f t="shared" si="413"/>
        <v>42806</v>
      </c>
      <c r="N2658" s="9">
        <f t="shared" si="414"/>
        <v>0.79166666667151731</v>
      </c>
      <c r="O2658">
        <v>1485966688</v>
      </c>
      <c r="P2658" s="8">
        <f t="shared" si="411"/>
        <v>42767.688518518517</v>
      </c>
      <c r="Q2658" s="8">
        <f t="shared" si="415"/>
        <v>42767</v>
      </c>
      <c r="R2658" s="9">
        <f t="shared" si="416"/>
        <v>0.68851851851650281</v>
      </c>
      <c r="S2658" t="b">
        <v>0</v>
      </c>
      <c r="T2658">
        <v>152</v>
      </c>
      <c r="U2658" t="str">
        <f t="shared" si="417"/>
        <v/>
      </c>
      <c r="V2658" t="str">
        <f t="shared" si="418"/>
        <v/>
      </c>
      <c r="W2658" t="b">
        <v>0</v>
      </c>
      <c r="X2658" t="s">
        <v>8299</v>
      </c>
      <c r="Y2658" s="3">
        <f t="shared" si="419"/>
        <v>0.11436666666666667</v>
      </c>
      <c r="Z2658" s="4">
        <f t="shared" si="412"/>
        <v>112.86184210526316</v>
      </c>
      <c r="AA2658" t="s">
        <v>8315</v>
      </c>
      <c r="AB2658" t="s">
        <v>8351</v>
      </c>
      <c r="AC2658">
        <f>1</f>
        <v>1</v>
      </c>
    </row>
    <row r="2659" spans="1:29" ht="43.2" x14ac:dyDescent="0.3">
      <c r="A2659">
        <v>2657</v>
      </c>
      <c r="B2659" s="1" t="s">
        <v>2657</v>
      </c>
      <c r="C2659" s="1" t="s">
        <v>6767</v>
      </c>
      <c r="D2659">
        <v>30000</v>
      </c>
      <c r="E2659">
        <f>VLOOKUP(D2659,LU_A!$C$2:$D$13,1,TRUE)</f>
        <v>30000</v>
      </c>
      <c r="F2659" t="str">
        <f>VLOOKUP($D2659,LU_A!$C$2:$D$13,2,TRUE)</f>
        <v>MedD</v>
      </c>
      <c r="G2659">
        <v>5621.38</v>
      </c>
      <c r="H2659" t="s">
        <v>8220</v>
      </c>
      <c r="I2659" t="s">
        <v>8224</v>
      </c>
      <c r="J2659" t="s">
        <v>8246</v>
      </c>
      <c r="K2659">
        <v>1470187800</v>
      </c>
      <c r="L2659" s="8">
        <f t="shared" si="410"/>
        <v>42585.0625</v>
      </c>
      <c r="M2659" s="8">
        <f t="shared" si="413"/>
        <v>42585</v>
      </c>
      <c r="N2659" s="9">
        <f t="shared" si="414"/>
        <v>6.25E-2</v>
      </c>
      <c r="O2659">
        <v>1467325053</v>
      </c>
      <c r="P2659" s="8">
        <f t="shared" si="411"/>
        <v>42551.928854166668</v>
      </c>
      <c r="Q2659" s="8">
        <f t="shared" si="415"/>
        <v>42551</v>
      </c>
      <c r="R2659" s="9">
        <f t="shared" si="416"/>
        <v>0.92885416666831588</v>
      </c>
      <c r="S2659" t="b">
        <v>0</v>
      </c>
      <c r="T2659">
        <v>59</v>
      </c>
      <c r="U2659" t="str">
        <f t="shared" si="417"/>
        <v/>
      </c>
      <c r="V2659" t="str">
        <f t="shared" si="418"/>
        <v/>
      </c>
      <c r="W2659" t="b">
        <v>0</v>
      </c>
      <c r="X2659" t="s">
        <v>8299</v>
      </c>
      <c r="Y2659" s="3">
        <f t="shared" si="419"/>
        <v>0.18737933333333334</v>
      </c>
      <c r="Z2659" s="4">
        <f t="shared" si="412"/>
        <v>95.277627118644077</v>
      </c>
      <c r="AA2659" t="s">
        <v>8315</v>
      </c>
      <c r="AB2659" t="s">
        <v>8351</v>
      </c>
      <c r="AC2659">
        <f>1</f>
        <v>1</v>
      </c>
    </row>
    <row r="2660" spans="1:29" ht="43.2" x14ac:dyDescent="0.3">
      <c r="A2660">
        <v>2658</v>
      </c>
      <c r="B2660" s="1" t="s">
        <v>2658</v>
      </c>
      <c r="C2660" s="1" t="s">
        <v>6768</v>
      </c>
      <c r="D2660">
        <v>98000</v>
      </c>
      <c r="E2660">
        <f>VLOOKUP(D2660,LU_A!$C$2:$D$13,1,TRUE)</f>
        <v>50000</v>
      </c>
      <c r="F2660" t="str">
        <f>VLOOKUP($D2660,LU_A!$C$2:$D$13,2,TRUE)</f>
        <v>LgD</v>
      </c>
      <c r="G2660">
        <v>91</v>
      </c>
      <c r="H2660" t="s">
        <v>8220</v>
      </c>
      <c r="I2660" t="s">
        <v>8224</v>
      </c>
      <c r="J2660" t="s">
        <v>8246</v>
      </c>
      <c r="K2660">
        <v>1469913194</v>
      </c>
      <c r="L2660" s="8">
        <f t="shared" si="410"/>
        <v>42581.884189814817</v>
      </c>
      <c r="M2660" s="8">
        <f t="shared" si="413"/>
        <v>42581</v>
      </c>
      <c r="N2660" s="9">
        <f t="shared" si="414"/>
        <v>0.8841898148166365</v>
      </c>
      <c r="O2660">
        <v>1467321194</v>
      </c>
      <c r="P2660" s="8">
        <f t="shared" si="411"/>
        <v>42551.884189814817</v>
      </c>
      <c r="Q2660" s="8">
        <f t="shared" si="415"/>
        <v>42551</v>
      </c>
      <c r="R2660" s="9">
        <f t="shared" si="416"/>
        <v>0.8841898148166365</v>
      </c>
      <c r="S2660" t="b">
        <v>0</v>
      </c>
      <c r="T2660">
        <v>4</v>
      </c>
      <c r="U2660" t="str">
        <f t="shared" si="417"/>
        <v/>
      </c>
      <c r="V2660" t="str">
        <f t="shared" si="418"/>
        <v/>
      </c>
      <c r="W2660" t="b">
        <v>0</v>
      </c>
      <c r="X2660" t="s">
        <v>8299</v>
      </c>
      <c r="Y2660" s="3">
        <f t="shared" si="419"/>
        <v>9.2857142857142856E-4</v>
      </c>
      <c r="Z2660" s="4">
        <f t="shared" si="412"/>
        <v>22.75</v>
      </c>
      <c r="AA2660" t="s">
        <v>8315</v>
      </c>
      <c r="AB2660" t="s">
        <v>8351</v>
      </c>
      <c r="AC2660">
        <f>1</f>
        <v>1</v>
      </c>
    </row>
    <row r="2661" spans="1:29" x14ac:dyDescent="0.3">
      <c r="A2661">
        <v>2659</v>
      </c>
      <c r="B2661" s="1" t="s">
        <v>2659</v>
      </c>
      <c r="C2661" s="1" t="s">
        <v>6769</v>
      </c>
      <c r="D2661">
        <v>49000</v>
      </c>
      <c r="E2661">
        <f>VLOOKUP(D2661,LU_A!$C$2:$D$13,1,TRUE)</f>
        <v>45000</v>
      </c>
      <c r="F2661" t="str">
        <f>VLOOKUP($D2661,LU_A!$C$2:$D$13,2,TRUE)</f>
        <v>LgC</v>
      </c>
      <c r="G2661">
        <v>1333</v>
      </c>
      <c r="H2661" t="s">
        <v>8220</v>
      </c>
      <c r="I2661" t="s">
        <v>8224</v>
      </c>
      <c r="J2661" t="s">
        <v>8246</v>
      </c>
      <c r="K2661">
        <v>1429321210</v>
      </c>
      <c r="L2661" s="8">
        <f t="shared" si="410"/>
        <v>42112.069560185191</v>
      </c>
      <c r="M2661" s="8">
        <f t="shared" si="413"/>
        <v>42112</v>
      </c>
      <c r="N2661" s="9">
        <f t="shared" si="414"/>
        <v>6.9560185191221535E-2</v>
      </c>
      <c r="O2661">
        <v>1426729210</v>
      </c>
      <c r="P2661" s="8">
        <f t="shared" si="411"/>
        <v>42082.069560185191</v>
      </c>
      <c r="Q2661" s="8">
        <f t="shared" si="415"/>
        <v>42082</v>
      </c>
      <c r="R2661" s="9">
        <f t="shared" si="416"/>
        <v>6.9560185191221535E-2</v>
      </c>
      <c r="S2661" t="b">
        <v>0</v>
      </c>
      <c r="T2661">
        <v>10</v>
      </c>
      <c r="U2661" t="str">
        <f t="shared" si="417"/>
        <v/>
      </c>
      <c r="V2661" t="str">
        <f t="shared" si="418"/>
        <v/>
      </c>
      <c r="W2661" t="b">
        <v>0</v>
      </c>
      <c r="X2661" t="s">
        <v>8299</v>
      </c>
      <c r="Y2661" s="3">
        <f t="shared" si="419"/>
        <v>2.720408163265306E-2</v>
      </c>
      <c r="Z2661" s="4">
        <f t="shared" si="412"/>
        <v>133.30000000000001</v>
      </c>
      <c r="AA2661" t="s">
        <v>8315</v>
      </c>
      <c r="AB2661" t="s">
        <v>8351</v>
      </c>
      <c r="AC2661">
        <f>1</f>
        <v>1</v>
      </c>
    </row>
    <row r="2662" spans="1:29" ht="57.6" x14ac:dyDescent="0.3">
      <c r="A2662">
        <v>2660</v>
      </c>
      <c r="B2662" s="1" t="s">
        <v>2660</v>
      </c>
      <c r="C2662" s="1" t="s">
        <v>6770</v>
      </c>
      <c r="D2662">
        <v>20000</v>
      </c>
      <c r="E2662">
        <f>VLOOKUP(D2662,LU_A!$C$2:$D$13,1,TRUE)</f>
        <v>20000</v>
      </c>
      <c r="F2662" t="str">
        <f>VLOOKUP($D2662,LU_A!$C$2:$D$13,2,TRUE)</f>
        <v>MedB</v>
      </c>
      <c r="G2662">
        <v>19</v>
      </c>
      <c r="H2662" t="s">
        <v>8220</v>
      </c>
      <c r="I2662" t="s">
        <v>8224</v>
      </c>
      <c r="J2662" t="s">
        <v>8246</v>
      </c>
      <c r="K2662">
        <v>1448388418</v>
      </c>
      <c r="L2662" s="8">
        <f t="shared" si="410"/>
        <v>42332.754837962959</v>
      </c>
      <c r="M2662" s="8">
        <f t="shared" si="413"/>
        <v>42332</v>
      </c>
      <c r="N2662" s="9">
        <f t="shared" si="414"/>
        <v>0.75483796295884531</v>
      </c>
      <c r="O2662">
        <v>1443200818</v>
      </c>
      <c r="P2662" s="8">
        <f t="shared" si="411"/>
        <v>42272.713171296295</v>
      </c>
      <c r="Q2662" s="8">
        <f t="shared" si="415"/>
        <v>42272</v>
      </c>
      <c r="R2662" s="9">
        <f t="shared" si="416"/>
        <v>0.71317129629460396</v>
      </c>
      <c r="S2662" t="b">
        <v>0</v>
      </c>
      <c r="T2662">
        <v>5</v>
      </c>
      <c r="U2662" t="str">
        <f t="shared" si="417"/>
        <v/>
      </c>
      <c r="V2662" t="str">
        <f t="shared" si="418"/>
        <v/>
      </c>
      <c r="W2662" t="b">
        <v>0</v>
      </c>
      <c r="X2662" t="s">
        <v>8299</v>
      </c>
      <c r="Y2662" s="3">
        <f t="shared" si="419"/>
        <v>9.5E-4</v>
      </c>
      <c r="Z2662" s="4">
        <f t="shared" si="412"/>
        <v>3.8</v>
      </c>
      <c r="AA2662" t="s">
        <v>8315</v>
      </c>
      <c r="AB2662" t="s">
        <v>8351</v>
      </c>
      <c r="AC2662">
        <f>1</f>
        <v>1</v>
      </c>
    </row>
    <row r="2663" spans="1:29" ht="43.2" x14ac:dyDescent="0.3">
      <c r="A2663">
        <v>2661</v>
      </c>
      <c r="B2663" s="1" t="s">
        <v>2661</v>
      </c>
      <c r="C2663" s="1" t="s">
        <v>6771</v>
      </c>
      <c r="D2663">
        <v>5000</v>
      </c>
      <c r="E2663">
        <f>VLOOKUP(D2663,LU_A!$C$2:$D$13,1,TRUE)</f>
        <v>5000</v>
      </c>
      <c r="F2663" t="str">
        <f>VLOOKUP($D2663,LU_A!$C$2:$D$13,2,TRUE)</f>
        <v>SmC</v>
      </c>
      <c r="G2663">
        <v>5145</v>
      </c>
      <c r="H2663" t="s">
        <v>8219</v>
      </c>
      <c r="I2663" t="s">
        <v>8224</v>
      </c>
      <c r="J2663" t="s">
        <v>8246</v>
      </c>
      <c r="K2663">
        <v>1382742010</v>
      </c>
      <c r="L2663" s="8">
        <f t="shared" si="410"/>
        <v>41572.958449074074</v>
      </c>
      <c r="M2663" s="8">
        <f t="shared" si="413"/>
        <v>41572</v>
      </c>
      <c r="N2663" s="9">
        <f t="shared" si="414"/>
        <v>0.95844907407445135</v>
      </c>
      <c r="O2663">
        <v>1380150010</v>
      </c>
      <c r="P2663" s="8">
        <f t="shared" si="411"/>
        <v>41542.958449074074</v>
      </c>
      <c r="Q2663" s="8">
        <f t="shared" si="415"/>
        <v>41542</v>
      </c>
      <c r="R2663" s="9">
        <f t="shared" si="416"/>
        <v>0.95844907407445135</v>
      </c>
      <c r="S2663" t="b">
        <v>0</v>
      </c>
      <c r="T2663">
        <v>60</v>
      </c>
      <c r="U2663">
        <f t="shared" si="417"/>
        <v>60</v>
      </c>
      <c r="V2663" t="str">
        <f t="shared" si="418"/>
        <v/>
      </c>
      <c r="W2663" t="b">
        <v>1</v>
      </c>
      <c r="X2663" t="s">
        <v>8300</v>
      </c>
      <c r="Y2663" s="3">
        <f t="shared" si="419"/>
        <v>1.0289999999999999</v>
      </c>
      <c r="Z2663" s="4">
        <f t="shared" si="412"/>
        <v>85.75</v>
      </c>
      <c r="AA2663" t="s">
        <v>8315</v>
      </c>
      <c r="AB2663" t="s">
        <v>8352</v>
      </c>
      <c r="AC2663">
        <f>1</f>
        <v>1</v>
      </c>
    </row>
    <row r="2664" spans="1:29" ht="43.2" x14ac:dyDescent="0.3">
      <c r="A2664">
        <v>2662</v>
      </c>
      <c r="B2664" s="1" t="s">
        <v>2662</v>
      </c>
      <c r="C2664" s="1" t="s">
        <v>6772</v>
      </c>
      <c r="D2664">
        <v>20000</v>
      </c>
      <c r="E2664">
        <f>VLOOKUP(D2664,LU_A!$C$2:$D$13,1,TRUE)</f>
        <v>20000</v>
      </c>
      <c r="F2664" t="str">
        <f>VLOOKUP($D2664,LU_A!$C$2:$D$13,2,TRUE)</f>
        <v>MedB</v>
      </c>
      <c r="G2664">
        <v>21360</v>
      </c>
      <c r="H2664" t="s">
        <v>8219</v>
      </c>
      <c r="I2664" t="s">
        <v>8224</v>
      </c>
      <c r="J2664" t="s">
        <v>8246</v>
      </c>
      <c r="K2664">
        <v>1440179713</v>
      </c>
      <c r="L2664" s="8">
        <f t="shared" si="410"/>
        <v>42237.746678240743</v>
      </c>
      <c r="M2664" s="8">
        <f t="shared" si="413"/>
        <v>42237</v>
      </c>
      <c r="N2664" s="9">
        <f t="shared" si="414"/>
        <v>0.74667824074276723</v>
      </c>
      <c r="O2664">
        <v>1437587713</v>
      </c>
      <c r="P2664" s="8">
        <f t="shared" si="411"/>
        <v>42207.746678240743</v>
      </c>
      <c r="Q2664" s="8">
        <f t="shared" si="415"/>
        <v>42207</v>
      </c>
      <c r="R2664" s="9">
        <f t="shared" si="416"/>
        <v>0.74667824074276723</v>
      </c>
      <c r="S2664" t="b">
        <v>0</v>
      </c>
      <c r="T2664">
        <v>80</v>
      </c>
      <c r="U2664">
        <f t="shared" si="417"/>
        <v>80</v>
      </c>
      <c r="V2664" t="str">
        <f t="shared" si="418"/>
        <v/>
      </c>
      <c r="W2664" t="b">
        <v>1</v>
      </c>
      <c r="X2664" t="s">
        <v>8300</v>
      </c>
      <c r="Y2664" s="3">
        <f t="shared" si="419"/>
        <v>1.0680000000000001</v>
      </c>
      <c r="Z2664" s="4">
        <f t="shared" si="412"/>
        <v>267</v>
      </c>
      <c r="AA2664" t="s">
        <v>8315</v>
      </c>
      <c r="AB2664" t="s">
        <v>8352</v>
      </c>
      <c r="AC2664">
        <f>1</f>
        <v>1</v>
      </c>
    </row>
    <row r="2665" spans="1:29" ht="43.2" x14ac:dyDescent="0.3">
      <c r="A2665">
        <v>2663</v>
      </c>
      <c r="B2665" s="1" t="s">
        <v>2663</v>
      </c>
      <c r="C2665" s="1" t="s">
        <v>6773</v>
      </c>
      <c r="D2665">
        <v>20000</v>
      </c>
      <c r="E2665">
        <f>VLOOKUP(D2665,LU_A!$C$2:$D$13,1,TRUE)</f>
        <v>20000</v>
      </c>
      <c r="F2665" t="str">
        <f>VLOOKUP($D2665,LU_A!$C$2:$D$13,2,TRUE)</f>
        <v>MedB</v>
      </c>
      <c r="G2665">
        <v>20919.25</v>
      </c>
      <c r="H2665" t="s">
        <v>8219</v>
      </c>
      <c r="I2665" t="s">
        <v>8229</v>
      </c>
      <c r="J2665" t="s">
        <v>8251</v>
      </c>
      <c r="K2665">
        <v>1441378800</v>
      </c>
      <c r="L2665" s="8">
        <f t="shared" si="410"/>
        <v>42251.625</v>
      </c>
      <c r="M2665" s="8">
        <f t="shared" si="413"/>
        <v>42251</v>
      </c>
      <c r="N2665" s="9">
        <f t="shared" si="414"/>
        <v>0.625</v>
      </c>
      <c r="O2665">
        <v>1438873007</v>
      </c>
      <c r="P2665" s="8">
        <f t="shared" si="411"/>
        <v>42222.622766203705</v>
      </c>
      <c r="Q2665" s="8">
        <f t="shared" si="415"/>
        <v>42222</v>
      </c>
      <c r="R2665" s="9">
        <f t="shared" si="416"/>
        <v>0.62276620370539604</v>
      </c>
      <c r="S2665" t="b">
        <v>0</v>
      </c>
      <c r="T2665">
        <v>56</v>
      </c>
      <c r="U2665">
        <f t="shared" si="417"/>
        <v>56</v>
      </c>
      <c r="V2665" t="str">
        <f t="shared" si="418"/>
        <v/>
      </c>
      <c r="W2665" t="b">
        <v>1</v>
      </c>
      <c r="X2665" t="s">
        <v>8300</v>
      </c>
      <c r="Y2665" s="3">
        <f t="shared" si="419"/>
        <v>1.0459624999999999</v>
      </c>
      <c r="Z2665" s="4">
        <f t="shared" si="412"/>
        <v>373.55803571428572</v>
      </c>
      <c r="AA2665" t="s">
        <v>8315</v>
      </c>
      <c r="AB2665" t="s">
        <v>8352</v>
      </c>
      <c r="AC2665">
        <f>1</f>
        <v>1</v>
      </c>
    </row>
    <row r="2666" spans="1:29" ht="43.2" x14ac:dyDescent="0.3">
      <c r="A2666">
        <v>2664</v>
      </c>
      <c r="B2666" s="1" t="s">
        <v>2664</v>
      </c>
      <c r="C2666" s="1" t="s">
        <v>6774</v>
      </c>
      <c r="D2666">
        <v>17500</v>
      </c>
      <c r="E2666">
        <f>VLOOKUP(D2666,LU_A!$C$2:$D$13,1,TRUE)</f>
        <v>15000</v>
      </c>
      <c r="F2666" t="str">
        <f>VLOOKUP($D2666,LU_A!$C$2:$D$13,2,TRUE)</f>
        <v>MedA</v>
      </c>
      <c r="G2666">
        <v>18100</v>
      </c>
      <c r="H2666" t="s">
        <v>8219</v>
      </c>
      <c r="I2666" t="s">
        <v>8224</v>
      </c>
      <c r="J2666" t="s">
        <v>8246</v>
      </c>
      <c r="K2666">
        <v>1449644340</v>
      </c>
      <c r="L2666" s="8">
        <f t="shared" si="410"/>
        <v>42347.290972222225</v>
      </c>
      <c r="M2666" s="8">
        <f t="shared" si="413"/>
        <v>42347</v>
      </c>
      <c r="N2666" s="9">
        <f t="shared" si="414"/>
        <v>0.29097222222480923</v>
      </c>
      <c r="O2666">
        <v>1446683797</v>
      </c>
      <c r="P2666" s="8">
        <f t="shared" si="411"/>
        <v>42313.02542824074</v>
      </c>
      <c r="Q2666" s="8">
        <f t="shared" si="415"/>
        <v>42313</v>
      </c>
      <c r="R2666" s="9">
        <f t="shared" si="416"/>
        <v>2.5428240740438923E-2</v>
      </c>
      <c r="S2666" t="b">
        <v>0</v>
      </c>
      <c r="T2666">
        <v>104</v>
      </c>
      <c r="U2666">
        <f t="shared" si="417"/>
        <v>104</v>
      </c>
      <c r="V2666" t="str">
        <f t="shared" si="418"/>
        <v/>
      </c>
      <c r="W2666" t="b">
        <v>1</v>
      </c>
      <c r="X2666" t="s">
        <v>8300</v>
      </c>
      <c r="Y2666" s="3">
        <f t="shared" si="419"/>
        <v>1.0342857142857143</v>
      </c>
      <c r="Z2666" s="4">
        <f t="shared" si="412"/>
        <v>174.03846153846155</v>
      </c>
      <c r="AA2666" t="s">
        <v>8315</v>
      </c>
      <c r="AB2666" t="s">
        <v>8352</v>
      </c>
      <c r="AC2666">
        <f>1</f>
        <v>1</v>
      </c>
    </row>
    <row r="2667" spans="1:29" ht="43.2" x14ac:dyDescent="0.3">
      <c r="A2667">
        <v>2665</v>
      </c>
      <c r="B2667" s="1" t="s">
        <v>2665</v>
      </c>
      <c r="C2667" s="1" t="s">
        <v>6775</v>
      </c>
      <c r="D2667">
        <v>3500</v>
      </c>
      <c r="E2667">
        <f>VLOOKUP(D2667,LU_A!$C$2:$D$13,1,TRUE)</f>
        <v>1000</v>
      </c>
      <c r="F2667" t="str">
        <f>VLOOKUP($D2667,LU_A!$C$2:$D$13,2,TRUE)</f>
        <v>SmB</v>
      </c>
      <c r="G2667">
        <v>4310</v>
      </c>
      <c r="H2667" t="s">
        <v>8219</v>
      </c>
      <c r="I2667" t="s">
        <v>8224</v>
      </c>
      <c r="J2667" t="s">
        <v>8246</v>
      </c>
      <c r="K2667">
        <v>1430774974</v>
      </c>
      <c r="L2667" s="8">
        <f t="shared" si="410"/>
        <v>42128.895532407405</v>
      </c>
      <c r="M2667" s="8">
        <f t="shared" si="413"/>
        <v>42128</v>
      </c>
      <c r="N2667" s="9">
        <f t="shared" si="414"/>
        <v>0.89553240740497131</v>
      </c>
      <c r="O2667">
        <v>1426886974</v>
      </c>
      <c r="P2667" s="8">
        <f t="shared" si="411"/>
        <v>42083.895532407405</v>
      </c>
      <c r="Q2667" s="8">
        <f t="shared" si="415"/>
        <v>42083</v>
      </c>
      <c r="R2667" s="9">
        <f t="shared" si="416"/>
        <v>0.89553240740497131</v>
      </c>
      <c r="S2667" t="b">
        <v>0</v>
      </c>
      <c r="T2667">
        <v>46</v>
      </c>
      <c r="U2667">
        <f t="shared" si="417"/>
        <v>46</v>
      </c>
      <c r="V2667" t="str">
        <f t="shared" si="418"/>
        <v/>
      </c>
      <c r="W2667" t="b">
        <v>1</v>
      </c>
      <c r="X2667" t="s">
        <v>8300</v>
      </c>
      <c r="Y2667" s="3">
        <f t="shared" si="419"/>
        <v>1.2314285714285715</v>
      </c>
      <c r="Z2667" s="4">
        <f t="shared" si="412"/>
        <v>93.695652173913047</v>
      </c>
      <c r="AA2667" t="s">
        <v>8315</v>
      </c>
      <c r="AB2667" t="s">
        <v>8352</v>
      </c>
      <c r="AC2667">
        <f>1</f>
        <v>1</v>
      </c>
    </row>
    <row r="2668" spans="1:29" ht="43.2" x14ac:dyDescent="0.3">
      <c r="A2668">
        <v>2666</v>
      </c>
      <c r="B2668" s="1" t="s">
        <v>2666</v>
      </c>
      <c r="C2668" s="1" t="s">
        <v>6776</v>
      </c>
      <c r="D2668">
        <v>10000</v>
      </c>
      <c r="E2668">
        <f>VLOOKUP(D2668,LU_A!$C$2:$D$13,1,TRUE)</f>
        <v>10000</v>
      </c>
      <c r="F2668" t="str">
        <f>VLOOKUP($D2668,LU_A!$C$2:$D$13,2,TRUE)</f>
        <v>SmD</v>
      </c>
      <c r="G2668">
        <v>15929.51</v>
      </c>
      <c r="H2668" t="s">
        <v>8219</v>
      </c>
      <c r="I2668" t="s">
        <v>8224</v>
      </c>
      <c r="J2668" t="s">
        <v>8246</v>
      </c>
      <c r="K2668">
        <v>1443214800</v>
      </c>
      <c r="L2668" s="8">
        <f t="shared" si="410"/>
        <v>42272.875</v>
      </c>
      <c r="M2668" s="8">
        <f t="shared" si="413"/>
        <v>42272</v>
      </c>
      <c r="N2668" s="9">
        <f t="shared" si="414"/>
        <v>0.875</v>
      </c>
      <c r="O2668">
        <v>1440008439</v>
      </c>
      <c r="P2668" s="8">
        <f t="shared" si="411"/>
        <v>42235.764340277776</v>
      </c>
      <c r="Q2668" s="8">
        <f t="shared" si="415"/>
        <v>42235</v>
      </c>
      <c r="R2668" s="9">
        <f t="shared" si="416"/>
        <v>0.76434027777577285</v>
      </c>
      <c r="S2668" t="b">
        <v>0</v>
      </c>
      <c r="T2668">
        <v>206</v>
      </c>
      <c r="U2668">
        <f t="shared" si="417"/>
        <v>206</v>
      </c>
      <c r="V2668" t="str">
        <f t="shared" si="418"/>
        <v/>
      </c>
      <c r="W2668" t="b">
        <v>1</v>
      </c>
      <c r="X2668" t="s">
        <v>8300</v>
      </c>
      <c r="Y2668" s="3">
        <f t="shared" si="419"/>
        <v>1.592951</v>
      </c>
      <c r="Z2668" s="4">
        <f t="shared" si="412"/>
        <v>77.327718446601949</v>
      </c>
      <c r="AA2668" t="s">
        <v>8315</v>
      </c>
      <c r="AB2668" t="s">
        <v>8352</v>
      </c>
      <c r="AC2668">
        <f>1</f>
        <v>1</v>
      </c>
    </row>
    <row r="2669" spans="1:29" ht="57.6" x14ac:dyDescent="0.3">
      <c r="A2669">
        <v>2667</v>
      </c>
      <c r="B2669" s="1" t="s">
        <v>2667</v>
      </c>
      <c r="C2669" s="1" t="s">
        <v>6777</v>
      </c>
      <c r="D2669">
        <v>1500</v>
      </c>
      <c r="E2669">
        <f>VLOOKUP(D2669,LU_A!$C$2:$D$13,1,TRUE)</f>
        <v>1000</v>
      </c>
      <c r="F2669" t="str">
        <f>VLOOKUP($D2669,LU_A!$C$2:$D$13,2,TRUE)</f>
        <v>SmB</v>
      </c>
      <c r="G2669">
        <v>1660</v>
      </c>
      <c r="H2669" t="s">
        <v>8219</v>
      </c>
      <c r="I2669" t="s">
        <v>8224</v>
      </c>
      <c r="J2669" t="s">
        <v>8246</v>
      </c>
      <c r="K2669">
        <v>1455142416</v>
      </c>
      <c r="L2669" s="8">
        <f t="shared" si="410"/>
        <v>42410.926111111112</v>
      </c>
      <c r="M2669" s="8">
        <f t="shared" si="413"/>
        <v>42410</v>
      </c>
      <c r="N2669" s="9">
        <f t="shared" si="414"/>
        <v>0.92611111111182254</v>
      </c>
      <c r="O2669">
        <v>1452550416</v>
      </c>
      <c r="P2669" s="8">
        <f t="shared" si="411"/>
        <v>42380.926111111112</v>
      </c>
      <c r="Q2669" s="8">
        <f t="shared" si="415"/>
        <v>42380</v>
      </c>
      <c r="R2669" s="9">
        <f t="shared" si="416"/>
        <v>0.92611111111182254</v>
      </c>
      <c r="S2669" t="b">
        <v>0</v>
      </c>
      <c r="T2669">
        <v>18</v>
      </c>
      <c r="U2669">
        <f t="shared" si="417"/>
        <v>18</v>
      </c>
      <c r="V2669" t="str">
        <f t="shared" si="418"/>
        <v/>
      </c>
      <c r="W2669" t="b">
        <v>1</v>
      </c>
      <c r="X2669" t="s">
        <v>8300</v>
      </c>
      <c r="Y2669" s="3">
        <f t="shared" si="419"/>
        <v>1.1066666666666667</v>
      </c>
      <c r="Z2669" s="4">
        <f t="shared" si="412"/>
        <v>92.222222222222229</v>
      </c>
      <c r="AA2669" t="s">
        <v>8315</v>
      </c>
      <c r="AB2669" t="s">
        <v>8352</v>
      </c>
      <c r="AC2669">
        <f>1</f>
        <v>1</v>
      </c>
    </row>
    <row r="2670" spans="1:29" ht="28.8" x14ac:dyDescent="0.3">
      <c r="A2670">
        <v>2668</v>
      </c>
      <c r="B2670" s="1" t="s">
        <v>2668</v>
      </c>
      <c r="C2670" s="1" t="s">
        <v>6778</v>
      </c>
      <c r="D2670">
        <v>1000</v>
      </c>
      <c r="E2670">
        <f>VLOOKUP(D2670,LU_A!$C$2:$D$13,1,TRUE)</f>
        <v>1000</v>
      </c>
      <c r="F2670" t="str">
        <f>VLOOKUP($D2670,LU_A!$C$2:$D$13,2,TRUE)</f>
        <v>SmB</v>
      </c>
      <c r="G2670">
        <v>1707</v>
      </c>
      <c r="H2670" t="s">
        <v>8219</v>
      </c>
      <c r="I2670" t="s">
        <v>8229</v>
      </c>
      <c r="J2670" t="s">
        <v>8251</v>
      </c>
      <c r="K2670">
        <v>1447079520</v>
      </c>
      <c r="L2670" s="8">
        <f t="shared" si="410"/>
        <v>42317.60555555555</v>
      </c>
      <c r="M2670" s="8">
        <f t="shared" si="413"/>
        <v>42317</v>
      </c>
      <c r="N2670" s="9">
        <f t="shared" si="414"/>
        <v>0.60555555555038154</v>
      </c>
      <c r="O2670">
        <v>1443449265</v>
      </c>
      <c r="P2670" s="8">
        <f t="shared" si="411"/>
        <v>42275.588715277772</v>
      </c>
      <c r="Q2670" s="8">
        <f t="shared" si="415"/>
        <v>42275</v>
      </c>
      <c r="R2670" s="9">
        <f t="shared" si="416"/>
        <v>0.58871527777228039</v>
      </c>
      <c r="S2670" t="b">
        <v>0</v>
      </c>
      <c r="T2670">
        <v>28</v>
      </c>
      <c r="U2670">
        <f t="shared" si="417"/>
        <v>28</v>
      </c>
      <c r="V2670" t="str">
        <f t="shared" si="418"/>
        <v/>
      </c>
      <c r="W2670" t="b">
        <v>1</v>
      </c>
      <c r="X2670" t="s">
        <v>8300</v>
      </c>
      <c r="Y2670" s="3">
        <f t="shared" si="419"/>
        <v>1.7070000000000001</v>
      </c>
      <c r="Z2670" s="4">
        <f t="shared" si="412"/>
        <v>60.964285714285715</v>
      </c>
      <c r="AA2670" t="s">
        <v>8315</v>
      </c>
      <c r="AB2670" t="s">
        <v>8352</v>
      </c>
      <c r="AC2670">
        <f>1</f>
        <v>1</v>
      </c>
    </row>
    <row r="2671" spans="1:29" ht="43.2" x14ac:dyDescent="0.3">
      <c r="A2671">
        <v>2669</v>
      </c>
      <c r="B2671" s="1" t="s">
        <v>2669</v>
      </c>
      <c r="C2671" s="1" t="s">
        <v>6779</v>
      </c>
      <c r="D2671">
        <v>800</v>
      </c>
      <c r="E2671">
        <f>VLOOKUP(D2671,LU_A!$C$2:$D$13,1,TRUE)</f>
        <v>0</v>
      </c>
      <c r="F2671" t="str">
        <f>VLOOKUP($D2671,LU_A!$C$2:$D$13,2,TRUE)</f>
        <v>SmA</v>
      </c>
      <c r="G2671">
        <v>1001</v>
      </c>
      <c r="H2671" t="s">
        <v>8219</v>
      </c>
      <c r="I2671" t="s">
        <v>8224</v>
      </c>
      <c r="J2671" t="s">
        <v>8246</v>
      </c>
      <c r="K2671">
        <v>1452387096</v>
      </c>
      <c r="L2671" s="8">
        <f t="shared" si="410"/>
        <v>42379.035833333335</v>
      </c>
      <c r="M2671" s="8">
        <f t="shared" si="413"/>
        <v>42379</v>
      </c>
      <c r="N2671" s="9">
        <f t="shared" si="414"/>
        <v>3.5833333335176576E-2</v>
      </c>
      <c r="O2671">
        <v>1447203096</v>
      </c>
      <c r="P2671" s="8">
        <f t="shared" si="411"/>
        <v>42319.035833333335</v>
      </c>
      <c r="Q2671" s="8">
        <f t="shared" si="415"/>
        <v>42319</v>
      </c>
      <c r="R2671" s="9">
        <f t="shared" si="416"/>
        <v>3.5833333335176576E-2</v>
      </c>
      <c r="S2671" t="b">
        <v>0</v>
      </c>
      <c r="T2671">
        <v>11</v>
      </c>
      <c r="U2671">
        <f t="shared" si="417"/>
        <v>11</v>
      </c>
      <c r="V2671" t="str">
        <f t="shared" si="418"/>
        <v/>
      </c>
      <c r="W2671" t="b">
        <v>1</v>
      </c>
      <c r="X2671" t="s">
        <v>8300</v>
      </c>
      <c r="Y2671" s="3">
        <f t="shared" si="419"/>
        <v>1.25125</v>
      </c>
      <c r="Z2671" s="4">
        <f t="shared" si="412"/>
        <v>91</v>
      </c>
      <c r="AA2671" t="s">
        <v>8315</v>
      </c>
      <c r="AB2671" t="s">
        <v>8352</v>
      </c>
      <c r="AC2671">
        <f>1</f>
        <v>1</v>
      </c>
    </row>
    <row r="2672" spans="1:29" ht="43.2" x14ac:dyDescent="0.3">
      <c r="A2672">
        <v>2670</v>
      </c>
      <c r="B2672" s="1" t="s">
        <v>2670</v>
      </c>
      <c r="C2672" s="1" t="s">
        <v>6780</v>
      </c>
      <c r="D2672">
        <v>38888</v>
      </c>
      <c r="E2672">
        <f>VLOOKUP(D2672,LU_A!$C$2:$D$13,1,TRUE)</f>
        <v>35000</v>
      </c>
      <c r="F2672" t="str">
        <f>VLOOKUP($D2672,LU_A!$C$2:$D$13,2,TRUE)</f>
        <v>LgA</v>
      </c>
      <c r="G2672">
        <v>2495</v>
      </c>
      <c r="H2672" t="s">
        <v>8221</v>
      </c>
      <c r="I2672" t="s">
        <v>8226</v>
      </c>
      <c r="J2672" t="s">
        <v>8248</v>
      </c>
      <c r="K2672">
        <v>1406593780</v>
      </c>
      <c r="L2672" s="8">
        <f t="shared" si="410"/>
        <v>41849.020601851851</v>
      </c>
      <c r="M2672" s="8">
        <f t="shared" si="413"/>
        <v>41849</v>
      </c>
      <c r="N2672" s="9">
        <f t="shared" si="414"/>
        <v>2.0601851851097308E-2</v>
      </c>
      <c r="O2672">
        <v>1404174580</v>
      </c>
      <c r="P2672" s="8">
        <f t="shared" si="411"/>
        <v>41821.020601851851</v>
      </c>
      <c r="Q2672" s="8">
        <f t="shared" si="415"/>
        <v>41821</v>
      </c>
      <c r="R2672" s="9">
        <f t="shared" si="416"/>
        <v>2.0601851851097308E-2</v>
      </c>
      <c r="S2672" t="b">
        <v>1</v>
      </c>
      <c r="T2672">
        <v>60</v>
      </c>
      <c r="U2672" t="str">
        <f t="shared" si="417"/>
        <v/>
      </c>
      <c r="V2672">
        <f t="shared" si="418"/>
        <v>60</v>
      </c>
      <c r="W2672" t="b">
        <v>0</v>
      </c>
      <c r="X2672" t="s">
        <v>8300</v>
      </c>
      <c r="Y2672" s="3">
        <f t="shared" si="419"/>
        <v>6.4158609339642042E-2</v>
      </c>
      <c r="Z2672" s="4">
        <f t="shared" si="412"/>
        <v>41.583333333333336</v>
      </c>
      <c r="AA2672" t="s">
        <v>8315</v>
      </c>
      <c r="AB2672" t="s">
        <v>8352</v>
      </c>
      <c r="AC2672">
        <f>1</f>
        <v>1</v>
      </c>
    </row>
    <row r="2673" spans="1:29" ht="43.2" x14ac:dyDescent="0.3">
      <c r="A2673">
        <v>2671</v>
      </c>
      <c r="B2673" s="1" t="s">
        <v>2671</v>
      </c>
      <c r="C2673" s="1" t="s">
        <v>6781</v>
      </c>
      <c r="D2673">
        <v>25000</v>
      </c>
      <c r="E2673">
        <f>VLOOKUP(D2673,LU_A!$C$2:$D$13,1,TRUE)</f>
        <v>25000</v>
      </c>
      <c r="F2673" t="str">
        <f>VLOOKUP($D2673,LU_A!$C$2:$D$13,2,TRUE)</f>
        <v>MedC</v>
      </c>
      <c r="G2673">
        <v>2836</v>
      </c>
      <c r="H2673" t="s">
        <v>8221</v>
      </c>
      <c r="I2673" t="s">
        <v>8224</v>
      </c>
      <c r="J2673" t="s">
        <v>8246</v>
      </c>
      <c r="K2673">
        <v>1419017880</v>
      </c>
      <c r="L2673" s="8">
        <f t="shared" si="410"/>
        <v>41992.818055555559</v>
      </c>
      <c r="M2673" s="8">
        <f t="shared" si="413"/>
        <v>41992</v>
      </c>
      <c r="N2673" s="9">
        <f t="shared" si="414"/>
        <v>0.81805555555911269</v>
      </c>
      <c r="O2673">
        <v>1416419916</v>
      </c>
      <c r="P2673" s="8">
        <f t="shared" si="411"/>
        <v>41962.749027777783</v>
      </c>
      <c r="Q2673" s="8">
        <f t="shared" si="415"/>
        <v>41962</v>
      </c>
      <c r="R2673" s="9">
        <f t="shared" si="416"/>
        <v>0.74902777778333984</v>
      </c>
      <c r="S2673" t="b">
        <v>1</v>
      </c>
      <c r="T2673">
        <v>84</v>
      </c>
      <c r="U2673" t="str">
        <f t="shared" si="417"/>
        <v/>
      </c>
      <c r="V2673">
        <f t="shared" si="418"/>
        <v>84</v>
      </c>
      <c r="W2673" t="b">
        <v>0</v>
      </c>
      <c r="X2673" t="s">
        <v>8300</v>
      </c>
      <c r="Y2673" s="3">
        <f t="shared" si="419"/>
        <v>0.11344</v>
      </c>
      <c r="Z2673" s="4">
        <f t="shared" si="412"/>
        <v>33.761904761904759</v>
      </c>
      <c r="AA2673" t="s">
        <v>8315</v>
      </c>
      <c r="AB2673" t="s">
        <v>8352</v>
      </c>
      <c r="AC2673">
        <f>1</f>
        <v>1</v>
      </c>
    </row>
    <row r="2674" spans="1:29" ht="43.2" x14ac:dyDescent="0.3">
      <c r="A2674">
        <v>2672</v>
      </c>
      <c r="B2674" s="1" t="s">
        <v>2672</v>
      </c>
      <c r="C2674" s="1" t="s">
        <v>6782</v>
      </c>
      <c r="D2674">
        <v>10000</v>
      </c>
      <c r="E2674">
        <f>VLOOKUP(D2674,LU_A!$C$2:$D$13,1,TRUE)</f>
        <v>10000</v>
      </c>
      <c r="F2674" t="str">
        <f>VLOOKUP($D2674,LU_A!$C$2:$D$13,2,TRUE)</f>
        <v>SmD</v>
      </c>
      <c r="G2674">
        <v>3319</v>
      </c>
      <c r="H2674" t="s">
        <v>8221</v>
      </c>
      <c r="I2674" t="s">
        <v>8224</v>
      </c>
      <c r="J2674" t="s">
        <v>8246</v>
      </c>
      <c r="K2674">
        <v>1451282400</v>
      </c>
      <c r="L2674" s="8">
        <f t="shared" si="410"/>
        <v>42366.25</v>
      </c>
      <c r="M2674" s="8">
        <f t="shared" si="413"/>
        <v>42366</v>
      </c>
      <c r="N2674" s="9">
        <f t="shared" si="414"/>
        <v>0.25</v>
      </c>
      <c r="O2674">
        <v>1449436390</v>
      </c>
      <c r="P2674" s="8">
        <f t="shared" si="411"/>
        <v>42344.884143518517</v>
      </c>
      <c r="Q2674" s="8">
        <f t="shared" si="415"/>
        <v>42344</v>
      </c>
      <c r="R2674" s="9">
        <f t="shared" si="416"/>
        <v>0.88414351851679385</v>
      </c>
      <c r="S2674" t="b">
        <v>1</v>
      </c>
      <c r="T2674">
        <v>47</v>
      </c>
      <c r="U2674" t="str">
        <f t="shared" si="417"/>
        <v/>
      </c>
      <c r="V2674">
        <f t="shared" si="418"/>
        <v>47</v>
      </c>
      <c r="W2674" t="b">
        <v>0</v>
      </c>
      <c r="X2674" t="s">
        <v>8300</v>
      </c>
      <c r="Y2674" s="3">
        <f t="shared" si="419"/>
        <v>0.33189999999999997</v>
      </c>
      <c r="Z2674" s="4">
        <f t="shared" si="412"/>
        <v>70.61702127659575</v>
      </c>
      <c r="AA2674" t="s">
        <v>8315</v>
      </c>
      <c r="AB2674" t="s">
        <v>8352</v>
      </c>
      <c r="AC2674">
        <f>1</f>
        <v>1</v>
      </c>
    </row>
    <row r="2675" spans="1:29" ht="43.2" x14ac:dyDescent="0.3">
      <c r="A2675">
        <v>2673</v>
      </c>
      <c r="B2675" s="1" t="s">
        <v>2673</v>
      </c>
      <c r="C2675" s="1" t="s">
        <v>6783</v>
      </c>
      <c r="D2675">
        <v>40000</v>
      </c>
      <c r="E2675">
        <f>VLOOKUP(D2675,LU_A!$C$2:$D$13,1,TRUE)</f>
        <v>40000</v>
      </c>
      <c r="F2675" t="str">
        <f>VLOOKUP($D2675,LU_A!$C$2:$D$13,2,TRUE)</f>
        <v>LgB</v>
      </c>
      <c r="G2675">
        <v>11032</v>
      </c>
      <c r="H2675" t="s">
        <v>8221</v>
      </c>
      <c r="I2675" t="s">
        <v>8224</v>
      </c>
      <c r="J2675" t="s">
        <v>8246</v>
      </c>
      <c r="K2675">
        <v>1414622700</v>
      </c>
      <c r="L2675" s="8">
        <f t="shared" si="410"/>
        <v>41941.947916666664</v>
      </c>
      <c r="M2675" s="8">
        <f t="shared" si="413"/>
        <v>41941</v>
      </c>
      <c r="N2675" s="9">
        <f t="shared" si="414"/>
        <v>0.94791666666424135</v>
      </c>
      <c r="O2675">
        <v>1412081999</v>
      </c>
      <c r="P2675" s="8">
        <f t="shared" si="411"/>
        <v>41912.541655092595</v>
      </c>
      <c r="Q2675" s="8">
        <f t="shared" si="415"/>
        <v>41912</v>
      </c>
      <c r="R2675" s="9">
        <f t="shared" si="416"/>
        <v>0.54165509259473765</v>
      </c>
      <c r="S2675" t="b">
        <v>1</v>
      </c>
      <c r="T2675">
        <v>66</v>
      </c>
      <c r="U2675" t="str">
        <f t="shared" si="417"/>
        <v/>
      </c>
      <c r="V2675">
        <f t="shared" si="418"/>
        <v>66</v>
      </c>
      <c r="W2675" t="b">
        <v>0</v>
      </c>
      <c r="X2675" t="s">
        <v>8300</v>
      </c>
      <c r="Y2675" s="3">
        <f t="shared" si="419"/>
        <v>0.27579999999999999</v>
      </c>
      <c r="Z2675" s="4">
        <f t="shared" si="412"/>
        <v>167.15151515151516</v>
      </c>
      <c r="AA2675" t="s">
        <v>8315</v>
      </c>
      <c r="AB2675" t="s">
        <v>8352</v>
      </c>
      <c r="AC2675">
        <f>1</f>
        <v>1</v>
      </c>
    </row>
    <row r="2676" spans="1:29" ht="57.6" x14ac:dyDescent="0.3">
      <c r="A2676">
        <v>2674</v>
      </c>
      <c r="B2676" s="1" t="s">
        <v>2674</v>
      </c>
      <c r="C2676" s="1" t="s">
        <v>6784</v>
      </c>
      <c r="D2676">
        <v>35000</v>
      </c>
      <c r="E2676">
        <f>VLOOKUP(D2676,LU_A!$C$2:$D$13,1,TRUE)</f>
        <v>35000</v>
      </c>
      <c r="F2676" t="str">
        <f>VLOOKUP($D2676,LU_A!$C$2:$D$13,2,TRUE)</f>
        <v>LgA</v>
      </c>
      <c r="G2676">
        <v>21994</v>
      </c>
      <c r="H2676" t="s">
        <v>8221</v>
      </c>
      <c r="I2676" t="s">
        <v>8224</v>
      </c>
      <c r="J2676" t="s">
        <v>8246</v>
      </c>
      <c r="K2676">
        <v>1467694740</v>
      </c>
      <c r="L2676" s="8">
        <f t="shared" si="410"/>
        <v>42556.207638888889</v>
      </c>
      <c r="M2676" s="8">
        <f t="shared" si="413"/>
        <v>42556</v>
      </c>
      <c r="N2676" s="9">
        <f t="shared" si="414"/>
        <v>0.20763888888905058</v>
      </c>
      <c r="O2676">
        <v>1465398670</v>
      </c>
      <c r="P2676" s="8">
        <f t="shared" si="411"/>
        <v>42529.632754629631</v>
      </c>
      <c r="Q2676" s="8">
        <f t="shared" si="415"/>
        <v>42529</v>
      </c>
      <c r="R2676" s="9">
        <f t="shared" si="416"/>
        <v>0.63275462963065365</v>
      </c>
      <c r="S2676" t="b">
        <v>1</v>
      </c>
      <c r="T2676">
        <v>171</v>
      </c>
      <c r="U2676" t="str">
        <f t="shared" si="417"/>
        <v/>
      </c>
      <c r="V2676">
        <f t="shared" si="418"/>
        <v>171</v>
      </c>
      <c r="W2676" t="b">
        <v>0</v>
      </c>
      <c r="X2676" t="s">
        <v>8300</v>
      </c>
      <c r="Y2676" s="3">
        <f t="shared" si="419"/>
        <v>0.62839999999999996</v>
      </c>
      <c r="Z2676" s="4">
        <f t="shared" si="412"/>
        <v>128.61988304093566</v>
      </c>
      <c r="AA2676" t="s">
        <v>8315</v>
      </c>
      <c r="AB2676" t="s">
        <v>8352</v>
      </c>
      <c r="AC2676">
        <f>1</f>
        <v>1</v>
      </c>
    </row>
    <row r="2677" spans="1:29" ht="57.6" x14ac:dyDescent="0.3">
      <c r="A2677">
        <v>2675</v>
      </c>
      <c r="B2677" s="1" t="s">
        <v>2675</v>
      </c>
      <c r="C2677" s="1" t="s">
        <v>6785</v>
      </c>
      <c r="D2677">
        <v>25000</v>
      </c>
      <c r="E2677">
        <f>VLOOKUP(D2677,LU_A!$C$2:$D$13,1,TRUE)</f>
        <v>25000</v>
      </c>
      <c r="F2677" t="str">
        <f>VLOOKUP($D2677,LU_A!$C$2:$D$13,2,TRUE)</f>
        <v>MedC</v>
      </c>
      <c r="G2677">
        <v>1897</v>
      </c>
      <c r="H2677" t="s">
        <v>8221</v>
      </c>
      <c r="I2677" t="s">
        <v>8224</v>
      </c>
      <c r="J2677" t="s">
        <v>8246</v>
      </c>
      <c r="K2677">
        <v>1415655289</v>
      </c>
      <c r="L2677" s="8">
        <f t="shared" si="410"/>
        <v>41953.899178240739</v>
      </c>
      <c r="M2677" s="8">
        <f t="shared" si="413"/>
        <v>41953</v>
      </c>
      <c r="N2677" s="9">
        <f t="shared" si="414"/>
        <v>0.89917824073927477</v>
      </c>
      <c r="O2677">
        <v>1413059689</v>
      </c>
      <c r="P2677" s="8">
        <f t="shared" si="411"/>
        <v>41923.857511574075</v>
      </c>
      <c r="Q2677" s="8">
        <f t="shared" si="415"/>
        <v>41923</v>
      </c>
      <c r="R2677" s="9">
        <f t="shared" si="416"/>
        <v>0.85751157407503342</v>
      </c>
      <c r="S2677" t="b">
        <v>1</v>
      </c>
      <c r="T2677">
        <v>29</v>
      </c>
      <c r="U2677" t="str">
        <f t="shared" si="417"/>
        <v/>
      </c>
      <c r="V2677">
        <f t="shared" si="418"/>
        <v>29</v>
      </c>
      <c r="W2677" t="b">
        <v>0</v>
      </c>
      <c r="X2677" t="s">
        <v>8300</v>
      </c>
      <c r="Y2677" s="3">
        <f t="shared" si="419"/>
        <v>7.5880000000000003E-2</v>
      </c>
      <c r="Z2677" s="4">
        <f t="shared" si="412"/>
        <v>65.41379310344827</v>
      </c>
      <c r="AA2677" t="s">
        <v>8315</v>
      </c>
      <c r="AB2677" t="s">
        <v>8352</v>
      </c>
      <c r="AC2677">
        <f>1</f>
        <v>1</v>
      </c>
    </row>
    <row r="2678" spans="1:29" ht="43.2" x14ac:dyDescent="0.3">
      <c r="A2678">
        <v>2676</v>
      </c>
      <c r="B2678" s="1" t="s">
        <v>2676</v>
      </c>
      <c r="C2678" s="1" t="s">
        <v>6786</v>
      </c>
      <c r="D2678">
        <v>2100</v>
      </c>
      <c r="E2678">
        <f>VLOOKUP(D2678,LU_A!$C$2:$D$13,1,TRUE)</f>
        <v>1000</v>
      </c>
      <c r="F2678" t="str">
        <f>VLOOKUP($D2678,LU_A!$C$2:$D$13,2,TRUE)</f>
        <v>SmB</v>
      </c>
      <c r="G2678">
        <v>1058</v>
      </c>
      <c r="H2678" t="s">
        <v>8221</v>
      </c>
      <c r="I2678" t="s">
        <v>8229</v>
      </c>
      <c r="J2678" t="s">
        <v>8251</v>
      </c>
      <c r="K2678">
        <v>1463929174</v>
      </c>
      <c r="L2678" s="8">
        <f t="shared" si="410"/>
        <v>42512.624699074076</v>
      </c>
      <c r="M2678" s="8">
        <f t="shared" si="413"/>
        <v>42512</v>
      </c>
      <c r="N2678" s="9">
        <f t="shared" si="414"/>
        <v>0.62469907407648861</v>
      </c>
      <c r="O2678">
        <v>1461337174</v>
      </c>
      <c r="P2678" s="8">
        <f t="shared" si="411"/>
        <v>42482.624699074076</v>
      </c>
      <c r="Q2678" s="8">
        <f t="shared" si="415"/>
        <v>42482</v>
      </c>
      <c r="R2678" s="9">
        <f t="shared" si="416"/>
        <v>0.62469907407648861</v>
      </c>
      <c r="S2678" t="b">
        <v>0</v>
      </c>
      <c r="T2678">
        <v>9</v>
      </c>
      <c r="U2678" t="str">
        <f t="shared" si="417"/>
        <v/>
      </c>
      <c r="V2678">
        <f t="shared" si="418"/>
        <v>9</v>
      </c>
      <c r="W2678" t="b">
        <v>0</v>
      </c>
      <c r="X2678" t="s">
        <v>8300</v>
      </c>
      <c r="Y2678" s="3">
        <f t="shared" si="419"/>
        <v>0.50380952380952382</v>
      </c>
      <c r="Z2678" s="4">
        <f t="shared" si="412"/>
        <v>117.55555555555556</v>
      </c>
      <c r="AA2678" t="s">
        <v>8315</v>
      </c>
      <c r="AB2678" t="s">
        <v>8352</v>
      </c>
      <c r="AC2678">
        <f>1</f>
        <v>1</v>
      </c>
    </row>
    <row r="2679" spans="1:29" ht="43.2" x14ac:dyDescent="0.3">
      <c r="A2679">
        <v>2677</v>
      </c>
      <c r="B2679" s="1" t="s">
        <v>2677</v>
      </c>
      <c r="C2679" s="1" t="s">
        <v>6787</v>
      </c>
      <c r="D2679">
        <v>19500</v>
      </c>
      <c r="E2679">
        <f>VLOOKUP(D2679,LU_A!$C$2:$D$13,1,TRUE)</f>
        <v>15000</v>
      </c>
      <c r="F2679" t="str">
        <f>VLOOKUP($D2679,LU_A!$C$2:$D$13,2,TRUE)</f>
        <v>MedA</v>
      </c>
      <c r="G2679">
        <v>3415</v>
      </c>
      <c r="H2679" t="s">
        <v>8221</v>
      </c>
      <c r="I2679" t="s">
        <v>8224</v>
      </c>
      <c r="J2679" t="s">
        <v>8246</v>
      </c>
      <c r="K2679">
        <v>1404348143</v>
      </c>
      <c r="L2679" s="8">
        <f t="shared" si="410"/>
        <v>41823.029432870368</v>
      </c>
      <c r="M2679" s="8">
        <f t="shared" si="413"/>
        <v>41823</v>
      </c>
      <c r="N2679" s="9">
        <f t="shared" si="414"/>
        <v>2.9432870367600117E-2</v>
      </c>
      <c r="O2679">
        <v>1401756143</v>
      </c>
      <c r="P2679" s="8">
        <f t="shared" si="411"/>
        <v>41793.029432870368</v>
      </c>
      <c r="Q2679" s="8">
        <f t="shared" si="415"/>
        <v>41793</v>
      </c>
      <c r="R2679" s="9">
        <f t="shared" si="416"/>
        <v>2.9432870367600117E-2</v>
      </c>
      <c r="S2679" t="b">
        <v>0</v>
      </c>
      <c r="T2679">
        <v>27</v>
      </c>
      <c r="U2679" t="str">
        <f t="shared" si="417"/>
        <v/>
      </c>
      <c r="V2679">
        <f t="shared" si="418"/>
        <v>27</v>
      </c>
      <c r="W2679" t="b">
        <v>0</v>
      </c>
      <c r="X2679" t="s">
        <v>8300</v>
      </c>
      <c r="Y2679" s="3">
        <f t="shared" si="419"/>
        <v>0.17512820512820512</v>
      </c>
      <c r="Z2679" s="4">
        <f t="shared" si="412"/>
        <v>126.48148148148148</v>
      </c>
      <c r="AA2679" t="s">
        <v>8315</v>
      </c>
      <c r="AB2679" t="s">
        <v>8352</v>
      </c>
      <c r="AC2679">
        <f>1</f>
        <v>1</v>
      </c>
    </row>
    <row r="2680" spans="1:29" ht="43.2" x14ac:dyDescent="0.3">
      <c r="A2680">
        <v>2678</v>
      </c>
      <c r="B2680" s="1" t="s">
        <v>2678</v>
      </c>
      <c r="C2680" s="1" t="s">
        <v>6788</v>
      </c>
      <c r="D2680">
        <v>8000000</v>
      </c>
      <c r="E2680">
        <f>VLOOKUP(D2680,LU_A!$C$2:$D$13,1,TRUE)</f>
        <v>50000</v>
      </c>
      <c r="F2680" t="str">
        <f>VLOOKUP($D2680,LU_A!$C$2:$D$13,2,TRUE)</f>
        <v>LgD</v>
      </c>
      <c r="G2680">
        <v>1100</v>
      </c>
      <c r="H2680" t="s">
        <v>8221</v>
      </c>
      <c r="I2680" t="s">
        <v>8227</v>
      </c>
      <c r="J2680" t="s">
        <v>8249</v>
      </c>
      <c r="K2680">
        <v>1443121765</v>
      </c>
      <c r="L2680" s="8">
        <f t="shared" si="410"/>
        <v>42271.798206018517</v>
      </c>
      <c r="M2680" s="8">
        <f t="shared" si="413"/>
        <v>42271</v>
      </c>
      <c r="N2680" s="9">
        <f t="shared" si="414"/>
        <v>0.79820601851679385</v>
      </c>
      <c r="O2680">
        <v>1440529765</v>
      </c>
      <c r="P2680" s="8">
        <f t="shared" si="411"/>
        <v>42241.798206018517</v>
      </c>
      <c r="Q2680" s="8">
        <f t="shared" si="415"/>
        <v>42241</v>
      </c>
      <c r="R2680" s="9">
        <f t="shared" si="416"/>
        <v>0.79820601851679385</v>
      </c>
      <c r="S2680" t="b">
        <v>0</v>
      </c>
      <c r="T2680">
        <v>2</v>
      </c>
      <c r="U2680" t="str">
        <f t="shared" si="417"/>
        <v/>
      </c>
      <c r="V2680">
        <f t="shared" si="418"/>
        <v>2</v>
      </c>
      <c r="W2680" t="b">
        <v>0</v>
      </c>
      <c r="X2680" t="s">
        <v>8300</v>
      </c>
      <c r="Y2680" s="3">
        <f t="shared" si="419"/>
        <v>1.3750000000000001E-4</v>
      </c>
      <c r="Z2680" s="4">
        <f t="shared" si="412"/>
        <v>550</v>
      </c>
      <c r="AA2680" t="s">
        <v>8315</v>
      </c>
      <c r="AB2680" t="s">
        <v>8352</v>
      </c>
      <c r="AC2680">
        <f>1</f>
        <v>1</v>
      </c>
    </row>
    <row r="2681" spans="1:29" ht="57.6" x14ac:dyDescent="0.3">
      <c r="A2681">
        <v>2679</v>
      </c>
      <c r="B2681" s="1" t="s">
        <v>2679</v>
      </c>
      <c r="C2681" s="1" t="s">
        <v>6789</v>
      </c>
      <c r="D2681">
        <v>40000</v>
      </c>
      <c r="E2681">
        <f>VLOOKUP(D2681,LU_A!$C$2:$D$13,1,TRUE)</f>
        <v>40000</v>
      </c>
      <c r="F2681" t="str">
        <f>VLOOKUP($D2681,LU_A!$C$2:$D$13,2,TRUE)</f>
        <v>LgB</v>
      </c>
      <c r="G2681">
        <v>132</v>
      </c>
      <c r="H2681" t="s">
        <v>8221</v>
      </c>
      <c r="I2681" t="s">
        <v>8224</v>
      </c>
      <c r="J2681" t="s">
        <v>8246</v>
      </c>
      <c r="K2681">
        <v>1425081694</v>
      </c>
      <c r="L2681" s="8">
        <f t="shared" si="410"/>
        <v>42063.001087962963</v>
      </c>
      <c r="M2681" s="8">
        <f t="shared" si="413"/>
        <v>42063</v>
      </c>
      <c r="N2681" s="9">
        <f t="shared" si="414"/>
        <v>1.0879629626288079E-3</v>
      </c>
      <c r="O2681">
        <v>1422489694</v>
      </c>
      <c r="P2681" s="8">
        <f t="shared" si="411"/>
        <v>42033.001087962963</v>
      </c>
      <c r="Q2681" s="8">
        <f t="shared" si="415"/>
        <v>42033</v>
      </c>
      <c r="R2681" s="9">
        <f t="shared" si="416"/>
        <v>1.0879629626288079E-3</v>
      </c>
      <c r="S2681" t="b">
        <v>0</v>
      </c>
      <c r="T2681">
        <v>3</v>
      </c>
      <c r="U2681" t="str">
        <f t="shared" si="417"/>
        <v/>
      </c>
      <c r="V2681">
        <f t="shared" si="418"/>
        <v>3</v>
      </c>
      <c r="W2681" t="b">
        <v>0</v>
      </c>
      <c r="X2681" t="s">
        <v>8300</v>
      </c>
      <c r="Y2681" s="3">
        <f t="shared" si="419"/>
        <v>3.3E-3</v>
      </c>
      <c r="Z2681" s="4">
        <f t="shared" si="412"/>
        <v>44</v>
      </c>
      <c r="AA2681" t="s">
        <v>8315</v>
      </c>
      <c r="AB2681" t="s">
        <v>8352</v>
      </c>
      <c r="AC2681">
        <f>1</f>
        <v>1</v>
      </c>
    </row>
    <row r="2682" spans="1:29" x14ac:dyDescent="0.3">
      <c r="A2682">
        <v>2680</v>
      </c>
      <c r="B2682" s="1" t="s">
        <v>2680</v>
      </c>
      <c r="C2682" s="1" t="s">
        <v>6790</v>
      </c>
      <c r="D2682">
        <v>32000</v>
      </c>
      <c r="E2682">
        <f>VLOOKUP(D2682,LU_A!$C$2:$D$13,1,TRUE)</f>
        <v>30000</v>
      </c>
      <c r="F2682" t="str">
        <f>VLOOKUP($D2682,LU_A!$C$2:$D$13,2,TRUE)</f>
        <v>MedD</v>
      </c>
      <c r="G2682">
        <v>276</v>
      </c>
      <c r="H2682" t="s">
        <v>8221</v>
      </c>
      <c r="I2682" t="s">
        <v>8227</v>
      </c>
      <c r="J2682" t="s">
        <v>8249</v>
      </c>
      <c r="K2682">
        <v>1459915491</v>
      </c>
      <c r="L2682" s="8">
        <f t="shared" si="410"/>
        <v>42466.170034722221</v>
      </c>
      <c r="M2682" s="8">
        <f t="shared" si="413"/>
        <v>42466</v>
      </c>
      <c r="N2682" s="9">
        <f t="shared" si="414"/>
        <v>0.17003472222131677</v>
      </c>
      <c r="O2682">
        <v>1457327091</v>
      </c>
      <c r="P2682" s="8">
        <f t="shared" si="411"/>
        <v>42436.211701388893</v>
      </c>
      <c r="Q2682" s="8">
        <f t="shared" si="415"/>
        <v>42436</v>
      </c>
      <c r="R2682" s="9">
        <f t="shared" si="416"/>
        <v>0.21170138889283407</v>
      </c>
      <c r="S2682" t="b">
        <v>0</v>
      </c>
      <c r="T2682">
        <v>4</v>
      </c>
      <c r="U2682" t="str">
        <f t="shared" si="417"/>
        <v/>
      </c>
      <c r="V2682">
        <f t="shared" si="418"/>
        <v>4</v>
      </c>
      <c r="W2682" t="b">
        <v>0</v>
      </c>
      <c r="X2682" t="s">
        <v>8300</v>
      </c>
      <c r="Y2682" s="3">
        <f t="shared" si="419"/>
        <v>8.6250000000000007E-3</v>
      </c>
      <c r="Z2682" s="4">
        <f t="shared" si="412"/>
        <v>69</v>
      </c>
      <c r="AA2682" t="s">
        <v>8315</v>
      </c>
      <c r="AB2682" t="s">
        <v>8352</v>
      </c>
      <c r="AC2682">
        <f>1</f>
        <v>1</v>
      </c>
    </row>
    <row r="2683" spans="1:29" ht="43.2" x14ac:dyDescent="0.3">
      <c r="A2683">
        <v>2681</v>
      </c>
      <c r="B2683" s="1" t="s">
        <v>2681</v>
      </c>
      <c r="C2683" s="1" t="s">
        <v>6791</v>
      </c>
      <c r="D2683">
        <v>8000</v>
      </c>
      <c r="E2683">
        <f>VLOOKUP(D2683,LU_A!$C$2:$D$13,1,TRUE)</f>
        <v>5000</v>
      </c>
      <c r="F2683" t="str">
        <f>VLOOKUP($D2683,LU_A!$C$2:$D$13,2,TRUE)</f>
        <v>SmC</v>
      </c>
      <c r="G2683">
        <v>55</v>
      </c>
      <c r="H2683" t="s">
        <v>8221</v>
      </c>
      <c r="I2683" t="s">
        <v>8224</v>
      </c>
      <c r="J2683" t="s">
        <v>8246</v>
      </c>
      <c r="K2683">
        <v>1405027750</v>
      </c>
      <c r="L2683" s="8">
        <f t="shared" si="410"/>
        <v>41830.895254629628</v>
      </c>
      <c r="M2683" s="8">
        <f t="shared" si="413"/>
        <v>41830</v>
      </c>
      <c r="N2683" s="9">
        <f t="shared" si="414"/>
        <v>0.89525462962774327</v>
      </c>
      <c r="O2683">
        <v>1402867750</v>
      </c>
      <c r="P2683" s="8">
        <f t="shared" si="411"/>
        <v>41805.895254629628</v>
      </c>
      <c r="Q2683" s="8">
        <f t="shared" si="415"/>
        <v>41805</v>
      </c>
      <c r="R2683" s="9">
        <f t="shared" si="416"/>
        <v>0.89525462962774327</v>
      </c>
      <c r="S2683" t="b">
        <v>0</v>
      </c>
      <c r="T2683">
        <v>2</v>
      </c>
      <c r="U2683" t="str">
        <f t="shared" si="417"/>
        <v/>
      </c>
      <c r="V2683">
        <f t="shared" si="418"/>
        <v>2</v>
      </c>
      <c r="W2683" t="b">
        <v>0</v>
      </c>
      <c r="X2683" t="s">
        <v>8282</v>
      </c>
      <c r="Y2683" s="3">
        <f t="shared" si="419"/>
        <v>6.875E-3</v>
      </c>
      <c r="Z2683" s="4">
        <f t="shared" si="412"/>
        <v>27.5</v>
      </c>
      <c r="AA2683" t="s">
        <v>8332</v>
      </c>
      <c r="AB2683" t="s">
        <v>8333</v>
      </c>
      <c r="AC2683">
        <f>1</f>
        <v>1</v>
      </c>
    </row>
    <row r="2684" spans="1:29" ht="43.2" x14ac:dyDescent="0.3">
      <c r="A2684">
        <v>2682</v>
      </c>
      <c r="B2684" s="1" t="s">
        <v>2682</v>
      </c>
      <c r="C2684" s="1" t="s">
        <v>6792</v>
      </c>
      <c r="D2684">
        <v>6000</v>
      </c>
      <c r="E2684">
        <f>VLOOKUP(D2684,LU_A!$C$2:$D$13,1,TRUE)</f>
        <v>5000</v>
      </c>
      <c r="F2684" t="str">
        <f>VLOOKUP($D2684,LU_A!$C$2:$D$13,2,TRUE)</f>
        <v>SmC</v>
      </c>
      <c r="G2684">
        <v>1698</v>
      </c>
      <c r="H2684" t="s">
        <v>8221</v>
      </c>
      <c r="I2684" t="s">
        <v>8224</v>
      </c>
      <c r="J2684" t="s">
        <v>8246</v>
      </c>
      <c r="K2684">
        <v>1416635940</v>
      </c>
      <c r="L2684" s="8">
        <f t="shared" si="410"/>
        <v>41965.249305555553</v>
      </c>
      <c r="M2684" s="8">
        <f t="shared" si="413"/>
        <v>41965</v>
      </c>
      <c r="N2684" s="9">
        <f t="shared" si="414"/>
        <v>0.24930555555329192</v>
      </c>
      <c r="O2684">
        <v>1413838540</v>
      </c>
      <c r="P2684" s="8">
        <f t="shared" si="411"/>
        <v>41932.871990740743</v>
      </c>
      <c r="Q2684" s="8">
        <f t="shared" si="415"/>
        <v>41932</v>
      </c>
      <c r="R2684" s="9">
        <f t="shared" si="416"/>
        <v>0.87199074074305827</v>
      </c>
      <c r="S2684" t="b">
        <v>0</v>
      </c>
      <c r="T2684">
        <v>20</v>
      </c>
      <c r="U2684" t="str">
        <f t="shared" si="417"/>
        <v/>
      </c>
      <c r="V2684">
        <f t="shared" si="418"/>
        <v>20</v>
      </c>
      <c r="W2684" t="b">
        <v>0</v>
      </c>
      <c r="X2684" t="s">
        <v>8282</v>
      </c>
      <c r="Y2684" s="3">
        <f t="shared" si="419"/>
        <v>0.28299999999999997</v>
      </c>
      <c r="Z2684" s="4">
        <f t="shared" si="412"/>
        <v>84.9</v>
      </c>
      <c r="AA2684" t="s">
        <v>8332</v>
      </c>
      <c r="AB2684" t="s">
        <v>8333</v>
      </c>
      <c r="AC2684">
        <f>1</f>
        <v>1</v>
      </c>
    </row>
    <row r="2685" spans="1:29" ht="43.2" x14ac:dyDescent="0.3">
      <c r="A2685">
        <v>2683</v>
      </c>
      <c r="B2685" s="1" t="s">
        <v>2683</v>
      </c>
      <c r="C2685" s="1" t="s">
        <v>6793</v>
      </c>
      <c r="D2685">
        <v>15000</v>
      </c>
      <c r="E2685">
        <f>VLOOKUP(D2685,LU_A!$C$2:$D$13,1,TRUE)</f>
        <v>15000</v>
      </c>
      <c r="F2685" t="str">
        <f>VLOOKUP($D2685,LU_A!$C$2:$D$13,2,TRUE)</f>
        <v>MedA</v>
      </c>
      <c r="G2685">
        <v>36</v>
      </c>
      <c r="H2685" t="s">
        <v>8221</v>
      </c>
      <c r="I2685" t="s">
        <v>8224</v>
      </c>
      <c r="J2685" t="s">
        <v>8246</v>
      </c>
      <c r="K2685">
        <v>1425233240</v>
      </c>
      <c r="L2685" s="8">
        <f t="shared" si="410"/>
        <v>42064.75509259259</v>
      </c>
      <c r="M2685" s="8">
        <f t="shared" si="413"/>
        <v>42064</v>
      </c>
      <c r="N2685" s="9">
        <f t="shared" si="414"/>
        <v>0.75509259258979</v>
      </c>
      <c r="O2685">
        <v>1422641240</v>
      </c>
      <c r="P2685" s="8">
        <f t="shared" si="411"/>
        <v>42034.75509259259</v>
      </c>
      <c r="Q2685" s="8">
        <f t="shared" si="415"/>
        <v>42034</v>
      </c>
      <c r="R2685" s="9">
        <f t="shared" si="416"/>
        <v>0.75509259258979</v>
      </c>
      <c r="S2685" t="b">
        <v>0</v>
      </c>
      <c r="T2685">
        <v>3</v>
      </c>
      <c r="U2685" t="str">
        <f t="shared" si="417"/>
        <v/>
      </c>
      <c r="V2685">
        <f t="shared" si="418"/>
        <v>3</v>
      </c>
      <c r="W2685" t="b">
        <v>0</v>
      </c>
      <c r="X2685" t="s">
        <v>8282</v>
      </c>
      <c r="Y2685" s="3">
        <f t="shared" si="419"/>
        <v>2.3999999999999998E-3</v>
      </c>
      <c r="Z2685" s="4">
        <f t="shared" si="412"/>
        <v>12</v>
      </c>
      <c r="AA2685" t="s">
        <v>8332</v>
      </c>
      <c r="AB2685" t="s">
        <v>8333</v>
      </c>
      <c r="AC2685">
        <f>1</f>
        <v>1</v>
      </c>
    </row>
    <row r="2686" spans="1:29" ht="43.2" x14ac:dyDescent="0.3">
      <c r="A2686">
        <v>2684</v>
      </c>
      <c r="B2686" s="1" t="s">
        <v>2684</v>
      </c>
      <c r="C2686" s="1" t="s">
        <v>6794</v>
      </c>
      <c r="D2686">
        <v>70000</v>
      </c>
      <c r="E2686">
        <f>VLOOKUP(D2686,LU_A!$C$2:$D$13,1,TRUE)</f>
        <v>50000</v>
      </c>
      <c r="F2686" t="str">
        <f>VLOOKUP($D2686,LU_A!$C$2:$D$13,2,TRUE)</f>
        <v>LgD</v>
      </c>
      <c r="G2686">
        <v>800</v>
      </c>
      <c r="H2686" t="s">
        <v>8221</v>
      </c>
      <c r="I2686" t="s">
        <v>8224</v>
      </c>
      <c r="J2686" t="s">
        <v>8246</v>
      </c>
      <c r="K2686">
        <v>1407621425</v>
      </c>
      <c r="L2686" s="8">
        <f t="shared" si="410"/>
        <v>41860.914641203701</v>
      </c>
      <c r="M2686" s="8">
        <f t="shared" si="413"/>
        <v>41860</v>
      </c>
      <c r="N2686" s="9">
        <f t="shared" si="414"/>
        <v>0.91464120370073942</v>
      </c>
      <c r="O2686">
        <v>1404165425</v>
      </c>
      <c r="P2686" s="8">
        <f t="shared" si="411"/>
        <v>41820.914641203701</v>
      </c>
      <c r="Q2686" s="8">
        <f t="shared" si="415"/>
        <v>41820</v>
      </c>
      <c r="R2686" s="9">
        <f t="shared" si="416"/>
        <v>0.91464120370073942</v>
      </c>
      <c r="S2686" t="b">
        <v>0</v>
      </c>
      <c r="T2686">
        <v>4</v>
      </c>
      <c r="U2686" t="str">
        <f t="shared" si="417"/>
        <v/>
      </c>
      <c r="V2686">
        <f t="shared" si="418"/>
        <v>4</v>
      </c>
      <c r="W2686" t="b">
        <v>0</v>
      </c>
      <c r="X2686" t="s">
        <v>8282</v>
      </c>
      <c r="Y2686" s="3">
        <f t="shared" si="419"/>
        <v>1.1428571428571429E-2</v>
      </c>
      <c r="Z2686" s="4">
        <f t="shared" si="412"/>
        <v>200</v>
      </c>
      <c r="AA2686" t="s">
        <v>8332</v>
      </c>
      <c r="AB2686" t="s">
        <v>8333</v>
      </c>
      <c r="AC2686">
        <f>1</f>
        <v>1</v>
      </c>
    </row>
    <row r="2687" spans="1:29" ht="43.2" x14ac:dyDescent="0.3">
      <c r="A2687">
        <v>2685</v>
      </c>
      <c r="B2687" s="1" t="s">
        <v>2685</v>
      </c>
      <c r="C2687" s="1" t="s">
        <v>6795</v>
      </c>
      <c r="D2687">
        <v>50000</v>
      </c>
      <c r="E2687">
        <f>VLOOKUP(D2687,LU_A!$C$2:$D$13,1,TRUE)</f>
        <v>50000</v>
      </c>
      <c r="F2687" t="str">
        <f>VLOOKUP($D2687,LU_A!$C$2:$D$13,2,TRUE)</f>
        <v>LgD</v>
      </c>
      <c r="G2687">
        <v>10</v>
      </c>
      <c r="H2687" t="s">
        <v>8221</v>
      </c>
      <c r="I2687" t="s">
        <v>8224</v>
      </c>
      <c r="J2687" t="s">
        <v>8246</v>
      </c>
      <c r="K2687">
        <v>1430149330</v>
      </c>
      <c r="L2687" s="8">
        <f t="shared" si="410"/>
        <v>42121.654282407413</v>
      </c>
      <c r="M2687" s="8">
        <f t="shared" si="413"/>
        <v>42121</v>
      </c>
      <c r="N2687" s="9">
        <f t="shared" si="414"/>
        <v>0.65428240741312038</v>
      </c>
      <c r="O2687">
        <v>1424968930</v>
      </c>
      <c r="P2687" s="8">
        <f t="shared" si="411"/>
        <v>42061.69594907407</v>
      </c>
      <c r="Q2687" s="8">
        <f t="shared" si="415"/>
        <v>42061</v>
      </c>
      <c r="R2687" s="9">
        <f t="shared" si="416"/>
        <v>0.69594907407008577</v>
      </c>
      <c r="S2687" t="b">
        <v>0</v>
      </c>
      <c r="T2687">
        <v>1</v>
      </c>
      <c r="U2687" t="str">
        <f t="shared" si="417"/>
        <v/>
      </c>
      <c r="V2687">
        <f t="shared" si="418"/>
        <v>1</v>
      </c>
      <c r="W2687" t="b">
        <v>0</v>
      </c>
      <c r="X2687" t="s">
        <v>8282</v>
      </c>
      <c r="Y2687" s="3">
        <f t="shared" si="419"/>
        <v>2.0000000000000001E-4</v>
      </c>
      <c r="Z2687" s="4">
        <f t="shared" si="412"/>
        <v>10</v>
      </c>
      <c r="AA2687" t="s">
        <v>8332</v>
      </c>
      <c r="AB2687" t="s">
        <v>8333</v>
      </c>
      <c r="AC2687">
        <f>1</f>
        <v>1</v>
      </c>
    </row>
    <row r="2688" spans="1:29" ht="43.2" x14ac:dyDescent="0.3">
      <c r="A2688">
        <v>2686</v>
      </c>
      <c r="B2688" s="1" t="s">
        <v>2686</v>
      </c>
      <c r="C2688" s="1" t="s">
        <v>6796</v>
      </c>
      <c r="D2688">
        <v>30000</v>
      </c>
      <c r="E2688">
        <f>VLOOKUP(D2688,LU_A!$C$2:$D$13,1,TRUE)</f>
        <v>30000</v>
      </c>
      <c r="F2688" t="str">
        <f>VLOOKUP($D2688,LU_A!$C$2:$D$13,2,TRUE)</f>
        <v>MedD</v>
      </c>
      <c r="G2688">
        <v>0</v>
      </c>
      <c r="H2688" t="s">
        <v>8221</v>
      </c>
      <c r="I2688" t="s">
        <v>8224</v>
      </c>
      <c r="J2688" t="s">
        <v>8246</v>
      </c>
      <c r="K2688">
        <v>1412119423</v>
      </c>
      <c r="L2688" s="8">
        <f t="shared" si="410"/>
        <v>41912.974803240737</v>
      </c>
      <c r="M2688" s="8">
        <f t="shared" si="413"/>
        <v>41912</v>
      </c>
      <c r="N2688" s="9">
        <f t="shared" si="414"/>
        <v>0.97480324073694646</v>
      </c>
      <c r="O2688">
        <v>1410391423</v>
      </c>
      <c r="P2688" s="8">
        <f t="shared" si="411"/>
        <v>41892.974803240737</v>
      </c>
      <c r="Q2688" s="8">
        <f t="shared" si="415"/>
        <v>41892</v>
      </c>
      <c r="R2688" s="9">
        <f t="shared" si="416"/>
        <v>0.97480324073694646</v>
      </c>
      <c r="S2688" t="b">
        <v>0</v>
      </c>
      <c r="T2688">
        <v>0</v>
      </c>
      <c r="U2688" t="str">
        <f t="shared" si="417"/>
        <v/>
      </c>
      <c r="V2688">
        <f t="shared" si="418"/>
        <v>0</v>
      </c>
      <c r="W2688" t="b">
        <v>0</v>
      </c>
      <c r="X2688" t="s">
        <v>8282</v>
      </c>
      <c r="Y2688" s="3">
        <f t="shared" si="419"/>
        <v>0</v>
      </c>
      <c r="Z2688" s="4" t="str">
        <f t="shared" si="412"/>
        <v xml:space="preserve"> </v>
      </c>
      <c r="AA2688" t="s">
        <v>8332</v>
      </c>
      <c r="AB2688" t="s">
        <v>8333</v>
      </c>
      <c r="AC2688">
        <f>1</f>
        <v>1</v>
      </c>
    </row>
    <row r="2689" spans="1:29" ht="43.2" x14ac:dyDescent="0.3">
      <c r="A2689">
        <v>2687</v>
      </c>
      <c r="B2689" s="1" t="s">
        <v>2687</v>
      </c>
      <c r="C2689" s="1" t="s">
        <v>6797</v>
      </c>
      <c r="D2689">
        <v>15000</v>
      </c>
      <c r="E2689">
        <f>VLOOKUP(D2689,LU_A!$C$2:$D$13,1,TRUE)</f>
        <v>15000</v>
      </c>
      <c r="F2689" t="str">
        <f>VLOOKUP($D2689,LU_A!$C$2:$D$13,2,TRUE)</f>
        <v>MedA</v>
      </c>
      <c r="G2689">
        <v>0</v>
      </c>
      <c r="H2689" t="s">
        <v>8221</v>
      </c>
      <c r="I2689" t="s">
        <v>8224</v>
      </c>
      <c r="J2689" t="s">
        <v>8246</v>
      </c>
      <c r="K2689">
        <v>1435591318</v>
      </c>
      <c r="L2689" s="8">
        <f t="shared" si="410"/>
        <v>42184.64025462963</v>
      </c>
      <c r="M2689" s="8">
        <f t="shared" si="413"/>
        <v>42184</v>
      </c>
      <c r="N2689" s="9">
        <f t="shared" si="414"/>
        <v>0.64025462963036261</v>
      </c>
      <c r="O2689">
        <v>1432999318</v>
      </c>
      <c r="P2689" s="8">
        <f t="shared" si="411"/>
        <v>42154.64025462963</v>
      </c>
      <c r="Q2689" s="8">
        <f t="shared" si="415"/>
        <v>42154</v>
      </c>
      <c r="R2689" s="9">
        <f t="shared" si="416"/>
        <v>0.64025462963036261</v>
      </c>
      <c r="S2689" t="b">
        <v>0</v>
      </c>
      <c r="T2689">
        <v>0</v>
      </c>
      <c r="U2689" t="str">
        <f t="shared" si="417"/>
        <v/>
      </c>
      <c r="V2689">
        <f t="shared" si="418"/>
        <v>0</v>
      </c>
      <c r="W2689" t="b">
        <v>0</v>
      </c>
      <c r="X2689" t="s">
        <v>8282</v>
      </c>
      <c r="Y2689" s="3">
        <f t="shared" si="419"/>
        <v>0</v>
      </c>
      <c r="Z2689" s="4" t="str">
        <f t="shared" si="412"/>
        <v xml:space="preserve"> </v>
      </c>
      <c r="AA2689" t="s">
        <v>8332</v>
      </c>
      <c r="AB2689" t="s">
        <v>8333</v>
      </c>
      <c r="AC2689">
        <f>1</f>
        <v>1</v>
      </c>
    </row>
    <row r="2690" spans="1:29" ht="28.8" x14ac:dyDescent="0.3">
      <c r="A2690">
        <v>2688</v>
      </c>
      <c r="B2690" s="1" t="s">
        <v>2688</v>
      </c>
      <c r="C2690" s="1" t="s">
        <v>6798</v>
      </c>
      <c r="D2690">
        <v>50000</v>
      </c>
      <c r="E2690">
        <f>VLOOKUP(D2690,LU_A!$C$2:$D$13,1,TRUE)</f>
        <v>50000</v>
      </c>
      <c r="F2690" t="str">
        <f>VLOOKUP($D2690,LU_A!$C$2:$D$13,2,TRUE)</f>
        <v>LgD</v>
      </c>
      <c r="G2690">
        <v>74</v>
      </c>
      <c r="H2690" t="s">
        <v>8221</v>
      </c>
      <c r="I2690" t="s">
        <v>8224</v>
      </c>
      <c r="J2690" t="s">
        <v>8246</v>
      </c>
      <c r="K2690">
        <v>1424746800</v>
      </c>
      <c r="L2690" s="8">
        <f t="shared" ref="L2690:L2753" si="420">(((K2690/60)/60)/24)+DATE(1970,1,1)</f>
        <v>42059.125</v>
      </c>
      <c r="M2690" s="8">
        <f t="shared" si="413"/>
        <v>42059</v>
      </c>
      <c r="N2690" s="9">
        <f t="shared" si="414"/>
        <v>0.125</v>
      </c>
      <c r="O2690">
        <v>1422067870</v>
      </c>
      <c r="P2690" s="8">
        <f t="shared" ref="P2690:P2753" si="421">(((O2690/60)/60)/24)+DATE(1970,1,1)</f>
        <v>42028.118865740747</v>
      </c>
      <c r="Q2690" s="8">
        <f t="shared" si="415"/>
        <v>42028</v>
      </c>
      <c r="R2690" s="9">
        <f t="shared" si="416"/>
        <v>0.11886574074742384</v>
      </c>
      <c r="S2690" t="b">
        <v>0</v>
      </c>
      <c r="T2690">
        <v>14</v>
      </c>
      <c r="U2690" t="str">
        <f t="shared" si="417"/>
        <v/>
      </c>
      <c r="V2690">
        <f t="shared" si="418"/>
        <v>14</v>
      </c>
      <c r="W2690" t="b">
        <v>0</v>
      </c>
      <c r="X2690" t="s">
        <v>8282</v>
      </c>
      <c r="Y2690" s="3">
        <f t="shared" si="419"/>
        <v>1.48E-3</v>
      </c>
      <c r="Z2690" s="4">
        <f t="shared" ref="Z2690:Z2753" si="422">IFERROR(G2690/T2690," ")</f>
        <v>5.2857142857142856</v>
      </c>
      <c r="AA2690" t="s">
        <v>8332</v>
      </c>
      <c r="AB2690" t="s">
        <v>8333</v>
      </c>
      <c r="AC2690">
        <f>1</f>
        <v>1</v>
      </c>
    </row>
    <row r="2691" spans="1:29" ht="43.2" x14ac:dyDescent="0.3">
      <c r="A2691">
        <v>2689</v>
      </c>
      <c r="B2691" s="1" t="s">
        <v>2689</v>
      </c>
      <c r="C2691" s="1" t="s">
        <v>6799</v>
      </c>
      <c r="D2691">
        <v>35000</v>
      </c>
      <c r="E2691">
        <f>VLOOKUP(D2691,LU_A!$C$2:$D$13,1,TRUE)</f>
        <v>35000</v>
      </c>
      <c r="F2691" t="str">
        <f>VLOOKUP($D2691,LU_A!$C$2:$D$13,2,TRUE)</f>
        <v>LgA</v>
      </c>
      <c r="G2691">
        <v>1</v>
      </c>
      <c r="H2691" t="s">
        <v>8221</v>
      </c>
      <c r="I2691" t="s">
        <v>8224</v>
      </c>
      <c r="J2691" t="s">
        <v>8246</v>
      </c>
      <c r="K2691">
        <v>1469919890</v>
      </c>
      <c r="L2691" s="8">
        <f t="shared" si="420"/>
        <v>42581.961689814809</v>
      </c>
      <c r="M2691" s="8">
        <f t="shared" ref="M2691:M2754" si="423">INT(L2691)</f>
        <v>42581</v>
      </c>
      <c r="N2691" s="9">
        <f t="shared" ref="N2691:N2754" si="424">L2691-M2691</f>
        <v>0.96168981480877846</v>
      </c>
      <c r="O2691">
        <v>1467327890</v>
      </c>
      <c r="P2691" s="8">
        <f t="shared" si="421"/>
        <v>42551.961689814809</v>
      </c>
      <c r="Q2691" s="8">
        <f t="shared" ref="Q2691:Q2754" si="425">INT(P2691)</f>
        <v>42551</v>
      </c>
      <c r="R2691" s="9">
        <f t="shared" ref="R2691:R2754" si="426">P2691-Q2691</f>
        <v>0.96168981480877846</v>
      </c>
      <c r="S2691" t="b">
        <v>0</v>
      </c>
      <c r="T2691">
        <v>1</v>
      </c>
      <c r="U2691" t="str">
        <f t="shared" ref="U2691:U2754" si="427">IF(H2691="successful",T2691,"")</f>
        <v/>
      </c>
      <c r="V2691">
        <f t="shared" ref="V2691:V2754" si="428">IF(H2691="failed",T2691,"")</f>
        <v>1</v>
      </c>
      <c r="W2691" t="b">
        <v>0</v>
      </c>
      <c r="X2691" t="s">
        <v>8282</v>
      </c>
      <c r="Y2691" s="3">
        <f t="shared" ref="Y2691:Y2754" si="429">G2691/D2691</f>
        <v>2.8571428571428571E-5</v>
      </c>
      <c r="Z2691" s="4">
        <f t="shared" si="422"/>
        <v>1</v>
      </c>
      <c r="AA2691" t="s">
        <v>8332</v>
      </c>
      <c r="AB2691" t="s">
        <v>8333</v>
      </c>
      <c r="AC2691">
        <f>1</f>
        <v>1</v>
      </c>
    </row>
    <row r="2692" spans="1:29" ht="57.6" x14ac:dyDescent="0.3">
      <c r="A2692">
        <v>2690</v>
      </c>
      <c r="B2692" s="1" t="s">
        <v>2690</v>
      </c>
      <c r="C2692" s="1" t="s">
        <v>6800</v>
      </c>
      <c r="D2692">
        <v>80000</v>
      </c>
      <c r="E2692">
        <f>VLOOKUP(D2692,LU_A!$C$2:$D$13,1,TRUE)</f>
        <v>50000</v>
      </c>
      <c r="F2692" t="str">
        <f>VLOOKUP($D2692,LU_A!$C$2:$D$13,2,TRUE)</f>
        <v>LgD</v>
      </c>
      <c r="G2692">
        <v>8586</v>
      </c>
      <c r="H2692" t="s">
        <v>8221</v>
      </c>
      <c r="I2692" t="s">
        <v>8224</v>
      </c>
      <c r="J2692" t="s">
        <v>8246</v>
      </c>
      <c r="K2692">
        <v>1433298676</v>
      </c>
      <c r="L2692" s="8">
        <f t="shared" si="420"/>
        <v>42158.105046296296</v>
      </c>
      <c r="M2692" s="8">
        <f t="shared" si="423"/>
        <v>42158</v>
      </c>
      <c r="N2692" s="9">
        <f t="shared" si="424"/>
        <v>0.10504629629576812</v>
      </c>
      <c r="O2692">
        <v>1429410676</v>
      </c>
      <c r="P2692" s="8">
        <f t="shared" si="421"/>
        <v>42113.105046296296</v>
      </c>
      <c r="Q2692" s="8">
        <f t="shared" si="425"/>
        <v>42113</v>
      </c>
      <c r="R2692" s="9">
        <f t="shared" si="426"/>
        <v>0.10504629629576812</v>
      </c>
      <c r="S2692" t="b">
        <v>0</v>
      </c>
      <c r="T2692">
        <v>118</v>
      </c>
      <c r="U2692" t="str">
        <f t="shared" si="427"/>
        <v/>
      </c>
      <c r="V2692">
        <f t="shared" si="428"/>
        <v>118</v>
      </c>
      <c r="W2692" t="b">
        <v>0</v>
      </c>
      <c r="X2692" t="s">
        <v>8282</v>
      </c>
      <c r="Y2692" s="3">
        <f t="shared" si="429"/>
        <v>0.107325</v>
      </c>
      <c r="Z2692" s="4">
        <f t="shared" si="422"/>
        <v>72.762711864406782</v>
      </c>
      <c r="AA2692" t="s">
        <v>8332</v>
      </c>
      <c r="AB2692" t="s">
        <v>8333</v>
      </c>
      <c r="AC2692">
        <f>1</f>
        <v>1</v>
      </c>
    </row>
    <row r="2693" spans="1:29" ht="28.8" x14ac:dyDescent="0.3">
      <c r="A2693">
        <v>2691</v>
      </c>
      <c r="B2693" s="1" t="s">
        <v>2691</v>
      </c>
      <c r="C2693" s="1" t="s">
        <v>6801</v>
      </c>
      <c r="D2693">
        <v>65000</v>
      </c>
      <c r="E2693">
        <f>VLOOKUP(D2693,LU_A!$C$2:$D$13,1,TRUE)</f>
        <v>50000</v>
      </c>
      <c r="F2693" t="str">
        <f>VLOOKUP($D2693,LU_A!$C$2:$D$13,2,TRUE)</f>
        <v>LgD</v>
      </c>
      <c r="G2693">
        <v>35</v>
      </c>
      <c r="H2693" t="s">
        <v>8221</v>
      </c>
      <c r="I2693" t="s">
        <v>8229</v>
      </c>
      <c r="J2693" t="s">
        <v>8251</v>
      </c>
      <c r="K2693">
        <v>1431278557</v>
      </c>
      <c r="L2693" s="8">
        <f t="shared" si="420"/>
        <v>42134.724039351851</v>
      </c>
      <c r="M2693" s="8">
        <f t="shared" si="423"/>
        <v>42134</v>
      </c>
      <c r="N2693" s="9">
        <f t="shared" si="424"/>
        <v>0.72403935185138835</v>
      </c>
      <c r="O2693">
        <v>1427390557</v>
      </c>
      <c r="P2693" s="8">
        <f t="shared" si="421"/>
        <v>42089.724039351851</v>
      </c>
      <c r="Q2693" s="8">
        <f t="shared" si="425"/>
        <v>42089</v>
      </c>
      <c r="R2693" s="9">
        <f t="shared" si="426"/>
        <v>0.72403935185138835</v>
      </c>
      <c r="S2693" t="b">
        <v>0</v>
      </c>
      <c r="T2693">
        <v>2</v>
      </c>
      <c r="U2693" t="str">
        <f t="shared" si="427"/>
        <v/>
      </c>
      <c r="V2693">
        <f t="shared" si="428"/>
        <v>2</v>
      </c>
      <c r="W2693" t="b">
        <v>0</v>
      </c>
      <c r="X2693" t="s">
        <v>8282</v>
      </c>
      <c r="Y2693" s="3">
        <f t="shared" si="429"/>
        <v>5.3846153846153844E-4</v>
      </c>
      <c r="Z2693" s="4">
        <f t="shared" si="422"/>
        <v>17.5</v>
      </c>
      <c r="AA2693" t="s">
        <v>8332</v>
      </c>
      <c r="AB2693" t="s">
        <v>8333</v>
      </c>
      <c r="AC2693">
        <f>1</f>
        <v>1</v>
      </c>
    </row>
    <row r="2694" spans="1:29" ht="43.2" x14ac:dyDescent="0.3">
      <c r="A2694">
        <v>2692</v>
      </c>
      <c r="B2694" s="1" t="s">
        <v>2692</v>
      </c>
      <c r="C2694" s="1" t="s">
        <v>6802</v>
      </c>
      <c r="D2694">
        <v>3500</v>
      </c>
      <c r="E2694">
        <f>VLOOKUP(D2694,LU_A!$C$2:$D$13,1,TRUE)</f>
        <v>1000</v>
      </c>
      <c r="F2694" t="str">
        <f>VLOOKUP($D2694,LU_A!$C$2:$D$13,2,TRUE)</f>
        <v>SmB</v>
      </c>
      <c r="G2694">
        <v>25</v>
      </c>
      <c r="H2694" t="s">
        <v>8221</v>
      </c>
      <c r="I2694" t="s">
        <v>8224</v>
      </c>
      <c r="J2694" t="s">
        <v>8246</v>
      </c>
      <c r="K2694">
        <v>1427266860</v>
      </c>
      <c r="L2694" s="8">
        <f t="shared" si="420"/>
        <v>42088.292361111111</v>
      </c>
      <c r="M2694" s="8">
        <f t="shared" si="423"/>
        <v>42088</v>
      </c>
      <c r="N2694" s="9">
        <f t="shared" si="424"/>
        <v>0.29236111111094942</v>
      </c>
      <c r="O2694">
        <v>1424678460</v>
      </c>
      <c r="P2694" s="8">
        <f t="shared" si="421"/>
        <v>42058.334027777775</v>
      </c>
      <c r="Q2694" s="8">
        <f t="shared" si="425"/>
        <v>42058</v>
      </c>
      <c r="R2694" s="9">
        <f t="shared" si="426"/>
        <v>0.33402777777519077</v>
      </c>
      <c r="S2694" t="b">
        <v>0</v>
      </c>
      <c r="T2694">
        <v>1</v>
      </c>
      <c r="U2694" t="str">
        <f t="shared" si="427"/>
        <v/>
      </c>
      <c r="V2694">
        <f t="shared" si="428"/>
        <v>1</v>
      </c>
      <c r="W2694" t="b">
        <v>0</v>
      </c>
      <c r="X2694" t="s">
        <v>8282</v>
      </c>
      <c r="Y2694" s="3">
        <f t="shared" si="429"/>
        <v>7.1428571428571426E-3</v>
      </c>
      <c r="Z2694" s="4">
        <f t="shared" si="422"/>
        <v>25</v>
      </c>
      <c r="AA2694" t="s">
        <v>8332</v>
      </c>
      <c r="AB2694" t="s">
        <v>8333</v>
      </c>
      <c r="AC2694">
        <f>1</f>
        <v>1</v>
      </c>
    </row>
    <row r="2695" spans="1:29" ht="43.2" x14ac:dyDescent="0.3">
      <c r="A2695">
        <v>2693</v>
      </c>
      <c r="B2695" s="1" t="s">
        <v>2693</v>
      </c>
      <c r="C2695" s="1" t="s">
        <v>6803</v>
      </c>
      <c r="D2695">
        <v>5000</v>
      </c>
      <c r="E2695">
        <f>VLOOKUP(D2695,LU_A!$C$2:$D$13,1,TRUE)</f>
        <v>5000</v>
      </c>
      <c r="F2695" t="str">
        <f>VLOOKUP($D2695,LU_A!$C$2:$D$13,2,TRUE)</f>
        <v>SmC</v>
      </c>
      <c r="G2695">
        <v>40</v>
      </c>
      <c r="H2695" t="s">
        <v>8221</v>
      </c>
      <c r="I2695" t="s">
        <v>8224</v>
      </c>
      <c r="J2695" t="s">
        <v>8246</v>
      </c>
      <c r="K2695">
        <v>1407899966</v>
      </c>
      <c r="L2695" s="8">
        <f t="shared" si="420"/>
        <v>41864.138495370367</v>
      </c>
      <c r="M2695" s="8">
        <f t="shared" si="423"/>
        <v>41864</v>
      </c>
      <c r="N2695" s="9">
        <f t="shared" si="424"/>
        <v>0.13849537036730908</v>
      </c>
      <c r="O2695">
        <v>1405307966</v>
      </c>
      <c r="P2695" s="8">
        <f t="shared" si="421"/>
        <v>41834.138495370367</v>
      </c>
      <c r="Q2695" s="8">
        <f t="shared" si="425"/>
        <v>41834</v>
      </c>
      <c r="R2695" s="9">
        <f t="shared" si="426"/>
        <v>0.13849537036730908</v>
      </c>
      <c r="S2695" t="b">
        <v>0</v>
      </c>
      <c r="T2695">
        <v>3</v>
      </c>
      <c r="U2695" t="str">
        <f t="shared" si="427"/>
        <v/>
      </c>
      <c r="V2695">
        <f t="shared" si="428"/>
        <v>3</v>
      </c>
      <c r="W2695" t="b">
        <v>0</v>
      </c>
      <c r="X2695" t="s">
        <v>8282</v>
      </c>
      <c r="Y2695" s="3">
        <f t="shared" si="429"/>
        <v>8.0000000000000002E-3</v>
      </c>
      <c r="Z2695" s="4">
        <f t="shared" si="422"/>
        <v>13.333333333333334</v>
      </c>
      <c r="AA2695" t="s">
        <v>8332</v>
      </c>
      <c r="AB2695" t="s">
        <v>8333</v>
      </c>
      <c r="AC2695">
        <f>1</f>
        <v>1</v>
      </c>
    </row>
    <row r="2696" spans="1:29" ht="57.6" x14ac:dyDescent="0.3">
      <c r="A2696">
        <v>2694</v>
      </c>
      <c r="B2696" s="1" t="s">
        <v>2694</v>
      </c>
      <c r="C2696" s="1" t="s">
        <v>6804</v>
      </c>
      <c r="D2696">
        <v>30000</v>
      </c>
      <c r="E2696">
        <f>VLOOKUP(D2696,LU_A!$C$2:$D$13,1,TRUE)</f>
        <v>30000</v>
      </c>
      <c r="F2696" t="str">
        <f>VLOOKUP($D2696,LU_A!$C$2:$D$13,2,TRUE)</f>
        <v>MedD</v>
      </c>
      <c r="G2696">
        <v>1</v>
      </c>
      <c r="H2696" t="s">
        <v>8221</v>
      </c>
      <c r="I2696" t="s">
        <v>8224</v>
      </c>
      <c r="J2696" t="s">
        <v>8246</v>
      </c>
      <c r="K2696">
        <v>1411701739</v>
      </c>
      <c r="L2696" s="8">
        <f t="shared" si="420"/>
        <v>41908.140497685185</v>
      </c>
      <c r="M2696" s="8">
        <f t="shared" si="423"/>
        <v>41908</v>
      </c>
      <c r="N2696" s="9">
        <f t="shared" si="424"/>
        <v>0.14049768518452765</v>
      </c>
      <c r="O2696">
        <v>1409109739</v>
      </c>
      <c r="P2696" s="8">
        <f t="shared" si="421"/>
        <v>41878.140497685185</v>
      </c>
      <c r="Q2696" s="8">
        <f t="shared" si="425"/>
        <v>41878</v>
      </c>
      <c r="R2696" s="9">
        <f t="shared" si="426"/>
        <v>0.14049768518452765</v>
      </c>
      <c r="S2696" t="b">
        <v>0</v>
      </c>
      <c r="T2696">
        <v>1</v>
      </c>
      <c r="U2696" t="str">
        <f t="shared" si="427"/>
        <v/>
      </c>
      <c r="V2696">
        <f t="shared" si="428"/>
        <v>1</v>
      </c>
      <c r="W2696" t="b">
        <v>0</v>
      </c>
      <c r="X2696" t="s">
        <v>8282</v>
      </c>
      <c r="Y2696" s="3">
        <f t="shared" si="429"/>
        <v>3.3333333333333335E-5</v>
      </c>
      <c r="Z2696" s="4">
        <f t="shared" si="422"/>
        <v>1</v>
      </c>
      <c r="AA2696" t="s">
        <v>8332</v>
      </c>
      <c r="AB2696" t="s">
        <v>8333</v>
      </c>
      <c r="AC2696">
        <f>1</f>
        <v>1</v>
      </c>
    </row>
    <row r="2697" spans="1:29" ht="43.2" x14ac:dyDescent="0.3">
      <c r="A2697">
        <v>2695</v>
      </c>
      <c r="B2697" s="1" t="s">
        <v>2695</v>
      </c>
      <c r="C2697" s="1" t="s">
        <v>6805</v>
      </c>
      <c r="D2697">
        <v>15000</v>
      </c>
      <c r="E2697">
        <f>VLOOKUP(D2697,LU_A!$C$2:$D$13,1,TRUE)</f>
        <v>15000</v>
      </c>
      <c r="F2697" t="str">
        <f>VLOOKUP($D2697,LU_A!$C$2:$D$13,2,TRUE)</f>
        <v>MedA</v>
      </c>
      <c r="G2697">
        <v>71</v>
      </c>
      <c r="H2697" t="s">
        <v>8221</v>
      </c>
      <c r="I2697" t="s">
        <v>8224</v>
      </c>
      <c r="J2697" t="s">
        <v>8246</v>
      </c>
      <c r="K2697">
        <v>1428981718</v>
      </c>
      <c r="L2697" s="8">
        <f t="shared" si="420"/>
        <v>42108.14025462963</v>
      </c>
      <c r="M2697" s="8">
        <f t="shared" si="423"/>
        <v>42108</v>
      </c>
      <c r="N2697" s="9">
        <f t="shared" si="424"/>
        <v>0.14025462963036261</v>
      </c>
      <c r="O2697">
        <v>1423801318</v>
      </c>
      <c r="P2697" s="8">
        <f t="shared" si="421"/>
        <v>42048.181921296295</v>
      </c>
      <c r="Q2697" s="8">
        <f t="shared" si="425"/>
        <v>42048</v>
      </c>
      <c r="R2697" s="9">
        <f t="shared" si="426"/>
        <v>0.18192129629460396</v>
      </c>
      <c r="S2697" t="b">
        <v>0</v>
      </c>
      <c r="T2697">
        <v>3</v>
      </c>
      <c r="U2697" t="str">
        <f t="shared" si="427"/>
        <v/>
      </c>
      <c r="V2697">
        <f t="shared" si="428"/>
        <v>3</v>
      </c>
      <c r="W2697" t="b">
        <v>0</v>
      </c>
      <c r="X2697" t="s">
        <v>8282</v>
      </c>
      <c r="Y2697" s="3">
        <f t="shared" si="429"/>
        <v>4.7333333333333333E-3</v>
      </c>
      <c r="Z2697" s="4">
        <f t="shared" si="422"/>
        <v>23.666666666666668</v>
      </c>
      <c r="AA2697" t="s">
        <v>8332</v>
      </c>
      <c r="AB2697" t="s">
        <v>8333</v>
      </c>
      <c r="AC2697">
        <f>1</f>
        <v>1</v>
      </c>
    </row>
    <row r="2698" spans="1:29" ht="57.6" x14ac:dyDescent="0.3">
      <c r="A2698">
        <v>2696</v>
      </c>
      <c r="B2698" s="1" t="s">
        <v>2696</v>
      </c>
      <c r="C2698" s="1" t="s">
        <v>6806</v>
      </c>
      <c r="D2698">
        <v>60000</v>
      </c>
      <c r="E2698">
        <f>VLOOKUP(D2698,LU_A!$C$2:$D$13,1,TRUE)</f>
        <v>50000</v>
      </c>
      <c r="F2698" t="str">
        <f>VLOOKUP($D2698,LU_A!$C$2:$D$13,2,TRUE)</f>
        <v>LgD</v>
      </c>
      <c r="G2698">
        <v>3390</v>
      </c>
      <c r="H2698" t="s">
        <v>8221</v>
      </c>
      <c r="I2698" t="s">
        <v>8224</v>
      </c>
      <c r="J2698" t="s">
        <v>8246</v>
      </c>
      <c r="K2698">
        <v>1419538560</v>
      </c>
      <c r="L2698" s="8">
        <f t="shared" si="420"/>
        <v>41998.844444444447</v>
      </c>
      <c r="M2698" s="8">
        <f t="shared" si="423"/>
        <v>41998</v>
      </c>
      <c r="N2698" s="9">
        <f t="shared" si="424"/>
        <v>0.84444444444670808</v>
      </c>
      <c r="O2698">
        <v>1416600960</v>
      </c>
      <c r="P2698" s="8">
        <f t="shared" si="421"/>
        <v>41964.844444444447</v>
      </c>
      <c r="Q2698" s="8">
        <f t="shared" si="425"/>
        <v>41964</v>
      </c>
      <c r="R2698" s="9">
        <f t="shared" si="426"/>
        <v>0.84444444444670808</v>
      </c>
      <c r="S2698" t="b">
        <v>0</v>
      </c>
      <c r="T2698">
        <v>38</v>
      </c>
      <c r="U2698" t="str">
        <f t="shared" si="427"/>
        <v/>
      </c>
      <c r="V2698">
        <f t="shared" si="428"/>
        <v>38</v>
      </c>
      <c r="W2698" t="b">
        <v>0</v>
      </c>
      <c r="X2698" t="s">
        <v>8282</v>
      </c>
      <c r="Y2698" s="3">
        <f t="shared" si="429"/>
        <v>5.6500000000000002E-2</v>
      </c>
      <c r="Z2698" s="4">
        <f t="shared" si="422"/>
        <v>89.21052631578948</v>
      </c>
      <c r="AA2698" t="s">
        <v>8332</v>
      </c>
      <c r="AB2698" t="s">
        <v>8333</v>
      </c>
      <c r="AC2698">
        <f>1</f>
        <v>1</v>
      </c>
    </row>
    <row r="2699" spans="1:29" ht="43.2" x14ac:dyDescent="0.3">
      <c r="A2699">
        <v>2697</v>
      </c>
      <c r="B2699" s="1" t="s">
        <v>2697</v>
      </c>
      <c r="C2699" s="1" t="s">
        <v>6807</v>
      </c>
      <c r="D2699">
        <v>23000</v>
      </c>
      <c r="E2699">
        <f>VLOOKUP(D2699,LU_A!$C$2:$D$13,1,TRUE)</f>
        <v>20000</v>
      </c>
      <c r="F2699" t="str">
        <f>VLOOKUP($D2699,LU_A!$C$2:$D$13,2,TRUE)</f>
        <v>MedB</v>
      </c>
      <c r="G2699">
        <v>6061</v>
      </c>
      <c r="H2699" t="s">
        <v>8221</v>
      </c>
      <c r="I2699" t="s">
        <v>8224</v>
      </c>
      <c r="J2699" t="s">
        <v>8246</v>
      </c>
      <c r="K2699">
        <v>1438552800</v>
      </c>
      <c r="L2699" s="8">
        <f t="shared" si="420"/>
        <v>42218.916666666672</v>
      </c>
      <c r="M2699" s="8">
        <f t="shared" si="423"/>
        <v>42218</v>
      </c>
      <c r="N2699" s="9">
        <f t="shared" si="424"/>
        <v>0.91666666667151731</v>
      </c>
      <c r="O2699">
        <v>1435876423</v>
      </c>
      <c r="P2699" s="8">
        <f t="shared" si="421"/>
        <v>42187.940081018518</v>
      </c>
      <c r="Q2699" s="8">
        <f t="shared" si="425"/>
        <v>42187</v>
      </c>
      <c r="R2699" s="9">
        <f t="shared" si="426"/>
        <v>0.940081018517958</v>
      </c>
      <c r="S2699" t="b">
        <v>0</v>
      </c>
      <c r="T2699">
        <v>52</v>
      </c>
      <c r="U2699" t="str">
        <f t="shared" si="427"/>
        <v/>
      </c>
      <c r="V2699">
        <f t="shared" si="428"/>
        <v>52</v>
      </c>
      <c r="W2699" t="b">
        <v>0</v>
      </c>
      <c r="X2699" t="s">
        <v>8282</v>
      </c>
      <c r="Y2699" s="3">
        <f t="shared" si="429"/>
        <v>0.26352173913043481</v>
      </c>
      <c r="Z2699" s="4">
        <f t="shared" si="422"/>
        <v>116.55769230769231</v>
      </c>
      <c r="AA2699" t="s">
        <v>8332</v>
      </c>
      <c r="AB2699" t="s">
        <v>8333</v>
      </c>
      <c r="AC2699">
        <f>1</f>
        <v>1</v>
      </c>
    </row>
    <row r="2700" spans="1:29" ht="43.2" x14ac:dyDescent="0.3">
      <c r="A2700">
        <v>2698</v>
      </c>
      <c r="B2700" s="1" t="s">
        <v>2698</v>
      </c>
      <c r="C2700" s="1" t="s">
        <v>6808</v>
      </c>
      <c r="D2700">
        <v>8000</v>
      </c>
      <c r="E2700">
        <f>VLOOKUP(D2700,LU_A!$C$2:$D$13,1,TRUE)</f>
        <v>5000</v>
      </c>
      <c r="F2700" t="str">
        <f>VLOOKUP($D2700,LU_A!$C$2:$D$13,2,TRUE)</f>
        <v>SmC</v>
      </c>
      <c r="G2700">
        <v>26.01</v>
      </c>
      <c r="H2700" t="s">
        <v>8221</v>
      </c>
      <c r="I2700" t="s">
        <v>8224</v>
      </c>
      <c r="J2700" t="s">
        <v>8246</v>
      </c>
      <c r="K2700">
        <v>1403904808</v>
      </c>
      <c r="L2700" s="8">
        <f t="shared" si="420"/>
        <v>41817.898240740738</v>
      </c>
      <c r="M2700" s="8">
        <f t="shared" si="423"/>
        <v>41817</v>
      </c>
      <c r="N2700" s="9">
        <f t="shared" si="424"/>
        <v>0.89824074073840166</v>
      </c>
      <c r="O2700">
        <v>1401312808</v>
      </c>
      <c r="P2700" s="8">
        <f t="shared" si="421"/>
        <v>41787.898240740738</v>
      </c>
      <c r="Q2700" s="8">
        <f t="shared" si="425"/>
        <v>41787</v>
      </c>
      <c r="R2700" s="9">
        <f t="shared" si="426"/>
        <v>0.89824074073840166</v>
      </c>
      <c r="S2700" t="b">
        <v>0</v>
      </c>
      <c r="T2700">
        <v>2</v>
      </c>
      <c r="U2700" t="str">
        <f t="shared" si="427"/>
        <v/>
      </c>
      <c r="V2700">
        <f t="shared" si="428"/>
        <v>2</v>
      </c>
      <c r="W2700" t="b">
        <v>0</v>
      </c>
      <c r="X2700" t="s">
        <v>8282</v>
      </c>
      <c r="Y2700" s="3">
        <f t="shared" si="429"/>
        <v>3.2512500000000002E-3</v>
      </c>
      <c r="Z2700" s="4">
        <f t="shared" si="422"/>
        <v>13.005000000000001</v>
      </c>
      <c r="AA2700" t="s">
        <v>8332</v>
      </c>
      <c r="AB2700" t="s">
        <v>8333</v>
      </c>
      <c r="AC2700">
        <f>1</f>
        <v>1</v>
      </c>
    </row>
    <row r="2701" spans="1:29" ht="43.2" x14ac:dyDescent="0.3">
      <c r="A2701">
        <v>2699</v>
      </c>
      <c r="B2701" s="1" t="s">
        <v>2699</v>
      </c>
      <c r="C2701" s="1" t="s">
        <v>6809</v>
      </c>
      <c r="D2701">
        <v>2</v>
      </c>
      <c r="E2701">
        <f>VLOOKUP(D2701,LU_A!$C$2:$D$13,1,TRUE)</f>
        <v>0</v>
      </c>
      <c r="F2701" t="str">
        <f>VLOOKUP($D2701,LU_A!$C$2:$D$13,2,TRUE)</f>
        <v>SmA</v>
      </c>
      <c r="G2701">
        <v>0</v>
      </c>
      <c r="H2701" t="s">
        <v>8221</v>
      </c>
      <c r="I2701" t="s">
        <v>8229</v>
      </c>
      <c r="J2701" t="s">
        <v>8251</v>
      </c>
      <c r="K2701">
        <v>1407533463</v>
      </c>
      <c r="L2701" s="8">
        <f t="shared" si="420"/>
        <v>41859.896562499998</v>
      </c>
      <c r="M2701" s="8">
        <f t="shared" si="423"/>
        <v>41859</v>
      </c>
      <c r="N2701" s="9">
        <f t="shared" si="424"/>
        <v>0.89656249999825377</v>
      </c>
      <c r="O2701">
        <v>1404941463</v>
      </c>
      <c r="P2701" s="8">
        <f t="shared" si="421"/>
        <v>41829.896562499998</v>
      </c>
      <c r="Q2701" s="8">
        <f t="shared" si="425"/>
        <v>41829</v>
      </c>
      <c r="R2701" s="9">
        <f t="shared" si="426"/>
        <v>0.89656249999825377</v>
      </c>
      <c r="S2701" t="b">
        <v>0</v>
      </c>
      <c r="T2701">
        <v>0</v>
      </c>
      <c r="U2701" t="str">
        <f t="shared" si="427"/>
        <v/>
      </c>
      <c r="V2701">
        <f t="shared" si="428"/>
        <v>0</v>
      </c>
      <c r="W2701" t="b">
        <v>0</v>
      </c>
      <c r="X2701" t="s">
        <v>8282</v>
      </c>
      <c r="Y2701" s="3">
        <f t="shared" si="429"/>
        <v>0</v>
      </c>
      <c r="Z2701" s="4" t="str">
        <f t="shared" si="422"/>
        <v xml:space="preserve"> </v>
      </c>
      <c r="AA2701" t="s">
        <v>8332</v>
      </c>
      <c r="AB2701" t="s">
        <v>8333</v>
      </c>
      <c r="AC2701">
        <f>1</f>
        <v>1</v>
      </c>
    </row>
    <row r="2702" spans="1:29" ht="43.2" x14ac:dyDescent="0.3">
      <c r="A2702">
        <v>2700</v>
      </c>
      <c r="B2702" s="1" t="s">
        <v>2700</v>
      </c>
      <c r="C2702" s="1" t="s">
        <v>6810</v>
      </c>
      <c r="D2702">
        <v>9999</v>
      </c>
      <c r="E2702">
        <f>VLOOKUP(D2702,LU_A!$C$2:$D$13,1,TRUE)</f>
        <v>5000</v>
      </c>
      <c r="F2702" t="str">
        <f>VLOOKUP($D2702,LU_A!$C$2:$D$13,2,TRUE)</f>
        <v>SmC</v>
      </c>
      <c r="G2702">
        <v>70</v>
      </c>
      <c r="H2702" t="s">
        <v>8221</v>
      </c>
      <c r="I2702" t="s">
        <v>8224</v>
      </c>
      <c r="J2702" t="s">
        <v>8246</v>
      </c>
      <c r="K2702">
        <v>1411073972</v>
      </c>
      <c r="L2702" s="8">
        <f t="shared" si="420"/>
        <v>41900.87467592593</v>
      </c>
      <c r="M2702" s="8">
        <f t="shared" si="423"/>
        <v>41900</v>
      </c>
      <c r="N2702" s="9">
        <f t="shared" si="424"/>
        <v>0.87467592593020527</v>
      </c>
      <c r="O2702">
        <v>1408481972</v>
      </c>
      <c r="P2702" s="8">
        <f t="shared" si="421"/>
        <v>41870.87467592593</v>
      </c>
      <c r="Q2702" s="8">
        <f t="shared" si="425"/>
        <v>41870</v>
      </c>
      <c r="R2702" s="9">
        <f t="shared" si="426"/>
        <v>0.87467592593020527</v>
      </c>
      <c r="S2702" t="b">
        <v>0</v>
      </c>
      <c r="T2702">
        <v>4</v>
      </c>
      <c r="U2702" t="str">
        <f t="shared" si="427"/>
        <v/>
      </c>
      <c r="V2702">
        <f t="shared" si="428"/>
        <v>4</v>
      </c>
      <c r="W2702" t="b">
        <v>0</v>
      </c>
      <c r="X2702" t="s">
        <v>8282</v>
      </c>
      <c r="Y2702" s="3">
        <f t="shared" si="429"/>
        <v>7.0007000700070005E-3</v>
      </c>
      <c r="Z2702" s="4">
        <f t="shared" si="422"/>
        <v>17.5</v>
      </c>
      <c r="AA2702" t="s">
        <v>8332</v>
      </c>
      <c r="AB2702" t="s">
        <v>8333</v>
      </c>
      <c r="AC2702">
        <f>1</f>
        <v>1</v>
      </c>
    </row>
    <row r="2703" spans="1:29" ht="43.2" x14ac:dyDescent="0.3">
      <c r="A2703">
        <v>2701</v>
      </c>
      <c r="B2703" s="1" t="s">
        <v>2701</v>
      </c>
      <c r="C2703" s="1" t="s">
        <v>6811</v>
      </c>
      <c r="D2703">
        <v>3400</v>
      </c>
      <c r="E2703">
        <f>VLOOKUP(D2703,LU_A!$C$2:$D$13,1,TRUE)</f>
        <v>1000</v>
      </c>
      <c r="F2703" t="str">
        <f>VLOOKUP($D2703,LU_A!$C$2:$D$13,2,TRUE)</f>
        <v>SmB</v>
      </c>
      <c r="G2703">
        <v>1570</v>
      </c>
      <c r="H2703" t="s">
        <v>8222</v>
      </c>
      <c r="I2703" t="s">
        <v>8241</v>
      </c>
      <c r="J2703" t="s">
        <v>8249</v>
      </c>
      <c r="K2703">
        <v>1491586534</v>
      </c>
      <c r="L2703" s="8">
        <f t="shared" si="420"/>
        <v>42832.733032407406</v>
      </c>
      <c r="M2703" s="8">
        <f t="shared" si="423"/>
        <v>42832</v>
      </c>
      <c r="N2703" s="9">
        <f t="shared" si="424"/>
        <v>0.7330324074064265</v>
      </c>
      <c r="O2703">
        <v>1488911734</v>
      </c>
      <c r="P2703" s="8">
        <f t="shared" si="421"/>
        <v>42801.774699074071</v>
      </c>
      <c r="Q2703" s="8">
        <f t="shared" si="425"/>
        <v>42801</v>
      </c>
      <c r="R2703" s="9">
        <f t="shared" si="426"/>
        <v>0.77469907407066785</v>
      </c>
      <c r="S2703" t="b">
        <v>0</v>
      </c>
      <c r="T2703">
        <v>46</v>
      </c>
      <c r="U2703" t="str">
        <f t="shared" si="427"/>
        <v/>
      </c>
      <c r="V2703" t="str">
        <f t="shared" si="428"/>
        <v/>
      </c>
      <c r="W2703" t="b">
        <v>0</v>
      </c>
      <c r="X2703" t="s">
        <v>8301</v>
      </c>
      <c r="Y2703" s="3">
        <f t="shared" si="429"/>
        <v>0.46176470588235297</v>
      </c>
      <c r="Z2703" s="4">
        <f t="shared" si="422"/>
        <v>34.130434782608695</v>
      </c>
      <c r="AA2703" t="s">
        <v>8313</v>
      </c>
      <c r="AB2703" t="s">
        <v>8353</v>
      </c>
      <c r="AC2703">
        <f>1</f>
        <v>1</v>
      </c>
    </row>
    <row r="2704" spans="1:29" ht="43.2" x14ac:dyDescent="0.3">
      <c r="A2704">
        <v>2702</v>
      </c>
      <c r="B2704" s="1" t="s">
        <v>2702</v>
      </c>
      <c r="C2704" s="1" t="s">
        <v>6812</v>
      </c>
      <c r="D2704">
        <v>10000</v>
      </c>
      <c r="E2704">
        <f>VLOOKUP(D2704,LU_A!$C$2:$D$13,1,TRUE)</f>
        <v>10000</v>
      </c>
      <c r="F2704" t="str">
        <f>VLOOKUP($D2704,LU_A!$C$2:$D$13,2,TRUE)</f>
        <v>SmD</v>
      </c>
      <c r="G2704">
        <v>3441</v>
      </c>
      <c r="H2704" t="s">
        <v>8222</v>
      </c>
      <c r="I2704" t="s">
        <v>8224</v>
      </c>
      <c r="J2704" t="s">
        <v>8246</v>
      </c>
      <c r="K2704">
        <v>1491416077</v>
      </c>
      <c r="L2704" s="8">
        <f t="shared" si="420"/>
        <v>42830.760150462964</v>
      </c>
      <c r="M2704" s="8">
        <f t="shared" si="423"/>
        <v>42830</v>
      </c>
      <c r="N2704" s="9">
        <f t="shared" si="424"/>
        <v>0.76015046296379296</v>
      </c>
      <c r="O2704">
        <v>1488827677</v>
      </c>
      <c r="P2704" s="8">
        <f t="shared" si="421"/>
        <v>42800.801817129628</v>
      </c>
      <c r="Q2704" s="8">
        <f t="shared" si="425"/>
        <v>42800</v>
      </c>
      <c r="R2704" s="9">
        <f t="shared" si="426"/>
        <v>0.80181712962803431</v>
      </c>
      <c r="S2704" t="b">
        <v>1</v>
      </c>
      <c r="T2704">
        <v>26</v>
      </c>
      <c r="U2704" t="str">
        <f t="shared" si="427"/>
        <v/>
      </c>
      <c r="V2704" t="str">
        <f t="shared" si="428"/>
        <v/>
      </c>
      <c r="W2704" t="b">
        <v>0</v>
      </c>
      <c r="X2704" t="s">
        <v>8301</v>
      </c>
      <c r="Y2704" s="3">
        <f t="shared" si="429"/>
        <v>0.34410000000000002</v>
      </c>
      <c r="Z2704" s="4">
        <f t="shared" si="422"/>
        <v>132.34615384615384</v>
      </c>
      <c r="AA2704" t="s">
        <v>8313</v>
      </c>
      <c r="AB2704" t="s">
        <v>8353</v>
      </c>
      <c r="AC2704">
        <f>1</f>
        <v>1</v>
      </c>
    </row>
    <row r="2705" spans="1:29" ht="28.8" x14ac:dyDescent="0.3">
      <c r="A2705">
        <v>2703</v>
      </c>
      <c r="B2705" s="1" t="s">
        <v>2703</v>
      </c>
      <c r="C2705" s="1" t="s">
        <v>6813</v>
      </c>
      <c r="D2705">
        <v>40000</v>
      </c>
      <c r="E2705">
        <f>VLOOKUP(D2705,LU_A!$C$2:$D$13,1,TRUE)</f>
        <v>40000</v>
      </c>
      <c r="F2705" t="str">
        <f>VLOOKUP($D2705,LU_A!$C$2:$D$13,2,TRUE)</f>
        <v>LgB</v>
      </c>
      <c r="G2705">
        <v>41500</v>
      </c>
      <c r="H2705" t="s">
        <v>8222</v>
      </c>
      <c r="I2705" t="s">
        <v>8238</v>
      </c>
      <c r="J2705" t="s">
        <v>8256</v>
      </c>
      <c r="K2705">
        <v>1490196830</v>
      </c>
      <c r="L2705" s="8">
        <f t="shared" si="420"/>
        <v>42816.648495370369</v>
      </c>
      <c r="M2705" s="8">
        <f t="shared" si="423"/>
        <v>42816</v>
      </c>
      <c r="N2705" s="9">
        <f t="shared" si="424"/>
        <v>0.64849537036934635</v>
      </c>
      <c r="O2705">
        <v>1485016430</v>
      </c>
      <c r="P2705" s="8">
        <f t="shared" si="421"/>
        <v>42756.690162037034</v>
      </c>
      <c r="Q2705" s="8">
        <f t="shared" si="425"/>
        <v>42756</v>
      </c>
      <c r="R2705" s="9">
        <f t="shared" si="426"/>
        <v>0.69016203703358769</v>
      </c>
      <c r="S2705" t="b">
        <v>0</v>
      </c>
      <c r="T2705">
        <v>45</v>
      </c>
      <c r="U2705" t="str">
        <f t="shared" si="427"/>
        <v/>
      </c>
      <c r="V2705" t="str">
        <f t="shared" si="428"/>
        <v/>
      </c>
      <c r="W2705" t="b">
        <v>0</v>
      </c>
      <c r="X2705" t="s">
        <v>8301</v>
      </c>
      <c r="Y2705" s="3">
        <f t="shared" si="429"/>
        <v>1.0375000000000001</v>
      </c>
      <c r="Z2705" s="4">
        <f t="shared" si="422"/>
        <v>922.22222222222217</v>
      </c>
      <c r="AA2705" t="s">
        <v>8313</v>
      </c>
      <c r="AB2705" t="s">
        <v>8353</v>
      </c>
      <c r="AC2705">
        <f>1</f>
        <v>1</v>
      </c>
    </row>
    <row r="2706" spans="1:29" ht="43.2" x14ac:dyDescent="0.3">
      <c r="A2706">
        <v>2704</v>
      </c>
      <c r="B2706" s="1" t="s">
        <v>2704</v>
      </c>
      <c r="C2706" s="1" t="s">
        <v>6814</v>
      </c>
      <c r="D2706">
        <v>19000</v>
      </c>
      <c r="E2706">
        <f>VLOOKUP(D2706,LU_A!$C$2:$D$13,1,TRUE)</f>
        <v>15000</v>
      </c>
      <c r="F2706" t="str">
        <f>VLOOKUP($D2706,LU_A!$C$2:$D$13,2,TRUE)</f>
        <v>MedA</v>
      </c>
      <c r="G2706">
        <v>1145</v>
      </c>
      <c r="H2706" t="s">
        <v>8222</v>
      </c>
      <c r="I2706" t="s">
        <v>8224</v>
      </c>
      <c r="J2706" t="s">
        <v>8246</v>
      </c>
      <c r="K2706">
        <v>1491421314</v>
      </c>
      <c r="L2706" s="8">
        <f t="shared" si="420"/>
        <v>42830.820763888885</v>
      </c>
      <c r="M2706" s="8">
        <f t="shared" si="423"/>
        <v>42830</v>
      </c>
      <c r="N2706" s="9">
        <f t="shared" si="424"/>
        <v>0.82076388888526708</v>
      </c>
      <c r="O2706">
        <v>1487709714</v>
      </c>
      <c r="P2706" s="8">
        <f t="shared" si="421"/>
        <v>42787.862430555557</v>
      </c>
      <c r="Q2706" s="8">
        <f t="shared" si="425"/>
        <v>42787</v>
      </c>
      <c r="R2706" s="9">
        <f t="shared" si="426"/>
        <v>0.86243055555678438</v>
      </c>
      <c r="S2706" t="b">
        <v>0</v>
      </c>
      <c r="T2706">
        <v>7</v>
      </c>
      <c r="U2706" t="str">
        <f t="shared" si="427"/>
        <v/>
      </c>
      <c r="V2706" t="str">
        <f t="shared" si="428"/>
        <v/>
      </c>
      <c r="W2706" t="b">
        <v>0</v>
      </c>
      <c r="X2706" t="s">
        <v>8301</v>
      </c>
      <c r="Y2706" s="3">
        <f t="shared" si="429"/>
        <v>6.0263157894736845E-2</v>
      </c>
      <c r="Z2706" s="4">
        <f t="shared" si="422"/>
        <v>163.57142857142858</v>
      </c>
      <c r="AA2706" t="s">
        <v>8313</v>
      </c>
      <c r="AB2706" t="s">
        <v>8353</v>
      </c>
      <c r="AC2706">
        <f>1</f>
        <v>1</v>
      </c>
    </row>
    <row r="2707" spans="1:29" ht="28.8" x14ac:dyDescent="0.3">
      <c r="A2707">
        <v>2705</v>
      </c>
      <c r="B2707" s="1" t="s">
        <v>2705</v>
      </c>
      <c r="C2707" s="1" t="s">
        <v>6815</v>
      </c>
      <c r="D2707">
        <v>16500</v>
      </c>
      <c r="E2707">
        <f>VLOOKUP(D2707,LU_A!$C$2:$D$13,1,TRUE)</f>
        <v>15000</v>
      </c>
      <c r="F2707" t="str">
        <f>VLOOKUP($D2707,LU_A!$C$2:$D$13,2,TRUE)</f>
        <v>MedA</v>
      </c>
      <c r="G2707">
        <v>1739</v>
      </c>
      <c r="H2707" t="s">
        <v>8222</v>
      </c>
      <c r="I2707" t="s">
        <v>8224</v>
      </c>
      <c r="J2707" t="s">
        <v>8246</v>
      </c>
      <c r="K2707">
        <v>1490389158</v>
      </c>
      <c r="L2707" s="8">
        <f t="shared" si="420"/>
        <v>42818.874513888892</v>
      </c>
      <c r="M2707" s="8">
        <f t="shared" si="423"/>
        <v>42818</v>
      </c>
      <c r="N2707" s="9">
        <f t="shared" si="424"/>
        <v>0.87451388889166992</v>
      </c>
      <c r="O2707">
        <v>1486504758</v>
      </c>
      <c r="P2707" s="8">
        <f t="shared" si="421"/>
        <v>42773.916180555556</v>
      </c>
      <c r="Q2707" s="8">
        <f t="shared" si="425"/>
        <v>42773</v>
      </c>
      <c r="R2707" s="9">
        <f t="shared" si="426"/>
        <v>0.91618055555591127</v>
      </c>
      <c r="S2707" t="b">
        <v>0</v>
      </c>
      <c r="T2707">
        <v>8</v>
      </c>
      <c r="U2707" t="str">
        <f t="shared" si="427"/>
        <v/>
      </c>
      <c r="V2707" t="str">
        <f t="shared" si="428"/>
        <v/>
      </c>
      <c r="W2707" t="b">
        <v>0</v>
      </c>
      <c r="X2707" t="s">
        <v>8301</v>
      </c>
      <c r="Y2707" s="3">
        <f t="shared" si="429"/>
        <v>0.10539393939393939</v>
      </c>
      <c r="Z2707" s="4">
        <f t="shared" si="422"/>
        <v>217.375</v>
      </c>
      <c r="AA2707" t="s">
        <v>8313</v>
      </c>
      <c r="AB2707" t="s">
        <v>8353</v>
      </c>
      <c r="AC2707">
        <f>1</f>
        <v>1</v>
      </c>
    </row>
    <row r="2708" spans="1:29" ht="43.2" x14ac:dyDescent="0.3">
      <c r="A2708">
        <v>2706</v>
      </c>
      <c r="B2708" s="1" t="s">
        <v>2706</v>
      </c>
      <c r="C2708" s="1" t="s">
        <v>6816</v>
      </c>
      <c r="D2708">
        <v>35000</v>
      </c>
      <c r="E2708">
        <f>VLOOKUP(D2708,LU_A!$C$2:$D$13,1,TRUE)</f>
        <v>35000</v>
      </c>
      <c r="F2708" t="str">
        <f>VLOOKUP($D2708,LU_A!$C$2:$D$13,2,TRUE)</f>
        <v>LgA</v>
      </c>
      <c r="G2708">
        <v>39304</v>
      </c>
      <c r="H2708" t="s">
        <v>8219</v>
      </c>
      <c r="I2708" t="s">
        <v>8224</v>
      </c>
      <c r="J2708" t="s">
        <v>8246</v>
      </c>
      <c r="K2708">
        <v>1413442740</v>
      </c>
      <c r="L2708" s="8">
        <f t="shared" si="420"/>
        <v>41928.290972222225</v>
      </c>
      <c r="M2708" s="8">
        <f t="shared" si="423"/>
        <v>41928</v>
      </c>
      <c r="N2708" s="9">
        <f t="shared" si="424"/>
        <v>0.29097222222480923</v>
      </c>
      <c r="O2708">
        <v>1410937483</v>
      </c>
      <c r="P2708" s="8">
        <f t="shared" si="421"/>
        <v>41899.294942129629</v>
      </c>
      <c r="Q2708" s="8">
        <f t="shared" si="425"/>
        <v>41899</v>
      </c>
      <c r="R2708" s="9">
        <f t="shared" si="426"/>
        <v>0.29494212962890742</v>
      </c>
      <c r="S2708" t="b">
        <v>1</v>
      </c>
      <c r="T2708">
        <v>263</v>
      </c>
      <c r="U2708">
        <f t="shared" si="427"/>
        <v>263</v>
      </c>
      <c r="V2708" t="str">
        <f t="shared" si="428"/>
        <v/>
      </c>
      <c r="W2708" t="b">
        <v>1</v>
      </c>
      <c r="X2708" t="s">
        <v>8301</v>
      </c>
      <c r="Y2708" s="3">
        <f t="shared" si="429"/>
        <v>1.1229714285714285</v>
      </c>
      <c r="Z2708" s="4">
        <f t="shared" si="422"/>
        <v>149.44486692015209</v>
      </c>
      <c r="AA2708" t="s">
        <v>8313</v>
      </c>
      <c r="AB2708" t="s">
        <v>8353</v>
      </c>
      <c r="AC2708">
        <f>1</f>
        <v>1</v>
      </c>
    </row>
    <row r="2709" spans="1:29" ht="43.2" x14ac:dyDescent="0.3">
      <c r="A2709">
        <v>2707</v>
      </c>
      <c r="B2709" s="1" t="s">
        <v>2707</v>
      </c>
      <c r="C2709" s="1" t="s">
        <v>6817</v>
      </c>
      <c r="D2709">
        <v>8000</v>
      </c>
      <c r="E2709">
        <f>VLOOKUP(D2709,LU_A!$C$2:$D$13,1,TRUE)</f>
        <v>5000</v>
      </c>
      <c r="F2709" t="str">
        <f>VLOOKUP($D2709,LU_A!$C$2:$D$13,2,TRUE)</f>
        <v>SmC</v>
      </c>
      <c r="G2709">
        <v>28067.57</v>
      </c>
      <c r="H2709" t="s">
        <v>8219</v>
      </c>
      <c r="I2709" t="s">
        <v>8224</v>
      </c>
      <c r="J2709" t="s">
        <v>8246</v>
      </c>
      <c r="K2709">
        <v>1369637940</v>
      </c>
      <c r="L2709" s="8">
        <f t="shared" si="420"/>
        <v>41421.290972222225</v>
      </c>
      <c r="M2709" s="8">
        <f t="shared" si="423"/>
        <v>41421</v>
      </c>
      <c r="N2709" s="9">
        <f t="shared" si="424"/>
        <v>0.29097222222480923</v>
      </c>
      <c r="O2709">
        <v>1367088443</v>
      </c>
      <c r="P2709" s="8">
        <f t="shared" si="421"/>
        <v>41391.782905092594</v>
      </c>
      <c r="Q2709" s="8">
        <f t="shared" si="425"/>
        <v>41391</v>
      </c>
      <c r="R2709" s="9">
        <f t="shared" si="426"/>
        <v>0.78290509259386454</v>
      </c>
      <c r="S2709" t="b">
        <v>1</v>
      </c>
      <c r="T2709">
        <v>394</v>
      </c>
      <c r="U2709">
        <f t="shared" si="427"/>
        <v>394</v>
      </c>
      <c r="V2709" t="str">
        <f t="shared" si="428"/>
        <v/>
      </c>
      <c r="W2709" t="b">
        <v>1</v>
      </c>
      <c r="X2709" t="s">
        <v>8301</v>
      </c>
      <c r="Y2709" s="3">
        <f t="shared" si="429"/>
        <v>3.50844625</v>
      </c>
      <c r="Z2709" s="4">
        <f t="shared" si="422"/>
        <v>71.237487309644663</v>
      </c>
      <c r="AA2709" t="s">
        <v>8313</v>
      </c>
      <c r="AB2709" t="s">
        <v>8353</v>
      </c>
      <c r="AC2709">
        <f>1</f>
        <v>1</v>
      </c>
    </row>
    <row r="2710" spans="1:29" ht="43.2" x14ac:dyDescent="0.3">
      <c r="A2710">
        <v>2708</v>
      </c>
      <c r="B2710" s="1" t="s">
        <v>2708</v>
      </c>
      <c r="C2710" s="1" t="s">
        <v>6818</v>
      </c>
      <c r="D2710">
        <v>20000</v>
      </c>
      <c r="E2710">
        <f>VLOOKUP(D2710,LU_A!$C$2:$D$13,1,TRUE)</f>
        <v>20000</v>
      </c>
      <c r="F2710" t="str">
        <f>VLOOKUP($D2710,LU_A!$C$2:$D$13,2,TRUE)</f>
        <v>MedB</v>
      </c>
      <c r="G2710">
        <v>46643.07</v>
      </c>
      <c r="H2710" t="s">
        <v>8219</v>
      </c>
      <c r="I2710" t="s">
        <v>8225</v>
      </c>
      <c r="J2710" t="s">
        <v>8247</v>
      </c>
      <c r="K2710">
        <v>1469119526</v>
      </c>
      <c r="L2710" s="8">
        <f t="shared" si="420"/>
        <v>42572.698217592595</v>
      </c>
      <c r="M2710" s="8">
        <f t="shared" si="423"/>
        <v>42572</v>
      </c>
      <c r="N2710" s="9">
        <f t="shared" si="424"/>
        <v>0.69821759259502869</v>
      </c>
      <c r="O2710">
        <v>1463935526</v>
      </c>
      <c r="P2710" s="8">
        <f t="shared" si="421"/>
        <v>42512.698217592595</v>
      </c>
      <c r="Q2710" s="8">
        <f t="shared" si="425"/>
        <v>42512</v>
      </c>
      <c r="R2710" s="9">
        <f t="shared" si="426"/>
        <v>0.69821759259502869</v>
      </c>
      <c r="S2710" t="b">
        <v>1</v>
      </c>
      <c r="T2710">
        <v>1049</v>
      </c>
      <c r="U2710">
        <f t="shared" si="427"/>
        <v>1049</v>
      </c>
      <c r="V2710" t="str">
        <f t="shared" si="428"/>
        <v/>
      </c>
      <c r="W2710" t="b">
        <v>1</v>
      </c>
      <c r="X2710" t="s">
        <v>8301</v>
      </c>
      <c r="Y2710" s="3">
        <f t="shared" si="429"/>
        <v>2.3321535</v>
      </c>
      <c r="Z2710" s="4">
        <f t="shared" si="422"/>
        <v>44.464318398474738</v>
      </c>
      <c r="AA2710" t="s">
        <v>8313</v>
      </c>
      <c r="AB2710" t="s">
        <v>8353</v>
      </c>
      <c r="AC2710">
        <f>1</f>
        <v>1</v>
      </c>
    </row>
    <row r="2711" spans="1:29" ht="43.2" x14ac:dyDescent="0.3">
      <c r="A2711">
        <v>2709</v>
      </c>
      <c r="B2711" s="1" t="s">
        <v>2709</v>
      </c>
      <c r="C2711" s="1" t="s">
        <v>6819</v>
      </c>
      <c r="D2711">
        <v>50000</v>
      </c>
      <c r="E2711">
        <f>VLOOKUP(D2711,LU_A!$C$2:$D$13,1,TRUE)</f>
        <v>50000</v>
      </c>
      <c r="F2711" t="str">
        <f>VLOOKUP($D2711,LU_A!$C$2:$D$13,2,TRUE)</f>
        <v>LgD</v>
      </c>
      <c r="G2711">
        <v>50803</v>
      </c>
      <c r="H2711" t="s">
        <v>8219</v>
      </c>
      <c r="I2711" t="s">
        <v>8224</v>
      </c>
      <c r="J2711" t="s">
        <v>8246</v>
      </c>
      <c r="K2711">
        <v>1475553540</v>
      </c>
      <c r="L2711" s="8">
        <f t="shared" si="420"/>
        <v>42647.165972222225</v>
      </c>
      <c r="M2711" s="8">
        <f t="shared" si="423"/>
        <v>42647</v>
      </c>
      <c r="N2711" s="9">
        <f t="shared" si="424"/>
        <v>0.16597222222480923</v>
      </c>
      <c r="O2711">
        <v>1472528141</v>
      </c>
      <c r="P2711" s="8">
        <f t="shared" si="421"/>
        <v>42612.149780092594</v>
      </c>
      <c r="Q2711" s="8">
        <f t="shared" si="425"/>
        <v>42612</v>
      </c>
      <c r="R2711" s="9">
        <f t="shared" si="426"/>
        <v>0.1497800925935735</v>
      </c>
      <c r="S2711" t="b">
        <v>1</v>
      </c>
      <c r="T2711">
        <v>308</v>
      </c>
      <c r="U2711">
        <f t="shared" si="427"/>
        <v>308</v>
      </c>
      <c r="V2711" t="str">
        <f t="shared" si="428"/>
        <v/>
      </c>
      <c r="W2711" t="b">
        <v>1</v>
      </c>
      <c r="X2711" t="s">
        <v>8301</v>
      </c>
      <c r="Y2711" s="3">
        <f t="shared" si="429"/>
        <v>1.01606</v>
      </c>
      <c r="Z2711" s="4">
        <f t="shared" si="422"/>
        <v>164.94480519480518</v>
      </c>
      <c r="AA2711" t="s">
        <v>8313</v>
      </c>
      <c r="AB2711" t="s">
        <v>8353</v>
      </c>
      <c r="AC2711">
        <f>1</f>
        <v>1</v>
      </c>
    </row>
    <row r="2712" spans="1:29" ht="28.8" x14ac:dyDescent="0.3">
      <c r="A2712">
        <v>2710</v>
      </c>
      <c r="B2712" s="1" t="s">
        <v>2710</v>
      </c>
      <c r="C2712" s="1" t="s">
        <v>6820</v>
      </c>
      <c r="D2712">
        <v>60000</v>
      </c>
      <c r="E2712">
        <f>VLOOKUP(D2712,LU_A!$C$2:$D$13,1,TRUE)</f>
        <v>50000</v>
      </c>
      <c r="F2712" t="str">
        <f>VLOOKUP($D2712,LU_A!$C$2:$D$13,2,TRUE)</f>
        <v>LgD</v>
      </c>
      <c r="G2712">
        <v>92340.21</v>
      </c>
      <c r="H2712" t="s">
        <v>8219</v>
      </c>
      <c r="I2712" t="s">
        <v>8224</v>
      </c>
      <c r="J2712" t="s">
        <v>8246</v>
      </c>
      <c r="K2712">
        <v>1407549600</v>
      </c>
      <c r="L2712" s="8">
        <f t="shared" si="420"/>
        <v>41860.083333333336</v>
      </c>
      <c r="M2712" s="8">
        <f t="shared" si="423"/>
        <v>41860</v>
      </c>
      <c r="N2712" s="9">
        <f t="shared" si="424"/>
        <v>8.3333333335758653E-2</v>
      </c>
      <c r="O2712">
        <v>1404797428</v>
      </c>
      <c r="P2712" s="8">
        <f t="shared" si="421"/>
        <v>41828.229490740741</v>
      </c>
      <c r="Q2712" s="8">
        <f t="shared" si="425"/>
        <v>41828</v>
      </c>
      <c r="R2712" s="9">
        <f t="shared" si="426"/>
        <v>0.22949074074131204</v>
      </c>
      <c r="S2712" t="b">
        <v>1</v>
      </c>
      <c r="T2712">
        <v>1088</v>
      </c>
      <c r="U2712">
        <f t="shared" si="427"/>
        <v>1088</v>
      </c>
      <c r="V2712" t="str">
        <f t="shared" si="428"/>
        <v/>
      </c>
      <c r="W2712" t="b">
        <v>1</v>
      </c>
      <c r="X2712" t="s">
        <v>8301</v>
      </c>
      <c r="Y2712" s="3">
        <f t="shared" si="429"/>
        <v>1.5390035000000002</v>
      </c>
      <c r="Z2712" s="4">
        <f t="shared" si="422"/>
        <v>84.871516544117654</v>
      </c>
      <c r="AA2712" t="s">
        <v>8313</v>
      </c>
      <c r="AB2712" t="s">
        <v>8353</v>
      </c>
      <c r="AC2712">
        <f>1</f>
        <v>1</v>
      </c>
    </row>
    <row r="2713" spans="1:29" ht="43.2" x14ac:dyDescent="0.3">
      <c r="A2713">
        <v>2711</v>
      </c>
      <c r="B2713" s="1" t="s">
        <v>2711</v>
      </c>
      <c r="C2713" s="1" t="s">
        <v>6821</v>
      </c>
      <c r="D2713">
        <v>3910</v>
      </c>
      <c r="E2713">
        <f>VLOOKUP(D2713,LU_A!$C$2:$D$13,1,TRUE)</f>
        <v>1000</v>
      </c>
      <c r="F2713" t="str">
        <f>VLOOKUP($D2713,LU_A!$C$2:$D$13,2,TRUE)</f>
        <v>SmB</v>
      </c>
      <c r="G2713">
        <v>3938</v>
      </c>
      <c r="H2713" t="s">
        <v>8219</v>
      </c>
      <c r="I2713" t="s">
        <v>8225</v>
      </c>
      <c r="J2713" t="s">
        <v>8247</v>
      </c>
      <c r="K2713">
        <v>1403301660</v>
      </c>
      <c r="L2713" s="8">
        <f t="shared" si="420"/>
        <v>41810.917361111111</v>
      </c>
      <c r="M2713" s="8">
        <f t="shared" si="423"/>
        <v>41810</v>
      </c>
      <c r="N2713" s="9">
        <f t="shared" si="424"/>
        <v>0.91736111111094942</v>
      </c>
      <c r="O2713">
        <v>1400694790</v>
      </c>
      <c r="P2713" s="8">
        <f t="shared" si="421"/>
        <v>41780.745254629634</v>
      </c>
      <c r="Q2713" s="8">
        <f t="shared" si="425"/>
        <v>41780</v>
      </c>
      <c r="R2713" s="9">
        <f t="shared" si="426"/>
        <v>0.74525462963356404</v>
      </c>
      <c r="S2713" t="b">
        <v>1</v>
      </c>
      <c r="T2713">
        <v>73</v>
      </c>
      <c r="U2713">
        <f t="shared" si="427"/>
        <v>73</v>
      </c>
      <c r="V2713" t="str">
        <f t="shared" si="428"/>
        <v/>
      </c>
      <c r="W2713" t="b">
        <v>1</v>
      </c>
      <c r="X2713" t="s">
        <v>8301</v>
      </c>
      <c r="Y2713" s="3">
        <f t="shared" si="429"/>
        <v>1.007161125319693</v>
      </c>
      <c r="Z2713" s="4">
        <f t="shared" si="422"/>
        <v>53.945205479452056</v>
      </c>
      <c r="AA2713" t="s">
        <v>8313</v>
      </c>
      <c r="AB2713" t="s">
        <v>8353</v>
      </c>
      <c r="AC2713">
        <f>1</f>
        <v>1</v>
      </c>
    </row>
    <row r="2714" spans="1:29" ht="43.2" x14ac:dyDescent="0.3">
      <c r="A2714">
        <v>2712</v>
      </c>
      <c r="B2714" s="1" t="s">
        <v>2712</v>
      </c>
      <c r="C2714" s="1" t="s">
        <v>6822</v>
      </c>
      <c r="D2714">
        <v>5500</v>
      </c>
      <c r="E2714">
        <f>VLOOKUP(D2714,LU_A!$C$2:$D$13,1,TRUE)</f>
        <v>5000</v>
      </c>
      <c r="F2714" t="str">
        <f>VLOOKUP($D2714,LU_A!$C$2:$D$13,2,TRUE)</f>
        <v>SmC</v>
      </c>
      <c r="G2714">
        <v>7226</v>
      </c>
      <c r="H2714" t="s">
        <v>8219</v>
      </c>
      <c r="I2714" t="s">
        <v>8224</v>
      </c>
      <c r="J2714" t="s">
        <v>8246</v>
      </c>
      <c r="K2714">
        <v>1373738400</v>
      </c>
      <c r="L2714" s="8">
        <f t="shared" si="420"/>
        <v>41468.75</v>
      </c>
      <c r="M2714" s="8">
        <f t="shared" si="423"/>
        <v>41468</v>
      </c>
      <c r="N2714" s="9">
        <f t="shared" si="424"/>
        <v>0.75</v>
      </c>
      <c r="O2714">
        <v>1370568560</v>
      </c>
      <c r="P2714" s="8">
        <f t="shared" si="421"/>
        <v>41432.062037037038</v>
      </c>
      <c r="Q2714" s="8">
        <f t="shared" si="425"/>
        <v>41432</v>
      </c>
      <c r="R2714" s="9">
        <f t="shared" si="426"/>
        <v>6.2037037037953269E-2</v>
      </c>
      <c r="S2714" t="b">
        <v>1</v>
      </c>
      <c r="T2714">
        <v>143</v>
      </c>
      <c r="U2714">
        <f t="shared" si="427"/>
        <v>143</v>
      </c>
      <c r="V2714" t="str">
        <f t="shared" si="428"/>
        <v/>
      </c>
      <c r="W2714" t="b">
        <v>1</v>
      </c>
      <c r="X2714" t="s">
        <v>8301</v>
      </c>
      <c r="Y2714" s="3">
        <f t="shared" si="429"/>
        <v>1.3138181818181818</v>
      </c>
      <c r="Z2714" s="4">
        <f t="shared" si="422"/>
        <v>50.531468531468533</v>
      </c>
      <c r="AA2714" t="s">
        <v>8313</v>
      </c>
      <c r="AB2714" t="s">
        <v>8353</v>
      </c>
      <c r="AC2714">
        <f>1</f>
        <v>1</v>
      </c>
    </row>
    <row r="2715" spans="1:29" ht="43.2" x14ac:dyDescent="0.3">
      <c r="A2715">
        <v>2713</v>
      </c>
      <c r="B2715" s="1" t="s">
        <v>2713</v>
      </c>
      <c r="C2715" s="1" t="s">
        <v>6823</v>
      </c>
      <c r="D2715">
        <v>150000</v>
      </c>
      <c r="E2715">
        <f>VLOOKUP(D2715,LU_A!$C$2:$D$13,1,TRUE)</f>
        <v>50000</v>
      </c>
      <c r="F2715" t="str">
        <f>VLOOKUP($D2715,LU_A!$C$2:$D$13,2,TRUE)</f>
        <v>LgD</v>
      </c>
      <c r="G2715">
        <v>153362</v>
      </c>
      <c r="H2715" t="s">
        <v>8219</v>
      </c>
      <c r="I2715" t="s">
        <v>8224</v>
      </c>
      <c r="J2715" t="s">
        <v>8246</v>
      </c>
      <c r="K2715">
        <v>1450971684</v>
      </c>
      <c r="L2715" s="8">
        <f t="shared" si="420"/>
        <v>42362.653749999998</v>
      </c>
      <c r="M2715" s="8">
        <f t="shared" si="423"/>
        <v>42362</v>
      </c>
      <c r="N2715" s="9">
        <f t="shared" si="424"/>
        <v>0.65374999999767169</v>
      </c>
      <c r="O2715">
        <v>1447515684</v>
      </c>
      <c r="P2715" s="8">
        <f t="shared" si="421"/>
        <v>42322.653749999998</v>
      </c>
      <c r="Q2715" s="8">
        <f t="shared" si="425"/>
        <v>42322</v>
      </c>
      <c r="R2715" s="9">
        <f t="shared" si="426"/>
        <v>0.65374999999767169</v>
      </c>
      <c r="S2715" t="b">
        <v>1</v>
      </c>
      <c r="T2715">
        <v>1420</v>
      </c>
      <c r="U2715">
        <f t="shared" si="427"/>
        <v>1420</v>
      </c>
      <c r="V2715" t="str">
        <f t="shared" si="428"/>
        <v/>
      </c>
      <c r="W2715" t="b">
        <v>1</v>
      </c>
      <c r="X2715" t="s">
        <v>8301</v>
      </c>
      <c r="Y2715" s="3">
        <f t="shared" si="429"/>
        <v>1.0224133333333334</v>
      </c>
      <c r="Z2715" s="4">
        <f t="shared" si="422"/>
        <v>108.00140845070422</v>
      </c>
      <c r="AA2715" t="s">
        <v>8313</v>
      </c>
      <c r="AB2715" t="s">
        <v>8353</v>
      </c>
      <c r="AC2715">
        <f>1</f>
        <v>1</v>
      </c>
    </row>
    <row r="2716" spans="1:29" ht="28.8" x14ac:dyDescent="0.3">
      <c r="A2716">
        <v>2714</v>
      </c>
      <c r="B2716" s="1" t="s">
        <v>2714</v>
      </c>
      <c r="C2716" s="1" t="s">
        <v>6824</v>
      </c>
      <c r="D2716">
        <v>25000</v>
      </c>
      <c r="E2716">
        <f>VLOOKUP(D2716,LU_A!$C$2:$D$13,1,TRUE)</f>
        <v>25000</v>
      </c>
      <c r="F2716" t="str">
        <f>VLOOKUP($D2716,LU_A!$C$2:$D$13,2,TRUE)</f>
        <v>MedC</v>
      </c>
      <c r="G2716">
        <v>29089</v>
      </c>
      <c r="H2716" t="s">
        <v>8219</v>
      </c>
      <c r="I2716" t="s">
        <v>8224</v>
      </c>
      <c r="J2716" t="s">
        <v>8246</v>
      </c>
      <c r="K2716">
        <v>1476486000</v>
      </c>
      <c r="L2716" s="8">
        <f t="shared" si="420"/>
        <v>42657.958333333328</v>
      </c>
      <c r="M2716" s="8">
        <f t="shared" si="423"/>
        <v>42657</v>
      </c>
      <c r="N2716" s="9">
        <f t="shared" si="424"/>
        <v>0.95833333332848269</v>
      </c>
      <c r="O2716">
        <v>1474040596</v>
      </c>
      <c r="P2716" s="8">
        <f t="shared" si="421"/>
        <v>42629.655046296291</v>
      </c>
      <c r="Q2716" s="8">
        <f t="shared" si="425"/>
        <v>42629</v>
      </c>
      <c r="R2716" s="9">
        <f t="shared" si="426"/>
        <v>0.65504629629140254</v>
      </c>
      <c r="S2716" t="b">
        <v>1</v>
      </c>
      <c r="T2716">
        <v>305</v>
      </c>
      <c r="U2716">
        <f t="shared" si="427"/>
        <v>305</v>
      </c>
      <c r="V2716" t="str">
        <f t="shared" si="428"/>
        <v/>
      </c>
      <c r="W2716" t="b">
        <v>1</v>
      </c>
      <c r="X2716" t="s">
        <v>8301</v>
      </c>
      <c r="Y2716" s="3">
        <f t="shared" si="429"/>
        <v>1.1635599999999999</v>
      </c>
      <c r="Z2716" s="4">
        <f t="shared" si="422"/>
        <v>95.373770491803285</v>
      </c>
      <c r="AA2716" t="s">
        <v>8313</v>
      </c>
      <c r="AB2716" t="s">
        <v>8353</v>
      </c>
      <c r="AC2716">
        <f>1</f>
        <v>1</v>
      </c>
    </row>
    <row r="2717" spans="1:29" ht="43.2" x14ac:dyDescent="0.3">
      <c r="A2717">
        <v>2715</v>
      </c>
      <c r="B2717" s="1" t="s">
        <v>2715</v>
      </c>
      <c r="C2717" s="1" t="s">
        <v>6825</v>
      </c>
      <c r="D2717">
        <v>12000</v>
      </c>
      <c r="E2717">
        <f>VLOOKUP(D2717,LU_A!$C$2:$D$13,1,TRUE)</f>
        <v>10000</v>
      </c>
      <c r="F2717" t="str">
        <f>VLOOKUP($D2717,LU_A!$C$2:$D$13,2,TRUE)</f>
        <v>SmD</v>
      </c>
      <c r="G2717">
        <v>31754.69</v>
      </c>
      <c r="H2717" t="s">
        <v>8219</v>
      </c>
      <c r="I2717" t="s">
        <v>8224</v>
      </c>
      <c r="J2717" t="s">
        <v>8246</v>
      </c>
      <c r="K2717">
        <v>1456047228</v>
      </c>
      <c r="L2717" s="8">
        <f t="shared" si="420"/>
        <v>42421.398472222223</v>
      </c>
      <c r="M2717" s="8">
        <f t="shared" si="423"/>
        <v>42421</v>
      </c>
      <c r="N2717" s="9">
        <f t="shared" si="424"/>
        <v>0.398472222223063</v>
      </c>
      <c r="O2717">
        <v>1453109628</v>
      </c>
      <c r="P2717" s="8">
        <f t="shared" si="421"/>
        <v>42387.398472222223</v>
      </c>
      <c r="Q2717" s="8">
        <f t="shared" si="425"/>
        <v>42387</v>
      </c>
      <c r="R2717" s="9">
        <f t="shared" si="426"/>
        <v>0.398472222223063</v>
      </c>
      <c r="S2717" t="b">
        <v>1</v>
      </c>
      <c r="T2717">
        <v>551</v>
      </c>
      <c r="U2717">
        <f t="shared" si="427"/>
        <v>551</v>
      </c>
      <c r="V2717" t="str">
        <f t="shared" si="428"/>
        <v/>
      </c>
      <c r="W2717" t="b">
        <v>1</v>
      </c>
      <c r="X2717" t="s">
        <v>8301</v>
      </c>
      <c r="Y2717" s="3">
        <f t="shared" si="429"/>
        <v>2.6462241666666664</v>
      </c>
      <c r="Z2717" s="4">
        <f t="shared" si="422"/>
        <v>57.631016333938291</v>
      </c>
      <c r="AA2717" t="s">
        <v>8313</v>
      </c>
      <c r="AB2717" t="s">
        <v>8353</v>
      </c>
      <c r="AC2717">
        <f>1</f>
        <v>1</v>
      </c>
    </row>
    <row r="2718" spans="1:29" ht="72" x14ac:dyDescent="0.3">
      <c r="A2718">
        <v>2716</v>
      </c>
      <c r="B2718" s="1" t="s">
        <v>2716</v>
      </c>
      <c r="C2718" s="1" t="s">
        <v>6826</v>
      </c>
      <c r="D2718">
        <v>10000</v>
      </c>
      <c r="E2718">
        <f>VLOOKUP(D2718,LU_A!$C$2:$D$13,1,TRUE)</f>
        <v>10000</v>
      </c>
      <c r="F2718" t="str">
        <f>VLOOKUP($D2718,LU_A!$C$2:$D$13,2,TRUE)</f>
        <v>SmD</v>
      </c>
      <c r="G2718">
        <v>11998.01</v>
      </c>
      <c r="H2718" t="s">
        <v>8219</v>
      </c>
      <c r="I2718" t="s">
        <v>8236</v>
      </c>
      <c r="J2718" t="s">
        <v>8249</v>
      </c>
      <c r="K2718">
        <v>1444291193</v>
      </c>
      <c r="L2718" s="8">
        <f t="shared" si="420"/>
        <v>42285.333252314813</v>
      </c>
      <c r="M2718" s="8">
        <f t="shared" si="423"/>
        <v>42285</v>
      </c>
      <c r="N2718" s="9">
        <f t="shared" si="424"/>
        <v>0.333252314812853</v>
      </c>
      <c r="O2718">
        <v>1441699193</v>
      </c>
      <c r="P2718" s="8">
        <f t="shared" si="421"/>
        <v>42255.333252314813</v>
      </c>
      <c r="Q2718" s="8">
        <f t="shared" si="425"/>
        <v>42255</v>
      </c>
      <c r="R2718" s="9">
        <f t="shared" si="426"/>
        <v>0.333252314812853</v>
      </c>
      <c r="S2718" t="b">
        <v>1</v>
      </c>
      <c r="T2718">
        <v>187</v>
      </c>
      <c r="U2718">
        <f t="shared" si="427"/>
        <v>187</v>
      </c>
      <c r="V2718" t="str">
        <f t="shared" si="428"/>
        <v/>
      </c>
      <c r="W2718" t="b">
        <v>1</v>
      </c>
      <c r="X2718" t="s">
        <v>8301</v>
      </c>
      <c r="Y2718" s="3">
        <f t="shared" si="429"/>
        <v>1.1998010000000001</v>
      </c>
      <c r="Z2718" s="4">
        <f t="shared" si="422"/>
        <v>64.160481283422456</v>
      </c>
      <c r="AA2718" t="s">
        <v>8313</v>
      </c>
      <c r="AB2718" t="s">
        <v>8353</v>
      </c>
      <c r="AC2718">
        <f>1</f>
        <v>1</v>
      </c>
    </row>
    <row r="2719" spans="1:29" ht="43.2" x14ac:dyDescent="0.3">
      <c r="A2719">
        <v>2717</v>
      </c>
      <c r="B2719" s="1" t="s">
        <v>2717</v>
      </c>
      <c r="C2719" s="1" t="s">
        <v>6827</v>
      </c>
      <c r="D2719">
        <v>25000</v>
      </c>
      <c r="E2719">
        <f>VLOOKUP(D2719,LU_A!$C$2:$D$13,1,TRUE)</f>
        <v>25000</v>
      </c>
      <c r="F2719" t="str">
        <f>VLOOKUP($D2719,LU_A!$C$2:$D$13,2,TRUE)</f>
        <v>MedC</v>
      </c>
      <c r="G2719">
        <v>30026</v>
      </c>
      <c r="H2719" t="s">
        <v>8219</v>
      </c>
      <c r="I2719" t="s">
        <v>8224</v>
      </c>
      <c r="J2719" t="s">
        <v>8246</v>
      </c>
      <c r="K2719">
        <v>1417906649</v>
      </c>
      <c r="L2719" s="8">
        <f t="shared" si="420"/>
        <v>41979.956585648149</v>
      </c>
      <c r="M2719" s="8">
        <f t="shared" si="423"/>
        <v>41979</v>
      </c>
      <c r="N2719" s="9">
        <f t="shared" si="424"/>
        <v>0.95658564814948477</v>
      </c>
      <c r="O2719">
        <v>1414015049</v>
      </c>
      <c r="P2719" s="8">
        <f t="shared" si="421"/>
        <v>41934.914918981485</v>
      </c>
      <c r="Q2719" s="8">
        <f t="shared" si="425"/>
        <v>41934</v>
      </c>
      <c r="R2719" s="9">
        <f t="shared" si="426"/>
        <v>0.91491898148524342</v>
      </c>
      <c r="S2719" t="b">
        <v>1</v>
      </c>
      <c r="T2719">
        <v>325</v>
      </c>
      <c r="U2719">
        <f t="shared" si="427"/>
        <v>325</v>
      </c>
      <c r="V2719" t="str">
        <f t="shared" si="428"/>
        <v/>
      </c>
      <c r="W2719" t="b">
        <v>1</v>
      </c>
      <c r="X2719" t="s">
        <v>8301</v>
      </c>
      <c r="Y2719" s="3">
        <f t="shared" si="429"/>
        <v>1.2010400000000001</v>
      </c>
      <c r="Z2719" s="4">
        <f t="shared" si="422"/>
        <v>92.387692307692305</v>
      </c>
      <c r="AA2719" t="s">
        <v>8313</v>
      </c>
      <c r="AB2719" t="s">
        <v>8353</v>
      </c>
      <c r="AC2719">
        <f>1</f>
        <v>1</v>
      </c>
    </row>
    <row r="2720" spans="1:29" ht="43.2" x14ac:dyDescent="0.3">
      <c r="A2720">
        <v>2718</v>
      </c>
      <c r="B2720" s="1" t="s">
        <v>2718</v>
      </c>
      <c r="C2720" s="1" t="s">
        <v>6828</v>
      </c>
      <c r="D2720">
        <v>18000</v>
      </c>
      <c r="E2720">
        <f>VLOOKUP(D2720,LU_A!$C$2:$D$13,1,TRUE)</f>
        <v>15000</v>
      </c>
      <c r="F2720" t="str">
        <f>VLOOKUP($D2720,LU_A!$C$2:$D$13,2,TRUE)</f>
        <v>MedA</v>
      </c>
      <c r="G2720">
        <v>18645</v>
      </c>
      <c r="H2720" t="s">
        <v>8219</v>
      </c>
      <c r="I2720" t="s">
        <v>8224</v>
      </c>
      <c r="J2720" t="s">
        <v>8246</v>
      </c>
      <c r="K2720">
        <v>1462316400</v>
      </c>
      <c r="L2720" s="8">
        <f t="shared" si="420"/>
        <v>42493.958333333328</v>
      </c>
      <c r="M2720" s="8">
        <f t="shared" si="423"/>
        <v>42493</v>
      </c>
      <c r="N2720" s="9">
        <f t="shared" si="424"/>
        <v>0.95833333332848269</v>
      </c>
      <c r="O2720">
        <v>1459865945</v>
      </c>
      <c r="P2720" s="8">
        <f t="shared" si="421"/>
        <v>42465.596585648149</v>
      </c>
      <c r="Q2720" s="8">
        <f t="shared" si="425"/>
        <v>42465</v>
      </c>
      <c r="R2720" s="9">
        <f t="shared" si="426"/>
        <v>0.59658564814890269</v>
      </c>
      <c r="S2720" t="b">
        <v>1</v>
      </c>
      <c r="T2720">
        <v>148</v>
      </c>
      <c r="U2720">
        <f t="shared" si="427"/>
        <v>148</v>
      </c>
      <c r="V2720" t="str">
        <f t="shared" si="428"/>
        <v/>
      </c>
      <c r="W2720" t="b">
        <v>1</v>
      </c>
      <c r="X2720" t="s">
        <v>8301</v>
      </c>
      <c r="Y2720" s="3">
        <f t="shared" si="429"/>
        <v>1.0358333333333334</v>
      </c>
      <c r="Z2720" s="4">
        <f t="shared" si="422"/>
        <v>125.97972972972973</v>
      </c>
      <c r="AA2720" t="s">
        <v>8313</v>
      </c>
      <c r="AB2720" t="s">
        <v>8353</v>
      </c>
      <c r="AC2720">
        <f>1</f>
        <v>1</v>
      </c>
    </row>
    <row r="2721" spans="1:29" ht="43.2" x14ac:dyDescent="0.3">
      <c r="A2721">
        <v>2719</v>
      </c>
      <c r="B2721" s="1" t="s">
        <v>2719</v>
      </c>
      <c r="C2721" s="1" t="s">
        <v>6829</v>
      </c>
      <c r="D2721">
        <v>6000</v>
      </c>
      <c r="E2721">
        <f>VLOOKUP(D2721,LU_A!$C$2:$D$13,1,TRUE)</f>
        <v>5000</v>
      </c>
      <c r="F2721" t="str">
        <f>VLOOKUP($D2721,LU_A!$C$2:$D$13,2,TRUE)</f>
        <v>SmC</v>
      </c>
      <c r="G2721">
        <v>6530</v>
      </c>
      <c r="H2721" t="s">
        <v>8219</v>
      </c>
      <c r="I2721" t="s">
        <v>8224</v>
      </c>
      <c r="J2721" t="s">
        <v>8246</v>
      </c>
      <c r="K2721">
        <v>1460936694</v>
      </c>
      <c r="L2721" s="8">
        <f t="shared" si="420"/>
        <v>42477.989513888882</v>
      </c>
      <c r="M2721" s="8">
        <f t="shared" si="423"/>
        <v>42477</v>
      </c>
      <c r="N2721" s="9">
        <f t="shared" si="424"/>
        <v>0.9895138888823567</v>
      </c>
      <c r="O2721">
        <v>1455756294</v>
      </c>
      <c r="P2721" s="8">
        <f t="shared" si="421"/>
        <v>42418.031180555554</v>
      </c>
      <c r="Q2721" s="8">
        <f t="shared" si="425"/>
        <v>42418</v>
      </c>
      <c r="R2721" s="9">
        <f t="shared" si="426"/>
        <v>3.1180555553874001E-2</v>
      </c>
      <c r="S2721" t="b">
        <v>0</v>
      </c>
      <c r="T2721">
        <v>69</v>
      </c>
      <c r="U2721">
        <f t="shared" si="427"/>
        <v>69</v>
      </c>
      <c r="V2721" t="str">
        <f t="shared" si="428"/>
        <v/>
      </c>
      <c r="W2721" t="b">
        <v>1</v>
      </c>
      <c r="X2721" t="s">
        <v>8301</v>
      </c>
      <c r="Y2721" s="3">
        <f t="shared" si="429"/>
        <v>1.0883333333333334</v>
      </c>
      <c r="Z2721" s="4">
        <f t="shared" si="422"/>
        <v>94.637681159420296</v>
      </c>
      <c r="AA2721" t="s">
        <v>8313</v>
      </c>
      <c r="AB2721" t="s">
        <v>8353</v>
      </c>
      <c r="AC2721">
        <f>1</f>
        <v>1</v>
      </c>
    </row>
    <row r="2722" spans="1:29" ht="43.2" x14ac:dyDescent="0.3">
      <c r="A2722">
        <v>2720</v>
      </c>
      <c r="B2722" s="1" t="s">
        <v>2720</v>
      </c>
      <c r="C2722" s="1" t="s">
        <v>6830</v>
      </c>
      <c r="D2722">
        <v>25000</v>
      </c>
      <c r="E2722">
        <f>VLOOKUP(D2722,LU_A!$C$2:$D$13,1,TRUE)</f>
        <v>25000</v>
      </c>
      <c r="F2722" t="str">
        <f>VLOOKUP($D2722,LU_A!$C$2:$D$13,2,TRUE)</f>
        <v>MedC</v>
      </c>
      <c r="G2722">
        <v>29531</v>
      </c>
      <c r="H2722" t="s">
        <v>8219</v>
      </c>
      <c r="I2722" t="s">
        <v>8224</v>
      </c>
      <c r="J2722" t="s">
        <v>8246</v>
      </c>
      <c r="K2722">
        <v>1478866253</v>
      </c>
      <c r="L2722" s="8">
        <f t="shared" si="420"/>
        <v>42685.507557870369</v>
      </c>
      <c r="M2722" s="8">
        <f t="shared" si="423"/>
        <v>42685</v>
      </c>
      <c r="N2722" s="9">
        <f t="shared" si="424"/>
        <v>0.50755787036905531</v>
      </c>
      <c r="O2722">
        <v>1476270653</v>
      </c>
      <c r="P2722" s="8">
        <f t="shared" si="421"/>
        <v>42655.465891203698</v>
      </c>
      <c r="Q2722" s="8">
        <f t="shared" si="425"/>
        <v>42655</v>
      </c>
      <c r="R2722" s="9">
        <f t="shared" si="426"/>
        <v>0.465891203697538</v>
      </c>
      <c r="S2722" t="b">
        <v>0</v>
      </c>
      <c r="T2722">
        <v>173</v>
      </c>
      <c r="U2722">
        <f t="shared" si="427"/>
        <v>173</v>
      </c>
      <c r="V2722" t="str">
        <f t="shared" si="428"/>
        <v/>
      </c>
      <c r="W2722" t="b">
        <v>1</v>
      </c>
      <c r="X2722" t="s">
        <v>8301</v>
      </c>
      <c r="Y2722" s="3">
        <f t="shared" si="429"/>
        <v>1.1812400000000001</v>
      </c>
      <c r="Z2722" s="4">
        <f t="shared" si="422"/>
        <v>170.69942196531792</v>
      </c>
      <c r="AA2722" t="s">
        <v>8313</v>
      </c>
      <c r="AB2722" t="s">
        <v>8353</v>
      </c>
      <c r="AC2722">
        <f>1</f>
        <v>1</v>
      </c>
    </row>
    <row r="2723" spans="1:29" ht="43.2" x14ac:dyDescent="0.3">
      <c r="A2723">
        <v>2721</v>
      </c>
      <c r="B2723" s="1" t="s">
        <v>2721</v>
      </c>
      <c r="C2723" s="1" t="s">
        <v>6831</v>
      </c>
      <c r="D2723">
        <v>750</v>
      </c>
      <c r="E2723">
        <f>VLOOKUP(D2723,LU_A!$C$2:$D$13,1,TRUE)</f>
        <v>0</v>
      </c>
      <c r="F2723" t="str">
        <f>VLOOKUP($D2723,LU_A!$C$2:$D$13,2,TRUE)</f>
        <v>SmA</v>
      </c>
      <c r="G2723">
        <v>10965</v>
      </c>
      <c r="H2723" t="s">
        <v>8219</v>
      </c>
      <c r="I2723" t="s">
        <v>8225</v>
      </c>
      <c r="J2723" t="s">
        <v>8247</v>
      </c>
      <c r="K2723">
        <v>1378494000</v>
      </c>
      <c r="L2723" s="8">
        <f t="shared" si="420"/>
        <v>41523.791666666664</v>
      </c>
      <c r="M2723" s="8">
        <f t="shared" si="423"/>
        <v>41523</v>
      </c>
      <c r="N2723" s="9">
        <f t="shared" si="424"/>
        <v>0.79166666666424135</v>
      </c>
      <c r="O2723">
        <v>1375880598</v>
      </c>
      <c r="P2723" s="8">
        <f t="shared" si="421"/>
        <v>41493.543958333335</v>
      </c>
      <c r="Q2723" s="8">
        <f t="shared" si="425"/>
        <v>41493</v>
      </c>
      <c r="R2723" s="9">
        <f t="shared" si="426"/>
        <v>0.54395833333546761</v>
      </c>
      <c r="S2723" t="b">
        <v>0</v>
      </c>
      <c r="T2723">
        <v>269</v>
      </c>
      <c r="U2723">
        <f t="shared" si="427"/>
        <v>269</v>
      </c>
      <c r="V2723" t="str">
        <f t="shared" si="428"/>
        <v/>
      </c>
      <c r="W2723" t="b">
        <v>1</v>
      </c>
      <c r="X2723" t="s">
        <v>8293</v>
      </c>
      <c r="Y2723" s="3">
        <f t="shared" si="429"/>
        <v>14.62</v>
      </c>
      <c r="Z2723" s="4">
        <f t="shared" si="422"/>
        <v>40.762081784386616</v>
      </c>
      <c r="AA2723" t="s">
        <v>8315</v>
      </c>
      <c r="AB2723" t="s">
        <v>8345</v>
      </c>
      <c r="AC2723">
        <f>1</f>
        <v>1</v>
      </c>
    </row>
    <row r="2724" spans="1:29" ht="43.2" x14ac:dyDescent="0.3">
      <c r="A2724">
        <v>2722</v>
      </c>
      <c r="B2724" s="1" t="s">
        <v>2722</v>
      </c>
      <c r="C2724" s="1" t="s">
        <v>6832</v>
      </c>
      <c r="D2724">
        <v>5000</v>
      </c>
      <c r="E2724">
        <f>VLOOKUP(D2724,LU_A!$C$2:$D$13,1,TRUE)</f>
        <v>5000</v>
      </c>
      <c r="F2724" t="str">
        <f>VLOOKUP($D2724,LU_A!$C$2:$D$13,2,TRUE)</f>
        <v>SmC</v>
      </c>
      <c r="G2724">
        <v>12627</v>
      </c>
      <c r="H2724" t="s">
        <v>8219</v>
      </c>
      <c r="I2724" t="s">
        <v>8224</v>
      </c>
      <c r="J2724" t="s">
        <v>8246</v>
      </c>
      <c r="K2724">
        <v>1485722053</v>
      </c>
      <c r="L2724" s="8">
        <f t="shared" si="420"/>
        <v>42764.857094907406</v>
      </c>
      <c r="M2724" s="8">
        <f t="shared" si="423"/>
        <v>42764</v>
      </c>
      <c r="N2724" s="9">
        <f t="shared" si="424"/>
        <v>0.85709490740555339</v>
      </c>
      <c r="O2724">
        <v>1480538053</v>
      </c>
      <c r="P2724" s="8">
        <f t="shared" si="421"/>
        <v>42704.857094907406</v>
      </c>
      <c r="Q2724" s="8">
        <f t="shared" si="425"/>
        <v>42704</v>
      </c>
      <c r="R2724" s="9">
        <f t="shared" si="426"/>
        <v>0.85709490740555339</v>
      </c>
      <c r="S2724" t="b">
        <v>0</v>
      </c>
      <c r="T2724">
        <v>185</v>
      </c>
      <c r="U2724">
        <f t="shared" si="427"/>
        <v>185</v>
      </c>
      <c r="V2724" t="str">
        <f t="shared" si="428"/>
        <v/>
      </c>
      <c r="W2724" t="b">
        <v>1</v>
      </c>
      <c r="X2724" t="s">
        <v>8293</v>
      </c>
      <c r="Y2724" s="3">
        <f t="shared" si="429"/>
        <v>2.5253999999999999</v>
      </c>
      <c r="Z2724" s="4">
        <f t="shared" si="422"/>
        <v>68.254054054054052</v>
      </c>
      <c r="AA2724" t="s">
        <v>8315</v>
      </c>
      <c r="AB2724" t="s">
        <v>8345</v>
      </c>
      <c r="AC2724">
        <f>1</f>
        <v>1</v>
      </c>
    </row>
    <row r="2725" spans="1:29" ht="43.2" x14ac:dyDescent="0.3">
      <c r="A2725">
        <v>2723</v>
      </c>
      <c r="B2725" s="1" t="s">
        <v>2723</v>
      </c>
      <c r="C2725" s="1" t="s">
        <v>6833</v>
      </c>
      <c r="D2725">
        <v>12000</v>
      </c>
      <c r="E2725">
        <f>VLOOKUP(D2725,LU_A!$C$2:$D$13,1,TRUE)</f>
        <v>10000</v>
      </c>
      <c r="F2725" t="str">
        <f>VLOOKUP($D2725,LU_A!$C$2:$D$13,2,TRUE)</f>
        <v>SmD</v>
      </c>
      <c r="G2725">
        <v>16806</v>
      </c>
      <c r="H2725" t="s">
        <v>8219</v>
      </c>
      <c r="I2725" t="s">
        <v>8224</v>
      </c>
      <c r="J2725" t="s">
        <v>8246</v>
      </c>
      <c r="K2725">
        <v>1420060088</v>
      </c>
      <c r="L2725" s="8">
        <f t="shared" si="420"/>
        <v>42004.880648148144</v>
      </c>
      <c r="M2725" s="8">
        <f t="shared" si="423"/>
        <v>42004</v>
      </c>
      <c r="N2725" s="9">
        <f t="shared" si="424"/>
        <v>0.88064814814424608</v>
      </c>
      <c r="O2725">
        <v>1414872488</v>
      </c>
      <c r="P2725" s="8">
        <f t="shared" si="421"/>
        <v>41944.83898148148</v>
      </c>
      <c r="Q2725" s="8">
        <f t="shared" si="425"/>
        <v>41944</v>
      </c>
      <c r="R2725" s="9">
        <f t="shared" si="426"/>
        <v>0.83898148148000473</v>
      </c>
      <c r="S2725" t="b">
        <v>0</v>
      </c>
      <c r="T2725">
        <v>176</v>
      </c>
      <c r="U2725">
        <f t="shared" si="427"/>
        <v>176</v>
      </c>
      <c r="V2725" t="str">
        <f t="shared" si="428"/>
        <v/>
      </c>
      <c r="W2725" t="b">
        <v>1</v>
      </c>
      <c r="X2725" t="s">
        <v>8293</v>
      </c>
      <c r="Y2725" s="3">
        <f t="shared" si="429"/>
        <v>1.4005000000000001</v>
      </c>
      <c r="Z2725" s="4">
        <f t="shared" si="422"/>
        <v>95.48863636363636</v>
      </c>
      <c r="AA2725" t="s">
        <v>8315</v>
      </c>
      <c r="AB2725" t="s">
        <v>8345</v>
      </c>
      <c r="AC2725">
        <f>1</f>
        <v>1</v>
      </c>
    </row>
    <row r="2726" spans="1:29" ht="43.2" x14ac:dyDescent="0.3">
      <c r="A2726">
        <v>2724</v>
      </c>
      <c r="B2726" s="1" t="s">
        <v>2724</v>
      </c>
      <c r="C2726" s="1" t="s">
        <v>6834</v>
      </c>
      <c r="D2726">
        <v>2468</v>
      </c>
      <c r="E2726">
        <f>VLOOKUP(D2726,LU_A!$C$2:$D$13,1,TRUE)</f>
        <v>1000</v>
      </c>
      <c r="F2726" t="str">
        <f>VLOOKUP($D2726,LU_A!$C$2:$D$13,2,TRUE)</f>
        <v>SmB</v>
      </c>
      <c r="G2726">
        <v>7326.88</v>
      </c>
      <c r="H2726" t="s">
        <v>8219</v>
      </c>
      <c r="I2726" t="s">
        <v>8225</v>
      </c>
      <c r="J2726" t="s">
        <v>8247</v>
      </c>
      <c r="K2726">
        <v>1439625059</v>
      </c>
      <c r="L2726" s="8">
        <f t="shared" si="420"/>
        <v>42231.32707175926</v>
      </c>
      <c r="M2726" s="8">
        <f t="shared" si="423"/>
        <v>42231</v>
      </c>
      <c r="N2726" s="9">
        <f t="shared" si="424"/>
        <v>0.32707175926043419</v>
      </c>
      <c r="O2726">
        <v>1436860259</v>
      </c>
      <c r="P2726" s="8">
        <f t="shared" si="421"/>
        <v>42199.32707175926</v>
      </c>
      <c r="Q2726" s="8">
        <f t="shared" si="425"/>
        <v>42199</v>
      </c>
      <c r="R2726" s="9">
        <f t="shared" si="426"/>
        <v>0.32707175926043419</v>
      </c>
      <c r="S2726" t="b">
        <v>0</v>
      </c>
      <c r="T2726">
        <v>1019</v>
      </c>
      <c r="U2726">
        <f t="shared" si="427"/>
        <v>1019</v>
      </c>
      <c r="V2726" t="str">
        <f t="shared" si="428"/>
        <v/>
      </c>
      <c r="W2726" t="b">
        <v>1</v>
      </c>
      <c r="X2726" t="s">
        <v>8293</v>
      </c>
      <c r="Y2726" s="3">
        <f t="shared" si="429"/>
        <v>2.9687520259319289</v>
      </c>
      <c r="Z2726" s="4">
        <f t="shared" si="422"/>
        <v>7.1902649656526005</v>
      </c>
      <c r="AA2726" t="s">
        <v>8315</v>
      </c>
      <c r="AB2726" t="s">
        <v>8345</v>
      </c>
      <c r="AC2726">
        <f>1</f>
        <v>1</v>
      </c>
    </row>
    <row r="2727" spans="1:29" ht="43.2" x14ac:dyDescent="0.3">
      <c r="A2727">
        <v>2725</v>
      </c>
      <c r="B2727" s="1" t="s">
        <v>2725</v>
      </c>
      <c r="C2727" s="1" t="s">
        <v>6835</v>
      </c>
      <c r="D2727">
        <v>40000</v>
      </c>
      <c r="E2727">
        <f>VLOOKUP(D2727,LU_A!$C$2:$D$13,1,TRUE)</f>
        <v>40000</v>
      </c>
      <c r="F2727" t="str">
        <f>VLOOKUP($D2727,LU_A!$C$2:$D$13,2,TRUE)</f>
        <v>LgB</v>
      </c>
      <c r="G2727">
        <v>57817</v>
      </c>
      <c r="H2727" t="s">
        <v>8219</v>
      </c>
      <c r="I2727" t="s">
        <v>8229</v>
      </c>
      <c r="J2727" t="s">
        <v>8251</v>
      </c>
      <c r="K2727">
        <v>1488390735</v>
      </c>
      <c r="L2727" s="8">
        <f t="shared" si="420"/>
        <v>42795.744618055556</v>
      </c>
      <c r="M2727" s="8">
        <f t="shared" si="423"/>
        <v>42795</v>
      </c>
      <c r="N2727" s="9">
        <f t="shared" si="424"/>
        <v>0.74461805555620231</v>
      </c>
      <c r="O2727">
        <v>1484070735</v>
      </c>
      <c r="P2727" s="8">
        <f t="shared" si="421"/>
        <v>42745.744618055556</v>
      </c>
      <c r="Q2727" s="8">
        <f t="shared" si="425"/>
        <v>42745</v>
      </c>
      <c r="R2727" s="9">
        <f t="shared" si="426"/>
        <v>0.74461805555620231</v>
      </c>
      <c r="S2727" t="b">
        <v>0</v>
      </c>
      <c r="T2727">
        <v>113</v>
      </c>
      <c r="U2727">
        <f t="shared" si="427"/>
        <v>113</v>
      </c>
      <c r="V2727" t="str">
        <f t="shared" si="428"/>
        <v/>
      </c>
      <c r="W2727" t="b">
        <v>1</v>
      </c>
      <c r="X2727" t="s">
        <v>8293</v>
      </c>
      <c r="Y2727" s="3">
        <f t="shared" si="429"/>
        <v>1.445425</v>
      </c>
      <c r="Z2727" s="4">
        <f t="shared" si="422"/>
        <v>511.65486725663715</v>
      </c>
      <c r="AA2727" t="s">
        <v>8315</v>
      </c>
      <c r="AB2727" t="s">
        <v>8345</v>
      </c>
      <c r="AC2727">
        <f>1</f>
        <v>1</v>
      </c>
    </row>
    <row r="2728" spans="1:29" x14ac:dyDescent="0.3">
      <c r="A2728">
        <v>2726</v>
      </c>
      <c r="B2728" s="1" t="s">
        <v>2726</v>
      </c>
      <c r="C2728" s="1" t="s">
        <v>6836</v>
      </c>
      <c r="D2728">
        <v>100000</v>
      </c>
      <c r="E2728">
        <f>VLOOKUP(D2728,LU_A!$C$2:$D$13,1,TRUE)</f>
        <v>50000</v>
      </c>
      <c r="F2728" t="str">
        <f>VLOOKUP($D2728,LU_A!$C$2:$D$13,2,TRUE)</f>
        <v>LgD</v>
      </c>
      <c r="G2728">
        <v>105745</v>
      </c>
      <c r="H2728" t="s">
        <v>8219</v>
      </c>
      <c r="I2728" t="s">
        <v>8224</v>
      </c>
      <c r="J2728" t="s">
        <v>8246</v>
      </c>
      <c r="K2728">
        <v>1461333311</v>
      </c>
      <c r="L2728" s="8">
        <f t="shared" si="420"/>
        <v>42482.579988425925</v>
      </c>
      <c r="M2728" s="8">
        <f t="shared" si="423"/>
        <v>42482</v>
      </c>
      <c r="N2728" s="9">
        <f t="shared" si="424"/>
        <v>0.57998842592496658</v>
      </c>
      <c r="O2728">
        <v>1458741311</v>
      </c>
      <c r="P2728" s="8">
        <f t="shared" si="421"/>
        <v>42452.579988425925</v>
      </c>
      <c r="Q2728" s="8">
        <f t="shared" si="425"/>
        <v>42452</v>
      </c>
      <c r="R2728" s="9">
        <f t="shared" si="426"/>
        <v>0.57998842592496658</v>
      </c>
      <c r="S2728" t="b">
        <v>0</v>
      </c>
      <c r="T2728">
        <v>404</v>
      </c>
      <c r="U2728">
        <f t="shared" si="427"/>
        <v>404</v>
      </c>
      <c r="V2728" t="str">
        <f t="shared" si="428"/>
        <v/>
      </c>
      <c r="W2728" t="b">
        <v>1</v>
      </c>
      <c r="X2728" t="s">
        <v>8293</v>
      </c>
      <c r="Y2728" s="3">
        <f t="shared" si="429"/>
        <v>1.05745</v>
      </c>
      <c r="Z2728" s="4">
        <f t="shared" si="422"/>
        <v>261.74504950495049</v>
      </c>
      <c r="AA2728" t="s">
        <v>8315</v>
      </c>
      <c r="AB2728" t="s">
        <v>8345</v>
      </c>
      <c r="AC2728">
        <f>1</f>
        <v>1</v>
      </c>
    </row>
    <row r="2729" spans="1:29" ht="43.2" x14ac:dyDescent="0.3">
      <c r="A2729">
        <v>2727</v>
      </c>
      <c r="B2729" s="1" t="s">
        <v>2727</v>
      </c>
      <c r="C2729" s="1" t="s">
        <v>6837</v>
      </c>
      <c r="D2729">
        <v>10000</v>
      </c>
      <c r="E2729">
        <f>VLOOKUP(D2729,LU_A!$C$2:$D$13,1,TRUE)</f>
        <v>10000</v>
      </c>
      <c r="F2729" t="str">
        <f>VLOOKUP($D2729,LU_A!$C$2:$D$13,2,TRUE)</f>
        <v>SmD</v>
      </c>
      <c r="G2729">
        <v>49321</v>
      </c>
      <c r="H2729" t="s">
        <v>8219</v>
      </c>
      <c r="I2729" t="s">
        <v>8224</v>
      </c>
      <c r="J2729" t="s">
        <v>8246</v>
      </c>
      <c r="K2729">
        <v>1438964063</v>
      </c>
      <c r="L2729" s="8">
        <f t="shared" si="420"/>
        <v>42223.676655092597</v>
      </c>
      <c r="M2729" s="8">
        <f t="shared" si="423"/>
        <v>42223</v>
      </c>
      <c r="N2729" s="9">
        <f t="shared" si="424"/>
        <v>0.67665509259677492</v>
      </c>
      <c r="O2729">
        <v>1436804063</v>
      </c>
      <c r="P2729" s="8">
        <f t="shared" si="421"/>
        <v>42198.676655092597</v>
      </c>
      <c r="Q2729" s="8">
        <f t="shared" si="425"/>
        <v>42198</v>
      </c>
      <c r="R2729" s="9">
        <f t="shared" si="426"/>
        <v>0.67665509259677492</v>
      </c>
      <c r="S2729" t="b">
        <v>0</v>
      </c>
      <c r="T2729">
        <v>707</v>
      </c>
      <c r="U2729">
        <f t="shared" si="427"/>
        <v>707</v>
      </c>
      <c r="V2729" t="str">
        <f t="shared" si="428"/>
        <v/>
      </c>
      <c r="W2729" t="b">
        <v>1</v>
      </c>
      <c r="X2729" t="s">
        <v>8293</v>
      </c>
      <c r="Y2729" s="3">
        <f t="shared" si="429"/>
        <v>4.9321000000000002</v>
      </c>
      <c r="Z2729" s="4">
        <f t="shared" si="422"/>
        <v>69.760961810466767</v>
      </c>
      <c r="AA2729" t="s">
        <v>8315</v>
      </c>
      <c r="AB2729" t="s">
        <v>8345</v>
      </c>
      <c r="AC2729">
        <f>1</f>
        <v>1</v>
      </c>
    </row>
    <row r="2730" spans="1:29" ht="28.8" x14ac:dyDescent="0.3">
      <c r="A2730">
        <v>2728</v>
      </c>
      <c r="B2730" s="1" t="s">
        <v>2728</v>
      </c>
      <c r="C2730" s="1" t="s">
        <v>6838</v>
      </c>
      <c r="D2730">
        <v>15000</v>
      </c>
      <c r="E2730">
        <f>VLOOKUP(D2730,LU_A!$C$2:$D$13,1,TRUE)</f>
        <v>15000</v>
      </c>
      <c r="F2730" t="str">
        <f>VLOOKUP($D2730,LU_A!$C$2:$D$13,2,TRUE)</f>
        <v>MedA</v>
      </c>
      <c r="G2730">
        <v>30274</v>
      </c>
      <c r="H2730" t="s">
        <v>8219</v>
      </c>
      <c r="I2730" t="s">
        <v>8224</v>
      </c>
      <c r="J2730" t="s">
        <v>8246</v>
      </c>
      <c r="K2730">
        <v>1451485434</v>
      </c>
      <c r="L2730" s="8">
        <f t="shared" si="420"/>
        <v>42368.59993055556</v>
      </c>
      <c r="M2730" s="8">
        <f t="shared" si="423"/>
        <v>42368</v>
      </c>
      <c r="N2730" s="9">
        <f t="shared" si="424"/>
        <v>0.59993055555969477</v>
      </c>
      <c r="O2730">
        <v>1448461434</v>
      </c>
      <c r="P2730" s="8">
        <f t="shared" si="421"/>
        <v>42333.59993055556</v>
      </c>
      <c r="Q2730" s="8">
        <f t="shared" si="425"/>
        <v>42333</v>
      </c>
      <c r="R2730" s="9">
        <f t="shared" si="426"/>
        <v>0.59993055555969477</v>
      </c>
      <c r="S2730" t="b">
        <v>0</v>
      </c>
      <c r="T2730">
        <v>392</v>
      </c>
      <c r="U2730">
        <f t="shared" si="427"/>
        <v>392</v>
      </c>
      <c r="V2730" t="str">
        <f t="shared" si="428"/>
        <v/>
      </c>
      <c r="W2730" t="b">
        <v>1</v>
      </c>
      <c r="X2730" t="s">
        <v>8293</v>
      </c>
      <c r="Y2730" s="3">
        <f t="shared" si="429"/>
        <v>2.0182666666666669</v>
      </c>
      <c r="Z2730" s="4">
        <f t="shared" si="422"/>
        <v>77.229591836734699</v>
      </c>
      <c r="AA2730" t="s">
        <v>8315</v>
      </c>
      <c r="AB2730" t="s">
        <v>8345</v>
      </c>
      <c r="AC2730">
        <f>1</f>
        <v>1</v>
      </c>
    </row>
    <row r="2731" spans="1:29" ht="28.8" x14ac:dyDescent="0.3">
      <c r="A2731">
        <v>2729</v>
      </c>
      <c r="B2731" s="1" t="s">
        <v>2729</v>
      </c>
      <c r="C2731" s="1" t="s">
        <v>6839</v>
      </c>
      <c r="D2731">
        <v>7500</v>
      </c>
      <c r="E2731">
        <f>VLOOKUP(D2731,LU_A!$C$2:$D$13,1,TRUE)</f>
        <v>5000</v>
      </c>
      <c r="F2731" t="str">
        <f>VLOOKUP($D2731,LU_A!$C$2:$D$13,2,TRUE)</f>
        <v>SmC</v>
      </c>
      <c r="G2731">
        <v>7833</v>
      </c>
      <c r="H2731" t="s">
        <v>8219</v>
      </c>
      <c r="I2731" t="s">
        <v>8224</v>
      </c>
      <c r="J2731" t="s">
        <v>8246</v>
      </c>
      <c r="K2731">
        <v>1430459197</v>
      </c>
      <c r="L2731" s="8">
        <f t="shared" si="420"/>
        <v>42125.240706018521</v>
      </c>
      <c r="M2731" s="8">
        <f t="shared" si="423"/>
        <v>42125</v>
      </c>
      <c r="N2731" s="9">
        <f t="shared" si="424"/>
        <v>0.24070601852145046</v>
      </c>
      <c r="O2731">
        <v>1427867197</v>
      </c>
      <c r="P2731" s="8">
        <f t="shared" si="421"/>
        <v>42095.240706018521</v>
      </c>
      <c r="Q2731" s="8">
        <f t="shared" si="425"/>
        <v>42095</v>
      </c>
      <c r="R2731" s="9">
        <f t="shared" si="426"/>
        <v>0.24070601852145046</v>
      </c>
      <c r="S2731" t="b">
        <v>0</v>
      </c>
      <c r="T2731">
        <v>23</v>
      </c>
      <c r="U2731">
        <f t="shared" si="427"/>
        <v>23</v>
      </c>
      <c r="V2731" t="str">
        <f t="shared" si="428"/>
        <v/>
      </c>
      <c r="W2731" t="b">
        <v>1</v>
      </c>
      <c r="X2731" t="s">
        <v>8293</v>
      </c>
      <c r="Y2731" s="3">
        <f t="shared" si="429"/>
        <v>1.0444</v>
      </c>
      <c r="Z2731" s="4">
        <f t="shared" si="422"/>
        <v>340.56521739130437</v>
      </c>
      <c r="AA2731" t="s">
        <v>8315</v>
      </c>
      <c r="AB2731" t="s">
        <v>8345</v>
      </c>
      <c r="AC2731">
        <f>1</f>
        <v>1</v>
      </c>
    </row>
    <row r="2732" spans="1:29" ht="43.2" x14ac:dyDescent="0.3">
      <c r="A2732">
        <v>2730</v>
      </c>
      <c r="B2732" s="1" t="s">
        <v>2730</v>
      </c>
      <c r="C2732" s="1" t="s">
        <v>6840</v>
      </c>
      <c r="D2732">
        <v>27000</v>
      </c>
      <c r="E2732">
        <f>VLOOKUP(D2732,LU_A!$C$2:$D$13,1,TRUE)</f>
        <v>25000</v>
      </c>
      <c r="F2732" t="str">
        <f>VLOOKUP($D2732,LU_A!$C$2:$D$13,2,TRUE)</f>
        <v>MedC</v>
      </c>
      <c r="G2732">
        <v>45979.01</v>
      </c>
      <c r="H2732" t="s">
        <v>8219</v>
      </c>
      <c r="I2732" t="s">
        <v>8224</v>
      </c>
      <c r="J2732" t="s">
        <v>8246</v>
      </c>
      <c r="K2732">
        <v>1366635575</v>
      </c>
      <c r="L2732" s="8">
        <f t="shared" si="420"/>
        <v>41386.541377314818</v>
      </c>
      <c r="M2732" s="8">
        <f t="shared" si="423"/>
        <v>41386</v>
      </c>
      <c r="N2732" s="9">
        <f t="shared" si="424"/>
        <v>0.54137731481750961</v>
      </c>
      <c r="O2732">
        <v>1363611575</v>
      </c>
      <c r="P2732" s="8">
        <f t="shared" si="421"/>
        <v>41351.541377314818</v>
      </c>
      <c r="Q2732" s="8">
        <f t="shared" si="425"/>
        <v>41351</v>
      </c>
      <c r="R2732" s="9">
        <f t="shared" si="426"/>
        <v>0.54137731481750961</v>
      </c>
      <c r="S2732" t="b">
        <v>0</v>
      </c>
      <c r="T2732">
        <v>682</v>
      </c>
      <c r="U2732">
        <f t="shared" si="427"/>
        <v>682</v>
      </c>
      <c r="V2732" t="str">
        <f t="shared" si="428"/>
        <v/>
      </c>
      <c r="W2732" t="b">
        <v>1</v>
      </c>
      <c r="X2732" t="s">
        <v>8293</v>
      </c>
      <c r="Y2732" s="3">
        <f t="shared" si="429"/>
        <v>1.7029262962962963</v>
      </c>
      <c r="Z2732" s="4">
        <f t="shared" si="422"/>
        <v>67.417903225806455</v>
      </c>
      <c r="AA2732" t="s">
        <v>8315</v>
      </c>
      <c r="AB2732" t="s">
        <v>8345</v>
      </c>
      <c r="AC2732">
        <f>1</f>
        <v>1</v>
      </c>
    </row>
    <row r="2733" spans="1:29" ht="57.6" x14ac:dyDescent="0.3">
      <c r="A2733">
        <v>2731</v>
      </c>
      <c r="B2733" s="1" t="s">
        <v>2731</v>
      </c>
      <c r="C2733" s="1" t="s">
        <v>6841</v>
      </c>
      <c r="D2733">
        <v>30000</v>
      </c>
      <c r="E2733">
        <f>VLOOKUP(D2733,LU_A!$C$2:$D$13,1,TRUE)</f>
        <v>30000</v>
      </c>
      <c r="F2733" t="str">
        <f>VLOOKUP($D2733,LU_A!$C$2:$D$13,2,TRUE)</f>
        <v>MedD</v>
      </c>
      <c r="G2733">
        <v>31291</v>
      </c>
      <c r="H2733" t="s">
        <v>8219</v>
      </c>
      <c r="I2733" t="s">
        <v>8224</v>
      </c>
      <c r="J2733" t="s">
        <v>8246</v>
      </c>
      <c r="K2733">
        <v>1413604800</v>
      </c>
      <c r="L2733" s="8">
        <f t="shared" si="420"/>
        <v>41930.166666666664</v>
      </c>
      <c r="M2733" s="8">
        <f t="shared" si="423"/>
        <v>41930</v>
      </c>
      <c r="N2733" s="9">
        <f t="shared" si="424"/>
        <v>0.16666666666424135</v>
      </c>
      <c r="O2733">
        <v>1408624622</v>
      </c>
      <c r="P2733" s="8">
        <f t="shared" si="421"/>
        <v>41872.525717592594</v>
      </c>
      <c r="Q2733" s="8">
        <f t="shared" si="425"/>
        <v>41872</v>
      </c>
      <c r="R2733" s="9">
        <f t="shared" si="426"/>
        <v>0.52571759259444661</v>
      </c>
      <c r="S2733" t="b">
        <v>0</v>
      </c>
      <c r="T2733">
        <v>37</v>
      </c>
      <c r="U2733">
        <f t="shared" si="427"/>
        <v>37</v>
      </c>
      <c r="V2733" t="str">
        <f t="shared" si="428"/>
        <v/>
      </c>
      <c r="W2733" t="b">
        <v>1</v>
      </c>
      <c r="X2733" t="s">
        <v>8293</v>
      </c>
      <c r="Y2733" s="3">
        <f t="shared" si="429"/>
        <v>1.0430333333333333</v>
      </c>
      <c r="Z2733" s="4">
        <f t="shared" si="422"/>
        <v>845.70270270270271</v>
      </c>
      <c r="AA2733" t="s">
        <v>8315</v>
      </c>
      <c r="AB2733" t="s">
        <v>8345</v>
      </c>
      <c r="AC2733">
        <f>1</f>
        <v>1</v>
      </c>
    </row>
    <row r="2734" spans="1:29" ht="43.2" x14ac:dyDescent="0.3">
      <c r="A2734">
        <v>2732</v>
      </c>
      <c r="B2734" s="1" t="s">
        <v>2732</v>
      </c>
      <c r="C2734" s="1" t="s">
        <v>6842</v>
      </c>
      <c r="D2734">
        <v>12000</v>
      </c>
      <c r="E2734">
        <f>VLOOKUP(D2734,LU_A!$C$2:$D$13,1,TRUE)</f>
        <v>10000</v>
      </c>
      <c r="F2734" t="str">
        <f>VLOOKUP($D2734,LU_A!$C$2:$D$13,2,TRUE)</f>
        <v>SmD</v>
      </c>
      <c r="G2734">
        <v>14190</v>
      </c>
      <c r="H2734" t="s">
        <v>8219</v>
      </c>
      <c r="I2734" t="s">
        <v>8224</v>
      </c>
      <c r="J2734" t="s">
        <v>8246</v>
      </c>
      <c r="K2734">
        <v>1369699200</v>
      </c>
      <c r="L2734" s="8">
        <f t="shared" si="420"/>
        <v>41422</v>
      </c>
      <c r="M2734" s="8">
        <f t="shared" si="423"/>
        <v>41422</v>
      </c>
      <c r="N2734" s="9">
        <f t="shared" si="424"/>
        <v>0</v>
      </c>
      <c r="O2734">
        <v>1366917828</v>
      </c>
      <c r="P2734" s="8">
        <f t="shared" si="421"/>
        <v>41389.808194444442</v>
      </c>
      <c r="Q2734" s="8">
        <f t="shared" si="425"/>
        <v>41389</v>
      </c>
      <c r="R2734" s="9">
        <f t="shared" si="426"/>
        <v>0.80819444444205146</v>
      </c>
      <c r="S2734" t="b">
        <v>0</v>
      </c>
      <c r="T2734">
        <v>146</v>
      </c>
      <c r="U2734">
        <f t="shared" si="427"/>
        <v>146</v>
      </c>
      <c r="V2734" t="str">
        <f t="shared" si="428"/>
        <v/>
      </c>
      <c r="W2734" t="b">
        <v>1</v>
      </c>
      <c r="X2734" t="s">
        <v>8293</v>
      </c>
      <c r="Y2734" s="3">
        <f t="shared" si="429"/>
        <v>1.1825000000000001</v>
      </c>
      <c r="Z2734" s="4">
        <f t="shared" si="422"/>
        <v>97.191780821917803</v>
      </c>
      <c r="AA2734" t="s">
        <v>8315</v>
      </c>
      <c r="AB2734" t="s">
        <v>8345</v>
      </c>
      <c r="AC2734">
        <f>1</f>
        <v>1</v>
      </c>
    </row>
    <row r="2735" spans="1:29" ht="43.2" x14ac:dyDescent="0.3">
      <c r="A2735">
        <v>2733</v>
      </c>
      <c r="B2735" s="1" t="s">
        <v>2733</v>
      </c>
      <c r="C2735" s="1" t="s">
        <v>6843</v>
      </c>
      <c r="D2735">
        <v>50000</v>
      </c>
      <c r="E2735">
        <f>VLOOKUP(D2735,LU_A!$C$2:$D$13,1,TRUE)</f>
        <v>50000</v>
      </c>
      <c r="F2735" t="str">
        <f>VLOOKUP($D2735,LU_A!$C$2:$D$13,2,TRUE)</f>
        <v>LgD</v>
      </c>
      <c r="G2735">
        <v>53769</v>
      </c>
      <c r="H2735" t="s">
        <v>8219</v>
      </c>
      <c r="I2735" t="s">
        <v>8224</v>
      </c>
      <c r="J2735" t="s">
        <v>8246</v>
      </c>
      <c r="K2735">
        <v>1428643974</v>
      </c>
      <c r="L2735" s="8">
        <f t="shared" si="420"/>
        <v>42104.231180555551</v>
      </c>
      <c r="M2735" s="8">
        <f t="shared" si="423"/>
        <v>42104</v>
      </c>
      <c r="N2735" s="9">
        <f t="shared" si="424"/>
        <v>0.23118055555096362</v>
      </c>
      <c r="O2735">
        <v>1423463574</v>
      </c>
      <c r="P2735" s="8">
        <f t="shared" si="421"/>
        <v>42044.272847222222</v>
      </c>
      <c r="Q2735" s="8">
        <f t="shared" si="425"/>
        <v>42044</v>
      </c>
      <c r="R2735" s="9">
        <f t="shared" si="426"/>
        <v>0.27284722222248092</v>
      </c>
      <c r="S2735" t="b">
        <v>0</v>
      </c>
      <c r="T2735">
        <v>119</v>
      </c>
      <c r="U2735">
        <f t="shared" si="427"/>
        <v>119</v>
      </c>
      <c r="V2735" t="str">
        <f t="shared" si="428"/>
        <v/>
      </c>
      <c r="W2735" t="b">
        <v>1</v>
      </c>
      <c r="X2735" t="s">
        <v>8293</v>
      </c>
      <c r="Y2735" s="3">
        <f t="shared" si="429"/>
        <v>1.07538</v>
      </c>
      <c r="Z2735" s="4">
        <f t="shared" si="422"/>
        <v>451.84033613445376</v>
      </c>
      <c r="AA2735" t="s">
        <v>8315</v>
      </c>
      <c r="AB2735" t="s">
        <v>8345</v>
      </c>
      <c r="AC2735">
        <f>1</f>
        <v>1</v>
      </c>
    </row>
    <row r="2736" spans="1:29" ht="43.2" x14ac:dyDescent="0.3">
      <c r="A2736">
        <v>2734</v>
      </c>
      <c r="B2736" s="1" t="s">
        <v>2734</v>
      </c>
      <c r="C2736" s="1" t="s">
        <v>6844</v>
      </c>
      <c r="D2736">
        <v>1</v>
      </c>
      <c r="E2736">
        <f>VLOOKUP(D2736,LU_A!$C$2:$D$13,1,TRUE)</f>
        <v>0</v>
      </c>
      <c r="F2736" t="str">
        <f>VLOOKUP($D2736,LU_A!$C$2:$D$13,2,TRUE)</f>
        <v>SmA</v>
      </c>
      <c r="G2736">
        <v>22603</v>
      </c>
      <c r="H2736" t="s">
        <v>8219</v>
      </c>
      <c r="I2736" t="s">
        <v>8224</v>
      </c>
      <c r="J2736" t="s">
        <v>8246</v>
      </c>
      <c r="K2736">
        <v>1476395940</v>
      </c>
      <c r="L2736" s="8">
        <f t="shared" si="420"/>
        <v>42656.915972222225</v>
      </c>
      <c r="M2736" s="8">
        <f t="shared" si="423"/>
        <v>42656</v>
      </c>
      <c r="N2736" s="9">
        <f t="shared" si="424"/>
        <v>0.91597222222480923</v>
      </c>
      <c r="O2736">
        <v>1473782592</v>
      </c>
      <c r="P2736" s="8">
        <f t="shared" si="421"/>
        <v>42626.668888888889</v>
      </c>
      <c r="Q2736" s="8">
        <f t="shared" si="425"/>
        <v>42626</v>
      </c>
      <c r="R2736" s="9">
        <f t="shared" si="426"/>
        <v>0.66888888888934162</v>
      </c>
      <c r="S2736" t="b">
        <v>0</v>
      </c>
      <c r="T2736">
        <v>163</v>
      </c>
      <c r="U2736">
        <f t="shared" si="427"/>
        <v>163</v>
      </c>
      <c r="V2736" t="str">
        <f t="shared" si="428"/>
        <v/>
      </c>
      <c r="W2736" t="b">
        <v>1</v>
      </c>
      <c r="X2736" t="s">
        <v>8293</v>
      </c>
      <c r="Y2736" s="3">
        <f t="shared" si="429"/>
        <v>22603</v>
      </c>
      <c r="Z2736" s="4">
        <f t="shared" si="422"/>
        <v>138.66871165644173</v>
      </c>
      <c r="AA2736" t="s">
        <v>8315</v>
      </c>
      <c r="AB2736" t="s">
        <v>8345</v>
      </c>
      <c r="AC2736">
        <f>1</f>
        <v>1</v>
      </c>
    </row>
    <row r="2737" spans="1:29" ht="43.2" x14ac:dyDescent="0.3">
      <c r="A2737">
        <v>2735</v>
      </c>
      <c r="B2737" s="1" t="s">
        <v>2735</v>
      </c>
      <c r="C2737" s="1" t="s">
        <v>6845</v>
      </c>
      <c r="D2737">
        <v>750</v>
      </c>
      <c r="E2737">
        <f>VLOOKUP(D2737,LU_A!$C$2:$D$13,1,TRUE)</f>
        <v>0</v>
      </c>
      <c r="F2737" t="str">
        <f>VLOOKUP($D2737,LU_A!$C$2:$D$13,2,TRUE)</f>
        <v>SmA</v>
      </c>
      <c r="G2737">
        <v>7336.01</v>
      </c>
      <c r="H2737" t="s">
        <v>8219</v>
      </c>
      <c r="I2737" t="s">
        <v>8225</v>
      </c>
      <c r="J2737" t="s">
        <v>8247</v>
      </c>
      <c r="K2737">
        <v>1363204800</v>
      </c>
      <c r="L2737" s="8">
        <f t="shared" si="420"/>
        <v>41346.833333333336</v>
      </c>
      <c r="M2737" s="8">
        <f t="shared" si="423"/>
        <v>41346</v>
      </c>
      <c r="N2737" s="9">
        <f t="shared" si="424"/>
        <v>0.83333333333575865</v>
      </c>
      <c r="O2737">
        <v>1360551250</v>
      </c>
      <c r="P2737" s="8">
        <f t="shared" si="421"/>
        <v>41316.120949074073</v>
      </c>
      <c r="Q2737" s="8">
        <f t="shared" si="425"/>
        <v>41316</v>
      </c>
      <c r="R2737" s="9">
        <f t="shared" si="426"/>
        <v>0.12094907407299615</v>
      </c>
      <c r="S2737" t="b">
        <v>0</v>
      </c>
      <c r="T2737">
        <v>339</v>
      </c>
      <c r="U2737">
        <f t="shared" si="427"/>
        <v>339</v>
      </c>
      <c r="V2737" t="str">
        <f t="shared" si="428"/>
        <v/>
      </c>
      <c r="W2737" t="b">
        <v>1</v>
      </c>
      <c r="X2737" t="s">
        <v>8293</v>
      </c>
      <c r="Y2737" s="3">
        <f t="shared" si="429"/>
        <v>9.7813466666666677</v>
      </c>
      <c r="Z2737" s="4">
        <f t="shared" si="422"/>
        <v>21.640147492625371</v>
      </c>
      <c r="AA2737" t="s">
        <v>8315</v>
      </c>
      <c r="AB2737" t="s">
        <v>8345</v>
      </c>
      <c r="AC2737">
        <f>1</f>
        <v>1</v>
      </c>
    </row>
    <row r="2738" spans="1:29" ht="57.6" x14ac:dyDescent="0.3">
      <c r="A2738">
        <v>2736</v>
      </c>
      <c r="B2738" s="1" t="s">
        <v>2736</v>
      </c>
      <c r="C2738" s="1" t="s">
        <v>6846</v>
      </c>
      <c r="D2738">
        <v>8000</v>
      </c>
      <c r="E2738">
        <f>VLOOKUP(D2738,LU_A!$C$2:$D$13,1,TRUE)</f>
        <v>5000</v>
      </c>
      <c r="F2738" t="str">
        <f>VLOOKUP($D2738,LU_A!$C$2:$D$13,2,TRUE)</f>
        <v>SmC</v>
      </c>
      <c r="G2738">
        <v>9832</v>
      </c>
      <c r="H2738" t="s">
        <v>8219</v>
      </c>
      <c r="I2738" t="s">
        <v>8229</v>
      </c>
      <c r="J2738" t="s">
        <v>8251</v>
      </c>
      <c r="K2738">
        <v>1398268773</v>
      </c>
      <c r="L2738" s="8">
        <f t="shared" si="420"/>
        <v>41752.666354166664</v>
      </c>
      <c r="M2738" s="8">
        <f t="shared" si="423"/>
        <v>41752</v>
      </c>
      <c r="N2738" s="9">
        <f t="shared" si="424"/>
        <v>0.66635416666395031</v>
      </c>
      <c r="O2738">
        <v>1395676773</v>
      </c>
      <c r="P2738" s="8">
        <f t="shared" si="421"/>
        <v>41722.666354166664</v>
      </c>
      <c r="Q2738" s="8">
        <f t="shared" si="425"/>
        <v>41722</v>
      </c>
      <c r="R2738" s="9">
        <f t="shared" si="426"/>
        <v>0.66635416666395031</v>
      </c>
      <c r="S2738" t="b">
        <v>0</v>
      </c>
      <c r="T2738">
        <v>58</v>
      </c>
      <c r="U2738">
        <f t="shared" si="427"/>
        <v>58</v>
      </c>
      <c r="V2738" t="str">
        <f t="shared" si="428"/>
        <v/>
      </c>
      <c r="W2738" t="b">
        <v>1</v>
      </c>
      <c r="X2738" t="s">
        <v>8293</v>
      </c>
      <c r="Y2738" s="3">
        <f t="shared" si="429"/>
        <v>1.2290000000000001</v>
      </c>
      <c r="Z2738" s="4">
        <f t="shared" si="422"/>
        <v>169.51724137931035</v>
      </c>
      <c r="AA2738" t="s">
        <v>8315</v>
      </c>
      <c r="AB2738" t="s">
        <v>8345</v>
      </c>
      <c r="AC2738">
        <f>1</f>
        <v>1</v>
      </c>
    </row>
    <row r="2739" spans="1:29" ht="43.2" x14ac:dyDescent="0.3">
      <c r="A2739">
        <v>2737</v>
      </c>
      <c r="B2739" s="1" t="s">
        <v>2737</v>
      </c>
      <c r="C2739" s="1" t="s">
        <v>6847</v>
      </c>
      <c r="D2739">
        <v>30000</v>
      </c>
      <c r="E2739">
        <f>VLOOKUP(D2739,LU_A!$C$2:$D$13,1,TRUE)</f>
        <v>30000</v>
      </c>
      <c r="F2739" t="str">
        <f>VLOOKUP($D2739,LU_A!$C$2:$D$13,2,TRUE)</f>
        <v>MedD</v>
      </c>
      <c r="G2739">
        <v>73818.240000000005</v>
      </c>
      <c r="H2739" t="s">
        <v>8219</v>
      </c>
      <c r="I2739" t="s">
        <v>8224</v>
      </c>
      <c r="J2739" t="s">
        <v>8246</v>
      </c>
      <c r="K2739">
        <v>1389812400</v>
      </c>
      <c r="L2739" s="8">
        <f t="shared" si="420"/>
        <v>41654.791666666664</v>
      </c>
      <c r="M2739" s="8">
        <f t="shared" si="423"/>
        <v>41654</v>
      </c>
      <c r="N2739" s="9">
        <f t="shared" si="424"/>
        <v>0.79166666666424135</v>
      </c>
      <c r="O2739">
        <v>1386108087</v>
      </c>
      <c r="P2739" s="8">
        <f t="shared" si="421"/>
        <v>41611.917673611111</v>
      </c>
      <c r="Q2739" s="8">
        <f t="shared" si="425"/>
        <v>41611</v>
      </c>
      <c r="R2739" s="9">
        <f t="shared" si="426"/>
        <v>0.91767361111124046</v>
      </c>
      <c r="S2739" t="b">
        <v>0</v>
      </c>
      <c r="T2739">
        <v>456</v>
      </c>
      <c r="U2739">
        <f t="shared" si="427"/>
        <v>456</v>
      </c>
      <c r="V2739" t="str">
        <f t="shared" si="428"/>
        <v/>
      </c>
      <c r="W2739" t="b">
        <v>1</v>
      </c>
      <c r="X2739" t="s">
        <v>8293</v>
      </c>
      <c r="Y2739" s="3">
        <f t="shared" si="429"/>
        <v>2.4606080000000001</v>
      </c>
      <c r="Z2739" s="4">
        <f t="shared" si="422"/>
        <v>161.88210526315791</v>
      </c>
      <c r="AA2739" t="s">
        <v>8315</v>
      </c>
      <c r="AB2739" t="s">
        <v>8345</v>
      </c>
      <c r="AC2739">
        <f>1</f>
        <v>1</v>
      </c>
    </row>
    <row r="2740" spans="1:29" ht="43.2" x14ac:dyDescent="0.3">
      <c r="A2740">
        <v>2738</v>
      </c>
      <c r="B2740" s="1" t="s">
        <v>2738</v>
      </c>
      <c r="C2740" s="1" t="s">
        <v>6848</v>
      </c>
      <c r="D2740">
        <v>5000</v>
      </c>
      <c r="E2740">
        <f>VLOOKUP(D2740,LU_A!$C$2:$D$13,1,TRUE)</f>
        <v>5000</v>
      </c>
      <c r="F2740" t="str">
        <f>VLOOKUP($D2740,LU_A!$C$2:$D$13,2,TRUE)</f>
        <v>SmC</v>
      </c>
      <c r="G2740">
        <v>7397</v>
      </c>
      <c r="H2740" t="s">
        <v>8219</v>
      </c>
      <c r="I2740" t="s">
        <v>8224</v>
      </c>
      <c r="J2740" t="s">
        <v>8246</v>
      </c>
      <c r="K2740">
        <v>1478402804</v>
      </c>
      <c r="L2740" s="8">
        <f t="shared" si="420"/>
        <v>42680.143564814818</v>
      </c>
      <c r="M2740" s="8">
        <f t="shared" si="423"/>
        <v>42680</v>
      </c>
      <c r="N2740" s="9">
        <f t="shared" si="424"/>
        <v>0.14356481481809169</v>
      </c>
      <c r="O2740">
        <v>1473218804</v>
      </c>
      <c r="P2740" s="8">
        <f t="shared" si="421"/>
        <v>42620.143564814818</v>
      </c>
      <c r="Q2740" s="8">
        <f t="shared" si="425"/>
        <v>42620</v>
      </c>
      <c r="R2740" s="9">
        <f t="shared" si="426"/>
        <v>0.14356481481809169</v>
      </c>
      <c r="S2740" t="b">
        <v>0</v>
      </c>
      <c r="T2740">
        <v>15</v>
      </c>
      <c r="U2740">
        <f t="shared" si="427"/>
        <v>15</v>
      </c>
      <c r="V2740" t="str">
        <f t="shared" si="428"/>
        <v/>
      </c>
      <c r="W2740" t="b">
        <v>1</v>
      </c>
      <c r="X2740" t="s">
        <v>8293</v>
      </c>
      <c r="Y2740" s="3">
        <f t="shared" si="429"/>
        <v>1.4794</v>
      </c>
      <c r="Z2740" s="4">
        <f t="shared" si="422"/>
        <v>493.13333333333333</v>
      </c>
      <c r="AA2740" t="s">
        <v>8315</v>
      </c>
      <c r="AB2740" t="s">
        <v>8345</v>
      </c>
      <c r="AC2740">
        <f>1</f>
        <v>1</v>
      </c>
    </row>
    <row r="2741" spans="1:29" ht="43.2" x14ac:dyDescent="0.3">
      <c r="A2741">
        <v>2739</v>
      </c>
      <c r="B2741" s="1" t="s">
        <v>2739</v>
      </c>
      <c r="C2741" s="1" t="s">
        <v>6849</v>
      </c>
      <c r="D2741">
        <v>1100</v>
      </c>
      <c r="E2741">
        <f>VLOOKUP(D2741,LU_A!$C$2:$D$13,1,TRUE)</f>
        <v>1000</v>
      </c>
      <c r="F2741" t="str">
        <f>VLOOKUP($D2741,LU_A!$C$2:$D$13,2,TRUE)</f>
        <v>SmB</v>
      </c>
      <c r="G2741">
        <v>4225</v>
      </c>
      <c r="H2741" t="s">
        <v>8219</v>
      </c>
      <c r="I2741" t="s">
        <v>8225</v>
      </c>
      <c r="J2741" t="s">
        <v>8247</v>
      </c>
      <c r="K2741">
        <v>1399324717</v>
      </c>
      <c r="L2741" s="8">
        <f t="shared" si="420"/>
        <v>41764.887928240743</v>
      </c>
      <c r="M2741" s="8">
        <f t="shared" si="423"/>
        <v>41764</v>
      </c>
      <c r="N2741" s="9">
        <f t="shared" si="424"/>
        <v>0.88792824074334931</v>
      </c>
      <c r="O2741">
        <v>1395436717</v>
      </c>
      <c r="P2741" s="8">
        <f t="shared" si="421"/>
        <v>41719.887928240743</v>
      </c>
      <c r="Q2741" s="8">
        <f t="shared" si="425"/>
        <v>41719</v>
      </c>
      <c r="R2741" s="9">
        <f t="shared" si="426"/>
        <v>0.88792824074334931</v>
      </c>
      <c r="S2741" t="b">
        <v>0</v>
      </c>
      <c r="T2741">
        <v>191</v>
      </c>
      <c r="U2741">
        <f t="shared" si="427"/>
        <v>191</v>
      </c>
      <c r="V2741" t="str">
        <f t="shared" si="428"/>
        <v/>
      </c>
      <c r="W2741" t="b">
        <v>1</v>
      </c>
      <c r="X2741" t="s">
        <v>8293</v>
      </c>
      <c r="Y2741" s="3">
        <f t="shared" si="429"/>
        <v>3.8409090909090908</v>
      </c>
      <c r="Z2741" s="4">
        <f t="shared" si="422"/>
        <v>22.120418848167539</v>
      </c>
      <c r="AA2741" t="s">
        <v>8315</v>
      </c>
      <c r="AB2741" t="s">
        <v>8345</v>
      </c>
      <c r="AC2741">
        <f>1</f>
        <v>1</v>
      </c>
    </row>
    <row r="2742" spans="1:29" ht="43.2" x14ac:dyDescent="0.3">
      <c r="A2742">
        <v>2740</v>
      </c>
      <c r="B2742" s="1" t="s">
        <v>2740</v>
      </c>
      <c r="C2742" s="1" t="s">
        <v>6850</v>
      </c>
      <c r="D2742">
        <v>300</v>
      </c>
      <c r="E2742">
        <f>VLOOKUP(D2742,LU_A!$C$2:$D$13,1,TRUE)</f>
        <v>0</v>
      </c>
      <c r="F2742" t="str">
        <f>VLOOKUP($D2742,LU_A!$C$2:$D$13,2,TRUE)</f>
        <v>SmA</v>
      </c>
      <c r="G2742">
        <v>310</v>
      </c>
      <c r="H2742" t="s">
        <v>8219</v>
      </c>
      <c r="I2742" t="s">
        <v>8224</v>
      </c>
      <c r="J2742" t="s">
        <v>8246</v>
      </c>
      <c r="K2742">
        <v>1426117552</v>
      </c>
      <c r="L2742" s="8">
        <f t="shared" si="420"/>
        <v>42074.99018518519</v>
      </c>
      <c r="M2742" s="8">
        <f t="shared" si="423"/>
        <v>42074</v>
      </c>
      <c r="N2742" s="9">
        <f t="shared" si="424"/>
        <v>0.99018518519005738</v>
      </c>
      <c r="O2742">
        <v>1423529152</v>
      </c>
      <c r="P2742" s="8">
        <f t="shared" si="421"/>
        <v>42045.031851851847</v>
      </c>
      <c r="Q2742" s="8">
        <f t="shared" si="425"/>
        <v>42045</v>
      </c>
      <c r="R2742" s="9">
        <f t="shared" si="426"/>
        <v>3.1851851847022772E-2</v>
      </c>
      <c r="S2742" t="b">
        <v>0</v>
      </c>
      <c r="T2742">
        <v>17</v>
      </c>
      <c r="U2742">
        <f t="shared" si="427"/>
        <v>17</v>
      </c>
      <c r="V2742" t="str">
        <f t="shared" si="428"/>
        <v/>
      </c>
      <c r="W2742" t="b">
        <v>1</v>
      </c>
      <c r="X2742" t="s">
        <v>8293</v>
      </c>
      <c r="Y2742" s="3">
        <f t="shared" si="429"/>
        <v>1.0333333333333334</v>
      </c>
      <c r="Z2742" s="4">
        <f t="shared" si="422"/>
        <v>18.235294117647058</v>
      </c>
      <c r="AA2742" t="s">
        <v>8315</v>
      </c>
      <c r="AB2742" t="s">
        <v>8345</v>
      </c>
      <c r="AC2742">
        <f>1</f>
        <v>1</v>
      </c>
    </row>
    <row r="2743" spans="1:29" ht="28.8" x14ac:dyDescent="0.3">
      <c r="A2743">
        <v>2741</v>
      </c>
      <c r="B2743" s="1" t="s">
        <v>2741</v>
      </c>
      <c r="C2743" s="1" t="s">
        <v>6851</v>
      </c>
      <c r="D2743">
        <v>8000</v>
      </c>
      <c r="E2743">
        <f>VLOOKUP(D2743,LU_A!$C$2:$D$13,1,TRUE)</f>
        <v>5000</v>
      </c>
      <c r="F2743" t="str">
        <f>VLOOKUP($D2743,LU_A!$C$2:$D$13,2,TRUE)</f>
        <v>SmC</v>
      </c>
      <c r="G2743">
        <v>35</v>
      </c>
      <c r="H2743" t="s">
        <v>8221</v>
      </c>
      <c r="I2743" t="s">
        <v>8224</v>
      </c>
      <c r="J2743" t="s">
        <v>8246</v>
      </c>
      <c r="K2743">
        <v>1413770820</v>
      </c>
      <c r="L2743" s="8">
        <f t="shared" si="420"/>
        <v>41932.088194444441</v>
      </c>
      <c r="M2743" s="8">
        <f t="shared" si="423"/>
        <v>41932</v>
      </c>
      <c r="N2743" s="9">
        <f t="shared" si="424"/>
        <v>8.819444444088731E-2</v>
      </c>
      <c r="O2743">
        <v>1412005602</v>
      </c>
      <c r="P2743" s="8">
        <f t="shared" si="421"/>
        <v>41911.657430555555</v>
      </c>
      <c r="Q2743" s="8">
        <f t="shared" si="425"/>
        <v>41911</v>
      </c>
      <c r="R2743" s="9">
        <f t="shared" si="426"/>
        <v>0.65743055555503815</v>
      </c>
      <c r="S2743" t="b">
        <v>0</v>
      </c>
      <c r="T2743">
        <v>4</v>
      </c>
      <c r="U2743" t="str">
        <f t="shared" si="427"/>
        <v/>
      </c>
      <c r="V2743">
        <f t="shared" si="428"/>
        <v>4</v>
      </c>
      <c r="W2743" t="b">
        <v>0</v>
      </c>
      <c r="X2743" t="s">
        <v>8302</v>
      </c>
      <c r="Y2743" s="3">
        <f t="shared" si="429"/>
        <v>4.3750000000000004E-3</v>
      </c>
      <c r="Z2743" s="4">
        <f t="shared" si="422"/>
        <v>8.75</v>
      </c>
      <c r="AA2743" t="s">
        <v>8318</v>
      </c>
      <c r="AB2743" t="s">
        <v>8354</v>
      </c>
      <c r="AC2743">
        <f>1</f>
        <v>1</v>
      </c>
    </row>
    <row r="2744" spans="1:29" ht="43.2" x14ac:dyDescent="0.3">
      <c r="A2744">
        <v>2742</v>
      </c>
      <c r="B2744" s="1" t="s">
        <v>2742</v>
      </c>
      <c r="C2744" s="1" t="s">
        <v>6852</v>
      </c>
      <c r="D2744">
        <v>2500</v>
      </c>
      <c r="E2744">
        <f>VLOOKUP(D2744,LU_A!$C$2:$D$13,1,TRUE)</f>
        <v>1000</v>
      </c>
      <c r="F2744" t="str">
        <f>VLOOKUP($D2744,LU_A!$C$2:$D$13,2,TRUE)</f>
        <v>SmB</v>
      </c>
      <c r="G2744">
        <v>731</v>
      </c>
      <c r="H2744" t="s">
        <v>8221</v>
      </c>
      <c r="I2744" t="s">
        <v>8224</v>
      </c>
      <c r="J2744" t="s">
        <v>8246</v>
      </c>
      <c r="K2744">
        <v>1337102187</v>
      </c>
      <c r="L2744" s="8">
        <f t="shared" si="420"/>
        <v>41044.719756944447</v>
      </c>
      <c r="M2744" s="8">
        <f t="shared" si="423"/>
        <v>41044</v>
      </c>
      <c r="N2744" s="9">
        <f t="shared" si="424"/>
        <v>0.71975694444699911</v>
      </c>
      <c r="O2744">
        <v>1335892587</v>
      </c>
      <c r="P2744" s="8">
        <f t="shared" si="421"/>
        <v>41030.719756944447</v>
      </c>
      <c r="Q2744" s="8">
        <f t="shared" si="425"/>
        <v>41030</v>
      </c>
      <c r="R2744" s="9">
        <f t="shared" si="426"/>
        <v>0.71975694444699911</v>
      </c>
      <c r="S2744" t="b">
        <v>0</v>
      </c>
      <c r="T2744">
        <v>18</v>
      </c>
      <c r="U2744" t="str">
        <f t="shared" si="427"/>
        <v/>
      </c>
      <c r="V2744">
        <f t="shared" si="428"/>
        <v>18</v>
      </c>
      <c r="W2744" t="b">
        <v>0</v>
      </c>
      <c r="X2744" t="s">
        <v>8302</v>
      </c>
      <c r="Y2744" s="3">
        <f t="shared" si="429"/>
        <v>0.29239999999999999</v>
      </c>
      <c r="Z2744" s="4">
        <f t="shared" si="422"/>
        <v>40.611111111111114</v>
      </c>
      <c r="AA2744" t="s">
        <v>8318</v>
      </c>
      <c r="AB2744" t="s">
        <v>8354</v>
      </c>
      <c r="AC2744">
        <f>1</f>
        <v>1</v>
      </c>
    </row>
    <row r="2745" spans="1:29" ht="57.6" x14ac:dyDescent="0.3">
      <c r="A2745">
        <v>2743</v>
      </c>
      <c r="B2745" s="1" t="s">
        <v>2743</v>
      </c>
      <c r="C2745" s="1" t="s">
        <v>6853</v>
      </c>
      <c r="D2745">
        <v>5999</v>
      </c>
      <c r="E2745">
        <f>VLOOKUP(D2745,LU_A!$C$2:$D$13,1,TRUE)</f>
        <v>5000</v>
      </c>
      <c r="F2745" t="str">
        <f>VLOOKUP($D2745,LU_A!$C$2:$D$13,2,TRUE)</f>
        <v>SmC</v>
      </c>
      <c r="G2745">
        <v>0</v>
      </c>
      <c r="H2745" t="s">
        <v>8221</v>
      </c>
      <c r="I2745" t="s">
        <v>8224</v>
      </c>
      <c r="J2745" t="s">
        <v>8246</v>
      </c>
      <c r="K2745">
        <v>1476863607</v>
      </c>
      <c r="L2745" s="8">
        <f t="shared" si="420"/>
        <v>42662.328784722224</v>
      </c>
      <c r="M2745" s="8">
        <f t="shared" si="423"/>
        <v>42662</v>
      </c>
      <c r="N2745" s="9">
        <f t="shared" si="424"/>
        <v>0.32878472222364508</v>
      </c>
      <c r="O2745">
        <v>1474271607</v>
      </c>
      <c r="P2745" s="8">
        <f t="shared" si="421"/>
        <v>42632.328784722224</v>
      </c>
      <c r="Q2745" s="8">
        <f t="shared" si="425"/>
        <v>42632</v>
      </c>
      <c r="R2745" s="9">
        <f t="shared" si="426"/>
        <v>0.32878472222364508</v>
      </c>
      <c r="S2745" t="b">
        <v>0</v>
      </c>
      <c r="T2745">
        <v>0</v>
      </c>
      <c r="U2745" t="str">
        <f t="shared" si="427"/>
        <v/>
      </c>
      <c r="V2745">
        <f t="shared" si="428"/>
        <v>0</v>
      </c>
      <c r="W2745" t="b">
        <v>0</v>
      </c>
      <c r="X2745" t="s">
        <v>8302</v>
      </c>
      <c r="Y2745" s="3">
        <f t="shared" si="429"/>
        <v>0</v>
      </c>
      <c r="Z2745" s="4" t="str">
        <f t="shared" si="422"/>
        <v xml:space="preserve"> </v>
      </c>
      <c r="AA2745" t="s">
        <v>8318</v>
      </c>
      <c r="AB2745" t="s">
        <v>8354</v>
      </c>
      <c r="AC2745">
        <f>1</f>
        <v>1</v>
      </c>
    </row>
    <row r="2746" spans="1:29" ht="43.2" x14ac:dyDescent="0.3">
      <c r="A2746">
        <v>2744</v>
      </c>
      <c r="B2746" s="1" t="s">
        <v>2744</v>
      </c>
      <c r="C2746" s="1" t="s">
        <v>6854</v>
      </c>
      <c r="D2746">
        <v>16000</v>
      </c>
      <c r="E2746">
        <f>VLOOKUP(D2746,LU_A!$C$2:$D$13,1,TRUE)</f>
        <v>15000</v>
      </c>
      <c r="F2746" t="str">
        <f>VLOOKUP($D2746,LU_A!$C$2:$D$13,2,TRUE)</f>
        <v>MedA</v>
      </c>
      <c r="G2746">
        <v>835</v>
      </c>
      <c r="H2746" t="s">
        <v>8221</v>
      </c>
      <c r="I2746" t="s">
        <v>8224</v>
      </c>
      <c r="J2746" t="s">
        <v>8246</v>
      </c>
      <c r="K2746">
        <v>1330478998</v>
      </c>
      <c r="L2746" s="8">
        <f t="shared" si="420"/>
        <v>40968.062476851854</v>
      </c>
      <c r="M2746" s="8">
        <f t="shared" si="423"/>
        <v>40968</v>
      </c>
      <c r="N2746" s="9">
        <f t="shared" si="424"/>
        <v>6.2476851853716653E-2</v>
      </c>
      <c r="O2746">
        <v>1327886998</v>
      </c>
      <c r="P2746" s="8">
        <f t="shared" si="421"/>
        <v>40938.062476851854</v>
      </c>
      <c r="Q2746" s="8">
        <f t="shared" si="425"/>
        <v>40938</v>
      </c>
      <c r="R2746" s="9">
        <f t="shared" si="426"/>
        <v>6.2476851853716653E-2</v>
      </c>
      <c r="S2746" t="b">
        <v>0</v>
      </c>
      <c r="T2746">
        <v>22</v>
      </c>
      <c r="U2746" t="str">
        <f t="shared" si="427"/>
        <v/>
      </c>
      <c r="V2746">
        <f t="shared" si="428"/>
        <v>22</v>
      </c>
      <c r="W2746" t="b">
        <v>0</v>
      </c>
      <c r="X2746" t="s">
        <v>8302</v>
      </c>
      <c r="Y2746" s="3">
        <f t="shared" si="429"/>
        <v>5.2187499999999998E-2</v>
      </c>
      <c r="Z2746" s="4">
        <f t="shared" si="422"/>
        <v>37.954545454545453</v>
      </c>
      <c r="AA2746" t="s">
        <v>8318</v>
      </c>
      <c r="AB2746" t="s">
        <v>8354</v>
      </c>
      <c r="AC2746">
        <f>1</f>
        <v>1</v>
      </c>
    </row>
    <row r="2747" spans="1:29" ht="43.2" x14ac:dyDescent="0.3">
      <c r="A2747">
        <v>2745</v>
      </c>
      <c r="B2747" s="1" t="s">
        <v>2745</v>
      </c>
      <c r="C2747" s="1" t="s">
        <v>6855</v>
      </c>
      <c r="D2747">
        <v>8000</v>
      </c>
      <c r="E2747">
        <f>VLOOKUP(D2747,LU_A!$C$2:$D$13,1,TRUE)</f>
        <v>5000</v>
      </c>
      <c r="F2747" t="str">
        <f>VLOOKUP($D2747,LU_A!$C$2:$D$13,2,TRUE)</f>
        <v>SmC</v>
      </c>
      <c r="G2747">
        <v>1751</v>
      </c>
      <c r="H2747" t="s">
        <v>8221</v>
      </c>
      <c r="I2747" t="s">
        <v>8224</v>
      </c>
      <c r="J2747" t="s">
        <v>8246</v>
      </c>
      <c r="K2747">
        <v>1342309368</v>
      </c>
      <c r="L2747" s="8">
        <f t="shared" si="420"/>
        <v>41104.988055555557</v>
      </c>
      <c r="M2747" s="8">
        <f t="shared" si="423"/>
        <v>41104</v>
      </c>
      <c r="N2747" s="9">
        <f t="shared" si="424"/>
        <v>0.98805555555736646</v>
      </c>
      <c r="O2747">
        <v>1337125368</v>
      </c>
      <c r="P2747" s="8">
        <f t="shared" si="421"/>
        <v>41044.988055555557</v>
      </c>
      <c r="Q2747" s="8">
        <f t="shared" si="425"/>
        <v>41044</v>
      </c>
      <c r="R2747" s="9">
        <f t="shared" si="426"/>
        <v>0.98805555555736646</v>
      </c>
      <c r="S2747" t="b">
        <v>0</v>
      </c>
      <c r="T2747">
        <v>49</v>
      </c>
      <c r="U2747" t="str">
        <f t="shared" si="427"/>
        <v/>
      </c>
      <c r="V2747">
        <f t="shared" si="428"/>
        <v>49</v>
      </c>
      <c r="W2747" t="b">
        <v>0</v>
      </c>
      <c r="X2747" t="s">
        <v>8302</v>
      </c>
      <c r="Y2747" s="3">
        <f t="shared" si="429"/>
        <v>0.21887499999999999</v>
      </c>
      <c r="Z2747" s="4">
        <f t="shared" si="422"/>
        <v>35.734693877551024</v>
      </c>
      <c r="AA2747" t="s">
        <v>8318</v>
      </c>
      <c r="AB2747" t="s">
        <v>8354</v>
      </c>
      <c r="AC2747">
        <f>1</f>
        <v>1</v>
      </c>
    </row>
    <row r="2748" spans="1:29" ht="43.2" x14ac:dyDescent="0.3">
      <c r="A2748">
        <v>2746</v>
      </c>
      <c r="B2748" s="1" t="s">
        <v>2746</v>
      </c>
      <c r="C2748" s="1" t="s">
        <v>6856</v>
      </c>
      <c r="D2748">
        <v>3000</v>
      </c>
      <c r="E2748">
        <f>VLOOKUP(D2748,LU_A!$C$2:$D$13,1,TRUE)</f>
        <v>1000</v>
      </c>
      <c r="F2748" t="str">
        <f>VLOOKUP($D2748,LU_A!$C$2:$D$13,2,TRUE)</f>
        <v>SmB</v>
      </c>
      <c r="G2748">
        <v>801</v>
      </c>
      <c r="H2748" t="s">
        <v>8221</v>
      </c>
      <c r="I2748" t="s">
        <v>8224</v>
      </c>
      <c r="J2748" t="s">
        <v>8246</v>
      </c>
      <c r="K2748">
        <v>1409337911</v>
      </c>
      <c r="L2748" s="8">
        <f t="shared" si="420"/>
        <v>41880.781377314815</v>
      </c>
      <c r="M2748" s="8">
        <f t="shared" si="423"/>
        <v>41880</v>
      </c>
      <c r="N2748" s="9">
        <f t="shared" si="424"/>
        <v>0.78137731481547235</v>
      </c>
      <c r="O2748">
        <v>1406745911</v>
      </c>
      <c r="P2748" s="8">
        <f t="shared" si="421"/>
        <v>41850.781377314815</v>
      </c>
      <c r="Q2748" s="8">
        <f t="shared" si="425"/>
        <v>41850</v>
      </c>
      <c r="R2748" s="9">
        <f t="shared" si="426"/>
        <v>0.78137731481547235</v>
      </c>
      <c r="S2748" t="b">
        <v>0</v>
      </c>
      <c r="T2748">
        <v>19</v>
      </c>
      <c r="U2748" t="str">
        <f t="shared" si="427"/>
        <v/>
      </c>
      <c r="V2748">
        <f t="shared" si="428"/>
        <v>19</v>
      </c>
      <c r="W2748" t="b">
        <v>0</v>
      </c>
      <c r="X2748" t="s">
        <v>8302</v>
      </c>
      <c r="Y2748" s="3">
        <f t="shared" si="429"/>
        <v>0.26700000000000002</v>
      </c>
      <c r="Z2748" s="4">
        <f t="shared" si="422"/>
        <v>42.157894736842103</v>
      </c>
      <c r="AA2748" t="s">
        <v>8318</v>
      </c>
      <c r="AB2748" t="s">
        <v>8354</v>
      </c>
      <c r="AC2748">
        <f>1</f>
        <v>1</v>
      </c>
    </row>
    <row r="2749" spans="1:29" ht="43.2" x14ac:dyDescent="0.3">
      <c r="A2749">
        <v>2747</v>
      </c>
      <c r="B2749" s="1" t="s">
        <v>2747</v>
      </c>
      <c r="C2749" s="1" t="s">
        <v>6857</v>
      </c>
      <c r="D2749">
        <v>500</v>
      </c>
      <c r="E2749">
        <f>VLOOKUP(D2749,LU_A!$C$2:$D$13,1,TRUE)</f>
        <v>0</v>
      </c>
      <c r="F2749" t="str">
        <f>VLOOKUP($D2749,LU_A!$C$2:$D$13,2,TRUE)</f>
        <v>SmA</v>
      </c>
      <c r="G2749">
        <v>140</v>
      </c>
      <c r="H2749" t="s">
        <v>8221</v>
      </c>
      <c r="I2749" t="s">
        <v>8224</v>
      </c>
      <c r="J2749" t="s">
        <v>8246</v>
      </c>
      <c r="K2749">
        <v>1339816200</v>
      </c>
      <c r="L2749" s="8">
        <f t="shared" si="420"/>
        <v>41076.131944444445</v>
      </c>
      <c r="M2749" s="8">
        <f t="shared" si="423"/>
        <v>41076</v>
      </c>
      <c r="N2749" s="9">
        <f t="shared" si="424"/>
        <v>0.13194444444525288</v>
      </c>
      <c r="O2749">
        <v>1337095997</v>
      </c>
      <c r="P2749" s="8">
        <f t="shared" si="421"/>
        <v>41044.64811342593</v>
      </c>
      <c r="Q2749" s="8">
        <f t="shared" si="425"/>
        <v>41044</v>
      </c>
      <c r="R2749" s="9">
        <f t="shared" si="426"/>
        <v>0.64811342593020527</v>
      </c>
      <c r="S2749" t="b">
        <v>0</v>
      </c>
      <c r="T2749">
        <v>4</v>
      </c>
      <c r="U2749" t="str">
        <f t="shared" si="427"/>
        <v/>
      </c>
      <c r="V2749">
        <f t="shared" si="428"/>
        <v>4</v>
      </c>
      <c r="W2749" t="b">
        <v>0</v>
      </c>
      <c r="X2749" t="s">
        <v>8302</v>
      </c>
      <c r="Y2749" s="3">
        <f t="shared" si="429"/>
        <v>0.28000000000000003</v>
      </c>
      <c r="Z2749" s="4">
        <f t="shared" si="422"/>
        <v>35</v>
      </c>
      <c r="AA2749" t="s">
        <v>8318</v>
      </c>
      <c r="AB2749" t="s">
        <v>8354</v>
      </c>
      <c r="AC2749">
        <f>1</f>
        <v>1</v>
      </c>
    </row>
    <row r="2750" spans="1:29" ht="43.2" x14ac:dyDescent="0.3">
      <c r="A2750">
        <v>2748</v>
      </c>
      <c r="B2750" s="1" t="s">
        <v>2748</v>
      </c>
      <c r="C2750" s="1" t="s">
        <v>6858</v>
      </c>
      <c r="D2750">
        <v>5000</v>
      </c>
      <c r="E2750">
        <f>VLOOKUP(D2750,LU_A!$C$2:$D$13,1,TRUE)</f>
        <v>5000</v>
      </c>
      <c r="F2750" t="str">
        <f>VLOOKUP($D2750,LU_A!$C$2:$D$13,2,TRUE)</f>
        <v>SmC</v>
      </c>
      <c r="G2750">
        <v>53</v>
      </c>
      <c r="H2750" t="s">
        <v>8221</v>
      </c>
      <c r="I2750" t="s">
        <v>8224</v>
      </c>
      <c r="J2750" t="s">
        <v>8246</v>
      </c>
      <c r="K2750">
        <v>1472835802</v>
      </c>
      <c r="L2750" s="8">
        <f t="shared" si="420"/>
        <v>42615.7106712963</v>
      </c>
      <c r="M2750" s="8">
        <f t="shared" si="423"/>
        <v>42615</v>
      </c>
      <c r="N2750" s="9">
        <f t="shared" si="424"/>
        <v>0.71067129629955161</v>
      </c>
      <c r="O2750">
        <v>1470243802</v>
      </c>
      <c r="P2750" s="8">
        <f t="shared" si="421"/>
        <v>42585.7106712963</v>
      </c>
      <c r="Q2750" s="8">
        <f t="shared" si="425"/>
        <v>42585</v>
      </c>
      <c r="R2750" s="9">
        <f t="shared" si="426"/>
        <v>0.71067129629955161</v>
      </c>
      <c r="S2750" t="b">
        <v>0</v>
      </c>
      <c r="T2750">
        <v>4</v>
      </c>
      <c r="U2750" t="str">
        <f t="shared" si="427"/>
        <v/>
      </c>
      <c r="V2750">
        <f t="shared" si="428"/>
        <v>4</v>
      </c>
      <c r="W2750" t="b">
        <v>0</v>
      </c>
      <c r="X2750" t="s">
        <v>8302</v>
      </c>
      <c r="Y2750" s="3">
        <f t="shared" si="429"/>
        <v>1.06E-2</v>
      </c>
      <c r="Z2750" s="4">
        <f t="shared" si="422"/>
        <v>13.25</v>
      </c>
      <c r="AA2750" t="s">
        <v>8318</v>
      </c>
      <c r="AB2750" t="s">
        <v>8354</v>
      </c>
      <c r="AC2750">
        <f>1</f>
        <v>1</v>
      </c>
    </row>
    <row r="2751" spans="1:29" ht="28.8" x14ac:dyDescent="0.3">
      <c r="A2751">
        <v>2749</v>
      </c>
      <c r="B2751" s="1" t="s">
        <v>2749</v>
      </c>
      <c r="C2751" s="1" t="s">
        <v>6859</v>
      </c>
      <c r="D2751">
        <v>10000</v>
      </c>
      <c r="E2751">
        <f>VLOOKUP(D2751,LU_A!$C$2:$D$13,1,TRUE)</f>
        <v>10000</v>
      </c>
      <c r="F2751" t="str">
        <f>VLOOKUP($D2751,LU_A!$C$2:$D$13,2,TRUE)</f>
        <v>SmD</v>
      </c>
      <c r="G2751">
        <v>110</v>
      </c>
      <c r="H2751" t="s">
        <v>8221</v>
      </c>
      <c r="I2751" t="s">
        <v>8224</v>
      </c>
      <c r="J2751" t="s">
        <v>8246</v>
      </c>
      <c r="K2751">
        <v>1428171037</v>
      </c>
      <c r="L2751" s="8">
        <f t="shared" si="420"/>
        <v>42098.757372685184</v>
      </c>
      <c r="M2751" s="8">
        <f t="shared" si="423"/>
        <v>42098</v>
      </c>
      <c r="N2751" s="9">
        <f t="shared" si="424"/>
        <v>0.75737268518423662</v>
      </c>
      <c r="O2751">
        <v>1425582637</v>
      </c>
      <c r="P2751" s="8">
        <f t="shared" si="421"/>
        <v>42068.799039351856</v>
      </c>
      <c r="Q2751" s="8">
        <f t="shared" si="425"/>
        <v>42068</v>
      </c>
      <c r="R2751" s="9">
        <f t="shared" si="426"/>
        <v>0.79903935185575392</v>
      </c>
      <c r="S2751" t="b">
        <v>0</v>
      </c>
      <c r="T2751">
        <v>2</v>
      </c>
      <c r="U2751" t="str">
        <f t="shared" si="427"/>
        <v/>
      </c>
      <c r="V2751">
        <f t="shared" si="428"/>
        <v>2</v>
      </c>
      <c r="W2751" t="b">
        <v>0</v>
      </c>
      <c r="X2751" t="s">
        <v>8302</v>
      </c>
      <c r="Y2751" s="3">
        <f t="shared" si="429"/>
        <v>1.0999999999999999E-2</v>
      </c>
      <c r="Z2751" s="4">
        <f t="shared" si="422"/>
        <v>55</v>
      </c>
      <c r="AA2751" t="s">
        <v>8318</v>
      </c>
      <c r="AB2751" t="s">
        <v>8354</v>
      </c>
      <c r="AC2751">
        <f>1</f>
        <v>1</v>
      </c>
    </row>
    <row r="2752" spans="1:29" ht="43.2" x14ac:dyDescent="0.3">
      <c r="A2752">
        <v>2750</v>
      </c>
      <c r="B2752" s="1" t="s">
        <v>2750</v>
      </c>
      <c r="C2752" s="1" t="s">
        <v>6860</v>
      </c>
      <c r="D2752">
        <v>1999</v>
      </c>
      <c r="E2752">
        <f>VLOOKUP(D2752,LU_A!$C$2:$D$13,1,TRUE)</f>
        <v>1000</v>
      </c>
      <c r="F2752" t="str">
        <f>VLOOKUP($D2752,LU_A!$C$2:$D$13,2,TRUE)</f>
        <v>SmB</v>
      </c>
      <c r="G2752">
        <v>0</v>
      </c>
      <c r="H2752" t="s">
        <v>8221</v>
      </c>
      <c r="I2752" t="s">
        <v>8224</v>
      </c>
      <c r="J2752" t="s">
        <v>8246</v>
      </c>
      <c r="K2752">
        <v>1341086400</v>
      </c>
      <c r="L2752" s="8">
        <f t="shared" si="420"/>
        <v>41090.833333333336</v>
      </c>
      <c r="M2752" s="8">
        <f t="shared" si="423"/>
        <v>41090</v>
      </c>
      <c r="N2752" s="9">
        <f t="shared" si="424"/>
        <v>0.83333333333575865</v>
      </c>
      <c r="O2752">
        <v>1340055345</v>
      </c>
      <c r="P2752" s="8">
        <f t="shared" si="421"/>
        <v>41078.899826388886</v>
      </c>
      <c r="Q2752" s="8">
        <f t="shared" si="425"/>
        <v>41078</v>
      </c>
      <c r="R2752" s="9">
        <f t="shared" si="426"/>
        <v>0.89982638888614019</v>
      </c>
      <c r="S2752" t="b">
        <v>0</v>
      </c>
      <c r="T2752">
        <v>0</v>
      </c>
      <c r="U2752" t="str">
        <f t="shared" si="427"/>
        <v/>
      </c>
      <c r="V2752">
        <f t="shared" si="428"/>
        <v>0</v>
      </c>
      <c r="W2752" t="b">
        <v>0</v>
      </c>
      <c r="X2752" t="s">
        <v>8302</v>
      </c>
      <c r="Y2752" s="3">
        <f t="shared" si="429"/>
        <v>0</v>
      </c>
      <c r="Z2752" s="4" t="str">
        <f t="shared" si="422"/>
        <v xml:space="preserve"> </v>
      </c>
      <c r="AA2752" t="s">
        <v>8318</v>
      </c>
      <c r="AB2752" t="s">
        <v>8354</v>
      </c>
      <c r="AC2752">
        <f>1</f>
        <v>1</v>
      </c>
    </row>
    <row r="2753" spans="1:29" ht="43.2" x14ac:dyDescent="0.3">
      <c r="A2753">
        <v>2751</v>
      </c>
      <c r="B2753" s="1" t="s">
        <v>2751</v>
      </c>
      <c r="C2753" s="1" t="s">
        <v>6861</v>
      </c>
      <c r="D2753">
        <v>3274</v>
      </c>
      <c r="E2753">
        <f>VLOOKUP(D2753,LU_A!$C$2:$D$13,1,TRUE)</f>
        <v>1000</v>
      </c>
      <c r="F2753" t="str">
        <f>VLOOKUP($D2753,LU_A!$C$2:$D$13,2,TRUE)</f>
        <v>SmB</v>
      </c>
      <c r="G2753">
        <v>0</v>
      </c>
      <c r="H2753" t="s">
        <v>8221</v>
      </c>
      <c r="I2753" t="s">
        <v>8224</v>
      </c>
      <c r="J2753" t="s">
        <v>8246</v>
      </c>
      <c r="K2753">
        <v>1403039842</v>
      </c>
      <c r="L2753" s="8">
        <f t="shared" si="420"/>
        <v>41807.887060185189</v>
      </c>
      <c r="M2753" s="8">
        <f t="shared" si="423"/>
        <v>41807</v>
      </c>
      <c r="N2753" s="9">
        <f t="shared" si="424"/>
        <v>0.88706018518860219</v>
      </c>
      <c r="O2753">
        <v>1397855842</v>
      </c>
      <c r="P2753" s="8">
        <f t="shared" si="421"/>
        <v>41747.887060185189</v>
      </c>
      <c r="Q2753" s="8">
        <f t="shared" si="425"/>
        <v>41747</v>
      </c>
      <c r="R2753" s="9">
        <f t="shared" si="426"/>
        <v>0.88706018518860219</v>
      </c>
      <c r="S2753" t="b">
        <v>0</v>
      </c>
      <c r="T2753">
        <v>0</v>
      </c>
      <c r="U2753" t="str">
        <f t="shared" si="427"/>
        <v/>
      </c>
      <c r="V2753">
        <f t="shared" si="428"/>
        <v>0</v>
      </c>
      <c r="W2753" t="b">
        <v>0</v>
      </c>
      <c r="X2753" t="s">
        <v>8302</v>
      </c>
      <c r="Y2753" s="3">
        <f t="shared" si="429"/>
        <v>0</v>
      </c>
      <c r="Z2753" s="4" t="str">
        <f t="shared" si="422"/>
        <v xml:space="preserve"> </v>
      </c>
      <c r="AA2753" t="s">
        <v>8318</v>
      </c>
      <c r="AB2753" t="s">
        <v>8354</v>
      </c>
      <c r="AC2753">
        <f>1</f>
        <v>1</v>
      </c>
    </row>
    <row r="2754" spans="1:29" ht="43.2" x14ac:dyDescent="0.3">
      <c r="A2754">
        <v>2752</v>
      </c>
      <c r="B2754" s="1" t="s">
        <v>2752</v>
      </c>
      <c r="C2754" s="1" t="s">
        <v>6862</v>
      </c>
      <c r="D2754">
        <v>4800</v>
      </c>
      <c r="E2754">
        <f>VLOOKUP(D2754,LU_A!$C$2:$D$13,1,TRUE)</f>
        <v>1000</v>
      </c>
      <c r="F2754" t="str">
        <f>VLOOKUP($D2754,LU_A!$C$2:$D$13,2,TRUE)</f>
        <v>SmB</v>
      </c>
      <c r="G2754">
        <v>550</v>
      </c>
      <c r="H2754" t="s">
        <v>8221</v>
      </c>
      <c r="I2754" t="s">
        <v>8224</v>
      </c>
      <c r="J2754" t="s">
        <v>8246</v>
      </c>
      <c r="K2754">
        <v>1324232504</v>
      </c>
      <c r="L2754" s="8">
        <f t="shared" ref="L2754:L2817" si="430">(((K2754/60)/60)/24)+DATE(1970,1,1)</f>
        <v>40895.765092592592</v>
      </c>
      <c r="M2754" s="8">
        <f t="shared" si="423"/>
        <v>40895</v>
      </c>
      <c r="N2754" s="9">
        <f t="shared" si="424"/>
        <v>0.76509259259182727</v>
      </c>
      <c r="O2754">
        <v>1320776504</v>
      </c>
      <c r="P2754" s="8">
        <f t="shared" ref="P2754:P2817" si="431">(((O2754/60)/60)/24)+DATE(1970,1,1)</f>
        <v>40855.765092592592</v>
      </c>
      <c r="Q2754" s="8">
        <f t="shared" si="425"/>
        <v>40855</v>
      </c>
      <c r="R2754" s="9">
        <f t="shared" si="426"/>
        <v>0.76509259259182727</v>
      </c>
      <c r="S2754" t="b">
        <v>0</v>
      </c>
      <c r="T2754">
        <v>14</v>
      </c>
      <c r="U2754" t="str">
        <f t="shared" si="427"/>
        <v/>
      </c>
      <c r="V2754">
        <f t="shared" si="428"/>
        <v>14</v>
      </c>
      <c r="W2754" t="b">
        <v>0</v>
      </c>
      <c r="X2754" t="s">
        <v>8302</v>
      </c>
      <c r="Y2754" s="3">
        <f t="shared" si="429"/>
        <v>0.11458333333333333</v>
      </c>
      <c r="Z2754" s="4">
        <f t="shared" ref="Z2754:Z2817" si="432">IFERROR(G2754/T2754," ")</f>
        <v>39.285714285714285</v>
      </c>
      <c r="AA2754" t="s">
        <v>8318</v>
      </c>
      <c r="AB2754" t="s">
        <v>8354</v>
      </c>
      <c r="AC2754">
        <f>1</f>
        <v>1</v>
      </c>
    </row>
    <row r="2755" spans="1:29" ht="43.2" x14ac:dyDescent="0.3">
      <c r="A2755">
        <v>2753</v>
      </c>
      <c r="B2755" s="1" t="s">
        <v>2753</v>
      </c>
      <c r="C2755" s="1" t="s">
        <v>6863</v>
      </c>
      <c r="D2755">
        <v>2000</v>
      </c>
      <c r="E2755">
        <f>VLOOKUP(D2755,LU_A!$C$2:$D$13,1,TRUE)</f>
        <v>1000</v>
      </c>
      <c r="F2755" t="str">
        <f>VLOOKUP($D2755,LU_A!$C$2:$D$13,2,TRUE)</f>
        <v>SmB</v>
      </c>
      <c r="G2755">
        <v>380</v>
      </c>
      <c r="H2755" t="s">
        <v>8221</v>
      </c>
      <c r="I2755" t="s">
        <v>8224</v>
      </c>
      <c r="J2755" t="s">
        <v>8246</v>
      </c>
      <c r="K2755">
        <v>1346017023</v>
      </c>
      <c r="L2755" s="8">
        <f t="shared" si="430"/>
        <v>41147.900729166664</v>
      </c>
      <c r="M2755" s="8">
        <f t="shared" ref="M2755:M2818" si="433">INT(L2755)</f>
        <v>41147</v>
      </c>
      <c r="N2755" s="9">
        <f t="shared" ref="N2755:N2818" si="434">L2755-M2755</f>
        <v>0.90072916666395031</v>
      </c>
      <c r="O2755">
        <v>1343425023</v>
      </c>
      <c r="P2755" s="8">
        <f t="shared" si="431"/>
        <v>41117.900729166664</v>
      </c>
      <c r="Q2755" s="8">
        <f t="shared" ref="Q2755:Q2818" si="435">INT(P2755)</f>
        <v>41117</v>
      </c>
      <c r="R2755" s="9">
        <f t="shared" ref="R2755:R2818" si="436">P2755-Q2755</f>
        <v>0.90072916666395031</v>
      </c>
      <c r="S2755" t="b">
        <v>0</v>
      </c>
      <c r="T2755">
        <v>8</v>
      </c>
      <c r="U2755" t="str">
        <f t="shared" ref="U2755:U2818" si="437">IF(H2755="successful",T2755,"")</f>
        <v/>
      </c>
      <c r="V2755">
        <f t="shared" ref="V2755:V2818" si="438">IF(H2755="failed",T2755,"")</f>
        <v>8</v>
      </c>
      <c r="W2755" t="b">
        <v>0</v>
      </c>
      <c r="X2755" t="s">
        <v>8302</v>
      </c>
      <c r="Y2755" s="3">
        <f t="shared" ref="Y2755:Y2818" si="439">G2755/D2755</f>
        <v>0.19</v>
      </c>
      <c r="Z2755" s="4">
        <f t="shared" si="432"/>
        <v>47.5</v>
      </c>
      <c r="AA2755" t="s">
        <v>8318</v>
      </c>
      <c r="AB2755" t="s">
        <v>8354</v>
      </c>
      <c r="AC2755">
        <f>1</f>
        <v>1</v>
      </c>
    </row>
    <row r="2756" spans="1:29" ht="43.2" x14ac:dyDescent="0.3">
      <c r="A2756">
        <v>2754</v>
      </c>
      <c r="B2756" s="1" t="s">
        <v>2754</v>
      </c>
      <c r="C2756" s="1" t="s">
        <v>6864</v>
      </c>
      <c r="D2756">
        <v>10000</v>
      </c>
      <c r="E2756">
        <f>VLOOKUP(D2756,LU_A!$C$2:$D$13,1,TRUE)</f>
        <v>10000</v>
      </c>
      <c r="F2756" t="str">
        <f>VLOOKUP($D2756,LU_A!$C$2:$D$13,2,TRUE)</f>
        <v>SmD</v>
      </c>
      <c r="G2756">
        <v>0</v>
      </c>
      <c r="H2756" t="s">
        <v>8221</v>
      </c>
      <c r="I2756" t="s">
        <v>8224</v>
      </c>
      <c r="J2756" t="s">
        <v>8246</v>
      </c>
      <c r="K2756">
        <v>1410448551</v>
      </c>
      <c r="L2756" s="8">
        <f t="shared" si="430"/>
        <v>41893.636006944449</v>
      </c>
      <c r="M2756" s="8">
        <f t="shared" si="433"/>
        <v>41893</v>
      </c>
      <c r="N2756" s="9">
        <f t="shared" si="434"/>
        <v>0.63600694444903638</v>
      </c>
      <c r="O2756">
        <v>1407856551</v>
      </c>
      <c r="P2756" s="8">
        <f t="shared" si="431"/>
        <v>41863.636006944449</v>
      </c>
      <c r="Q2756" s="8">
        <f t="shared" si="435"/>
        <v>41863</v>
      </c>
      <c r="R2756" s="9">
        <f t="shared" si="436"/>
        <v>0.63600694444903638</v>
      </c>
      <c r="S2756" t="b">
        <v>0</v>
      </c>
      <c r="T2756">
        <v>0</v>
      </c>
      <c r="U2756" t="str">
        <f t="shared" si="437"/>
        <v/>
      </c>
      <c r="V2756">
        <f t="shared" si="438"/>
        <v>0</v>
      </c>
      <c r="W2756" t="b">
        <v>0</v>
      </c>
      <c r="X2756" t="s">
        <v>8302</v>
      </c>
      <c r="Y2756" s="3">
        <f t="shared" si="439"/>
        <v>0</v>
      </c>
      <c r="Z2756" s="4" t="str">
        <f t="shared" si="432"/>
        <v xml:space="preserve"> </v>
      </c>
      <c r="AA2756" t="s">
        <v>8318</v>
      </c>
      <c r="AB2756" t="s">
        <v>8354</v>
      </c>
      <c r="AC2756">
        <f>1</f>
        <v>1</v>
      </c>
    </row>
    <row r="2757" spans="1:29" ht="43.2" x14ac:dyDescent="0.3">
      <c r="A2757">
        <v>2755</v>
      </c>
      <c r="B2757" s="1" t="s">
        <v>2755</v>
      </c>
      <c r="C2757" s="1" t="s">
        <v>6865</v>
      </c>
      <c r="D2757">
        <v>500</v>
      </c>
      <c r="E2757">
        <f>VLOOKUP(D2757,LU_A!$C$2:$D$13,1,TRUE)</f>
        <v>0</v>
      </c>
      <c r="F2757" t="str">
        <f>VLOOKUP($D2757,LU_A!$C$2:$D$13,2,TRUE)</f>
        <v>SmA</v>
      </c>
      <c r="G2757">
        <v>260</v>
      </c>
      <c r="H2757" t="s">
        <v>8221</v>
      </c>
      <c r="I2757" t="s">
        <v>8241</v>
      </c>
      <c r="J2757" t="s">
        <v>8249</v>
      </c>
      <c r="K2757">
        <v>1428519527</v>
      </c>
      <c r="L2757" s="8">
        <f t="shared" si="430"/>
        <v>42102.790821759263</v>
      </c>
      <c r="M2757" s="8">
        <f t="shared" si="433"/>
        <v>42102</v>
      </c>
      <c r="N2757" s="9">
        <f t="shared" si="434"/>
        <v>0.79082175926305354</v>
      </c>
      <c r="O2757">
        <v>1425927527</v>
      </c>
      <c r="P2757" s="8">
        <f t="shared" si="431"/>
        <v>42072.790821759263</v>
      </c>
      <c r="Q2757" s="8">
        <f t="shared" si="435"/>
        <v>42072</v>
      </c>
      <c r="R2757" s="9">
        <f t="shared" si="436"/>
        <v>0.79082175926305354</v>
      </c>
      <c r="S2757" t="b">
        <v>0</v>
      </c>
      <c r="T2757">
        <v>15</v>
      </c>
      <c r="U2757" t="str">
        <f t="shared" si="437"/>
        <v/>
      </c>
      <c r="V2757">
        <f t="shared" si="438"/>
        <v>15</v>
      </c>
      <c r="W2757" t="b">
        <v>0</v>
      </c>
      <c r="X2757" t="s">
        <v>8302</v>
      </c>
      <c r="Y2757" s="3">
        <f t="shared" si="439"/>
        <v>0.52</v>
      </c>
      <c r="Z2757" s="4">
        <f t="shared" si="432"/>
        <v>17.333333333333332</v>
      </c>
      <c r="AA2757" t="s">
        <v>8318</v>
      </c>
      <c r="AB2757" t="s">
        <v>8354</v>
      </c>
      <c r="AC2757">
        <f>1</f>
        <v>1</v>
      </c>
    </row>
    <row r="2758" spans="1:29" ht="43.2" x14ac:dyDescent="0.3">
      <c r="A2758">
        <v>2756</v>
      </c>
      <c r="B2758" s="1" t="s">
        <v>2756</v>
      </c>
      <c r="C2758" s="1" t="s">
        <v>6866</v>
      </c>
      <c r="D2758">
        <v>10000</v>
      </c>
      <c r="E2758">
        <f>VLOOKUP(D2758,LU_A!$C$2:$D$13,1,TRUE)</f>
        <v>10000</v>
      </c>
      <c r="F2758" t="str">
        <f>VLOOKUP($D2758,LU_A!$C$2:$D$13,2,TRUE)</f>
        <v>SmD</v>
      </c>
      <c r="G2758">
        <v>1048</v>
      </c>
      <c r="H2758" t="s">
        <v>8221</v>
      </c>
      <c r="I2758" t="s">
        <v>8224</v>
      </c>
      <c r="J2758" t="s">
        <v>8246</v>
      </c>
      <c r="K2758">
        <v>1389476201</v>
      </c>
      <c r="L2758" s="8">
        <f t="shared" si="430"/>
        <v>41650.90047453704</v>
      </c>
      <c r="M2758" s="8">
        <f t="shared" si="433"/>
        <v>41650</v>
      </c>
      <c r="N2758" s="9">
        <f t="shared" si="434"/>
        <v>0.90047453704028158</v>
      </c>
      <c r="O2758">
        <v>1386884201</v>
      </c>
      <c r="P2758" s="8">
        <f t="shared" si="431"/>
        <v>41620.90047453704</v>
      </c>
      <c r="Q2758" s="8">
        <f t="shared" si="435"/>
        <v>41620</v>
      </c>
      <c r="R2758" s="9">
        <f t="shared" si="436"/>
        <v>0.90047453704028158</v>
      </c>
      <c r="S2758" t="b">
        <v>0</v>
      </c>
      <c r="T2758">
        <v>33</v>
      </c>
      <c r="U2758" t="str">
        <f t="shared" si="437"/>
        <v/>
      </c>
      <c r="V2758">
        <f t="shared" si="438"/>
        <v>33</v>
      </c>
      <c r="W2758" t="b">
        <v>0</v>
      </c>
      <c r="X2758" t="s">
        <v>8302</v>
      </c>
      <c r="Y2758" s="3">
        <f t="shared" si="439"/>
        <v>0.1048</v>
      </c>
      <c r="Z2758" s="4">
        <f t="shared" si="432"/>
        <v>31.757575757575758</v>
      </c>
      <c r="AA2758" t="s">
        <v>8318</v>
      </c>
      <c r="AB2758" t="s">
        <v>8354</v>
      </c>
      <c r="AC2758">
        <f>1</f>
        <v>1</v>
      </c>
    </row>
    <row r="2759" spans="1:29" ht="28.8" x14ac:dyDescent="0.3">
      <c r="A2759">
        <v>2757</v>
      </c>
      <c r="B2759" s="1" t="s">
        <v>2757</v>
      </c>
      <c r="C2759" s="1" t="s">
        <v>6867</v>
      </c>
      <c r="D2759">
        <v>1500</v>
      </c>
      <c r="E2759">
        <f>VLOOKUP(D2759,LU_A!$C$2:$D$13,1,TRUE)</f>
        <v>1000</v>
      </c>
      <c r="F2759" t="str">
        <f>VLOOKUP($D2759,LU_A!$C$2:$D$13,2,TRUE)</f>
        <v>SmB</v>
      </c>
      <c r="G2759">
        <v>10</v>
      </c>
      <c r="H2759" t="s">
        <v>8221</v>
      </c>
      <c r="I2759" t="s">
        <v>8224</v>
      </c>
      <c r="J2759" t="s">
        <v>8246</v>
      </c>
      <c r="K2759">
        <v>1470498332</v>
      </c>
      <c r="L2759" s="8">
        <f t="shared" si="430"/>
        <v>42588.65662037037</v>
      </c>
      <c r="M2759" s="8">
        <f t="shared" si="433"/>
        <v>42588</v>
      </c>
      <c r="N2759" s="9">
        <f t="shared" si="434"/>
        <v>0.65662037036963739</v>
      </c>
      <c r="O2759">
        <v>1469202332</v>
      </c>
      <c r="P2759" s="8">
        <f t="shared" si="431"/>
        <v>42573.65662037037</v>
      </c>
      <c r="Q2759" s="8">
        <f t="shared" si="435"/>
        <v>42573</v>
      </c>
      <c r="R2759" s="9">
        <f t="shared" si="436"/>
        <v>0.65662037036963739</v>
      </c>
      <c r="S2759" t="b">
        <v>0</v>
      </c>
      <c r="T2759">
        <v>2</v>
      </c>
      <c r="U2759" t="str">
        <f t="shared" si="437"/>
        <v/>
      </c>
      <c r="V2759">
        <f t="shared" si="438"/>
        <v>2</v>
      </c>
      <c r="W2759" t="b">
        <v>0</v>
      </c>
      <c r="X2759" t="s">
        <v>8302</v>
      </c>
      <c r="Y2759" s="3">
        <f t="shared" si="439"/>
        <v>6.6666666666666671E-3</v>
      </c>
      <c r="Z2759" s="4">
        <f t="shared" si="432"/>
        <v>5</v>
      </c>
      <c r="AA2759" t="s">
        <v>8318</v>
      </c>
      <c r="AB2759" t="s">
        <v>8354</v>
      </c>
      <c r="AC2759">
        <f>1</f>
        <v>1</v>
      </c>
    </row>
    <row r="2760" spans="1:29" ht="57.6" x14ac:dyDescent="0.3">
      <c r="A2760">
        <v>2758</v>
      </c>
      <c r="B2760" s="1" t="s">
        <v>2758</v>
      </c>
      <c r="C2760" s="1" t="s">
        <v>6868</v>
      </c>
      <c r="D2760">
        <v>2000</v>
      </c>
      <c r="E2760">
        <f>VLOOKUP(D2760,LU_A!$C$2:$D$13,1,TRUE)</f>
        <v>1000</v>
      </c>
      <c r="F2760" t="str">
        <f>VLOOKUP($D2760,LU_A!$C$2:$D$13,2,TRUE)</f>
        <v>SmB</v>
      </c>
      <c r="G2760">
        <v>234</v>
      </c>
      <c r="H2760" t="s">
        <v>8221</v>
      </c>
      <c r="I2760" t="s">
        <v>8226</v>
      </c>
      <c r="J2760" t="s">
        <v>8248</v>
      </c>
      <c r="K2760">
        <v>1476095783</v>
      </c>
      <c r="L2760" s="8">
        <f t="shared" si="430"/>
        <v>42653.441932870366</v>
      </c>
      <c r="M2760" s="8">
        <f t="shared" si="433"/>
        <v>42653</v>
      </c>
      <c r="N2760" s="9">
        <f t="shared" si="434"/>
        <v>0.44193287036614493</v>
      </c>
      <c r="O2760">
        <v>1474886183</v>
      </c>
      <c r="P2760" s="8">
        <f t="shared" si="431"/>
        <v>42639.441932870366</v>
      </c>
      <c r="Q2760" s="8">
        <f t="shared" si="435"/>
        <v>42639</v>
      </c>
      <c r="R2760" s="9">
        <f t="shared" si="436"/>
        <v>0.44193287036614493</v>
      </c>
      <c r="S2760" t="b">
        <v>0</v>
      </c>
      <c r="T2760">
        <v>6</v>
      </c>
      <c r="U2760" t="str">
        <f t="shared" si="437"/>
        <v/>
      </c>
      <c r="V2760">
        <f t="shared" si="438"/>
        <v>6</v>
      </c>
      <c r="W2760" t="b">
        <v>0</v>
      </c>
      <c r="X2760" t="s">
        <v>8302</v>
      </c>
      <c r="Y2760" s="3">
        <f t="shared" si="439"/>
        <v>0.11700000000000001</v>
      </c>
      <c r="Z2760" s="4">
        <f t="shared" si="432"/>
        <v>39</v>
      </c>
      <c r="AA2760" t="s">
        <v>8318</v>
      </c>
      <c r="AB2760" t="s">
        <v>8354</v>
      </c>
      <c r="AC2760">
        <f>1</f>
        <v>1</v>
      </c>
    </row>
    <row r="2761" spans="1:29" ht="43.2" x14ac:dyDescent="0.3">
      <c r="A2761">
        <v>2759</v>
      </c>
      <c r="B2761" s="1" t="s">
        <v>2759</v>
      </c>
      <c r="C2761" s="1" t="s">
        <v>6869</v>
      </c>
      <c r="D2761">
        <v>1000</v>
      </c>
      <c r="E2761">
        <f>VLOOKUP(D2761,LU_A!$C$2:$D$13,1,TRUE)</f>
        <v>1000</v>
      </c>
      <c r="F2761" t="str">
        <f>VLOOKUP($D2761,LU_A!$C$2:$D$13,2,TRUE)</f>
        <v>SmB</v>
      </c>
      <c r="G2761">
        <v>105</v>
      </c>
      <c r="H2761" t="s">
        <v>8221</v>
      </c>
      <c r="I2761" t="s">
        <v>8226</v>
      </c>
      <c r="J2761" t="s">
        <v>8248</v>
      </c>
      <c r="K2761">
        <v>1468658866</v>
      </c>
      <c r="L2761" s="8">
        <f t="shared" si="430"/>
        <v>42567.36650462963</v>
      </c>
      <c r="M2761" s="8">
        <f t="shared" si="433"/>
        <v>42567</v>
      </c>
      <c r="N2761" s="9">
        <f t="shared" si="434"/>
        <v>0.36650462963007158</v>
      </c>
      <c r="O2761">
        <v>1464943666</v>
      </c>
      <c r="P2761" s="8">
        <f t="shared" si="431"/>
        <v>42524.36650462963</v>
      </c>
      <c r="Q2761" s="8">
        <f t="shared" si="435"/>
        <v>42524</v>
      </c>
      <c r="R2761" s="9">
        <f t="shared" si="436"/>
        <v>0.36650462963007158</v>
      </c>
      <c r="S2761" t="b">
        <v>0</v>
      </c>
      <c r="T2761">
        <v>2</v>
      </c>
      <c r="U2761" t="str">
        <f t="shared" si="437"/>
        <v/>
      </c>
      <c r="V2761">
        <f t="shared" si="438"/>
        <v>2</v>
      </c>
      <c r="W2761" t="b">
        <v>0</v>
      </c>
      <c r="X2761" t="s">
        <v>8302</v>
      </c>
      <c r="Y2761" s="3">
        <f t="shared" si="439"/>
        <v>0.105</v>
      </c>
      <c r="Z2761" s="4">
        <f t="shared" si="432"/>
        <v>52.5</v>
      </c>
      <c r="AA2761" t="s">
        <v>8318</v>
      </c>
      <c r="AB2761" t="s">
        <v>8354</v>
      </c>
      <c r="AC2761">
        <f>1</f>
        <v>1</v>
      </c>
    </row>
    <row r="2762" spans="1:29" ht="43.2" x14ac:dyDescent="0.3">
      <c r="A2762">
        <v>2760</v>
      </c>
      <c r="B2762" s="1" t="s">
        <v>2760</v>
      </c>
      <c r="C2762" s="1" t="s">
        <v>6870</v>
      </c>
      <c r="D2762">
        <v>5000</v>
      </c>
      <c r="E2762">
        <f>VLOOKUP(D2762,LU_A!$C$2:$D$13,1,TRUE)</f>
        <v>5000</v>
      </c>
      <c r="F2762" t="str">
        <f>VLOOKUP($D2762,LU_A!$C$2:$D$13,2,TRUE)</f>
        <v>SmC</v>
      </c>
      <c r="G2762">
        <v>0</v>
      </c>
      <c r="H2762" t="s">
        <v>8221</v>
      </c>
      <c r="I2762" t="s">
        <v>8225</v>
      </c>
      <c r="J2762" t="s">
        <v>8247</v>
      </c>
      <c r="K2762">
        <v>1371726258</v>
      </c>
      <c r="L2762" s="8">
        <f t="shared" si="430"/>
        <v>41445.461319444446</v>
      </c>
      <c r="M2762" s="8">
        <f t="shared" si="433"/>
        <v>41445</v>
      </c>
      <c r="N2762" s="9">
        <f t="shared" si="434"/>
        <v>0.46131944444641704</v>
      </c>
      <c r="O2762">
        <v>1369134258</v>
      </c>
      <c r="P2762" s="8">
        <f t="shared" si="431"/>
        <v>41415.461319444446</v>
      </c>
      <c r="Q2762" s="8">
        <f t="shared" si="435"/>
        <v>41415</v>
      </c>
      <c r="R2762" s="9">
        <f t="shared" si="436"/>
        <v>0.46131944444641704</v>
      </c>
      <c r="S2762" t="b">
        <v>0</v>
      </c>
      <c r="T2762">
        <v>0</v>
      </c>
      <c r="U2762" t="str">
        <f t="shared" si="437"/>
        <v/>
      </c>
      <c r="V2762">
        <f t="shared" si="438"/>
        <v>0</v>
      </c>
      <c r="W2762" t="b">
        <v>0</v>
      </c>
      <c r="X2762" t="s">
        <v>8302</v>
      </c>
      <c r="Y2762" s="3">
        <f t="shared" si="439"/>
        <v>0</v>
      </c>
      <c r="Z2762" s="4" t="str">
        <f t="shared" si="432"/>
        <v xml:space="preserve"> </v>
      </c>
      <c r="AA2762" t="s">
        <v>8318</v>
      </c>
      <c r="AB2762" t="s">
        <v>8354</v>
      </c>
      <c r="AC2762">
        <f>1</f>
        <v>1</v>
      </c>
    </row>
    <row r="2763" spans="1:29" ht="28.8" x14ac:dyDescent="0.3">
      <c r="A2763">
        <v>2761</v>
      </c>
      <c r="B2763" s="1" t="s">
        <v>2761</v>
      </c>
      <c r="C2763" s="1" t="s">
        <v>6871</v>
      </c>
      <c r="D2763">
        <v>5000</v>
      </c>
      <c r="E2763">
        <f>VLOOKUP(D2763,LU_A!$C$2:$D$13,1,TRUE)</f>
        <v>5000</v>
      </c>
      <c r="F2763" t="str">
        <f>VLOOKUP($D2763,LU_A!$C$2:$D$13,2,TRUE)</f>
        <v>SmC</v>
      </c>
      <c r="G2763">
        <v>36</v>
      </c>
      <c r="H2763" t="s">
        <v>8221</v>
      </c>
      <c r="I2763" t="s">
        <v>8224</v>
      </c>
      <c r="J2763" t="s">
        <v>8246</v>
      </c>
      <c r="K2763">
        <v>1357176693</v>
      </c>
      <c r="L2763" s="8">
        <f t="shared" si="430"/>
        <v>41277.063576388886</v>
      </c>
      <c r="M2763" s="8">
        <f t="shared" si="433"/>
        <v>41277</v>
      </c>
      <c r="N2763" s="9">
        <f t="shared" si="434"/>
        <v>6.3576388885849155E-2</v>
      </c>
      <c r="O2763">
        <v>1354584693</v>
      </c>
      <c r="P2763" s="8">
        <f t="shared" si="431"/>
        <v>41247.063576388886</v>
      </c>
      <c r="Q2763" s="8">
        <f t="shared" si="435"/>
        <v>41247</v>
      </c>
      <c r="R2763" s="9">
        <f t="shared" si="436"/>
        <v>6.3576388885849155E-2</v>
      </c>
      <c r="S2763" t="b">
        <v>0</v>
      </c>
      <c r="T2763">
        <v>4</v>
      </c>
      <c r="U2763" t="str">
        <f t="shared" si="437"/>
        <v/>
      </c>
      <c r="V2763">
        <f t="shared" si="438"/>
        <v>4</v>
      </c>
      <c r="W2763" t="b">
        <v>0</v>
      </c>
      <c r="X2763" t="s">
        <v>8302</v>
      </c>
      <c r="Y2763" s="3">
        <f t="shared" si="439"/>
        <v>7.1999999999999998E-3</v>
      </c>
      <c r="Z2763" s="4">
        <f t="shared" si="432"/>
        <v>9</v>
      </c>
      <c r="AA2763" t="s">
        <v>8318</v>
      </c>
      <c r="AB2763" t="s">
        <v>8354</v>
      </c>
      <c r="AC2763">
        <f>1</f>
        <v>1</v>
      </c>
    </row>
    <row r="2764" spans="1:29" ht="43.2" x14ac:dyDescent="0.3">
      <c r="A2764">
        <v>2762</v>
      </c>
      <c r="B2764" s="1" t="s">
        <v>2762</v>
      </c>
      <c r="C2764" s="1" t="s">
        <v>6872</v>
      </c>
      <c r="D2764">
        <v>3250</v>
      </c>
      <c r="E2764">
        <f>VLOOKUP(D2764,LU_A!$C$2:$D$13,1,TRUE)</f>
        <v>1000</v>
      </c>
      <c r="F2764" t="str">
        <f>VLOOKUP($D2764,LU_A!$C$2:$D$13,2,TRUE)</f>
        <v>SmB</v>
      </c>
      <c r="G2764">
        <v>25</v>
      </c>
      <c r="H2764" t="s">
        <v>8221</v>
      </c>
      <c r="I2764" t="s">
        <v>8224</v>
      </c>
      <c r="J2764" t="s">
        <v>8246</v>
      </c>
      <c r="K2764">
        <v>1332114795</v>
      </c>
      <c r="L2764" s="8">
        <f t="shared" si="430"/>
        <v>40986.995312500003</v>
      </c>
      <c r="M2764" s="8">
        <f t="shared" si="433"/>
        <v>40986</v>
      </c>
      <c r="N2764" s="9">
        <f t="shared" si="434"/>
        <v>0.99531250000291038</v>
      </c>
      <c r="O2764">
        <v>1326934395</v>
      </c>
      <c r="P2764" s="8">
        <f t="shared" si="431"/>
        <v>40927.036979166667</v>
      </c>
      <c r="Q2764" s="8">
        <f t="shared" si="435"/>
        <v>40927</v>
      </c>
      <c r="R2764" s="9">
        <f t="shared" si="436"/>
        <v>3.6979166667151731E-2</v>
      </c>
      <c r="S2764" t="b">
        <v>0</v>
      </c>
      <c r="T2764">
        <v>1</v>
      </c>
      <c r="U2764" t="str">
        <f t="shared" si="437"/>
        <v/>
      </c>
      <c r="V2764">
        <f t="shared" si="438"/>
        <v>1</v>
      </c>
      <c r="W2764" t="b">
        <v>0</v>
      </c>
      <c r="X2764" t="s">
        <v>8302</v>
      </c>
      <c r="Y2764" s="3">
        <f t="shared" si="439"/>
        <v>7.6923076923076927E-3</v>
      </c>
      <c r="Z2764" s="4">
        <f t="shared" si="432"/>
        <v>25</v>
      </c>
      <c r="AA2764" t="s">
        <v>8318</v>
      </c>
      <c r="AB2764" t="s">
        <v>8354</v>
      </c>
      <c r="AC2764">
        <f>1</f>
        <v>1</v>
      </c>
    </row>
    <row r="2765" spans="1:29" ht="28.8" x14ac:dyDescent="0.3">
      <c r="A2765">
        <v>2763</v>
      </c>
      <c r="B2765" s="1" t="s">
        <v>2763</v>
      </c>
      <c r="C2765" s="1" t="s">
        <v>6873</v>
      </c>
      <c r="D2765">
        <v>39400</v>
      </c>
      <c r="E2765">
        <f>VLOOKUP(D2765,LU_A!$C$2:$D$13,1,TRUE)</f>
        <v>35000</v>
      </c>
      <c r="F2765" t="str">
        <f>VLOOKUP($D2765,LU_A!$C$2:$D$13,2,TRUE)</f>
        <v>LgA</v>
      </c>
      <c r="G2765">
        <v>90</v>
      </c>
      <c r="H2765" t="s">
        <v>8221</v>
      </c>
      <c r="I2765" t="s">
        <v>8224</v>
      </c>
      <c r="J2765" t="s">
        <v>8246</v>
      </c>
      <c r="K2765">
        <v>1369403684</v>
      </c>
      <c r="L2765" s="8">
        <f t="shared" si="430"/>
        <v>41418.579675925925</v>
      </c>
      <c r="M2765" s="8">
        <f t="shared" si="433"/>
        <v>41418</v>
      </c>
      <c r="N2765" s="9">
        <f t="shared" si="434"/>
        <v>0.57967592592467554</v>
      </c>
      <c r="O2765">
        <v>1365515684</v>
      </c>
      <c r="P2765" s="8">
        <f t="shared" si="431"/>
        <v>41373.579675925925</v>
      </c>
      <c r="Q2765" s="8">
        <f t="shared" si="435"/>
        <v>41373</v>
      </c>
      <c r="R2765" s="9">
        <f t="shared" si="436"/>
        <v>0.57967592592467554</v>
      </c>
      <c r="S2765" t="b">
        <v>0</v>
      </c>
      <c r="T2765">
        <v>3</v>
      </c>
      <c r="U2765" t="str">
        <f t="shared" si="437"/>
        <v/>
      </c>
      <c r="V2765">
        <f t="shared" si="438"/>
        <v>3</v>
      </c>
      <c r="W2765" t="b">
        <v>0</v>
      </c>
      <c r="X2765" t="s">
        <v>8302</v>
      </c>
      <c r="Y2765" s="3">
        <f t="shared" si="439"/>
        <v>2.2842639593908631E-3</v>
      </c>
      <c r="Z2765" s="4">
        <f t="shared" si="432"/>
        <v>30</v>
      </c>
      <c r="AA2765" t="s">
        <v>8318</v>
      </c>
      <c r="AB2765" t="s">
        <v>8354</v>
      </c>
      <c r="AC2765">
        <f>1</f>
        <v>1</v>
      </c>
    </row>
    <row r="2766" spans="1:29" ht="43.2" x14ac:dyDescent="0.3">
      <c r="A2766">
        <v>2764</v>
      </c>
      <c r="B2766" s="1" t="s">
        <v>2764</v>
      </c>
      <c r="C2766" s="1" t="s">
        <v>6874</v>
      </c>
      <c r="D2766">
        <v>4000</v>
      </c>
      <c r="E2766">
        <f>VLOOKUP(D2766,LU_A!$C$2:$D$13,1,TRUE)</f>
        <v>1000</v>
      </c>
      <c r="F2766" t="str">
        <f>VLOOKUP($D2766,LU_A!$C$2:$D$13,2,TRUE)</f>
        <v>SmB</v>
      </c>
      <c r="G2766">
        <v>45</v>
      </c>
      <c r="H2766" t="s">
        <v>8221</v>
      </c>
      <c r="I2766" t="s">
        <v>8224</v>
      </c>
      <c r="J2766" t="s">
        <v>8246</v>
      </c>
      <c r="K2766">
        <v>1338404400</v>
      </c>
      <c r="L2766" s="8">
        <f t="shared" si="430"/>
        <v>41059.791666666664</v>
      </c>
      <c r="M2766" s="8">
        <f t="shared" si="433"/>
        <v>41059</v>
      </c>
      <c r="N2766" s="9">
        <f t="shared" si="434"/>
        <v>0.79166666666424135</v>
      </c>
      <c r="O2766">
        <v>1335855631</v>
      </c>
      <c r="P2766" s="8">
        <f t="shared" si="431"/>
        <v>41030.292025462964</v>
      </c>
      <c r="Q2766" s="8">
        <f t="shared" si="435"/>
        <v>41030</v>
      </c>
      <c r="R2766" s="9">
        <f t="shared" si="436"/>
        <v>0.29202546296437504</v>
      </c>
      <c r="S2766" t="b">
        <v>0</v>
      </c>
      <c r="T2766">
        <v>4</v>
      </c>
      <c r="U2766" t="str">
        <f t="shared" si="437"/>
        <v/>
      </c>
      <c r="V2766">
        <f t="shared" si="438"/>
        <v>4</v>
      </c>
      <c r="W2766" t="b">
        <v>0</v>
      </c>
      <c r="X2766" t="s">
        <v>8302</v>
      </c>
      <c r="Y2766" s="3">
        <f t="shared" si="439"/>
        <v>1.125E-2</v>
      </c>
      <c r="Z2766" s="4">
        <f t="shared" si="432"/>
        <v>11.25</v>
      </c>
      <c r="AA2766" t="s">
        <v>8318</v>
      </c>
      <c r="AB2766" t="s">
        <v>8354</v>
      </c>
      <c r="AC2766">
        <f>1</f>
        <v>1</v>
      </c>
    </row>
    <row r="2767" spans="1:29" ht="43.2" x14ac:dyDescent="0.3">
      <c r="A2767">
        <v>2765</v>
      </c>
      <c r="B2767" s="1" t="s">
        <v>2765</v>
      </c>
      <c r="C2767" s="1" t="s">
        <v>6875</v>
      </c>
      <c r="D2767">
        <v>4000</v>
      </c>
      <c r="E2767">
        <f>VLOOKUP(D2767,LU_A!$C$2:$D$13,1,TRUE)</f>
        <v>1000</v>
      </c>
      <c r="F2767" t="str">
        <f>VLOOKUP($D2767,LU_A!$C$2:$D$13,2,TRUE)</f>
        <v>SmB</v>
      </c>
      <c r="G2767">
        <v>0</v>
      </c>
      <c r="H2767" t="s">
        <v>8221</v>
      </c>
      <c r="I2767" t="s">
        <v>8224</v>
      </c>
      <c r="J2767" t="s">
        <v>8246</v>
      </c>
      <c r="K2767">
        <v>1351432428</v>
      </c>
      <c r="L2767" s="8">
        <f t="shared" si="430"/>
        <v>41210.579027777778</v>
      </c>
      <c r="M2767" s="8">
        <f t="shared" si="433"/>
        <v>41210</v>
      </c>
      <c r="N2767" s="9">
        <f t="shared" si="434"/>
        <v>0.57902777777781012</v>
      </c>
      <c r="O2767">
        <v>1350050028</v>
      </c>
      <c r="P2767" s="8">
        <f t="shared" si="431"/>
        <v>41194.579027777778</v>
      </c>
      <c r="Q2767" s="8">
        <f t="shared" si="435"/>
        <v>41194</v>
      </c>
      <c r="R2767" s="9">
        <f t="shared" si="436"/>
        <v>0.57902777777781012</v>
      </c>
      <c r="S2767" t="b">
        <v>0</v>
      </c>
      <c r="T2767">
        <v>0</v>
      </c>
      <c r="U2767" t="str">
        <f t="shared" si="437"/>
        <v/>
      </c>
      <c r="V2767">
        <f t="shared" si="438"/>
        <v>0</v>
      </c>
      <c r="W2767" t="b">
        <v>0</v>
      </c>
      <c r="X2767" t="s">
        <v>8302</v>
      </c>
      <c r="Y2767" s="3">
        <f t="shared" si="439"/>
        <v>0</v>
      </c>
      <c r="Z2767" s="4" t="str">
        <f t="shared" si="432"/>
        <v xml:space="preserve"> </v>
      </c>
      <c r="AA2767" t="s">
        <v>8318</v>
      </c>
      <c r="AB2767" t="s">
        <v>8354</v>
      </c>
      <c r="AC2767">
        <f>1</f>
        <v>1</v>
      </c>
    </row>
    <row r="2768" spans="1:29" ht="43.2" x14ac:dyDescent="0.3">
      <c r="A2768">
        <v>2766</v>
      </c>
      <c r="B2768" s="1" t="s">
        <v>2766</v>
      </c>
      <c r="C2768" s="1" t="s">
        <v>6876</v>
      </c>
      <c r="D2768">
        <v>5000</v>
      </c>
      <c r="E2768">
        <f>VLOOKUP(D2768,LU_A!$C$2:$D$13,1,TRUE)</f>
        <v>5000</v>
      </c>
      <c r="F2768" t="str">
        <f>VLOOKUP($D2768,LU_A!$C$2:$D$13,2,TRUE)</f>
        <v>SmC</v>
      </c>
      <c r="G2768">
        <v>100</v>
      </c>
      <c r="H2768" t="s">
        <v>8221</v>
      </c>
      <c r="I2768" t="s">
        <v>8224</v>
      </c>
      <c r="J2768" t="s">
        <v>8246</v>
      </c>
      <c r="K2768">
        <v>1313078518</v>
      </c>
      <c r="L2768" s="8">
        <f t="shared" si="430"/>
        <v>40766.668032407404</v>
      </c>
      <c r="M2768" s="8">
        <f t="shared" si="433"/>
        <v>40766</v>
      </c>
      <c r="N2768" s="9">
        <f t="shared" si="434"/>
        <v>0.66803240740409819</v>
      </c>
      <c r="O2768">
        <v>1310486518</v>
      </c>
      <c r="P2768" s="8">
        <f t="shared" si="431"/>
        <v>40736.668032407404</v>
      </c>
      <c r="Q2768" s="8">
        <f t="shared" si="435"/>
        <v>40736</v>
      </c>
      <c r="R2768" s="9">
        <f t="shared" si="436"/>
        <v>0.66803240740409819</v>
      </c>
      <c r="S2768" t="b">
        <v>0</v>
      </c>
      <c r="T2768">
        <v>4</v>
      </c>
      <c r="U2768" t="str">
        <f t="shared" si="437"/>
        <v/>
      </c>
      <c r="V2768">
        <f t="shared" si="438"/>
        <v>4</v>
      </c>
      <c r="W2768" t="b">
        <v>0</v>
      </c>
      <c r="X2768" t="s">
        <v>8302</v>
      </c>
      <c r="Y2768" s="3">
        <f t="shared" si="439"/>
        <v>0.02</v>
      </c>
      <c r="Z2768" s="4">
        <f t="shared" si="432"/>
        <v>25</v>
      </c>
      <c r="AA2768" t="s">
        <v>8318</v>
      </c>
      <c r="AB2768" t="s">
        <v>8354</v>
      </c>
      <c r="AC2768">
        <f>1</f>
        <v>1</v>
      </c>
    </row>
    <row r="2769" spans="1:29" ht="43.2" x14ac:dyDescent="0.3">
      <c r="A2769">
        <v>2767</v>
      </c>
      <c r="B2769" s="1" t="s">
        <v>2767</v>
      </c>
      <c r="C2769" s="1" t="s">
        <v>6877</v>
      </c>
      <c r="D2769">
        <v>4000</v>
      </c>
      <c r="E2769">
        <f>VLOOKUP(D2769,LU_A!$C$2:$D$13,1,TRUE)</f>
        <v>1000</v>
      </c>
      <c r="F2769" t="str">
        <f>VLOOKUP($D2769,LU_A!$C$2:$D$13,2,TRUE)</f>
        <v>SmB</v>
      </c>
      <c r="G2769">
        <v>34</v>
      </c>
      <c r="H2769" t="s">
        <v>8221</v>
      </c>
      <c r="I2769" t="s">
        <v>8229</v>
      </c>
      <c r="J2769" t="s">
        <v>8251</v>
      </c>
      <c r="K2769">
        <v>1439766050</v>
      </c>
      <c r="L2769" s="8">
        <f t="shared" si="430"/>
        <v>42232.958912037036</v>
      </c>
      <c r="M2769" s="8">
        <f t="shared" si="433"/>
        <v>42232</v>
      </c>
      <c r="N2769" s="9">
        <f t="shared" si="434"/>
        <v>0.95891203703649808</v>
      </c>
      <c r="O2769">
        <v>1434582050</v>
      </c>
      <c r="P2769" s="8">
        <f t="shared" si="431"/>
        <v>42172.958912037036</v>
      </c>
      <c r="Q2769" s="8">
        <f t="shared" si="435"/>
        <v>42172</v>
      </c>
      <c r="R2769" s="9">
        <f t="shared" si="436"/>
        <v>0.95891203703649808</v>
      </c>
      <c r="S2769" t="b">
        <v>0</v>
      </c>
      <c r="T2769">
        <v>3</v>
      </c>
      <c r="U2769" t="str">
        <f t="shared" si="437"/>
        <v/>
      </c>
      <c r="V2769">
        <f t="shared" si="438"/>
        <v>3</v>
      </c>
      <c r="W2769" t="b">
        <v>0</v>
      </c>
      <c r="X2769" t="s">
        <v>8302</v>
      </c>
      <c r="Y2769" s="3">
        <f t="shared" si="439"/>
        <v>8.5000000000000006E-3</v>
      </c>
      <c r="Z2769" s="4">
        <f t="shared" si="432"/>
        <v>11.333333333333334</v>
      </c>
      <c r="AA2769" t="s">
        <v>8318</v>
      </c>
      <c r="AB2769" t="s">
        <v>8354</v>
      </c>
      <c r="AC2769">
        <f>1</f>
        <v>1</v>
      </c>
    </row>
    <row r="2770" spans="1:29" ht="43.2" x14ac:dyDescent="0.3">
      <c r="A2770">
        <v>2768</v>
      </c>
      <c r="B2770" s="1" t="s">
        <v>2768</v>
      </c>
      <c r="C2770" s="1" t="s">
        <v>6878</v>
      </c>
      <c r="D2770">
        <v>7000</v>
      </c>
      <c r="E2770">
        <f>VLOOKUP(D2770,LU_A!$C$2:$D$13,1,TRUE)</f>
        <v>5000</v>
      </c>
      <c r="F2770" t="str">
        <f>VLOOKUP($D2770,LU_A!$C$2:$D$13,2,TRUE)</f>
        <v>SmC</v>
      </c>
      <c r="G2770">
        <v>1002</v>
      </c>
      <c r="H2770" t="s">
        <v>8221</v>
      </c>
      <c r="I2770" t="s">
        <v>8224</v>
      </c>
      <c r="J2770" t="s">
        <v>8246</v>
      </c>
      <c r="K2770">
        <v>1333028723</v>
      </c>
      <c r="L2770" s="8">
        <f t="shared" si="430"/>
        <v>40997.573182870372</v>
      </c>
      <c r="M2770" s="8">
        <f t="shared" si="433"/>
        <v>40997</v>
      </c>
      <c r="N2770" s="9">
        <f t="shared" si="434"/>
        <v>0.57318287037196569</v>
      </c>
      <c r="O2770">
        <v>1330440323</v>
      </c>
      <c r="P2770" s="8">
        <f t="shared" si="431"/>
        <v>40967.614849537036</v>
      </c>
      <c r="Q2770" s="8">
        <f t="shared" si="435"/>
        <v>40967</v>
      </c>
      <c r="R2770" s="9">
        <f t="shared" si="436"/>
        <v>0.61484953703620704</v>
      </c>
      <c r="S2770" t="b">
        <v>0</v>
      </c>
      <c r="T2770">
        <v>34</v>
      </c>
      <c r="U2770" t="str">
        <f t="shared" si="437"/>
        <v/>
      </c>
      <c r="V2770">
        <f t="shared" si="438"/>
        <v>34</v>
      </c>
      <c r="W2770" t="b">
        <v>0</v>
      </c>
      <c r="X2770" t="s">
        <v>8302</v>
      </c>
      <c r="Y2770" s="3">
        <f t="shared" si="439"/>
        <v>0.14314285714285716</v>
      </c>
      <c r="Z2770" s="4">
        <f t="shared" si="432"/>
        <v>29.470588235294116</v>
      </c>
      <c r="AA2770" t="s">
        <v>8318</v>
      </c>
      <c r="AB2770" t="s">
        <v>8354</v>
      </c>
      <c r="AC2770">
        <f>1</f>
        <v>1</v>
      </c>
    </row>
    <row r="2771" spans="1:29" ht="43.2" x14ac:dyDescent="0.3">
      <c r="A2771">
        <v>2769</v>
      </c>
      <c r="B2771" s="1" t="s">
        <v>2769</v>
      </c>
      <c r="C2771" s="1" t="s">
        <v>6879</v>
      </c>
      <c r="D2771">
        <v>800</v>
      </c>
      <c r="E2771">
        <f>VLOOKUP(D2771,LU_A!$C$2:$D$13,1,TRUE)</f>
        <v>0</v>
      </c>
      <c r="F2771" t="str">
        <f>VLOOKUP($D2771,LU_A!$C$2:$D$13,2,TRUE)</f>
        <v>SmA</v>
      </c>
      <c r="G2771">
        <v>2</v>
      </c>
      <c r="H2771" t="s">
        <v>8221</v>
      </c>
      <c r="I2771" t="s">
        <v>8225</v>
      </c>
      <c r="J2771" t="s">
        <v>8247</v>
      </c>
      <c r="K2771">
        <v>1401997790</v>
      </c>
      <c r="L2771" s="8">
        <f t="shared" si="430"/>
        <v>41795.826273148145</v>
      </c>
      <c r="M2771" s="8">
        <f t="shared" si="433"/>
        <v>41795</v>
      </c>
      <c r="N2771" s="9">
        <f t="shared" si="434"/>
        <v>0.82627314814453712</v>
      </c>
      <c r="O2771">
        <v>1397677790</v>
      </c>
      <c r="P2771" s="8">
        <f t="shared" si="431"/>
        <v>41745.826273148145</v>
      </c>
      <c r="Q2771" s="8">
        <f t="shared" si="435"/>
        <v>41745</v>
      </c>
      <c r="R2771" s="9">
        <f t="shared" si="436"/>
        <v>0.82627314814453712</v>
      </c>
      <c r="S2771" t="b">
        <v>0</v>
      </c>
      <c r="T2771">
        <v>2</v>
      </c>
      <c r="U2771" t="str">
        <f t="shared" si="437"/>
        <v/>
      </c>
      <c r="V2771">
        <f t="shared" si="438"/>
        <v>2</v>
      </c>
      <c r="W2771" t="b">
        <v>0</v>
      </c>
      <c r="X2771" t="s">
        <v>8302</v>
      </c>
      <c r="Y2771" s="3">
        <f t="shared" si="439"/>
        <v>2.5000000000000001E-3</v>
      </c>
      <c r="Z2771" s="4">
        <f t="shared" si="432"/>
        <v>1</v>
      </c>
      <c r="AA2771" t="s">
        <v>8318</v>
      </c>
      <c r="AB2771" t="s">
        <v>8354</v>
      </c>
      <c r="AC2771">
        <f>1</f>
        <v>1</v>
      </c>
    </row>
    <row r="2772" spans="1:29" ht="43.2" x14ac:dyDescent="0.3">
      <c r="A2772">
        <v>2770</v>
      </c>
      <c r="B2772" s="1" t="s">
        <v>2770</v>
      </c>
      <c r="C2772" s="1" t="s">
        <v>6880</v>
      </c>
      <c r="D2772">
        <v>20000</v>
      </c>
      <c r="E2772">
        <f>VLOOKUP(D2772,LU_A!$C$2:$D$13,1,TRUE)</f>
        <v>20000</v>
      </c>
      <c r="F2772" t="str">
        <f>VLOOKUP($D2772,LU_A!$C$2:$D$13,2,TRUE)</f>
        <v>MedB</v>
      </c>
      <c r="G2772">
        <v>2082.25</v>
      </c>
      <c r="H2772" t="s">
        <v>8221</v>
      </c>
      <c r="I2772" t="s">
        <v>8224</v>
      </c>
      <c r="J2772" t="s">
        <v>8246</v>
      </c>
      <c r="K2772">
        <v>1395158130</v>
      </c>
      <c r="L2772" s="8">
        <f t="shared" si="430"/>
        <v>41716.663541666669</v>
      </c>
      <c r="M2772" s="8">
        <f t="shared" si="433"/>
        <v>41716</v>
      </c>
      <c r="N2772" s="9">
        <f t="shared" si="434"/>
        <v>0.66354166666860692</v>
      </c>
      <c r="O2772">
        <v>1392569730</v>
      </c>
      <c r="P2772" s="8">
        <f t="shared" si="431"/>
        <v>41686.705208333333</v>
      </c>
      <c r="Q2772" s="8">
        <f t="shared" si="435"/>
        <v>41686</v>
      </c>
      <c r="R2772" s="9">
        <f t="shared" si="436"/>
        <v>0.70520833333284827</v>
      </c>
      <c r="S2772" t="b">
        <v>0</v>
      </c>
      <c r="T2772">
        <v>33</v>
      </c>
      <c r="U2772" t="str">
        <f t="shared" si="437"/>
        <v/>
      </c>
      <c r="V2772">
        <f t="shared" si="438"/>
        <v>33</v>
      </c>
      <c r="W2772" t="b">
        <v>0</v>
      </c>
      <c r="X2772" t="s">
        <v>8302</v>
      </c>
      <c r="Y2772" s="3">
        <f t="shared" si="439"/>
        <v>0.1041125</v>
      </c>
      <c r="Z2772" s="4">
        <f t="shared" si="432"/>
        <v>63.098484848484851</v>
      </c>
      <c r="AA2772" t="s">
        <v>8318</v>
      </c>
      <c r="AB2772" t="s">
        <v>8354</v>
      </c>
      <c r="AC2772">
        <f>1</f>
        <v>1</v>
      </c>
    </row>
    <row r="2773" spans="1:29" ht="43.2" x14ac:dyDescent="0.3">
      <c r="A2773">
        <v>2771</v>
      </c>
      <c r="B2773" s="1" t="s">
        <v>2771</v>
      </c>
      <c r="C2773" s="1" t="s">
        <v>6881</v>
      </c>
      <c r="D2773">
        <v>19980</v>
      </c>
      <c r="E2773">
        <f>VLOOKUP(D2773,LU_A!$C$2:$D$13,1,TRUE)</f>
        <v>15000</v>
      </c>
      <c r="F2773" t="str">
        <f>VLOOKUP($D2773,LU_A!$C$2:$D$13,2,TRUE)</f>
        <v>MedA</v>
      </c>
      <c r="G2773">
        <v>0</v>
      </c>
      <c r="H2773" t="s">
        <v>8221</v>
      </c>
      <c r="I2773" t="s">
        <v>8224</v>
      </c>
      <c r="J2773" t="s">
        <v>8246</v>
      </c>
      <c r="K2773">
        <v>1359738000</v>
      </c>
      <c r="L2773" s="8">
        <f t="shared" si="430"/>
        <v>41306.708333333336</v>
      </c>
      <c r="M2773" s="8">
        <f t="shared" si="433"/>
        <v>41306</v>
      </c>
      <c r="N2773" s="9">
        <f t="shared" si="434"/>
        <v>0.70833333333575865</v>
      </c>
      <c r="O2773">
        <v>1355489140</v>
      </c>
      <c r="P2773" s="8">
        <f t="shared" si="431"/>
        <v>41257.531712962962</v>
      </c>
      <c r="Q2773" s="8">
        <f t="shared" si="435"/>
        <v>41257</v>
      </c>
      <c r="R2773" s="9">
        <f t="shared" si="436"/>
        <v>0.53171296296204673</v>
      </c>
      <c r="S2773" t="b">
        <v>0</v>
      </c>
      <c r="T2773">
        <v>0</v>
      </c>
      <c r="U2773" t="str">
        <f t="shared" si="437"/>
        <v/>
      </c>
      <c r="V2773">
        <f t="shared" si="438"/>
        <v>0</v>
      </c>
      <c r="W2773" t="b">
        <v>0</v>
      </c>
      <c r="X2773" t="s">
        <v>8302</v>
      </c>
      <c r="Y2773" s="3">
        <f t="shared" si="439"/>
        <v>0</v>
      </c>
      <c r="Z2773" s="4" t="str">
        <f t="shared" si="432"/>
        <v xml:space="preserve"> </v>
      </c>
      <c r="AA2773" t="s">
        <v>8318</v>
      </c>
      <c r="AB2773" t="s">
        <v>8354</v>
      </c>
      <c r="AC2773">
        <f>1</f>
        <v>1</v>
      </c>
    </row>
    <row r="2774" spans="1:29" ht="43.2" x14ac:dyDescent="0.3">
      <c r="A2774">
        <v>2772</v>
      </c>
      <c r="B2774" s="1" t="s">
        <v>2772</v>
      </c>
      <c r="C2774" s="1" t="s">
        <v>6882</v>
      </c>
      <c r="D2774">
        <v>8000</v>
      </c>
      <c r="E2774">
        <f>VLOOKUP(D2774,LU_A!$C$2:$D$13,1,TRUE)</f>
        <v>5000</v>
      </c>
      <c r="F2774" t="str">
        <f>VLOOKUP($D2774,LU_A!$C$2:$D$13,2,TRUE)</f>
        <v>SmC</v>
      </c>
      <c r="G2774">
        <v>0</v>
      </c>
      <c r="H2774" t="s">
        <v>8221</v>
      </c>
      <c r="I2774" t="s">
        <v>8224</v>
      </c>
      <c r="J2774" t="s">
        <v>8246</v>
      </c>
      <c r="K2774">
        <v>1381006294</v>
      </c>
      <c r="L2774" s="8">
        <f t="shared" si="430"/>
        <v>41552.869143518517</v>
      </c>
      <c r="M2774" s="8">
        <f t="shared" si="433"/>
        <v>41552</v>
      </c>
      <c r="N2774" s="9">
        <f t="shared" si="434"/>
        <v>0.86914351851737592</v>
      </c>
      <c r="O2774">
        <v>1379710294</v>
      </c>
      <c r="P2774" s="8">
        <f t="shared" si="431"/>
        <v>41537.869143518517</v>
      </c>
      <c r="Q2774" s="8">
        <f t="shared" si="435"/>
        <v>41537</v>
      </c>
      <c r="R2774" s="9">
        <f t="shared" si="436"/>
        <v>0.86914351851737592</v>
      </c>
      <c r="S2774" t="b">
        <v>0</v>
      </c>
      <c r="T2774">
        <v>0</v>
      </c>
      <c r="U2774" t="str">
        <f t="shared" si="437"/>
        <v/>
      </c>
      <c r="V2774">
        <f t="shared" si="438"/>
        <v>0</v>
      </c>
      <c r="W2774" t="b">
        <v>0</v>
      </c>
      <c r="X2774" t="s">
        <v>8302</v>
      </c>
      <c r="Y2774" s="3">
        <f t="shared" si="439"/>
        <v>0</v>
      </c>
      <c r="Z2774" s="4" t="str">
        <f t="shared" si="432"/>
        <v xml:space="preserve"> </v>
      </c>
      <c r="AA2774" t="s">
        <v>8318</v>
      </c>
      <c r="AB2774" t="s">
        <v>8354</v>
      </c>
      <c r="AC2774">
        <f>1</f>
        <v>1</v>
      </c>
    </row>
    <row r="2775" spans="1:29" ht="43.2" x14ac:dyDescent="0.3">
      <c r="A2775">
        <v>2773</v>
      </c>
      <c r="B2775" s="1" t="s">
        <v>2773</v>
      </c>
      <c r="C2775" s="1" t="s">
        <v>6883</v>
      </c>
      <c r="D2775">
        <v>530</v>
      </c>
      <c r="E2775">
        <f>VLOOKUP(D2775,LU_A!$C$2:$D$13,1,TRUE)</f>
        <v>0</v>
      </c>
      <c r="F2775" t="str">
        <f>VLOOKUP($D2775,LU_A!$C$2:$D$13,2,TRUE)</f>
        <v>SmA</v>
      </c>
      <c r="G2775">
        <v>1</v>
      </c>
      <c r="H2775" t="s">
        <v>8221</v>
      </c>
      <c r="I2775" t="s">
        <v>8229</v>
      </c>
      <c r="J2775" t="s">
        <v>8251</v>
      </c>
      <c r="K2775">
        <v>1461530721</v>
      </c>
      <c r="L2775" s="8">
        <f t="shared" si="430"/>
        <v>42484.86482638889</v>
      </c>
      <c r="M2775" s="8">
        <f t="shared" si="433"/>
        <v>42484</v>
      </c>
      <c r="N2775" s="9">
        <f t="shared" si="434"/>
        <v>0.86482638888992369</v>
      </c>
      <c r="O2775">
        <v>1460666721</v>
      </c>
      <c r="P2775" s="8">
        <f t="shared" si="431"/>
        <v>42474.86482638889</v>
      </c>
      <c r="Q2775" s="8">
        <f t="shared" si="435"/>
        <v>42474</v>
      </c>
      <c r="R2775" s="9">
        <f t="shared" si="436"/>
        <v>0.86482638888992369</v>
      </c>
      <c r="S2775" t="b">
        <v>0</v>
      </c>
      <c r="T2775">
        <v>1</v>
      </c>
      <c r="U2775" t="str">
        <f t="shared" si="437"/>
        <v/>
      </c>
      <c r="V2775">
        <f t="shared" si="438"/>
        <v>1</v>
      </c>
      <c r="W2775" t="b">
        <v>0</v>
      </c>
      <c r="X2775" t="s">
        <v>8302</v>
      </c>
      <c r="Y2775" s="3">
        <f t="shared" si="439"/>
        <v>1.8867924528301887E-3</v>
      </c>
      <c r="Z2775" s="4">
        <f t="shared" si="432"/>
        <v>1</v>
      </c>
      <c r="AA2775" t="s">
        <v>8318</v>
      </c>
      <c r="AB2775" t="s">
        <v>8354</v>
      </c>
      <c r="AC2775">
        <f>1</f>
        <v>1</v>
      </c>
    </row>
    <row r="2776" spans="1:29" ht="43.2" x14ac:dyDescent="0.3">
      <c r="A2776">
        <v>2774</v>
      </c>
      <c r="B2776" s="1" t="s">
        <v>2774</v>
      </c>
      <c r="C2776" s="1" t="s">
        <v>6884</v>
      </c>
      <c r="D2776">
        <v>4000</v>
      </c>
      <c r="E2776">
        <f>VLOOKUP(D2776,LU_A!$C$2:$D$13,1,TRUE)</f>
        <v>1000</v>
      </c>
      <c r="F2776" t="str">
        <f>VLOOKUP($D2776,LU_A!$C$2:$D$13,2,TRUE)</f>
        <v>SmB</v>
      </c>
      <c r="G2776">
        <v>570</v>
      </c>
      <c r="H2776" t="s">
        <v>8221</v>
      </c>
      <c r="I2776" t="s">
        <v>8224</v>
      </c>
      <c r="J2776" t="s">
        <v>8246</v>
      </c>
      <c r="K2776">
        <v>1362711728</v>
      </c>
      <c r="L2776" s="8">
        <f t="shared" si="430"/>
        <v>41341.126481481479</v>
      </c>
      <c r="M2776" s="8">
        <f t="shared" si="433"/>
        <v>41341</v>
      </c>
      <c r="N2776" s="9">
        <f t="shared" si="434"/>
        <v>0.12648148147854954</v>
      </c>
      <c r="O2776">
        <v>1360119728</v>
      </c>
      <c r="P2776" s="8">
        <f t="shared" si="431"/>
        <v>41311.126481481479</v>
      </c>
      <c r="Q2776" s="8">
        <f t="shared" si="435"/>
        <v>41311</v>
      </c>
      <c r="R2776" s="9">
        <f t="shared" si="436"/>
        <v>0.12648148147854954</v>
      </c>
      <c r="S2776" t="b">
        <v>0</v>
      </c>
      <c r="T2776">
        <v>13</v>
      </c>
      <c r="U2776" t="str">
        <f t="shared" si="437"/>
        <v/>
      </c>
      <c r="V2776">
        <f t="shared" si="438"/>
        <v>13</v>
      </c>
      <c r="W2776" t="b">
        <v>0</v>
      </c>
      <c r="X2776" t="s">
        <v>8302</v>
      </c>
      <c r="Y2776" s="3">
        <f t="shared" si="439"/>
        <v>0.14249999999999999</v>
      </c>
      <c r="Z2776" s="4">
        <f t="shared" si="432"/>
        <v>43.846153846153847</v>
      </c>
      <c r="AA2776" t="s">
        <v>8318</v>
      </c>
      <c r="AB2776" t="s">
        <v>8354</v>
      </c>
      <c r="AC2776">
        <f>1</f>
        <v>1</v>
      </c>
    </row>
    <row r="2777" spans="1:29" ht="43.2" x14ac:dyDescent="0.3">
      <c r="A2777">
        <v>2775</v>
      </c>
      <c r="B2777" s="1" t="s">
        <v>2775</v>
      </c>
      <c r="C2777" s="1" t="s">
        <v>6885</v>
      </c>
      <c r="D2777">
        <v>5000</v>
      </c>
      <c r="E2777">
        <f>VLOOKUP(D2777,LU_A!$C$2:$D$13,1,TRUE)</f>
        <v>5000</v>
      </c>
      <c r="F2777" t="str">
        <f>VLOOKUP($D2777,LU_A!$C$2:$D$13,2,TRUE)</f>
        <v>SmC</v>
      </c>
      <c r="G2777">
        <v>150</v>
      </c>
      <c r="H2777" t="s">
        <v>8221</v>
      </c>
      <c r="I2777" t="s">
        <v>8224</v>
      </c>
      <c r="J2777" t="s">
        <v>8246</v>
      </c>
      <c r="K2777">
        <v>1323994754</v>
      </c>
      <c r="L2777" s="8">
        <f t="shared" si="430"/>
        <v>40893.013356481482</v>
      </c>
      <c r="M2777" s="8">
        <f t="shared" si="433"/>
        <v>40893</v>
      </c>
      <c r="N2777" s="9">
        <f t="shared" si="434"/>
        <v>1.3356481482333038E-2</v>
      </c>
      <c r="O2777">
        <v>1321402754</v>
      </c>
      <c r="P2777" s="8">
        <f t="shared" si="431"/>
        <v>40863.013356481482</v>
      </c>
      <c r="Q2777" s="8">
        <f t="shared" si="435"/>
        <v>40863</v>
      </c>
      <c r="R2777" s="9">
        <f t="shared" si="436"/>
        <v>1.3356481482333038E-2</v>
      </c>
      <c r="S2777" t="b">
        <v>0</v>
      </c>
      <c r="T2777">
        <v>2</v>
      </c>
      <c r="U2777" t="str">
        <f t="shared" si="437"/>
        <v/>
      </c>
      <c r="V2777">
        <f t="shared" si="438"/>
        <v>2</v>
      </c>
      <c r="W2777" t="b">
        <v>0</v>
      </c>
      <c r="X2777" t="s">
        <v>8302</v>
      </c>
      <c r="Y2777" s="3">
        <f t="shared" si="439"/>
        <v>0.03</v>
      </c>
      <c r="Z2777" s="4">
        <f t="shared" si="432"/>
        <v>75</v>
      </c>
      <c r="AA2777" t="s">
        <v>8318</v>
      </c>
      <c r="AB2777" t="s">
        <v>8354</v>
      </c>
      <c r="AC2777">
        <f>1</f>
        <v>1</v>
      </c>
    </row>
    <row r="2778" spans="1:29" ht="57.6" x14ac:dyDescent="0.3">
      <c r="A2778">
        <v>2776</v>
      </c>
      <c r="B2778" s="1" t="s">
        <v>2776</v>
      </c>
      <c r="C2778" s="1" t="s">
        <v>6886</v>
      </c>
      <c r="D2778">
        <v>21000</v>
      </c>
      <c r="E2778">
        <f>VLOOKUP(D2778,LU_A!$C$2:$D$13,1,TRUE)</f>
        <v>20000</v>
      </c>
      <c r="F2778" t="str">
        <f>VLOOKUP($D2778,LU_A!$C$2:$D$13,2,TRUE)</f>
        <v>MedB</v>
      </c>
      <c r="G2778">
        <v>1655</v>
      </c>
      <c r="H2778" t="s">
        <v>8221</v>
      </c>
      <c r="I2778" t="s">
        <v>8224</v>
      </c>
      <c r="J2778" t="s">
        <v>8246</v>
      </c>
      <c r="K2778">
        <v>1434092876</v>
      </c>
      <c r="L2778" s="8">
        <f t="shared" si="430"/>
        <v>42167.297175925924</v>
      </c>
      <c r="M2778" s="8">
        <f t="shared" si="433"/>
        <v>42167</v>
      </c>
      <c r="N2778" s="9">
        <f t="shared" si="434"/>
        <v>0.29717592592351139</v>
      </c>
      <c r="O2778">
        <v>1431414476</v>
      </c>
      <c r="P2778" s="8">
        <f t="shared" si="431"/>
        <v>42136.297175925924</v>
      </c>
      <c r="Q2778" s="8">
        <f t="shared" si="435"/>
        <v>42136</v>
      </c>
      <c r="R2778" s="9">
        <f t="shared" si="436"/>
        <v>0.29717592592351139</v>
      </c>
      <c r="S2778" t="b">
        <v>0</v>
      </c>
      <c r="T2778">
        <v>36</v>
      </c>
      <c r="U2778" t="str">
        <f t="shared" si="437"/>
        <v/>
      </c>
      <c r="V2778">
        <f t="shared" si="438"/>
        <v>36</v>
      </c>
      <c r="W2778" t="b">
        <v>0</v>
      </c>
      <c r="X2778" t="s">
        <v>8302</v>
      </c>
      <c r="Y2778" s="3">
        <f t="shared" si="439"/>
        <v>7.8809523809523815E-2</v>
      </c>
      <c r="Z2778" s="4">
        <f t="shared" si="432"/>
        <v>45.972222222222221</v>
      </c>
      <c r="AA2778" t="s">
        <v>8318</v>
      </c>
      <c r="AB2778" t="s">
        <v>8354</v>
      </c>
      <c r="AC2778">
        <f>1</f>
        <v>1</v>
      </c>
    </row>
    <row r="2779" spans="1:29" ht="43.2" x14ac:dyDescent="0.3">
      <c r="A2779">
        <v>2777</v>
      </c>
      <c r="B2779" s="1" t="s">
        <v>2777</v>
      </c>
      <c r="C2779" s="1" t="s">
        <v>6887</v>
      </c>
      <c r="D2779">
        <v>3000</v>
      </c>
      <c r="E2779">
        <f>VLOOKUP(D2779,LU_A!$C$2:$D$13,1,TRUE)</f>
        <v>1000</v>
      </c>
      <c r="F2779" t="str">
        <f>VLOOKUP($D2779,LU_A!$C$2:$D$13,2,TRUE)</f>
        <v>SmB</v>
      </c>
      <c r="G2779">
        <v>10</v>
      </c>
      <c r="H2779" t="s">
        <v>8221</v>
      </c>
      <c r="I2779" t="s">
        <v>8224</v>
      </c>
      <c r="J2779" t="s">
        <v>8246</v>
      </c>
      <c r="K2779">
        <v>1437149004</v>
      </c>
      <c r="L2779" s="8">
        <f t="shared" si="430"/>
        <v>42202.669027777782</v>
      </c>
      <c r="M2779" s="8">
        <f t="shared" si="433"/>
        <v>42202</v>
      </c>
      <c r="N2779" s="9">
        <f t="shared" si="434"/>
        <v>0.66902777778159361</v>
      </c>
      <c r="O2779">
        <v>1434557004</v>
      </c>
      <c r="P2779" s="8">
        <f t="shared" si="431"/>
        <v>42172.669027777782</v>
      </c>
      <c r="Q2779" s="8">
        <f t="shared" si="435"/>
        <v>42172</v>
      </c>
      <c r="R2779" s="9">
        <f t="shared" si="436"/>
        <v>0.66902777778159361</v>
      </c>
      <c r="S2779" t="b">
        <v>0</v>
      </c>
      <c r="T2779">
        <v>1</v>
      </c>
      <c r="U2779" t="str">
        <f t="shared" si="437"/>
        <v/>
      </c>
      <c r="V2779">
        <f t="shared" si="438"/>
        <v>1</v>
      </c>
      <c r="W2779" t="b">
        <v>0</v>
      </c>
      <c r="X2779" t="s">
        <v>8302</v>
      </c>
      <c r="Y2779" s="3">
        <f t="shared" si="439"/>
        <v>3.3333333333333335E-3</v>
      </c>
      <c r="Z2779" s="4">
        <f t="shared" si="432"/>
        <v>10</v>
      </c>
      <c r="AA2779" t="s">
        <v>8318</v>
      </c>
      <c r="AB2779" t="s">
        <v>8354</v>
      </c>
      <c r="AC2779">
        <f>1</f>
        <v>1</v>
      </c>
    </row>
    <row r="2780" spans="1:29" ht="57.6" x14ac:dyDescent="0.3">
      <c r="A2780">
        <v>2778</v>
      </c>
      <c r="B2780" s="1" t="s">
        <v>2778</v>
      </c>
      <c r="C2780" s="1" t="s">
        <v>6888</v>
      </c>
      <c r="D2780">
        <v>5500</v>
      </c>
      <c r="E2780">
        <f>VLOOKUP(D2780,LU_A!$C$2:$D$13,1,TRUE)</f>
        <v>5000</v>
      </c>
      <c r="F2780" t="str">
        <f>VLOOKUP($D2780,LU_A!$C$2:$D$13,2,TRUE)</f>
        <v>SmC</v>
      </c>
      <c r="G2780">
        <v>1405</v>
      </c>
      <c r="H2780" t="s">
        <v>8221</v>
      </c>
      <c r="I2780" t="s">
        <v>8224</v>
      </c>
      <c r="J2780" t="s">
        <v>8246</v>
      </c>
      <c r="K2780">
        <v>1409009306</v>
      </c>
      <c r="L2780" s="8">
        <f t="shared" si="430"/>
        <v>41876.978078703702</v>
      </c>
      <c r="M2780" s="8">
        <f t="shared" si="433"/>
        <v>41876</v>
      </c>
      <c r="N2780" s="9">
        <f t="shared" si="434"/>
        <v>0.97807870370161254</v>
      </c>
      <c r="O2780">
        <v>1406417306</v>
      </c>
      <c r="P2780" s="8">
        <f t="shared" si="431"/>
        <v>41846.978078703702</v>
      </c>
      <c r="Q2780" s="8">
        <f t="shared" si="435"/>
        <v>41846</v>
      </c>
      <c r="R2780" s="9">
        <f t="shared" si="436"/>
        <v>0.97807870370161254</v>
      </c>
      <c r="S2780" t="b">
        <v>0</v>
      </c>
      <c r="T2780">
        <v>15</v>
      </c>
      <c r="U2780" t="str">
        <f t="shared" si="437"/>
        <v/>
      </c>
      <c r="V2780">
        <f t="shared" si="438"/>
        <v>15</v>
      </c>
      <c r="W2780" t="b">
        <v>0</v>
      </c>
      <c r="X2780" t="s">
        <v>8302</v>
      </c>
      <c r="Y2780" s="3">
        <f t="shared" si="439"/>
        <v>0.25545454545454543</v>
      </c>
      <c r="Z2780" s="4">
        <f t="shared" si="432"/>
        <v>93.666666666666671</v>
      </c>
      <c r="AA2780" t="s">
        <v>8318</v>
      </c>
      <c r="AB2780" t="s">
        <v>8354</v>
      </c>
      <c r="AC2780">
        <f>1</f>
        <v>1</v>
      </c>
    </row>
    <row r="2781" spans="1:29" ht="43.2" x14ac:dyDescent="0.3">
      <c r="A2781">
        <v>2779</v>
      </c>
      <c r="B2781" s="1" t="s">
        <v>2779</v>
      </c>
      <c r="C2781" s="1" t="s">
        <v>6889</v>
      </c>
      <c r="D2781">
        <v>2500</v>
      </c>
      <c r="E2781">
        <f>VLOOKUP(D2781,LU_A!$C$2:$D$13,1,TRUE)</f>
        <v>1000</v>
      </c>
      <c r="F2781" t="str">
        <f>VLOOKUP($D2781,LU_A!$C$2:$D$13,2,TRUE)</f>
        <v>SmB</v>
      </c>
      <c r="G2781">
        <v>53</v>
      </c>
      <c r="H2781" t="s">
        <v>8221</v>
      </c>
      <c r="I2781" t="s">
        <v>8224</v>
      </c>
      <c r="J2781" t="s">
        <v>8246</v>
      </c>
      <c r="K2781">
        <v>1448204621</v>
      </c>
      <c r="L2781" s="8">
        <f t="shared" si="430"/>
        <v>42330.627557870372</v>
      </c>
      <c r="M2781" s="8">
        <f t="shared" si="433"/>
        <v>42330</v>
      </c>
      <c r="N2781" s="9">
        <f t="shared" si="434"/>
        <v>0.62755787037167465</v>
      </c>
      <c r="O2781">
        <v>1445609021</v>
      </c>
      <c r="P2781" s="8">
        <f t="shared" si="431"/>
        <v>42300.585891203707</v>
      </c>
      <c r="Q2781" s="8">
        <f t="shared" si="435"/>
        <v>42300</v>
      </c>
      <c r="R2781" s="9">
        <f t="shared" si="436"/>
        <v>0.58589120370743331</v>
      </c>
      <c r="S2781" t="b">
        <v>0</v>
      </c>
      <c r="T2781">
        <v>1</v>
      </c>
      <c r="U2781" t="str">
        <f t="shared" si="437"/>
        <v/>
      </c>
      <c r="V2781">
        <f t="shared" si="438"/>
        <v>1</v>
      </c>
      <c r="W2781" t="b">
        <v>0</v>
      </c>
      <c r="X2781" t="s">
        <v>8302</v>
      </c>
      <c r="Y2781" s="3">
        <f t="shared" si="439"/>
        <v>2.12E-2</v>
      </c>
      <c r="Z2781" s="4">
        <f t="shared" si="432"/>
        <v>53</v>
      </c>
      <c r="AA2781" t="s">
        <v>8318</v>
      </c>
      <c r="AB2781" t="s">
        <v>8354</v>
      </c>
      <c r="AC2781">
        <f>1</f>
        <v>1</v>
      </c>
    </row>
    <row r="2782" spans="1:29" ht="28.8" x14ac:dyDescent="0.3">
      <c r="A2782">
        <v>2780</v>
      </c>
      <c r="B2782" s="1" t="s">
        <v>2780</v>
      </c>
      <c r="C2782" s="1" t="s">
        <v>6890</v>
      </c>
      <c r="D2782">
        <v>100000</v>
      </c>
      <c r="E2782">
        <f>VLOOKUP(D2782,LU_A!$C$2:$D$13,1,TRUE)</f>
        <v>50000</v>
      </c>
      <c r="F2782" t="str">
        <f>VLOOKUP($D2782,LU_A!$C$2:$D$13,2,TRUE)</f>
        <v>LgD</v>
      </c>
      <c r="G2782">
        <v>0</v>
      </c>
      <c r="H2782" t="s">
        <v>8221</v>
      </c>
      <c r="I2782" t="s">
        <v>8237</v>
      </c>
      <c r="J2782" t="s">
        <v>8249</v>
      </c>
      <c r="K2782">
        <v>1489142688</v>
      </c>
      <c r="L2782" s="8">
        <f t="shared" si="430"/>
        <v>42804.447777777779</v>
      </c>
      <c r="M2782" s="8">
        <f t="shared" si="433"/>
        <v>42804</v>
      </c>
      <c r="N2782" s="9">
        <f t="shared" si="434"/>
        <v>0.44777777777926531</v>
      </c>
      <c r="O2782">
        <v>1486550688</v>
      </c>
      <c r="P2782" s="8">
        <f t="shared" si="431"/>
        <v>42774.447777777779</v>
      </c>
      <c r="Q2782" s="8">
        <f t="shared" si="435"/>
        <v>42774</v>
      </c>
      <c r="R2782" s="9">
        <f t="shared" si="436"/>
        <v>0.44777777777926531</v>
      </c>
      <c r="S2782" t="b">
        <v>0</v>
      </c>
      <c r="T2782">
        <v>0</v>
      </c>
      <c r="U2782" t="str">
        <f t="shared" si="437"/>
        <v/>
      </c>
      <c r="V2782">
        <f t="shared" si="438"/>
        <v>0</v>
      </c>
      <c r="W2782" t="b">
        <v>0</v>
      </c>
      <c r="X2782" t="s">
        <v>8302</v>
      </c>
      <c r="Y2782" s="3">
        <f t="shared" si="439"/>
        <v>0</v>
      </c>
      <c r="Z2782" s="4" t="str">
        <f t="shared" si="432"/>
        <v xml:space="preserve"> </v>
      </c>
      <c r="AA2782" t="s">
        <v>8318</v>
      </c>
      <c r="AB2782" t="s">
        <v>8354</v>
      </c>
      <c r="AC2782">
        <f>1</f>
        <v>1</v>
      </c>
    </row>
    <row r="2783" spans="1:29" ht="43.2" x14ac:dyDescent="0.3">
      <c r="A2783">
        <v>2781</v>
      </c>
      <c r="B2783" s="1" t="s">
        <v>2781</v>
      </c>
      <c r="C2783" s="1" t="s">
        <v>6891</v>
      </c>
      <c r="D2783">
        <v>1250</v>
      </c>
      <c r="E2783">
        <f>VLOOKUP(D2783,LU_A!$C$2:$D$13,1,TRUE)</f>
        <v>1000</v>
      </c>
      <c r="F2783" t="str">
        <f>VLOOKUP($D2783,LU_A!$C$2:$D$13,2,TRUE)</f>
        <v>SmB</v>
      </c>
      <c r="G2783">
        <v>1316</v>
      </c>
      <c r="H2783" t="s">
        <v>8219</v>
      </c>
      <c r="I2783" t="s">
        <v>8224</v>
      </c>
      <c r="J2783" t="s">
        <v>8246</v>
      </c>
      <c r="K2783">
        <v>1423724400</v>
      </c>
      <c r="L2783" s="8">
        <f t="shared" si="430"/>
        <v>42047.291666666672</v>
      </c>
      <c r="M2783" s="8">
        <f t="shared" si="433"/>
        <v>42047</v>
      </c>
      <c r="N2783" s="9">
        <f t="shared" si="434"/>
        <v>0.29166666667151731</v>
      </c>
      <c r="O2783">
        <v>1421274954</v>
      </c>
      <c r="P2783" s="8">
        <f t="shared" si="431"/>
        <v>42018.94159722222</v>
      </c>
      <c r="Q2783" s="8">
        <f t="shared" si="435"/>
        <v>42018</v>
      </c>
      <c r="R2783" s="9">
        <f t="shared" si="436"/>
        <v>0.94159722221957054</v>
      </c>
      <c r="S2783" t="b">
        <v>0</v>
      </c>
      <c r="T2783">
        <v>28</v>
      </c>
      <c r="U2783">
        <f t="shared" si="437"/>
        <v>28</v>
      </c>
      <c r="V2783" t="str">
        <f t="shared" si="438"/>
        <v/>
      </c>
      <c r="W2783" t="b">
        <v>1</v>
      </c>
      <c r="X2783" t="s">
        <v>8269</v>
      </c>
      <c r="Y2783" s="3">
        <f t="shared" si="439"/>
        <v>1.0528</v>
      </c>
      <c r="Z2783" s="4">
        <f t="shared" si="432"/>
        <v>47</v>
      </c>
      <c r="AA2783" t="s">
        <v>8313</v>
      </c>
      <c r="AB2783" t="s">
        <v>8314</v>
      </c>
      <c r="AC2783">
        <f>1</f>
        <v>1</v>
      </c>
    </row>
    <row r="2784" spans="1:29" ht="28.8" x14ac:dyDescent="0.3">
      <c r="A2784">
        <v>2782</v>
      </c>
      <c r="B2784" s="1" t="s">
        <v>2782</v>
      </c>
      <c r="C2784" s="1" t="s">
        <v>6892</v>
      </c>
      <c r="D2784">
        <v>1000</v>
      </c>
      <c r="E2784">
        <f>VLOOKUP(D2784,LU_A!$C$2:$D$13,1,TRUE)</f>
        <v>1000</v>
      </c>
      <c r="F2784" t="str">
        <f>VLOOKUP($D2784,LU_A!$C$2:$D$13,2,TRUE)</f>
        <v>SmB</v>
      </c>
      <c r="G2784">
        <v>1200</v>
      </c>
      <c r="H2784" t="s">
        <v>8219</v>
      </c>
      <c r="I2784" t="s">
        <v>8224</v>
      </c>
      <c r="J2784" t="s">
        <v>8246</v>
      </c>
      <c r="K2784">
        <v>1424149140</v>
      </c>
      <c r="L2784" s="8">
        <f t="shared" si="430"/>
        <v>42052.207638888889</v>
      </c>
      <c r="M2784" s="8">
        <f t="shared" si="433"/>
        <v>42052</v>
      </c>
      <c r="N2784" s="9">
        <f t="shared" si="434"/>
        <v>0.20763888888905058</v>
      </c>
      <c r="O2784">
        <v>1421964718</v>
      </c>
      <c r="P2784" s="8">
        <f t="shared" si="431"/>
        <v>42026.924976851849</v>
      </c>
      <c r="Q2784" s="8">
        <f t="shared" si="435"/>
        <v>42026</v>
      </c>
      <c r="R2784" s="9">
        <f t="shared" si="436"/>
        <v>0.92497685184935108</v>
      </c>
      <c r="S2784" t="b">
        <v>0</v>
      </c>
      <c r="T2784">
        <v>18</v>
      </c>
      <c r="U2784">
        <f t="shared" si="437"/>
        <v>18</v>
      </c>
      <c r="V2784" t="str">
        <f t="shared" si="438"/>
        <v/>
      </c>
      <c r="W2784" t="b">
        <v>1</v>
      </c>
      <c r="X2784" t="s">
        <v>8269</v>
      </c>
      <c r="Y2784" s="3">
        <f t="shared" si="439"/>
        <v>1.2</v>
      </c>
      <c r="Z2784" s="4">
        <f t="shared" si="432"/>
        <v>66.666666666666671</v>
      </c>
      <c r="AA2784" t="s">
        <v>8313</v>
      </c>
      <c r="AB2784" t="s">
        <v>8314</v>
      </c>
      <c r="AC2784">
        <f>1</f>
        <v>1</v>
      </c>
    </row>
    <row r="2785" spans="1:29" ht="43.2" x14ac:dyDescent="0.3">
      <c r="A2785">
        <v>2783</v>
      </c>
      <c r="B2785" s="1" t="s">
        <v>2783</v>
      </c>
      <c r="C2785" s="1" t="s">
        <v>6893</v>
      </c>
      <c r="D2785">
        <v>1000</v>
      </c>
      <c r="E2785">
        <f>VLOOKUP(D2785,LU_A!$C$2:$D$13,1,TRUE)</f>
        <v>1000</v>
      </c>
      <c r="F2785" t="str">
        <f>VLOOKUP($D2785,LU_A!$C$2:$D$13,2,TRUE)</f>
        <v>SmB</v>
      </c>
      <c r="G2785">
        <v>1145</v>
      </c>
      <c r="H2785" t="s">
        <v>8219</v>
      </c>
      <c r="I2785" t="s">
        <v>8225</v>
      </c>
      <c r="J2785" t="s">
        <v>8247</v>
      </c>
      <c r="K2785">
        <v>1429793446</v>
      </c>
      <c r="L2785" s="8">
        <f t="shared" si="430"/>
        <v>42117.535254629634</v>
      </c>
      <c r="M2785" s="8">
        <f t="shared" si="433"/>
        <v>42117</v>
      </c>
      <c r="N2785" s="9">
        <f t="shared" si="434"/>
        <v>0.53525462963443715</v>
      </c>
      <c r="O2785">
        <v>1428583846</v>
      </c>
      <c r="P2785" s="8">
        <f t="shared" si="431"/>
        <v>42103.535254629634</v>
      </c>
      <c r="Q2785" s="8">
        <f t="shared" si="435"/>
        <v>42103</v>
      </c>
      <c r="R2785" s="9">
        <f t="shared" si="436"/>
        <v>0.53525462963443715</v>
      </c>
      <c r="S2785" t="b">
        <v>0</v>
      </c>
      <c r="T2785">
        <v>61</v>
      </c>
      <c r="U2785">
        <f t="shared" si="437"/>
        <v>61</v>
      </c>
      <c r="V2785" t="str">
        <f t="shared" si="438"/>
        <v/>
      </c>
      <c r="W2785" t="b">
        <v>1</v>
      </c>
      <c r="X2785" t="s">
        <v>8269</v>
      </c>
      <c r="Y2785" s="3">
        <f t="shared" si="439"/>
        <v>1.145</v>
      </c>
      <c r="Z2785" s="4">
        <f t="shared" si="432"/>
        <v>18.770491803278688</v>
      </c>
      <c r="AA2785" t="s">
        <v>8313</v>
      </c>
      <c r="AB2785" t="s">
        <v>8314</v>
      </c>
      <c r="AC2785">
        <f>1</f>
        <v>1</v>
      </c>
    </row>
    <row r="2786" spans="1:29" ht="43.2" x14ac:dyDescent="0.3">
      <c r="A2786">
        <v>2784</v>
      </c>
      <c r="B2786" s="1" t="s">
        <v>2784</v>
      </c>
      <c r="C2786" s="1" t="s">
        <v>6894</v>
      </c>
      <c r="D2786">
        <v>6000</v>
      </c>
      <c r="E2786">
        <f>VLOOKUP(D2786,LU_A!$C$2:$D$13,1,TRUE)</f>
        <v>5000</v>
      </c>
      <c r="F2786" t="str">
        <f>VLOOKUP($D2786,LU_A!$C$2:$D$13,2,TRUE)</f>
        <v>SmC</v>
      </c>
      <c r="G2786">
        <v>7140</v>
      </c>
      <c r="H2786" t="s">
        <v>8219</v>
      </c>
      <c r="I2786" t="s">
        <v>8224</v>
      </c>
      <c r="J2786" t="s">
        <v>8246</v>
      </c>
      <c r="K2786">
        <v>1414608843</v>
      </c>
      <c r="L2786" s="8">
        <f t="shared" si="430"/>
        <v>41941.787534722222</v>
      </c>
      <c r="M2786" s="8">
        <f t="shared" si="433"/>
        <v>41941</v>
      </c>
      <c r="N2786" s="9">
        <f t="shared" si="434"/>
        <v>0.78753472222160781</v>
      </c>
      <c r="O2786">
        <v>1412794443</v>
      </c>
      <c r="P2786" s="8">
        <f t="shared" si="431"/>
        <v>41920.787534722222</v>
      </c>
      <c r="Q2786" s="8">
        <f t="shared" si="435"/>
        <v>41920</v>
      </c>
      <c r="R2786" s="9">
        <f t="shared" si="436"/>
        <v>0.78753472222160781</v>
      </c>
      <c r="S2786" t="b">
        <v>0</v>
      </c>
      <c r="T2786">
        <v>108</v>
      </c>
      <c r="U2786">
        <f t="shared" si="437"/>
        <v>108</v>
      </c>
      <c r="V2786" t="str">
        <f t="shared" si="438"/>
        <v/>
      </c>
      <c r="W2786" t="b">
        <v>1</v>
      </c>
      <c r="X2786" t="s">
        <v>8269</v>
      </c>
      <c r="Y2786" s="3">
        <f t="shared" si="439"/>
        <v>1.19</v>
      </c>
      <c r="Z2786" s="4">
        <f t="shared" si="432"/>
        <v>66.111111111111114</v>
      </c>
      <c r="AA2786" t="s">
        <v>8313</v>
      </c>
      <c r="AB2786" t="s">
        <v>8314</v>
      </c>
      <c r="AC2786">
        <f>1</f>
        <v>1</v>
      </c>
    </row>
    <row r="2787" spans="1:29" ht="43.2" x14ac:dyDescent="0.3">
      <c r="A2787">
        <v>2785</v>
      </c>
      <c r="B2787" s="1" t="s">
        <v>2785</v>
      </c>
      <c r="C2787" s="1" t="s">
        <v>6895</v>
      </c>
      <c r="D2787">
        <v>5000</v>
      </c>
      <c r="E2787">
        <f>VLOOKUP(D2787,LU_A!$C$2:$D$13,1,TRUE)</f>
        <v>5000</v>
      </c>
      <c r="F2787" t="str">
        <f>VLOOKUP($D2787,LU_A!$C$2:$D$13,2,TRUE)</f>
        <v>SmC</v>
      </c>
      <c r="G2787">
        <v>5234</v>
      </c>
      <c r="H2787" t="s">
        <v>8219</v>
      </c>
      <c r="I2787" t="s">
        <v>8224</v>
      </c>
      <c r="J2787" t="s">
        <v>8246</v>
      </c>
      <c r="K2787">
        <v>1470430800</v>
      </c>
      <c r="L2787" s="8">
        <f t="shared" si="430"/>
        <v>42587.875</v>
      </c>
      <c r="M2787" s="8">
        <f t="shared" si="433"/>
        <v>42587</v>
      </c>
      <c r="N2787" s="9">
        <f t="shared" si="434"/>
        <v>0.875</v>
      </c>
      <c r="O2787">
        <v>1467865967</v>
      </c>
      <c r="P2787" s="8">
        <f t="shared" si="431"/>
        <v>42558.189432870371</v>
      </c>
      <c r="Q2787" s="8">
        <f t="shared" si="435"/>
        <v>42558</v>
      </c>
      <c r="R2787" s="9">
        <f t="shared" si="436"/>
        <v>0.18943287037109258</v>
      </c>
      <c r="S2787" t="b">
        <v>0</v>
      </c>
      <c r="T2787">
        <v>142</v>
      </c>
      <c r="U2787">
        <f t="shared" si="437"/>
        <v>142</v>
      </c>
      <c r="V2787" t="str">
        <f t="shared" si="438"/>
        <v/>
      </c>
      <c r="W2787" t="b">
        <v>1</v>
      </c>
      <c r="X2787" t="s">
        <v>8269</v>
      </c>
      <c r="Y2787" s="3">
        <f t="shared" si="439"/>
        <v>1.0468</v>
      </c>
      <c r="Z2787" s="4">
        <f t="shared" si="432"/>
        <v>36.859154929577464</v>
      </c>
      <c r="AA2787" t="s">
        <v>8313</v>
      </c>
      <c r="AB2787" t="s">
        <v>8314</v>
      </c>
      <c r="AC2787">
        <f>1</f>
        <v>1</v>
      </c>
    </row>
    <row r="2788" spans="1:29" ht="28.8" x14ac:dyDescent="0.3">
      <c r="A2788">
        <v>2786</v>
      </c>
      <c r="B2788" s="1" t="s">
        <v>2786</v>
      </c>
      <c r="C2788" s="1" t="s">
        <v>6896</v>
      </c>
      <c r="D2788">
        <v>2500</v>
      </c>
      <c r="E2788">
        <f>VLOOKUP(D2788,LU_A!$C$2:$D$13,1,TRUE)</f>
        <v>1000</v>
      </c>
      <c r="F2788" t="str">
        <f>VLOOKUP($D2788,LU_A!$C$2:$D$13,2,TRUE)</f>
        <v>SmB</v>
      </c>
      <c r="G2788">
        <v>2946</v>
      </c>
      <c r="H2788" t="s">
        <v>8219</v>
      </c>
      <c r="I2788" t="s">
        <v>8225</v>
      </c>
      <c r="J2788" t="s">
        <v>8247</v>
      </c>
      <c r="K2788">
        <v>1404913180</v>
      </c>
      <c r="L2788" s="8">
        <f t="shared" si="430"/>
        <v>41829.569212962961</v>
      </c>
      <c r="M2788" s="8">
        <f t="shared" si="433"/>
        <v>41829</v>
      </c>
      <c r="N2788" s="9">
        <f t="shared" si="434"/>
        <v>0.56921296296059154</v>
      </c>
      <c r="O2788">
        <v>1403703580</v>
      </c>
      <c r="P2788" s="8">
        <f t="shared" si="431"/>
        <v>41815.569212962961</v>
      </c>
      <c r="Q2788" s="8">
        <f t="shared" si="435"/>
        <v>41815</v>
      </c>
      <c r="R2788" s="9">
        <f t="shared" si="436"/>
        <v>0.56921296296059154</v>
      </c>
      <c r="S2788" t="b">
        <v>0</v>
      </c>
      <c r="T2788">
        <v>74</v>
      </c>
      <c r="U2788">
        <f t="shared" si="437"/>
        <v>74</v>
      </c>
      <c r="V2788" t="str">
        <f t="shared" si="438"/>
        <v/>
      </c>
      <c r="W2788" t="b">
        <v>1</v>
      </c>
      <c r="X2788" t="s">
        <v>8269</v>
      </c>
      <c r="Y2788" s="3">
        <f t="shared" si="439"/>
        <v>1.1783999999999999</v>
      </c>
      <c r="Z2788" s="4">
        <f t="shared" si="432"/>
        <v>39.810810810810814</v>
      </c>
      <c r="AA2788" t="s">
        <v>8313</v>
      </c>
      <c r="AB2788" t="s">
        <v>8314</v>
      </c>
      <c r="AC2788">
        <f>1</f>
        <v>1</v>
      </c>
    </row>
    <row r="2789" spans="1:29" ht="43.2" x14ac:dyDescent="0.3">
      <c r="A2789">
        <v>2787</v>
      </c>
      <c r="B2789" s="1" t="s">
        <v>2787</v>
      </c>
      <c r="C2789" s="1" t="s">
        <v>6897</v>
      </c>
      <c r="D2789">
        <v>1000</v>
      </c>
      <c r="E2789">
        <f>VLOOKUP(D2789,LU_A!$C$2:$D$13,1,TRUE)</f>
        <v>1000</v>
      </c>
      <c r="F2789" t="str">
        <f>VLOOKUP($D2789,LU_A!$C$2:$D$13,2,TRUE)</f>
        <v>SmB</v>
      </c>
      <c r="G2789">
        <v>1197</v>
      </c>
      <c r="H2789" t="s">
        <v>8219</v>
      </c>
      <c r="I2789" t="s">
        <v>8224</v>
      </c>
      <c r="J2789" t="s">
        <v>8246</v>
      </c>
      <c r="K2789">
        <v>1405658752</v>
      </c>
      <c r="L2789" s="8">
        <f t="shared" si="430"/>
        <v>41838.198518518519</v>
      </c>
      <c r="M2789" s="8">
        <f t="shared" si="433"/>
        <v>41838</v>
      </c>
      <c r="N2789" s="9">
        <f t="shared" si="434"/>
        <v>0.19851851851854008</v>
      </c>
      <c r="O2789">
        <v>1403066752</v>
      </c>
      <c r="P2789" s="8">
        <f t="shared" si="431"/>
        <v>41808.198518518519</v>
      </c>
      <c r="Q2789" s="8">
        <f t="shared" si="435"/>
        <v>41808</v>
      </c>
      <c r="R2789" s="9">
        <f t="shared" si="436"/>
        <v>0.19851851851854008</v>
      </c>
      <c r="S2789" t="b">
        <v>0</v>
      </c>
      <c r="T2789">
        <v>38</v>
      </c>
      <c r="U2789">
        <f t="shared" si="437"/>
        <v>38</v>
      </c>
      <c r="V2789" t="str">
        <f t="shared" si="438"/>
        <v/>
      </c>
      <c r="W2789" t="b">
        <v>1</v>
      </c>
      <c r="X2789" t="s">
        <v>8269</v>
      </c>
      <c r="Y2789" s="3">
        <f t="shared" si="439"/>
        <v>1.1970000000000001</v>
      </c>
      <c r="Z2789" s="4">
        <f t="shared" si="432"/>
        <v>31.5</v>
      </c>
      <c r="AA2789" t="s">
        <v>8313</v>
      </c>
      <c r="AB2789" t="s">
        <v>8314</v>
      </c>
      <c r="AC2789">
        <f>1</f>
        <v>1</v>
      </c>
    </row>
    <row r="2790" spans="1:29" ht="43.2" x14ac:dyDescent="0.3">
      <c r="A2790">
        <v>2788</v>
      </c>
      <c r="B2790" s="1" t="s">
        <v>2788</v>
      </c>
      <c r="C2790" s="1" t="s">
        <v>6898</v>
      </c>
      <c r="D2790">
        <v>2000</v>
      </c>
      <c r="E2790">
        <f>VLOOKUP(D2790,LU_A!$C$2:$D$13,1,TRUE)</f>
        <v>1000</v>
      </c>
      <c r="F2790" t="str">
        <f>VLOOKUP($D2790,LU_A!$C$2:$D$13,2,TRUE)</f>
        <v>SmB</v>
      </c>
      <c r="G2790">
        <v>2050</v>
      </c>
      <c r="H2790" t="s">
        <v>8219</v>
      </c>
      <c r="I2790" t="s">
        <v>8224</v>
      </c>
      <c r="J2790" t="s">
        <v>8246</v>
      </c>
      <c r="K2790">
        <v>1469811043</v>
      </c>
      <c r="L2790" s="8">
        <f t="shared" si="430"/>
        <v>42580.701886574068</v>
      </c>
      <c r="M2790" s="8">
        <f t="shared" si="433"/>
        <v>42580</v>
      </c>
      <c r="N2790" s="9">
        <f t="shared" si="434"/>
        <v>0.70188657406833954</v>
      </c>
      <c r="O2790">
        <v>1467219043</v>
      </c>
      <c r="P2790" s="8">
        <f t="shared" si="431"/>
        <v>42550.701886574068</v>
      </c>
      <c r="Q2790" s="8">
        <f t="shared" si="435"/>
        <v>42550</v>
      </c>
      <c r="R2790" s="9">
        <f t="shared" si="436"/>
        <v>0.70188657406833954</v>
      </c>
      <c r="S2790" t="b">
        <v>0</v>
      </c>
      <c r="T2790">
        <v>20</v>
      </c>
      <c r="U2790">
        <f t="shared" si="437"/>
        <v>20</v>
      </c>
      <c r="V2790" t="str">
        <f t="shared" si="438"/>
        <v/>
      </c>
      <c r="W2790" t="b">
        <v>1</v>
      </c>
      <c r="X2790" t="s">
        <v>8269</v>
      </c>
      <c r="Y2790" s="3">
        <f t="shared" si="439"/>
        <v>1.0249999999999999</v>
      </c>
      <c r="Z2790" s="4">
        <f t="shared" si="432"/>
        <v>102.5</v>
      </c>
      <c r="AA2790" t="s">
        <v>8313</v>
      </c>
      <c r="AB2790" t="s">
        <v>8314</v>
      </c>
      <c r="AC2790">
        <f>1</f>
        <v>1</v>
      </c>
    </row>
    <row r="2791" spans="1:29" ht="28.8" x14ac:dyDescent="0.3">
      <c r="A2791">
        <v>2789</v>
      </c>
      <c r="B2791" s="1" t="s">
        <v>2789</v>
      </c>
      <c r="C2791" s="1" t="s">
        <v>6899</v>
      </c>
      <c r="D2791">
        <v>3000</v>
      </c>
      <c r="E2791">
        <f>VLOOKUP(D2791,LU_A!$C$2:$D$13,1,TRUE)</f>
        <v>1000</v>
      </c>
      <c r="F2791" t="str">
        <f>VLOOKUP($D2791,LU_A!$C$2:$D$13,2,TRUE)</f>
        <v>SmB</v>
      </c>
      <c r="G2791">
        <v>3035</v>
      </c>
      <c r="H2791" t="s">
        <v>8219</v>
      </c>
      <c r="I2791" t="s">
        <v>8224</v>
      </c>
      <c r="J2791" t="s">
        <v>8246</v>
      </c>
      <c r="K2791">
        <v>1426132800</v>
      </c>
      <c r="L2791" s="8">
        <f t="shared" si="430"/>
        <v>42075.166666666672</v>
      </c>
      <c r="M2791" s="8">
        <f t="shared" si="433"/>
        <v>42075</v>
      </c>
      <c r="N2791" s="9">
        <f t="shared" si="434"/>
        <v>0.16666666667151731</v>
      </c>
      <c r="O2791">
        <v>1424477934</v>
      </c>
      <c r="P2791" s="8">
        <f t="shared" si="431"/>
        <v>42056.013124999998</v>
      </c>
      <c r="Q2791" s="8">
        <f t="shared" si="435"/>
        <v>42056</v>
      </c>
      <c r="R2791" s="9">
        <f t="shared" si="436"/>
        <v>1.3124999997671694E-2</v>
      </c>
      <c r="S2791" t="b">
        <v>0</v>
      </c>
      <c r="T2791">
        <v>24</v>
      </c>
      <c r="U2791">
        <f t="shared" si="437"/>
        <v>24</v>
      </c>
      <c r="V2791" t="str">
        <f t="shared" si="438"/>
        <v/>
      </c>
      <c r="W2791" t="b">
        <v>1</v>
      </c>
      <c r="X2791" t="s">
        <v>8269</v>
      </c>
      <c r="Y2791" s="3">
        <f t="shared" si="439"/>
        <v>1.0116666666666667</v>
      </c>
      <c r="Z2791" s="4">
        <f t="shared" si="432"/>
        <v>126.45833333333333</v>
      </c>
      <c r="AA2791" t="s">
        <v>8313</v>
      </c>
      <c r="AB2791" t="s">
        <v>8314</v>
      </c>
      <c r="AC2791">
        <f>1</f>
        <v>1</v>
      </c>
    </row>
    <row r="2792" spans="1:29" ht="43.2" x14ac:dyDescent="0.3">
      <c r="A2792">
        <v>2790</v>
      </c>
      <c r="B2792" s="1" t="s">
        <v>2790</v>
      </c>
      <c r="C2792" s="1" t="s">
        <v>6900</v>
      </c>
      <c r="D2792">
        <v>3000</v>
      </c>
      <c r="E2792">
        <f>VLOOKUP(D2792,LU_A!$C$2:$D$13,1,TRUE)</f>
        <v>1000</v>
      </c>
      <c r="F2792" t="str">
        <f>VLOOKUP($D2792,LU_A!$C$2:$D$13,2,TRUE)</f>
        <v>SmB</v>
      </c>
      <c r="G2792">
        <v>3160</v>
      </c>
      <c r="H2792" t="s">
        <v>8219</v>
      </c>
      <c r="I2792" t="s">
        <v>8224</v>
      </c>
      <c r="J2792" t="s">
        <v>8246</v>
      </c>
      <c r="K2792">
        <v>1423693903</v>
      </c>
      <c r="L2792" s="8">
        <f t="shared" si="430"/>
        <v>42046.938692129625</v>
      </c>
      <c r="M2792" s="8">
        <f t="shared" si="433"/>
        <v>42046</v>
      </c>
      <c r="N2792" s="9">
        <f t="shared" si="434"/>
        <v>0.93869212962454185</v>
      </c>
      <c r="O2792">
        <v>1421101903</v>
      </c>
      <c r="P2792" s="8">
        <f t="shared" si="431"/>
        <v>42016.938692129625</v>
      </c>
      <c r="Q2792" s="8">
        <f t="shared" si="435"/>
        <v>42016</v>
      </c>
      <c r="R2792" s="9">
        <f t="shared" si="436"/>
        <v>0.93869212962454185</v>
      </c>
      <c r="S2792" t="b">
        <v>0</v>
      </c>
      <c r="T2792">
        <v>66</v>
      </c>
      <c r="U2792">
        <f t="shared" si="437"/>
        <v>66</v>
      </c>
      <c r="V2792" t="str">
        <f t="shared" si="438"/>
        <v/>
      </c>
      <c r="W2792" t="b">
        <v>1</v>
      </c>
      <c r="X2792" t="s">
        <v>8269</v>
      </c>
      <c r="Y2792" s="3">
        <f t="shared" si="439"/>
        <v>1.0533333333333332</v>
      </c>
      <c r="Z2792" s="4">
        <f t="shared" si="432"/>
        <v>47.878787878787875</v>
      </c>
      <c r="AA2792" t="s">
        <v>8313</v>
      </c>
      <c r="AB2792" t="s">
        <v>8314</v>
      </c>
      <c r="AC2792">
        <f>1</f>
        <v>1</v>
      </c>
    </row>
    <row r="2793" spans="1:29" ht="43.2" x14ac:dyDescent="0.3">
      <c r="A2793">
        <v>2791</v>
      </c>
      <c r="B2793" s="1" t="s">
        <v>2791</v>
      </c>
      <c r="C2793" s="1" t="s">
        <v>6901</v>
      </c>
      <c r="D2793">
        <v>2000</v>
      </c>
      <c r="E2793">
        <f>VLOOKUP(D2793,LU_A!$C$2:$D$13,1,TRUE)</f>
        <v>1000</v>
      </c>
      <c r="F2793" t="str">
        <f>VLOOKUP($D2793,LU_A!$C$2:$D$13,2,TRUE)</f>
        <v>SmB</v>
      </c>
      <c r="G2793">
        <v>2050</v>
      </c>
      <c r="H2793" t="s">
        <v>8219</v>
      </c>
      <c r="I2793" t="s">
        <v>8224</v>
      </c>
      <c r="J2793" t="s">
        <v>8246</v>
      </c>
      <c r="K2793">
        <v>1473393600</v>
      </c>
      <c r="L2793" s="8">
        <f t="shared" si="430"/>
        <v>42622.166666666672</v>
      </c>
      <c r="M2793" s="8">
        <f t="shared" si="433"/>
        <v>42622</v>
      </c>
      <c r="N2793" s="9">
        <f t="shared" si="434"/>
        <v>0.16666666667151731</v>
      </c>
      <c r="O2793">
        <v>1470778559</v>
      </c>
      <c r="P2793" s="8">
        <f t="shared" si="431"/>
        <v>42591.899988425925</v>
      </c>
      <c r="Q2793" s="8">
        <f t="shared" si="435"/>
        <v>42591</v>
      </c>
      <c r="R2793" s="9">
        <f t="shared" si="436"/>
        <v>0.89998842592467554</v>
      </c>
      <c r="S2793" t="b">
        <v>0</v>
      </c>
      <c r="T2793">
        <v>28</v>
      </c>
      <c r="U2793">
        <f t="shared" si="437"/>
        <v>28</v>
      </c>
      <c r="V2793" t="str">
        <f t="shared" si="438"/>
        <v/>
      </c>
      <c r="W2793" t="b">
        <v>1</v>
      </c>
      <c r="X2793" t="s">
        <v>8269</v>
      </c>
      <c r="Y2793" s="3">
        <f t="shared" si="439"/>
        <v>1.0249999999999999</v>
      </c>
      <c r="Z2793" s="4">
        <f t="shared" si="432"/>
        <v>73.214285714285708</v>
      </c>
      <c r="AA2793" t="s">
        <v>8313</v>
      </c>
      <c r="AB2793" t="s">
        <v>8314</v>
      </c>
      <c r="AC2793">
        <f>1</f>
        <v>1</v>
      </c>
    </row>
    <row r="2794" spans="1:29" ht="43.2" x14ac:dyDescent="0.3">
      <c r="A2794">
        <v>2792</v>
      </c>
      <c r="B2794" s="1" t="s">
        <v>2792</v>
      </c>
      <c r="C2794" s="1" t="s">
        <v>6902</v>
      </c>
      <c r="D2794">
        <v>2000</v>
      </c>
      <c r="E2794">
        <f>VLOOKUP(D2794,LU_A!$C$2:$D$13,1,TRUE)</f>
        <v>1000</v>
      </c>
      <c r="F2794" t="str">
        <f>VLOOKUP($D2794,LU_A!$C$2:$D$13,2,TRUE)</f>
        <v>SmB</v>
      </c>
      <c r="G2794">
        <v>2152</v>
      </c>
      <c r="H2794" t="s">
        <v>8219</v>
      </c>
      <c r="I2794" t="s">
        <v>8224</v>
      </c>
      <c r="J2794" t="s">
        <v>8246</v>
      </c>
      <c r="K2794">
        <v>1439357559</v>
      </c>
      <c r="L2794" s="8">
        <f t="shared" si="430"/>
        <v>42228.231006944443</v>
      </c>
      <c r="M2794" s="8">
        <f t="shared" si="433"/>
        <v>42228</v>
      </c>
      <c r="N2794" s="9">
        <f t="shared" si="434"/>
        <v>0.23100694444292458</v>
      </c>
      <c r="O2794">
        <v>1435469559</v>
      </c>
      <c r="P2794" s="8">
        <f t="shared" si="431"/>
        <v>42183.231006944443</v>
      </c>
      <c r="Q2794" s="8">
        <f t="shared" si="435"/>
        <v>42183</v>
      </c>
      <c r="R2794" s="9">
        <f t="shared" si="436"/>
        <v>0.23100694444292458</v>
      </c>
      <c r="S2794" t="b">
        <v>0</v>
      </c>
      <c r="T2794">
        <v>24</v>
      </c>
      <c r="U2794">
        <f t="shared" si="437"/>
        <v>24</v>
      </c>
      <c r="V2794" t="str">
        <f t="shared" si="438"/>
        <v/>
      </c>
      <c r="W2794" t="b">
        <v>1</v>
      </c>
      <c r="X2794" t="s">
        <v>8269</v>
      </c>
      <c r="Y2794" s="3">
        <f t="shared" si="439"/>
        <v>1.0760000000000001</v>
      </c>
      <c r="Z2794" s="4">
        <f t="shared" si="432"/>
        <v>89.666666666666671</v>
      </c>
      <c r="AA2794" t="s">
        <v>8313</v>
      </c>
      <c r="AB2794" t="s">
        <v>8314</v>
      </c>
      <c r="AC2794">
        <f>1</f>
        <v>1</v>
      </c>
    </row>
    <row r="2795" spans="1:29" ht="57.6" x14ac:dyDescent="0.3">
      <c r="A2795">
        <v>2793</v>
      </c>
      <c r="B2795" s="1" t="s">
        <v>2793</v>
      </c>
      <c r="C2795" s="1" t="s">
        <v>6903</v>
      </c>
      <c r="D2795">
        <v>10000</v>
      </c>
      <c r="E2795">
        <f>VLOOKUP(D2795,LU_A!$C$2:$D$13,1,TRUE)</f>
        <v>10000</v>
      </c>
      <c r="F2795" t="str">
        <f>VLOOKUP($D2795,LU_A!$C$2:$D$13,2,TRUE)</f>
        <v>SmD</v>
      </c>
      <c r="G2795">
        <v>11056.75</v>
      </c>
      <c r="H2795" t="s">
        <v>8219</v>
      </c>
      <c r="I2795" t="s">
        <v>8226</v>
      </c>
      <c r="J2795" t="s">
        <v>8248</v>
      </c>
      <c r="K2795">
        <v>1437473005</v>
      </c>
      <c r="L2795" s="8">
        <f t="shared" si="430"/>
        <v>42206.419039351851</v>
      </c>
      <c r="M2795" s="8">
        <f t="shared" si="433"/>
        <v>42206</v>
      </c>
      <c r="N2795" s="9">
        <f t="shared" si="434"/>
        <v>0.41903935185109731</v>
      </c>
      <c r="O2795">
        <v>1434881005</v>
      </c>
      <c r="P2795" s="8">
        <f t="shared" si="431"/>
        <v>42176.419039351851</v>
      </c>
      <c r="Q2795" s="8">
        <f t="shared" si="435"/>
        <v>42176</v>
      </c>
      <c r="R2795" s="9">
        <f t="shared" si="436"/>
        <v>0.41903935185109731</v>
      </c>
      <c r="S2795" t="b">
        <v>0</v>
      </c>
      <c r="T2795">
        <v>73</v>
      </c>
      <c r="U2795">
        <f t="shared" si="437"/>
        <v>73</v>
      </c>
      <c r="V2795" t="str">
        <f t="shared" si="438"/>
        <v/>
      </c>
      <c r="W2795" t="b">
        <v>1</v>
      </c>
      <c r="X2795" t="s">
        <v>8269</v>
      </c>
      <c r="Y2795" s="3">
        <f t="shared" si="439"/>
        <v>1.105675</v>
      </c>
      <c r="Z2795" s="4">
        <f t="shared" si="432"/>
        <v>151.4623287671233</v>
      </c>
      <c r="AA2795" t="s">
        <v>8313</v>
      </c>
      <c r="AB2795" t="s">
        <v>8314</v>
      </c>
      <c r="AC2795">
        <f>1</f>
        <v>1</v>
      </c>
    </row>
    <row r="2796" spans="1:29" ht="57.6" x14ac:dyDescent="0.3">
      <c r="A2796">
        <v>2794</v>
      </c>
      <c r="B2796" s="1" t="s">
        <v>2794</v>
      </c>
      <c r="C2796" s="1" t="s">
        <v>6904</v>
      </c>
      <c r="D2796">
        <v>50</v>
      </c>
      <c r="E2796">
        <f>VLOOKUP(D2796,LU_A!$C$2:$D$13,1,TRUE)</f>
        <v>0</v>
      </c>
      <c r="F2796" t="str">
        <f>VLOOKUP($D2796,LU_A!$C$2:$D$13,2,TRUE)</f>
        <v>SmA</v>
      </c>
      <c r="G2796">
        <v>75</v>
      </c>
      <c r="H2796" t="s">
        <v>8219</v>
      </c>
      <c r="I2796" t="s">
        <v>8225</v>
      </c>
      <c r="J2796" t="s">
        <v>8247</v>
      </c>
      <c r="K2796">
        <v>1457031600</v>
      </c>
      <c r="L2796" s="8">
        <f t="shared" si="430"/>
        <v>42432.791666666672</v>
      </c>
      <c r="M2796" s="8">
        <f t="shared" si="433"/>
        <v>42432</v>
      </c>
      <c r="N2796" s="9">
        <f t="shared" si="434"/>
        <v>0.79166666667151731</v>
      </c>
      <c r="O2796">
        <v>1455640559</v>
      </c>
      <c r="P2796" s="8">
        <f t="shared" si="431"/>
        <v>42416.691655092596</v>
      </c>
      <c r="Q2796" s="8">
        <f t="shared" si="435"/>
        <v>42416</v>
      </c>
      <c r="R2796" s="9">
        <f t="shared" si="436"/>
        <v>0.69165509259619284</v>
      </c>
      <c r="S2796" t="b">
        <v>0</v>
      </c>
      <c r="T2796">
        <v>3</v>
      </c>
      <c r="U2796">
        <f t="shared" si="437"/>
        <v>3</v>
      </c>
      <c r="V2796" t="str">
        <f t="shared" si="438"/>
        <v/>
      </c>
      <c r="W2796" t="b">
        <v>1</v>
      </c>
      <c r="X2796" t="s">
        <v>8269</v>
      </c>
      <c r="Y2796" s="3">
        <f t="shared" si="439"/>
        <v>1.5</v>
      </c>
      <c r="Z2796" s="4">
        <f t="shared" si="432"/>
        <v>25</v>
      </c>
      <c r="AA2796" t="s">
        <v>8313</v>
      </c>
      <c r="AB2796" t="s">
        <v>8314</v>
      </c>
      <c r="AC2796">
        <f>1</f>
        <v>1</v>
      </c>
    </row>
    <row r="2797" spans="1:29" ht="43.2" x14ac:dyDescent="0.3">
      <c r="A2797">
        <v>2795</v>
      </c>
      <c r="B2797" s="1" t="s">
        <v>2795</v>
      </c>
      <c r="C2797" s="1" t="s">
        <v>6905</v>
      </c>
      <c r="D2797">
        <v>700</v>
      </c>
      <c r="E2797">
        <f>VLOOKUP(D2797,LU_A!$C$2:$D$13,1,TRUE)</f>
        <v>0</v>
      </c>
      <c r="F2797" t="str">
        <f>VLOOKUP($D2797,LU_A!$C$2:$D$13,2,TRUE)</f>
        <v>SmA</v>
      </c>
      <c r="G2797">
        <v>730</v>
      </c>
      <c r="H2797" t="s">
        <v>8219</v>
      </c>
      <c r="I2797" t="s">
        <v>8224</v>
      </c>
      <c r="J2797" t="s">
        <v>8246</v>
      </c>
      <c r="K2797">
        <v>1402095600</v>
      </c>
      <c r="L2797" s="8">
        <f t="shared" si="430"/>
        <v>41796.958333333336</v>
      </c>
      <c r="M2797" s="8">
        <f t="shared" si="433"/>
        <v>41796</v>
      </c>
      <c r="N2797" s="9">
        <f t="shared" si="434"/>
        <v>0.95833333333575865</v>
      </c>
      <c r="O2797">
        <v>1400675841</v>
      </c>
      <c r="P2797" s="8">
        <f t="shared" si="431"/>
        <v>41780.525937500002</v>
      </c>
      <c r="Q2797" s="8">
        <f t="shared" si="435"/>
        <v>41780</v>
      </c>
      <c r="R2797" s="9">
        <f t="shared" si="436"/>
        <v>0.52593750000232831</v>
      </c>
      <c r="S2797" t="b">
        <v>0</v>
      </c>
      <c r="T2797">
        <v>20</v>
      </c>
      <c r="U2797">
        <f t="shared" si="437"/>
        <v>20</v>
      </c>
      <c r="V2797" t="str">
        <f t="shared" si="438"/>
        <v/>
      </c>
      <c r="W2797" t="b">
        <v>1</v>
      </c>
      <c r="X2797" t="s">
        <v>8269</v>
      </c>
      <c r="Y2797" s="3">
        <f t="shared" si="439"/>
        <v>1.0428571428571429</v>
      </c>
      <c r="Z2797" s="4">
        <f t="shared" si="432"/>
        <v>36.5</v>
      </c>
      <c r="AA2797" t="s">
        <v>8313</v>
      </c>
      <c r="AB2797" t="s">
        <v>8314</v>
      </c>
      <c r="AC2797">
        <f>1</f>
        <v>1</v>
      </c>
    </row>
    <row r="2798" spans="1:29" ht="43.2" x14ac:dyDescent="0.3">
      <c r="A2798">
        <v>2796</v>
      </c>
      <c r="B2798" s="1" t="s">
        <v>2796</v>
      </c>
      <c r="C2798" s="1" t="s">
        <v>6906</v>
      </c>
      <c r="D2798">
        <v>800</v>
      </c>
      <c r="E2798">
        <f>VLOOKUP(D2798,LU_A!$C$2:$D$13,1,TRUE)</f>
        <v>0</v>
      </c>
      <c r="F2798" t="str">
        <f>VLOOKUP($D2798,LU_A!$C$2:$D$13,2,TRUE)</f>
        <v>SmA</v>
      </c>
      <c r="G2798">
        <v>924</v>
      </c>
      <c r="H2798" t="s">
        <v>8219</v>
      </c>
      <c r="I2798" t="s">
        <v>8225</v>
      </c>
      <c r="J2798" t="s">
        <v>8247</v>
      </c>
      <c r="K2798">
        <v>1404564028</v>
      </c>
      <c r="L2798" s="8">
        <f t="shared" si="430"/>
        <v>41825.528101851851</v>
      </c>
      <c r="M2798" s="8">
        <f t="shared" si="433"/>
        <v>41825</v>
      </c>
      <c r="N2798" s="9">
        <f t="shared" si="434"/>
        <v>0.52810185185080627</v>
      </c>
      <c r="O2798">
        <v>1401972028</v>
      </c>
      <c r="P2798" s="8">
        <f t="shared" si="431"/>
        <v>41795.528101851851</v>
      </c>
      <c r="Q2798" s="8">
        <f t="shared" si="435"/>
        <v>41795</v>
      </c>
      <c r="R2798" s="9">
        <f t="shared" si="436"/>
        <v>0.52810185185080627</v>
      </c>
      <c r="S2798" t="b">
        <v>0</v>
      </c>
      <c r="T2798">
        <v>21</v>
      </c>
      <c r="U2798">
        <f t="shared" si="437"/>
        <v>21</v>
      </c>
      <c r="V2798" t="str">
        <f t="shared" si="438"/>
        <v/>
      </c>
      <c r="W2798" t="b">
        <v>1</v>
      </c>
      <c r="X2798" t="s">
        <v>8269</v>
      </c>
      <c r="Y2798" s="3">
        <f t="shared" si="439"/>
        <v>1.155</v>
      </c>
      <c r="Z2798" s="4">
        <f t="shared" si="432"/>
        <v>44</v>
      </c>
      <c r="AA2798" t="s">
        <v>8313</v>
      </c>
      <c r="AB2798" t="s">
        <v>8314</v>
      </c>
      <c r="AC2798">
        <f>1</f>
        <v>1</v>
      </c>
    </row>
    <row r="2799" spans="1:29" ht="43.2" x14ac:dyDescent="0.3">
      <c r="A2799">
        <v>2797</v>
      </c>
      <c r="B2799" s="1" t="s">
        <v>2797</v>
      </c>
      <c r="C2799" s="1" t="s">
        <v>6907</v>
      </c>
      <c r="D2799">
        <v>8000</v>
      </c>
      <c r="E2799">
        <f>VLOOKUP(D2799,LU_A!$C$2:$D$13,1,TRUE)</f>
        <v>5000</v>
      </c>
      <c r="F2799" t="str">
        <f>VLOOKUP($D2799,LU_A!$C$2:$D$13,2,TRUE)</f>
        <v>SmC</v>
      </c>
      <c r="G2799">
        <v>8211.61</v>
      </c>
      <c r="H2799" t="s">
        <v>8219</v>
      </c>
      <c r="I2799" t="s">
        <v>8225</v>
      </c>
      <c r="J2799" t="s">
        <v>8247</v>
      </c>
      <c r="K2799">
        <v>1404858840</v>
      </c>
      <c r="L2799" s="8">
        <f t="shared" si="430"/>
        <v>41828.94027777778</v>
      </c>
      <c r="M2799" s="8">
        <f t="shared" si="433"/>
        <v>41828</v>
      </c>
      <c r="N2799" s="9">
        <f t="shared" si="434"/>
        <v>0.94027777777955635</v>
      </c>
      <c r="O2799">
        <v>1402266840</v>
      </c>
      <c r="P2799" s="8">
        <f t="shared" si="431"/>
        <v>41798.94027777778</v>
      </c>
      <c r="Q2799" s="8">
        <f t="shared" si="435"/>
        <v>41798</v>
      </c>
      <c r="R2799" s="9">
        <f t="shared" si="436"/>
        <v>0.94027777777955635</v>
      </c>
      <c r="S2799" t="b">
        <v>0</v>
      </c>
      <c r="T2799">
        <v>94</v>
      </c>
      <c r="U2799">
        <f t="shared" si="437"/>
        <v>94</v>
      </c>
      <c r="V2799" t="str">
        <f t="shared" si="438"/>
        <v/>
      </c>
      <c r="W2799" t="b">
        <v>1</v>
      </c>
      <c r="X2799" t="s">
        <v>8269</v>
      </c>
      <c r="Y2799" s="3">
        <f t="shared" si="439"/>
        <v>1.02645125</v>
      </c>
      <c r="Z2799" s="4">
        <f t="shared" si="432"/>
        <v>87.357553191489373</v>
      </c>
      <c r="AA2799" t="s">
        <v>8313</v>
      </c>
      <c r="AB2799" t="s">
        <v>8314</v>
      </c>
      <c r="AC2799">
        <f>1</f>
        <v>1</v>
      </c>
    </row>
    <row r="2800" spans="1:29" ht="43.2" x14ac:dyDescent="0.3">
      <c r="A2800">
        <v>2798</v>
      </c>
      <c r="B2800" s="1" t="s">
        <v>2798</v>
      </c>
      <c r="C2800" s="1" t="s">
        <v>6908</v>
      </c>
      <c r="D2800">
        <v>5000</v>
      </c>
      <c r="E2800">
        <f>VLOOKUP(D2800,LU_A!$C$2:$D$13,1,TRUE)</f>
        <v>5000</v>
      </c>
      <c r="F2800" t="str">
        <f>VLOOKUP($D2800,LU_A!$C$2:$D$13,2,TRUE)</f>
        <v>SmC</v>
      </c>
      <c r="G2800">
        <v>5070</v>
      </c>
      <c r="H2800" t="s">
        <v>8219</v>
      </c>
      <c r="I2800" t="s">
        <v>8225</v>
      </c>
      <c r="J2800" t="s">
        <v>8247</v>
      </c>
      <c r="K2800">
        <v>1438358400</v>
      </c>
      <c r="L2800" s="8">
        <f t="shared" si="430"/>
        <v>42216.666666666672</v>
      </c>
      <c r="M2800" s="8">
        <f t="shared" si="433"/>
        <v>42216</v>
      </c>
      <c r="N2800" s="9">
        <f t="shared" si="434"/>
        <v>0.66666666667151731</v>
      </c>
      <c r="O2800">
        <v>1437063121</v>
      </c>
      <c r="P2800" s="8">
        <f t="shared" si="431"/>
        <v>42201.675011574072</v>
      </c>
      <c r="Q2800" s="8">
        <f t="shared" si="435"/>
        <v>42201</v>
      </c>
      <c r="R2800" s="9">
        <f t="shared" si="436"/>
        <v>0.67501157407241408</v>
      </c>
      <c r="S2800" t="b">
        <v>0</v>
      </c>
      <c r="T2800">
        <v>139</v>
      </c>
      <c r="U2800">
        <f t="shared" si="437"/>
        <v>139</v>
      </c>
      <c r="V2800" t="str">
        <f t="shared" si="438"/>
        <v/>
      </c>
      <c r="W2800" t="b">
        <v>1</v>
      </c>
      <c r="X2800" t="s">
        <v>8269</v>
      </c>
      <c r="Y2800" s="3">
        <f t="shared" si="439"/>
        <v>1.014</v>
      </c>
      <c r="Z2800" s="4">
        <f t="shared" si="432"/>
        <v>36.474820143884891</v>
      </c>
      <c r="AA2800" t="s">
        <v>8313</v>
      </c>
      <c r="AB2800" t="s">
        <v>8314</v>
      </c>
      <c r="AC2800">
        <f>1</f>
        <v>1</v>
      </c>
    </row>
    <row r="2801" spans="1:29" ht="43.2" x14ac:dyDescent="0.3">
      <c r="A2801">
        <v>2799</v>
      </c>
      <c r="B2801" s="1" t="s">
        <v>2799</v>
      </c>
      <c r="C2801" s="1" t="s">
        <v>6909</v>
      </c>
      <c r="D2801">
        <v>5000</v>
      </c>
      <c r="E2801">
        <f>VLOOKUP(D2801,LU_A!$C$2:$D$13,1,TRUE)</f>
        <v>5000</v>
      </c>
      <c r="F2801" t="str">
        <f>VLOOKUP($D2801,LU_A!$C$2:$D$13,2,TRUE)</f>
        <v>SmC</v>
      </c>
      <c r="G2801">
        <v>5831.74</v>
      </c>
      <c r="H2801" t="s">
        <v>8219</v>
      </c>
      <c r="I2801" t="s">
        <v>8225</v>
      </c>
      <c r="J2801" t="s">
        <v>8247</v>
      </c>
      <c r="K2801">
        <v>1466179200</v>
      </c>
      <c r="L2801" s="8">
        <f t="shared" si="430"/>
        <v>42538.666666666672</v>
      </c>
      <c r="M2801" s="8">
        <f t="shared" si="433"/>
        <v>42538</v>
      </c>
      <c r="N2801" s="9">
        <f t="shared" si="434"/>
        <v>0.66666666667151731</v>
      </c>
      <c r="O2801">
        <v>1463466070</v>
      </c>
      <c r="P2801" s="8">
        <f t="shared" si="431"/>
        <v>42507.264699074076</v>
      </c>
      <c r="Q2801" s="8">
        <f t="shared" si="435"/>
        <v>42507</v>
      </c>
      <c r="R2801" s="9">
        <f t="shared" si="436"/>
        <v>0.26469907407590654</v>
      </c>
      <c r="S2801" t="b">
        <v>0</v>
      </c>
      <c r="T2801">
        <v>130</v>
      </c>
      <c r="U2801">
        <f t="shared" si="437"/>
        <v>130</v>
      </c>
      <c r="V2801" t="str">
        <f t="shared" si="438"/>
        <v/>
      </c>
      <c r="W2801" t="b">
        <v>1</v>
      </c>
      <c r="X2801" t="s">
        <v>8269</v>
      </c>
      <c r="Y2801" s="3">
        <f t="shared" si="439"/>
        <v>1.1663479999999999</v>
      </c>
      <c r="Z2801" s="4">
        <f t="shared" si="432"/>
        <v>44.859538461538463</v>
      </c>
      <c r="AA2801" t="s">
        <v>8313</v>
      </c>
      <c r="AB2801" t="s">
        <v>8314</v>
      </c>
      <c r="AC2801">
        <f>1</f>
        <v>1</v>
      </c>
    </row>
    <row r="2802" spans="1:29" ht="43.2" x14ac:dyDescent="0.3">
      <c r="A2802">
        <v>2800</v>
      </c>
      <c r="B2802" s="1" t="s">
        <v>2800</v>
      </c>
      <c r="C2802" s="1" t="s">
        <v>6910</v>
      </c>
      <c r="D2802">
        <v>1000</v>
      </c>
      <c r="E2802">
        <f>VLOOKUP(D2802,LU_A!$C$2:$D$13,1,TRUE)</f>
        <v>1000</v>
      </c>
      <c r="F2802" t="str">
        <f>VLOOKUP($D2802,LU_A!$C$2:$D$13,2,TRUE)</f>
        <v>SmB</v>
      </c>
      <c r="G2802">
        <v>1330</v>
      </c>
      <c r="H2802" t="s">
        <v>8219</v>
      </c>
      <c r="I2802" t="s">
        <v>8225</v>
      </c>
      <c r="J2802" t="s">
        <v>8247</v>
      </c>
      <c r="K2802">
        <v>1420377366</v>
      </c>
      <c r="L2802" s="8">
        <f t="shared" si="430"/>
        <v>42008.552847222221</v>
      </c>
      <c r="M2802" s="8">
        <f t="shared" si="433"/>
        <v>42008</v>
      </c>
      <c r="N2802" s="9">
        <f t="shared" si="434"/>
        <v>0.55284722222131677</v>
      </c>
      <c r="O2802">
        <v>1415193366</v>
      </c>
      <c r="P2802" s="8">
        <f t="shared" si="431"/>
        <v>41948.552847222221</v>
      </c>
      <c r="Q2802" s="8">
        <f t="shared" si="435"/>
        <v>41948</v>
      </c>
      <c r="R2802" s="9">
        <f t="shared" si="436"/>
        <v>0.55284722222131677</v>
      </c>
      <c r="S2802" t="b">
        <v>0</v>
      </c>
      <c r="T2802">
        <v>31</v>
      </c>
      <c r="U2802">
        <f t="shared" si="437"/>
        <v>31</v>
      </c>
      <c r="V2802" t="str">
        <f t="shared" si="438"/>
        <v/>
      </c>
      <c r="W2802" t="b">
        <v>1</v>
      </c>
      <c r="X2802" t="s">
        <v>8269</v>
      </c>
      <c r="Y2802" s="3">
        <f t="shared" si="439"/>
        <v>1.33</v>
      </c>
      <c r="Z2802" s="4">
        <f t="shared" si="432"/>
        <v>42.903225806451616</v>
      </c>
      <c r="AA2802" t="s">
        <v>8313</v>
      </c>
      <c r="AB2802" t="s">
        <v>8314</v>
      </c>
      <c r="AC2802">
        <f>1</f>
        <v>1</v>
      </c>
    </row>
    <row r="2803" spans="1:29" ht="43.2" x14ac:dyDescent="0.3">
      <c r="A2803">
        <v>2801</v>
      </c>
      <c r="B2803" s="1" t="s">
        <v>2801</v>
      </c>
      <c r="C2803" s="1" t="s">
        <v>6911</v>
      </c>
      <c r="D2803">
        <v>500</v>
      </c>
      <c r="E2803">
        <f>VLOOKUP(D2803,LU_A!$C$2:$D$13,1,TRUE)</f>
        <v>0</v>
      </c>
      <c r="F2803" t="str">
        <f>VLOOKUP($D2803,LU_A!$C$2:$D$13,2,TRUE)</f>
        <v>SmA</v>
      </c>
      <c r="G2803">
        <v>666</v>
      </c>
      <c r="H2803" t="s">
        <v>8219</v>
      </c>
      <c r="I2803" t="s">
        <v>8226</v>
      </c>
      <c r="J2803" t="s">
        <v>8248</v>
      </c>
      <c r="K2803">
        <v>1412938800</v>
      </c>
      <c r="L2803" s="8">
        <f t="shared" si="430"/>
        <v>41922.458333333336</v>
      </c>
      <c r="M2803" s="8">
        <f t="shared" si="433"/>
        <v>41922</v>
      </c>
      <c r="N2803" s="9">
        <f t="shared" si="434"/>
        <v>0.45833333333575865</v>
      </c>
      <c r="O2803">
        <v>1411019409</v>
      </c>
      <c r="P2803" s="8">
        <f t="shared" si="431"/>
        <v>41900.243159722224</v>
      </c>
      <c r="Q2803" s="8">
        <f t="shared" si="435"/>
        <v>41900</v>
      </c>
      <c r="R2803" s="9">
        <f t="shared" si="436"/>
        <v>0.24315972222393611</v>
      </c>
      <c r="S2803" t="b">
        <v>0</v>
      </c>
      <c r="T2803">
        <v>13</v>
      </c>
      <c r="U2803">
        <f t="shared" si="437"/>
        <v>13</v>
      </c>
      <c r="V2803" t="str">
        <f t="shared" si="438"/>
        <v/>
      </c>
      <c r="W2803" t="b">
        <v>1</v>
      </c>
      <c r="X2803" t="s">
        <v>8269</v>
      </c>
      <c r="Y2803" s="3">
        <f t="shared" si="439"/>
        <v>1.3320000000000001</v>
      </c>
      <c r="Z2803" s="4">
        <f t="shared" si="432"/>
        <v>51.230769230769234</v>
      </c>
      <c r="AA2803" t="s">
        <v>8313</v>
      </c>
      <c r="AB2803" t="s">
        <v>8314</v>
      </c>
      <c r="AC2803">
        <f>1</f>
        <v>1</v>
      </c>
    </row>
    <row r="2804" spans="1:29" ht="43.2" x14ac:dyDescent="0.3">
      <c r="A2804">
        <v>2802</v>
      </c>
      <c r="B2804" s="1" t="s">
        <v>2802</v>
      </c>
      <c r="C2804" s="1" t="s">
        <v>6912</v>
      </c>
      <c r="D2804">
        <v>3000</v>
      </c>
      <c r="E2804">
        <f>VLOOKUP(D2804,LU_A!$C$2:$D$13,1,TRUE)</f>
        <v>1000</v>
      </c>
      <c r="F2804" t="str">
        <f>VLOOKUP($D2804,LU_A!$C$2:$D$13,2,TRUE)</f>
        <v>SmB</v>
      </c>
      <c r="G2804">
        <v>3055</v>
      </c>
      <c r="H2804" t="s">
        <v>8219</v>
      </c>
      <c r="I2804" t="s">
        <v>8225</v>
      </c>
      <c r="J2804" t="s">
        <v>8247</v>
      </c>
      <c r="K2804">
        <v>1438875107</v>
      </c>
      <c r="L2804" s="8">
        <f t="shared" si="430"/>
        <v>42222.64707175926</v>
      </c>
      <c r="M2804" s="8">
        <f t="shared" si="433"/>
        <v>42222</v>
      </c>
      <c r="N2804" s="9">
        <f t="shared" si="434"/>
        <v>0.64707175926014315</v>
      </c>
      <c r="O2804">
        <v>1436283107</v>
      </c>
      <c r="P2804" s="8">
        <f t="shared" si="431"/>
        <v>42192.64707175926</v>
      </c>
      <c r="Q2804" s="8">
        <f t="shared" si="435"/>
        <v>42192</v>
      </c>
      <c r="R2804" s="9">
        <f t="shared" si="436"/>
        <v>0.64707175926014315</v>
      </c>
      <c r="S2804" t="b">
        <v>0</v>
      </c>
      <c r="T2804">
        <v>90</v>
      </c>
      <c r="U2804">
        <f t="shared" si="437"/>
        <v>90</v>
      </c>
      <c r="V2804" t="str">
        <f t="shared" si="438"/>
        <v/>
      </c>
      <c r="W2804" t="b">
        <v>1</v>
      </c>
      <c r="X2804" t="s">
        <v>8269</v>
      </c>
      <c r="Y2804" s="3">
        <f t="shared" si="439"/>
        <v>1.0183333333333333</v>
      </c>
      <c r="Z2804" s="4">
        <f t="shared" si="432"/>
        <v>33.944444444444443</v>
      </c>
      <c r="AA2804" t="s">
        <v>8313</v>
      </c>
      <c r="AB2804" t="s">
        <v>8314</v>
      </c>
      <c r="AC2804">
        <f>1</f>
        <v>1</v>
      </c>
    </row>
    <row r="2805" spans="1:29" ht="43.2" x14ac:dyDescent="0.3">
      <c r="A2805">
        <v>2803</v>
      </c>
      <c r="B2805" s="1" t="s">
        <v>2803</v>
      </c>
      <c r="C2805" s="1" t="s">
        <v>6913</v>
      </c>
      <c r="D2805">
        <v>10000</v>
      </c>
      <c r="E2805">
        <f>VLOOKUP(D2805,LU_A!$C$2:$D$13,1,TRUE)</f>
        <v>10000</v>
      </c>
      <c r="F2805" t="str">
        <f>VLOOKUP($D2805,LU_A!$C$2:$D$13,2,TRUE)</f>
        <v>SmD</v>
      </c>
      <c r="G2805">
        <v>12795</v>
      </c>
      <c r="H2805" t="s">
        <v>8219</v>
      </c>
      <c r="I2805" t="s">
        <v>8224</v>
      </c>
      <c r="J2805" t="s">
        <v>8246</v>
      </c>
      <c r="K2805">
        <v>1437004800</v>
      </c>
      <c r="L2805" s="8">
        <f t="shared" si="430"/>
        <v>42201</v>
      </c>
      <c r="M2805" s="8">
        <f t="shared" si="433"/>
        <v>42201</v>
      </c>
      <c r="N2805" s="9">
        <f t="shared" si="434"/>
        <v>0</v>
      </c>
      <c r="O2805">
        <v>1433295276</v>
      </c>
      <c r="P2805" s="8">
        <f t="shared" si="431"/>
        <v>42158.065694444449</v>
      </c>
      <c r="Q2805" s="8">
        <f t="shared" si="435"/>
        <v>42158</v>
      </c>
      <c r="R2805" s="9">
        <f t="shared" si="436"/>
        <v>6.5694444449036382E-2</v>
      </c>
      <c r="S2805" t="b">
        <v>0</v>
      </c>
      <c r="T2805">
        <v>141</v>
      </c>
      <c r="U2805">
        <f t="shared" si="437"/>
        <v>141</v>
      </c>
      <c r="V2805" t="str">
        <f t="shared" si="438"/>
        <v/>
      </c>
      <c r="W2805" t="b">
        <v>1</v>
      </c>
      <c r="X2805" t="s">
        <v>8269</v>
      </c>
      <c r="Y2805" s="3">
        <f t="shared" si="439"/>
        <v>1.2795000000000001</v>
      </c>
      <c r="Z2805" s="4">
        <f t="shared" si="432"/>
        <v>90.744680851063833</v>
      </c>
      <c r="AA2805" t="s">
        <v>8313</v>
      </c>
      <c r="AB2805" t="s">
        <v>8314</v>
      </c>
      <c r="AC2805">
        <f>1</f>
        <v>1</v>
      </c>
    </row>
    <row r="2806" spans="1:29" ht="43.2" x14ac:dyDescent="0.3">
      <c r="A2806">
        <v>2804</v>
      </c>
      <c r="B2806" s="1" t="s">
        <v>2804</v>
      </c>
      <c r="C2806" s="1" t="s">
        <v>6914</v>
      </c>
      <c r="D2806">
        <v>1000</v>
      </c>
      <c r="E2806">
        <f>VLOOKUP(D2806,LU_A!$C$2:$D$13,1,TRUE)</f>
        <v>1000</v>
      </c>
      <c r="F2806" t="str">
        <f>VLOOKUP($D2806,LU_A!$C$2:$D$13,2,TRUE)</f>
        <v>SmB</v>
      </c>
      <c r="G2806">
        <v>1150</v>
      </c>
      <c r="H2806" t="s">
        <v>8219</v>
      </c>
      <c r="I2806" t="s">
        <v>8225</v>
      </c>
      <c r="J2806" t="s">
        <v>8247</v>
      </c>
      <c r="K2806">
        <v>1411987990</v>
      </c>
      <c r="L2806" s="8">
        <f t="shared" si="430"/>
        <v>41911.453587962962</v>
      </c>
      <c r="M2806" s="8">
        <f t="shared" si="433"/>
        <v>41911</v>
      </c>
      <c r="N2806" s="9">
        <f t="shared" si="434"/>
        <v>0.45358796296204673</v>
      </c>
      <c r="O2806">
        <v>1409395990</v>
      </c>
      <c r="P2806" s="8">
        <f t="shared" si="431"/>
        <v>41881.453587962962</v>
      </c>
      <c r="Q2806" s="8">
        <f t="shared" si="435"/>
        <v>41881</v>
      </c>
      <c r="R2806" s="9">
        <f t="shared" si="436"/>
        <v>0.45358796296204673</v>
      </c>
      <c r="S2806" t="b">
        <v>0</v>
      </c>
      <c r="T2806">
        <v>23</v>
      </c>
      <c r="U2806">
        <f t="shared" si="437"/>
        <v>23</v>
      </c>
      <c r="V2806" t="str">
        <f t="shared" si="438"/>
        <v/>
      </c>
      <c r="W2806" t="b">
        <v>1</v>
      </c>
      <c r="X2806" t="s">
        <v>8269</v>
      </c>
      <c r="Y2806" s="3">
        <f t="shared" si="439"/>
        <v>1.1499999999999999</v>
      </c>
      <c r="Z2806" s="4">
        <f t="shared" si="432"/>
        <v>50</v>
      </c>
      <c r="AA2806" t="s">
        <v>8313</v>
      </c>
      <c r="AB2806" t="s">
        <v>8314</v>
      </c>
      <c r="AC2806">
        <f>1</f>
        <v>1</v>
      </c>
    </row>
    <row r="2807" spans="1:29" ht="57.6" x14ac:dyDescent="0.3">
      <c r="A2807">
        <v>2805</v>
      </c>
      <c r="B2807" s="1" t="s">
        <v>2805</v>
      </c>
      <c r="C2807" s="1" t="s">
        <v>6915</v>
      </c>
      <c r="D2807">
        <v>400</v>
      </c>
      <c r="E2807">
        <f>VLOOKUP(D2807,LU_A!$C$2:$D$13,1,TRUE)</f>
        <v>0</v>
      </c>
      <c r="F2807" t="str">
        <f>VLOOKUP($D2807,LU_A!$C$2:$D$13,2,TRUE)</f>
        <v>SmA</v>
      </c>
      <c r="G2807">
        <v>440</v>
      </c>
      <c r="H2807" t="s">
        <v>8219</v>
      </c>
      <c r="I2807" t="s">
        <v>8225</v>
      </c>
      <c r="J2807" t="s">
        <v>8247</v>
      </c>
      <c r="K2807">
        <v>1440245273</v>
      </c>
      <c r="L2807" s="8">
        <f t="shared" si="430"/>
        <v>42238.505474537036</v>
      </c>
      <c r="M2807" s="8">
        <f t="shared" si="433"/>
        <v>42238</v>
      </c>
      <c r="N2807" s="9">
        <f t="shared" si="434"/>
        <v>0.50547453703620704</v>
      </c>
      <c r="O2807">
        <v>1438085273</v>
      </c>
      <c r="P2807" s="8">
        <f t="shared" si="431"/>
        <v>42213.505474537036</v>
      </c>
      <c r="Q2807" s="8">
        <f t="shared" si="435"/>
        <v>42213</v>
      </c>
      <c r="R2807" s="9">
        <f t="shared" si="436"/>
        <v>0.50547453703620704</v>
      </c>
      <c r="S2807" t="b">
        <v>0</v>
      </c>
      <c r="T2807">
        <v>18</v>
      </c>
      <c r="U2807">
        <f t="shared" si="437"/>
        <v>18</v>
      </c>
      <c r="V2807" t="str">
        <f t="shared" si="438"/>
        <v/>
      </c>
      <c r="W2807" t="b">
        <v>1</v>
      </c>
      <c r="X2807" t="s">
        <v>8269</v>
      </c>
      <c r="Y2807" s="3">
        <f t="shared" si="439"/>
        <v>1.1000000000000001</v>
      </c>
      <c r="Z2807" s="4">
        <f t="shared" si="432"/>
        <v>24.444444444444443</v>
      </c>
      <c r="AA2807" t="s">
        <v>8313</v>
      </c>
      <c r="AB2807" t="s">
        <v>8314</v>
      </c>
      <c r="AC2807">
        <f>1</f>
        <v>1</v>
      </c>
    </row>
    <row r="2808" spans="1:29" ht="43.2" x14ac:dyDescent="0.3">
      <c r="A2808">
        <v>2806</v>
      </c>
      <c r="B2808" s="1" t="s">
        <v>2806</v>
      </c>
      <c r="C2808" s="1" t="s">
        <v>6916</v>
      </c>
      <c r="D2808">
        <v>3000</v>
      </c>
      <c r="E2808">
        <f>VLOOKUP(D2808,LU_A!$C$2:$D$13,1,TRUE)</f>
        <v>1000</v>
      </c>
      <c r="F2808" t="str">
        <f>VLOOKUP($D2808,LU_A!$C$2:$D$13,2,TRUE)</f>
        <v>SmB</v>
      </c>
      <c r="G2808">
        <v>3363</v>
      </c>
      <c r="H2808" t="s">
        <v>8219</v>
      </c>
      <c r="I2808" t="s">
        <v>8225</v>
      </c>
      <c r="J2808" t="s">
        <v>8247</v>
      </c>
      <c r="K2808">
        <v>1438772400</v>
      </c>
      <c r="L2808" s="8">
        <f t="shared" si="430"/>
        <v>42221.458333333328</v>
      </c>
      <c r="M2808" s="8">
        <f t="shared" si="433"/>
        <v>42221</v>
      </c>
      <c r="N2808" s="9">
        <f t="shared" si="434"/>
        <v>0.45833333332848269</v>
      </c>
      <c r="O2808">
        <v>1435645490</v>
      </c>
      <c r="P2808" s="8">
        <f t="shared" si="431"/>
        <v>42185.267245370371</v>
      </c>
      <c r="Q2808" s="8">
        <f t="shared" si="435"/>
        <v>42185</v>
      </c>
      <c r="R2808" s="9">
        <f t="shared" si="436"/>
        <v>0.26724537037080154</v>
      </c>
      <c r="S2808" t="b">
        <v>0</v>
      </c>
      <c r="T2808">
        <v>76</v>
      </c>
      <c r="U2808">
        <f t="shared" si="437"/>
        <v>76</v>
      </c>
      <c r="V2808" t="str">
        <f t="shared" si="438"/>
        <v/>
      </c>
      <c r="W2808" t="b">
        <v>1</v>
      </c>
      <c r="X2808" t="s">
        <v>8269</v>
      </c>
      <c r="Y2808" s="3">
        <f t="shared" si="439"/>
        <v>1.121</v>
      </c>
      <c r="Z2808" s="4">
        <f t="shared" si="432"/>
        <v>44.25</v>
      </c>
      <c r="AA2808" t="s">
        <v>8313</v>
      </c>
      <c r="AB2808" t="s">
        <v>8314</v>
      </c>
      <c r="AC2808">
        <f>1</f>
        <v>1</v>
      </c>
    </row>
    <row r="2809" spans="1:29" x14ac:dyDescent="0.3">
      <c r="A2809">
        <v>2807</v>
      </c>
      <c r="B2809" s="1" t="s">
        <v>2807</v>
      </c>
      <c r="C2809" s="1" t="s">
        <v>6917</v>
      </c>
      <c r="D2809">
        <v>5000</v>
      </c>
      <c r="E2809">
        <f>VLOOKUP(D2809,LU_A!$C$2:$D$13,1,TRUE)</f>
        <v>5000</v>
      </c>
      <c r="F2809" t="str">
        <f>VLOOKUP($D2809,LU_A!$C$2:$D$13,2,TRUE)</f>
        <v>SmC</v>
      </c>
      <c r="G2809">
        <v>6300</v>
      </c>
      <c r="H2809" t="s">
        <v>8219</v>
      </c>
      <c r="I2809" t="s">
        <v>8224</v>
      </c>
      <c r="J2809" t="s">
        <v>8246</v>
      </c>
      <c r="K2809">
        <v>1435611438</v>
      </c>
      <c r="L2809" s="8">
        <f t="shared" si="430"/>
        <v>42184.873124999998</v>
      </c>
      <c r="M2809" s="8">
        <f t="shared" si="433"/>
        <v>42184</v>
      </c>
      <c r="N2809" s="9">
        <f t="shared" si="434"/>
        <v>0.87312499999825377</v>
      </c>
      <c r="O2809">
        <v>1433019438</v>
      </c>
      <c r="P2809" s="8">
        <f t="shared" si="431"/>
        <v>42154.873124999998</v>
      </c>
      <c r="Q2809" s="8">
        <f t="shared" si="435"/>
        <v>42154</v>
      </c>
      <c r="R2809" s="9">
        <f t="shared" si="436"/>
        <v>0.87312499999825377</v>
      </c>
      <c r="S2809" t="b">
        <v>0</v>
      </c>
      <c r="T2809">
        <v>93</v>
      </c>
      <c r="U2809">
        <f t="shared" si="437"/>
        <v>93</v>
      </c>
      <c r="V2809" t="str">
        <f t="shared" si="438"/>
        <v/>
      </c>
      <c r="W2809" t="b">
        <v>1</v>
      </c>
      <c r="X2809" t="s">
        <v>8269</v>
      </c>
      <c r="Y2809" s="3">
        <f t="shared" si="439"/>
        <v>1.26</v>
      </c>
      <c r="Z2809" s="4">
        <f t="shared" si="432"/>
        <v>67.741935483870961</v>
      </c>
      <c r="AA2809" t="s">
        <v>8313</v>
      </c>
      <c r="AB2809" t="s">
        <v>8314</v>
      </c>
      <c r="AC2809">
        <f>1</f>
        <v>1</v>
      </c>
    </row>
    <row r="2810" spans="1:29" ht="43.2" x14ac:dyDescent="0.3">
      <c r="A2810">
        <v>2808</v>
      </c>
      <c r="B2810" s="1" t="s">
        <v>2808</v>
      </c>
      <c r="C2810" s="1" t="s">
        <v>6918</v>
      </c>
      <c r="D2810">
        <v>4500</v>
      </c>
      <c r="E2810">
        <f>VLOOKUP(D2810,LU_A!$C$2:$D$13,1,TRUE)</f>
        <v>1000</v>
      </c>
      <c r="F2810" t="str">
        <f>VLOOKUP($D2810,LU_A!$C$2:$D$13,2,TRUE)</f>
        <v>SmB</v>
      </c>
      <c r="G2810">
        <v>4511</v>
      </c>
      <c r="H2810" t="s">
        <v>8219</v>
      </c>
      <c r="I2810" t="s">
        <v>8224</v>
      </c>
      <c r="J2810" t="s">
        <v>8246</v>
      </c>
      <c r="K2810">
        <v>1440274735</v>
      </c>
      <c r="L2810" s="8">
        <f t="shared" si="430"/>
        <v>42238.84646990741</v>
      </c>
      <c r="M2810" s="8">
        <f t="shared" si="433"/>
        <v>42238</v>
      </c>
      <c r="N2810" s="9">
        <f t="shared" si="434"/>
        <v>0.84646990741021</v>
      </c>
      <c r="O2810">
        <v>1437682735</v>
      </c>
      <c r="P2810" s="8">
        <f t="shared" si="431"/>
        <v>42208.84646990741</v>
      </c>
      <c r="Q2810" s="8">
        <f t="shared" si="435"/>
        <v>42208</v>
      </c>
      <c r="R2810" s="9">
        <f t="shared" si="436"/>
        <v>0.84646990741021</v>
      </c>
      <c r="S2810" t="b">
        <v>0</v>
      </c>
      <c r="T2810">
        <v>69</v>
      </c>
      <c r="U2810">
        <f t="shared" si="437"/>
        <v>69</v>
      </c>
      <c r="V2810" t="str">
        <f t="shared" si="438"/>
        <v/>
      </c>
      <c r="W2810" t="b">
        <v>1</v>
      </c>
      <c r="X2810" t="s">
        <v>8269</v>
      </c>
      <c r="Y2810" s="3">
        <f t="shared" si="439"/>
        <v>1.0024444444444445</v>
      </c>
      <c r="Z2810" s="4">
        <f t="shared" si="432"/>
        <v>65.376811594202906</v>
      </c>
      <c r="AA2810" t="s">
        <v>8313</v>
      </c>
      <c r="AB2810" t="s">
        <v>8314</v>
      </c>
      <c r="AC2810">
        <f>1</f>
        <v>1</v>
      </c>
    </row>
    <row r="2811" spans="1:29" ht="43.2" x14ac:dyDescent="0.3">
      <c r="A2811">
        <v>2809</v>
      </c>
      <c r="B2811" s="1" t="s">
        <v>2809</v>
      </c>
      <c r="C2811" s="1" t="s">
        <v>6919</v>
      </c>
      <c r="D2811">
        <v>2500</v>
      </c>
      <c r="E2811">
        <f>VLOOKUP(D2811,LU_A!$C$2:$D$13,1,TRUE)</f>
        <v>1000</v>
      </c>
      <c r="F2811" t="str">
        <f>VLOOKUP($D2811,LU_A!$C$2:$D$13,2,TRUE)</f>
        <v>SmB</v>
      </c>
      <c r="G2811">
        <v>2560</v>
      </c>
      <c r="H2811" t="s">
        <v>8219</v>
      </c>
      <c r="I2811" t="s">
        <v>8224</v>
      </c>
      <c r="J2811" t="s">
        <v>8246</v>
      </c>
      <c r="K2811">
        <v>1459348740</v>
      </c>
      <c r="L2811" s="8">
        <f t="shared" si="430"/>
        <v>42459.610416666663</v>
      </c>
      <c r="M2811" s="8">
        <f t="shared" si="433"/>
        <v>42459</v>
      </c>
      <c r="N2811" s="9">
        <f t="shared" si="434"/>
        <v>0.61041666666278616</v>
      </c>
      <c r="O2811">
        <v>1458647725</v>
      </c>
      <c r="P2811" s="8">
        <f t="shared" si="431"/>
        <v>42451.496817129635</v>
      </c>
      <c r="Q2811" s="8">
        <f t="shared" si="435"/>
        <v>42451</v>
      </c>
      <c r="R2811" s="9">
        <f t="shared" si="436"/>
        <v>0.49681712963501923</v>
      </c>
      <c r="S2811" t="b">
        <v>0</v>
      </c>
      <c r="T2811">
        <v>21</v>
      </c>
      <c r="U2811">
        <f t="shared" si="437"/>
        <v>21</v>
      </c>
      <c r="V2811" t="str">
        <f t="shared" si="438"/>
        <v/>
      </c>
      <c r="W2811" t="b">
        <v>1</v>
      </c>
      <c r="X2811" t="s">
        <v>8269</v>
      </c>
      <c r="Y2811" s="3">
        <f t="shared" si="439"/>
        <v>1.024</v>
      </c>
      <c r="Z2811" s="4">
        <f t="shared" si="432"/>
        <v>121.9047619047619</v>
      </c>
      <c r="AA2811" t="s">
        <v>8313</v>
      </c>
      <c r="AB2811" t="s">
        <v>8314</v>
      </c>
      <c r="AC2811">
        <f>1</f>
        <v>1</v>
      </c>
    </row>
    <row r="2812" spans="1:29" ht="43.2" x14ac:dyDescent="0.3">
      <c r="A2812">
        <v>2810</v>
      </c>
      <c r="B2812" s="1" t="s">
        <v>2810</v>
      </c>
      <c r="C2812" s="1" t="s">
        <v>6920</v>
      </c>
      <c r="D2812">
        <v>2500</v>
      </c>
      <c r="E2812">
        <f>VLOOKUP(D2812,LU_A!$C$2:$D$13,1,TRUE)</f>
        <v>1000</v>
      </c>
      <c r="F2812" t="str">
        <f>VLOOKUP($D2812,LU_A!$C$2:$D$13,2,TRUE)</f>
        <v>SmB</v>
      </c>
      <c r="G2812">
        <v>2705</v>
      </c>
      <c r="H2812" t="s">
        <v>8219</v>
      </c>
      <c r="I2812" t="s">
        <v>8224</v>
      </c>
      <c r="J2812" t="s">
        <v>8246</v>
      </c>
      <c r="K2812">
        <v>1401595140</v>
      </c>
      <c r="L2812" s="8">
        <f t="shared" si="430"/>
        <v>41791.165972222225</v>
      </c>
      <c r="M2812" s="8">
        <f t="shared" si="433"/>
        <v>41791</v>
      </c>
      <c r="N2812" s="9">
        <f t="shared" si="434"/>
        <v>0.16597222222480923</v>
      </c>
      <c r="O2812">
        <v>1398828064</v>
      </c>
      <c r="P2812" s="8">
        <f t="shared" si="431"/>
        <v>41759.13962962963</v>
      </c>
      <c r="Q2812" s="8">
        <f t="shared" si="435"/>
        <v>41759</v>
      </c>
      <c r="R2812" s="9">
        <f t="shared" si="436"/>
        <v>0.13962962962978054</v>
      </c>
      <c r="S2812" t="b">
        <v>0</v>
      </c>
      <c r="T2812">
        <v>57</v>
      </c>
      <c r="U2812">
        <f t="shared" si="437"/>
        <v>57</v>
      </c>
      <c r="V2812" t="str">
        <f t="shared" si="438"/>
        <v/>
      </c>
      <c r="W2812" t="b">
        <v>1</v>
      </c>
      <c r="X2812" t="s">
        <v>8269</v>
      </c>
      <c r="Y2812" s="3">
        <f t="shared" si="439"/>
        <v>1.0820000000000001</v>
      </c>
      <c r="Z2812" s="4">
        <f t="shared" si="432"/>
        <v>47.456140350877192</v>
      </c>
      <c r="AA2812" t="s">
        <v>8313</v>
      </c>
      <c r="AB2812" t="s">
        <v>8314</v>
      </c>
      <c r="AC2812">
        <f>1</f>
        <v>1</v>
      </c>
    </row>
    <row r="2813" spans="1:29" ht="43.2" x14ac:dyDescent="0.3">
      <c r="A2813">
        <v>2811</v>
      </c>
      <c r="B2813" s="1" t="s">
        <v>2811</v>
      </c>
      <c r="C2813" s="1" t="s">
        <v>6921</v>
      </c>
      <c r="D2813">
        <v>10000</v>
      </c>
      <c r="E2813">
        <f>VLOOKUP(D2813,LU_A!$C$2:$D$13,1,TRUE)</f>
        <v>10000</v>
      </c>
      <c r="F2813" t="str">
        <f>VLOOKUP($D2813,LU_A!$C$2:$D$13,2,TRUE)</f>
        <v>SmD</v>
      </c>
      <c r="G2813">
        <v>10027</v>
      </c>
      <c r="H2813" t="s">
        <v>8219</v>
      </c>
      <c r="I2813" t="s">
        <v>8225</v>
      </c>
      <c r="J2813" t="s">
        <v>8247</v>
      </c>
      <c r="K2813">
        <v>1424692503</v>
      </c>
      <c r="L2813" s="8">
        <f t="shared" si="430"/>
        <v>42058.496562500004</v>
      </c>
      <c r="M2813" s="8">
        <f t="shared" si="433"/>
        <v>42058</v>
      </c>
      <c r="N2813" s="9">
        <f t="shared" si="434"/>
        <v>0.49656250000407454</v>
      </c>
      <c r="O2813">
        <v>1422100503</v>
      </c>
      <c r="P2813" s="8">
        <f t="shared" si="431"/>
        <v>42028.496562500004</v>
      </c>
      <c r="Q2813" s="8">
        <f t="shared" si="435"/>
        <v>42028</v>
      </c>
      <c r="R2813" s="9">
        <f t="shared" si="436"/>
        <v>0.49656250000407454</v>
      </c>
      <c r="S2813" t="b">
        <v>0</v>
      </c>
      <c r="T2813">
        <v>108</v>
      </c>
      <c r="U2813">
        <f t="shared" si="437"/>
        <v>108</v>
      </c>
      <c r="V2813" t="str">
        <f t="shared" si="438"/>
        <v/>
      </c>
      <c r="W2813" t="b">
        <v>1</v>
      </c>
      <c r="X2813" t="s">
        <v>8269</v>
      </c>
      <c r="Y2813" s="3">
        <f t="shared" si="439"/>
        <v>1.0026999999999999</v>
      </c>
      <c r="Z2813" s="4">
        <f t="shared" si="432"/>
        <v>92.842592592592595</v>
      </c>
      <c r="AA2813" t="s">
        <v>8313</v>
      </c>
      <c r="AB2813" t="s">
        <v>8314</v>
      </c>
      <c r="AC2813">
        <f>1</f>
        <v>1</v>
      </c>
    </row>
    <row r="2814" spans="1:29" ht="43.2" x14ac:dyDescent="0.3">
      <c r="A2814">
        <v>2812</v>
      </c>
      <c r="B2814" s="1" t="s">
        <v>2812</v>
      </c>
      <c r="C2814" s="1" t="s">
        <v>6922</v>
      </c>
      <c r="D2814">
        <v>5000</v>
      </c>
      <c r="E2814">
        <f>VLOOKUP(D2814,LU_A!$C$2:$D$13,1,TRUE)</f>
        <v>5000</v>
      </c>
      <c r="F2814" t="str">
        <f>VLOOKUP($D2814,LU_A!$C$2:$D$13,2,TRUE)</f>
        <v>SmC</v>
      </c>
      <c r="G2814">
        <v>5665</v>
      </c>
      <c r="H2814" t="s">
        <v>8219</v>
      </c>
      <c r="I2814" t="s">
        <v>8229</v>
      </c>
      <c r="J2814" t="s">
        <v>8251</v>
      </c>
      <c r="K2814">
        <v>1428292800</v>
      </c>
      <c r="L2814" s="8">
        <f t="shared" si="430"/>
        <v>42100.166666666672</v>
      </c>
      <c r="M2814" s="8">
        <f t="shared" si="433"/>
        <v>42100</v>
      </c>
      <c r="N2814" s="9">
        <f t="shared" si="434"/>
        <v>0.16666666667151731</v>
      </c>
      <c r="O2814">
        <v>1424368298</v>
      </c>
      <c r="P2814" s="8">
        <f t="shared" si="431"/>
        <v>42054.74418981481</v>
      </c>
      <c r="Q2814" s="8">
        <f t="shared" si="435"/>
        <v>42054</v>
      </c>
      <c r="R2814" s="9">
        <f t="shared" si="436"/>
        <v>0.74418981480994262</v>
      </c>
      <c r="S2814" t="b">
        <v>0</v>
      </c>
      <c r="T2814">
        <v>83</v>
      </c>
      <c r="U2814">
        <f t="shared" si="437"/>
        <v>83</v>
      </c>
      <c r="V2814" t="str">
        <f t="shared" si="438"/>
        <v/>
      </c>
      <c r="W2814" t="b">
        <v>1</v>
      </c>
      <c r="X2814" t="s">
        <v>8269</v>
      </c>
      <c r="Y2814" s="3">
        <f t="shared" si="439"/>
        <v>1.133</v>
      </c>
      <c r="Z2814" s="4">
        <f t="shared" si="432"/>
        <v>68.253012048192772</v>
      </c>
      <c r="AA2814" t="s">
        <v>8313</v>
      </c>
      <c r="AB2814" t="s">
        <v>8314</v>
      </c>
      <c r="AC2814">
        <f>1</f>
        <v>1</v>
      </c>
    </row>
    <row r="2815" spans="1:29" ht="43.2" x14ac:dyDescent="0.3">
      <c r="A2815">
        <v>2813</v>
      </c>
      <c r="B2815" s="1" t="s">
        <v>2813</v>
      </c>
      <c r="C2815" s="1" t="s">
        <v>6923</v>
      </c>
      <c r="D2815">
        <v>2800</v>
      </c>
      <c r="E2815">
        <f>VLOOKUP(D2815,LU_A!$C$2:$D$13,1,TRUE)</f>
        <v>1000</v>
      </c>
      <c r="F2815" t="str">
        <f>VLOOKUP($D2815,LU_A!$C$2:$D$13,2,TRUE)</f>
        <v>SmB</v>
      </c>
      <c r="G2815">
        <v>3572.12</v>
      </c>
      <c r="H2815" t="s">
        <v>8219</v>
      </c>
      <c r="I2815" t="s">
        <v>8224</v>
      </c>
      <c r="J2815" t="s">
        <v>8246</v>
      </c>
      <c r="K2815">
        <v>1481737761</v>
      </c>
      <c r="L2815" s="8">
        <f t="shared" si="430"/>
        <v>42718.742604166662</v>
      </c>
      <c r="M2815" s="8">
        <f t="shared" si="433"/>
        <v>42718</v>
      </c>
      <c r="N2815" s="9">
        <f t="shared" si="434"/>
        <v>0.74260416666220408</v>
      </c>
      <c r="O2815">
        <v>1479577761</v>
      </c>
      <c r="P2815" s="8">
        <f t="shared" si="431"/>
        <v>42693.742604166662</v>
      </c>
      <c r="Q2815" s="8">
        <f t="shared" si="435"/>
        <v>42693</v>
      </c>
      <c r="R2815" s="9">
        <f t="shared" si="436"/>
        <v>0.74260416666220408</v>
      </c>
      <c r="S2815" t="b">
        <v>0</v>
      </c>
      <c r="T2815">
        <v>96</v>
      </c>
      <c r="U2815">
        <f t="shared" si="437"/>
        <v>96</v>
      </c>
      <c r="V2815" t="str">
        <f t="shared" si="438"/>
        <v/>
      </c>
      <c r="W2815" t="b">
        <v>1</v>
      </c>
      <c r="X2815" t="s">
        <v>8269</v>
      </c>
      <c r="Y2815" s="3">
        <f t="shared" si="439"/>
        <v>1.2757571428571428</v>
      </c>
      <c r="Z2815" s="4">
        <f t="shared" si="432"/>
        <v>37.209583333333335</v>
      </c>
      <c r="AA2815" t="s">
        <v>8313</v>
      </c>
      <c r="AB2815" t="s">
        <v>8314</v>
      </c>
      <c r="AC2815">
        <f>1</f>
        <v>1</v>
      </c>
    </row>
    <row r="2816" spans="1:29" ht="43.2" x14ac:dyDescent="0.3">
      <c r="A2816">
        <v>2814</v>
      </c>
      <c r="B2816" s="1" t="s">
        <v>2814</v>
      </c>
      <c r="C2816" s="1" t="s">
        <v>6924</v>
      </c>
      <c r="D2816">
        <v>1500</v>
      </c>
      <c r="E2816">
        <f>VLOOKUP(D2816,LU_A!$C$2:$D$13,1,TRUE)</f>
        <v>1000</v>
      </c>
      <c r="F2816" t="str">
        <f>VLOOKUP($D2816,LU_A!$C$2:$D$13,2,TRUE)</f>
        <v>SmB</v>
      </c>
      <c r="G2816">
        <v>1616</v>
      </c>
      <c r="H2816" t="s">
        <v>8219</v>
      </c>
      <c r="I2816" t="s">
        <v>8225</v>
      </c>
      <c r="J2816" t="s">
        <v>8247</v>
      </c>
      <c r="K2816">
        <v>1431164115</v>
      </c>
      <c r="L2816" s="8">
        <f t="shared" si="430"/>
        <v>42133.399479166663</v>
      </c>
      <c r="M2816" s="8">
        <f t="shared" si="433"/>
        <v>42133</v>
      </c>
      <c r="N2816" s="9">
        <f t="shared" si="434"/>
        <v>0.39947916666278616</v>
      </c>
      <c r="O2816">
        <v>1428572115</v>
      </c>
      <c r="P2816" s="8">
        <f t="shared" si="431"/>
        <v>42103.399479166663</v>
      </c>
      <c r="Q2816" s="8">
        <f t="shared" si="435"/>
        <v>42103</v>
      </c>
      <c r="R2816" s="9">
        <f t="shared" si="436"/>
        <v>0.39947916666278616</v>
      </c>
      <c r="S2816" t="b">
        <v>0</v>
      </c>
      <c r="T2816">
        <v>64</v>
      </c>
      <c r="U2816">
        <f t="shared" si="437"/>
        <v>64</v>
      </c>
      <c r="V2816" t="str">
        <f t="shared" si="438"/>
        <v/>
      </c>
      <c r="W2816" t="b">
        <v>1</v>
      </c>
      <c r="X2816" t="s">
        <v>8269</v>
      </c>
      <c r="Y2816" s="3">
        <f t="shared" si="439"/>
        <v>1.0773333333333333</v>
      </c>
      <c r="Z2816" s="4">
        <f t="shared" si="432"/>
        <v>25.25</v>
      </c>
      <c r="AA2816" t="s">
        <v>8313</v>
      </c>
      <c r="AB2816" t="s">
        <v>8314</v>
      </c>
      <c r="AC2816">
        <f>1</f>
        <v>1</v>
      </c>
    </row>
    <row r="2817" spans="1:29" ht="43.2" x14ac:dyDescent="0.3">
      <c r="A2817">
        <v>2815</v>
      </c>
      <c r="B2817" s="1" t="s">
        <v>2815</v>
      </c>
      <c r="C2817" s="1" t="s">
        <v>6925</v>
      </c>
      <c r="D2817">
        <v>250</v>
      </c>
      <c r="E2817">
        <f>VLOOKUP(D2817,LU_A!$C$2:$D$13,1,TRUE)</f>
        <v>0</v>
      </c>
      <c r="F2817" t="str">
        <f>VLOOKUP($D2817,LU_A!$C$2:$D$13,2,TRUE)</f>
        <v>SmA</v>
      </c>
      <c r="G2817">
        <v>605</v>
      </c>
      <c r="H2817" t="s">
        <v>8219</v>
      </c>
      <c r="I2817" t="s">
        <v>8229</v>
      </c>
      <c r="J2817" t="s">
        <v>8251</v>
      </c>
      <c r="K2817">
        <v>1470595109</v>
      </c>
      <c r="L2817" s="8">
        <f t="shared" si="430"/>
        <v>42589.776724537034</v>
      </c>
      <c r="M2817" s="8">
        <f t="shared" si="433"/>
        <v>42589</v>
      </c>
      <c r="N2817" s="9">
        <f t="shared" si="434"/>
        <v>0.77672453703416977</v>
      </c>
      <c r="O2817">
        <v>1468003109</v>
      </c>
      <c r="P2817" s="8">
        <f t="shared" si="431"/>
        <v>42559.776724537034</v>
      </c>
      <c r="Q2817" s="8">
        <f t="shared" si="435"/>
        <v>42559</v>
      </c>
      <c r="R2817" s="9">
        <f t="shared" si="436"/>
        <v>0.77672453703416977</v>
      </c>
      <c r="S2817" t="b">
        <v>0</v>
      </c>
      <c r="T2817">
        <v>14</v>
      </c>
      <c r="U2817">
        <f t="shared" si="437"/>
        <v>14</v>
      </c>
      <c r="V2817" t="str">
        <f t="shared" si="438"/>
        <v/>
      </c>
      <c r="W2817" t="b">
        <v>1</v>
      </c>
      <c r="X2817" t="s">
        <v>8269</v>
      </c>
      <c r="Y2817" s="3">
        <f t="shared" si="439"/>
        <v>2.42</v>
      </c>
      <c r="Z2817" s="4">
        <f t="shared" si="432"/>
        <v>43.214285714285715</v>
      </c>
      <c r="AA2817" t="s">
        <v>8313</v>
      </c>
      <c r="AB2817" t="s">
        <v>8314</v>
      </c>
      <c r="AC2817">
        <f>1</f>
        <v>1</v>
      </c>
    </row>
    <row r="2818" spans="1:29" ht="43.2" x14ac:dyDescent="0.3">
      <c r="A2818">
        <v>2816</v>
      </c>
      <c r="B2818" s="1" t="s">
        <v>2816</v>
      </c>
      <c r="C2818" s="1" t="s">
        <v>6926</v>
      </c>
      <c r="D2818">
        <v>3000</v>
      </c>
      <c r="E2818">
        <f>VLOOKUP(D2818,LU_A!$C$2:$D$13,1,TRUE)</f>
        <v>1000</v>
      </c>
      <c r="F2818" t="str">
        <f>VLOOKUP($D2818,LU_A!$C$2:$D$13,2,TRUE)</f>
        <v>SmB</v>
      </c>
      <c r="G2818">
        <v>4247</v>
      </c>
      <c r="H2818" t="s">
        <v>8219</v>
      </c>
      <c r="I2818" t="s">
        <v>8225</v>
      </c>
      <c r="J2818" t="s">
        <v>8247</v>
      </c>
      <c r="K2818">
        <v>1438531200</v>
      </c>
      <c r="L2818" s="8">
        <f t="shared" ref="L2818:L2881" si="440">(((K2818/60)/60)/24)+DATE(1970,1,1)</f>
        <v>42218.666666666672</v>
      </c>
      <c r="M2818" s="8">
        <f t="shared" si="433"/>
        <v>42218</v>
      </c>
      <c r="N2818" s="9">
        <f t="shared" si="434"/>
        <v>0.66666666667151731</v>
      </c>
      <c r="O2818">
        <v>1435921992</v>
      </c>
      <c r="P2818" s="8">
        <f t="shared" ref="P2818:P2881" si="441">(((O2818/60)/60)/24)+DATE(1970,1,1)</f>
        <v>42188.467499999999</v>
      </c>
      <c r="Q2818" s="8">
        <f t="shared" si="435"/>
        <v>42188</v>
      </c>
      <c r="R2818" s="9">
        <f t="shared" si="436"/>
        <v>0.46749999999883585</v>
      </c>
      <c r="S2818" t="b">
        <v>0</v>
      </c>
      <c r="T2818">
        <v>169</v>
      </c>
      <c r="U2818">
        <f t="shared" si="437"/>
        <v>169</v>
      </c>
      <c r="V2818" t="str">
        <f t="shared" si="438"/>
        <v/>
      </c>
      <c r="W2818" t="b">
        <v>1</v>
      </c>
      <c r="X2818" t="s">
        <v>8269</v>
      </c>
      <c r="Y2818" s="3">
        <f t="shared" si="439"/>
        <v>1.4156666666666666</v>
      </c>
      <c r="Z2818" s="4">
        <f t="shared" ref="Z2818:Z2881" si="442">IFERROR(G2818/T2818," ")</f>
        <v>25.130177514792898</v>
      </c>
      <c r="AA2818" t="s">
        <v>8313</v>
      </c>
      <c r="AB2818" t="s">
        <v>8314</v>
      </c>
      <c r="AC2818">
        <f>1</f>
        <v>1</v>
      </c>
    </row>
    <row r="2819" spans="1:29" ht="43.2" x14ac:dyDescent="0.3">
      <c r="A2819">
        <v>2817</v>
      </c>
      <c r="B2819" s="1" t="s">
        <v>2817</v>
      </c>
      <c r="C2819" s="1" t="s">
        <v>6927</v>
      </c>
      <c r="D2819">
        <v>600</v>
      </c>
      <c r="E2819">
        <f>VLOOKUP(D2819,LU_A!$C$2:$D$13,1,TRUE)</f>
        <v>0</v>
      </c>
      <c r="F2819" t="str">
        <f>VLOOKUP($D2819,LU_A!$C$2:$D$13,2,TRUE)</f>
        <v>SmA</v>
      </c>
      <c r="G2819">
        <v>780</v>
      </c>
      <c r="H2819" t="s">
        <v>8219</v>
      </c>
      <c r="I2819" t="s">
        <v>8225</v>
      </c>
      <c r="J2819" t="s">
        <v>8247</v>
      </c>
      <c r="K2819">
        <v>1425136462</v>
      </c>
      <c r="L2819" s="8">
        <f t="shared" si="440"/>
        <v>42063.634976851856</v>
      </c>
      <c r="M2819" s="8">
        <f t="shared" ref="M2819:M2882" si="443">INT(L2819)</f>
        <v>42063</v>
      </c>
      <c r="N2819" s="9">
        <f t="shared" ref="N2819:N2882" si="444">L2819-M2819</f>
        <v>0.63497685185575392</v>
      </c>
      <c r="O2819">
        <v>1421680462</v>
      </c>
      <c r="P2819" s="8">
        <f t="shared" si="441"/>
        <v>42023.634976851856</v>
      </c>
      <c r="Q2819" s="8">
        <f t="shared" ref="Q2819:Q2882" si="445">INT(P2819)</f>
        <v>42023</v>
      </c>
      <c r="R2819" s="9">
        <f t="shared" ref="R2819:R2882" si="446">P2819-Q2819</f>
        <v>0.63497685185575392</v>
      </c>
      <c r="S2819" t="b">
        <v>0</v>
      </c>
      <c r="T2819">
        <v>33</v>
      </c>
      <c r="U2819">
        <f t="shared" ref="U2819:U2882" si="447">IF(H2819="successful",T2819,"")</f>
        <v>33</v>
      </c>
      <c r="V2819" t="str">
        <f t="shared" ref="V2819:V2882" si="448">IF(H2819="failed",T2819,"")</f>
        <v/>
      </c>
      <c r="W2819" t="b">
        <v>1</v>
      </c>
      <c r="X2819" t="s">
        <v>8269</v>
      </c>
      <c r="Y2819" s="3">
        <f t="shared" ref="Y2819:Y2882" si="449">G2819/D2819</f>
        <v>1.3</v>
      </c>
      <c r="Z2819" s="4">
        <f t="shared" si="442"/>
        <v>23.636363636363637</v>
      </c>
      <c r="AA2819" t="s">
        <v>8313</v>
      </c>
      <c r="AB2819" t="s">
        <v>8314</v>
      </c>
      <c r="AC2819">
        <f>1</f>
        <v>1</v>
      </c>
    </row>
    <row r="2820" spans="1:29" ht="43.2" x14ac:dyDescent="0.3">
      <c r="A2820">
        <v>2818</v>
      </c>
      <c r="B2820" s="1" t="s">
        <v>2818</v>
      </c>
      <c r="C2820" s="1" t="s">
        <v>6928</v>
      </c>
      <c r="D2820">
        <v>10000</v>
      </c>
      <c r="E2820">
        <f>VLOOKUP(D2820,LU_A!$C$2:$D$13,1,TRUE)</f>
        <v>10000</v>
      </c>
      <c r="F2820" t="str">
        <f>VLOOKUP($D2820,LU_A!$C$2:$D$13,2,TRUE)</f>
        <v>SmD</v>
      </c>
      <c r="G2820">
        <v>10603</v>
      </c>
      <c r="H2820" t="s">
        <v>8219</v>
      </c>
      <c r="I2820" t="s">
        <v>8224</v>
      </c>
      <c r="J2820" t="s">
        <v>8246</v>
      </c>
      <c r="K2820">
        <v>1443018086</v>
      </c>
      <c r="L2820" s="8">
        <f t="shared" si="440"/>
        <v>42270.598217592589</v>
      </c>
      <c r="M2820" s="8">
        <f t="shared" si="443"/>
        <v>42270</v>
      </c>
      <c r="N2820" s="9">
        <f t="shared" si="444"/>
        <v>0.59821759258920792</v>
      </c>
      <c r="O2820">
        <v>1441290086</v>
      </c>
      <c r="P2820" s="8">
        <f t="shared" si="441"/>
        <v>42250.598217592589</v>
      </c>
      <c r="Q2820" s="8">
        <f t="shared" si="445"/>
        <v>42250</v>
      </c>
      <c r="R2820" s="9">
        <f t="shared" si="446"/>
        <v>0.59821759258920792</v>
      </c>
      <c r="S2820" t="b">
        <v>0</v>
      </c>
      <c r="T2820">
        <v>102</v>
      </c>
      <c r="U2820">
        <f t="shared" si="447"/>
        <v>102</v>
      </c>
      <c r="V2820" t="str">
        <f t="shared" si="448"/>
        <v/>
      </c>
      <c r="W2820" t="b">
        <v>1</v>
      </c>
      <c r="X2820" t="s">
        <v>8269</v>
      </c>
      <c r="Y2820" s="3">
        <f t="shared" si="449"/>
        <v>1.0603</v>
      </c>
      <c r="Z2820" s="4">
        <f t="shared" si="442"/>
        <v>103.95098039215686</v>
      </c>
      <c r="AA2820" t="s">
        <v>8313</v>
      </c>
      <c r="AB2820" t="s">
        <v>8314</v>
      </c>
      <c r="AC2820">
        <f>1</f>
        <v>1</v>
      </c>
    </row>
    <row r="2821" spans="1:29" ht="43.2" x14ac:dyDescent="0.3">
      <c r="A2821">
        <v>2819</v>
      </c>
      <c r="B2821" s="1" t="s">
        <v>2819</v>
      </c>
      <c r="C2821" s="1" t="s">
        <v>6929</v>
      </c>
      <c r="D2821">
        <v>5000</v>
      </c>
      <c r="E2821">
        <f>VLOOKUP(D2821,LU_A!$C$2:$D$13,1,TRUE)</f>
        <v>5000</v>
      </c>
      <c r="F2821" t="str">
        <f>VLOOKUP($D2821,LU_A!$C$2:$D$13,2,TRUE)</f>
        <v>SmC</v>
      </c>
      <c r="G2821">
        <v>5240</v>
      </c>
      <c r="H2821" t="s">
        <v>8219</v>
      </c>
      <c r="I2821" t="s">
        <v>8225</v>
      </c>
      <c r="J2821" t="s">
        <v>8247</v>
      </c>
      <c r="K2821">
        <v>1434285409</v>
      </c>
      <c r="L2821" s="8">
        <f t="shared" si="440"/>
        <v>42169.525567129633</v>
      </c>
      <c r="M2821" s="8">
        <f t="shared" si="443"/>
        <v>42169</v>
      </c>
      <c r="N2821" s="9">
        <f t="shared" si="444"/>
        <v>0.52556712963269092</v>
      </c>
      <c r="O2821">
        <v>1431693409</v>
      </c>
      <c r="P2821" s="8">
        <f t="shared" si="441"/>
        <v>42139.525567129633</v>
      </c>
      <c r="Q2821" s="8">
        <f t="shared" si="445"/>
        <v>42139</v>
      </c>
      <c r="R2821" s="9">
        <f t="shared" si="446"/>
        <v>0.52556712963269092</v>
      </c>
      <c r="S2821" t="b">
        <v>0</v>
      </c>
      <c r="T2821">
        <v>104</v>
      </c>
      <c r="U2821">
        <f t="shared" si="447"/>
        <v>104</v>
      </c>
      <c r="V2821" t="str">
        <f t="shared" si="448"/>
        <v/>
      </c>
      <c r="W2821" t="b">
        <v>1</v>
      </c>
      <c r="X2821" t="s">
        <v>8269</v>
      </c>
      <c r="Y2821" s="3">
        <f t="shared" si="449"/>
        <v>1.048</v>
      </c>
      <c r="Z2821" s="4">
        <f t="shared" si="442"/>
        <v>50.384615384615387</v>
      </c>
      <c r="AA2821" t="s">
        <v>8313</v>
      </c>
      <c r="AB2821" t="s">
        <v>8314</v>
      </c>
      <c r="AC2821">
        <f>1</f>
        <v>1</v>
      </c>
    </row>
    <row r="2822" spans="1:29" ht="43.2" x14ac:dyDescent="0.3">
      <c r="A2822">
        <v>2820</v>
      </c>
      <c r="B2822" s="1" t="s">
        <v>2820</v>
      </c>
      <c r="C2822" s="1" t="s">
        <v>6930</v>
      </c>
      <c r="D2822">
        <v>200</v>
      </c>
      <c r="E2822">
        <f>VLOOKUP(D2822,LU_A!$C$2:$D$13,1,TRUE)</f>
        <v>0</v>
      </c>
      <c r="F2822" t="str">
        <f>VLOOKUP($D2822,LU_A!$C$2:$D$13,2,TRUE)</f>
        <v>SmA</v>
      </c>
      <c r="G2822">
        <v>272</v>
      </c>
      <c r="H2822" t="s">
        <v>8219</v>
      </c>
      <c r="I2822" t="s">
        <v>8225</v>
      </c>
      <c r="J2822" t="s">
        <v>8247</v>
      </c>
      <c r="K2822">
        <v>1456444800</v>
      </c>
      <c r="L2822" s="8">
        <f t="shared" si="440"/>
        <v>42426</v>
      </c>
      <c r="M2822" s="8">
        <f t="shared" si="443"/>
        <v>42426</v>
      </c>
      <c r="N2822" s="9">
        <f t="shared" si="444"/>
        <v>0</v>
      </c>
      <c r="O2822">
        <v>1454337589</v>
      </c>
      <c r="P2822" s="8">
        <f t="shared" si="441"/>
        <v>42401.610983796301</v>
      </c>
      <c r="Q2822" s="8">
        <f t="shared" si="445"/>
        <v>42401</v>
      </c>
      <c r="R2822" s="9">
        <f t="shared" si="446"/>
        <v>0.61098379630129784</v>
      </c>
      <c r="S2822" t="b">
        <v>0</v>
      </c>
      <c r="T2822">
        <v>20</v>
      </c>
      <c r="U2822">
        <f t="shared" si="447"/>
        <v>20</v>
      </c>
      <c r="V2822" t="str">
        <f t="shared" si="448"/>
        <v/>
      </c>
      <c r="W2822" t="b">
        <v>1</v>
      </c>
      <c r="X2822" t="s">
        <v>8269</v>
      </c>
      <c r="Y2822" s="3">
        <f t="shared" si="449"/>
        <v>1.36</v>
      </c>
      <c r="Z2822" s="4">
        <f t="shared" si="442"/>
        <v>13.6</v>
      </c>
      <c r="AA2822" t="s">
        <v>8313</v>
      </c>
      <c r="AB2822" t="s">
        <v>8314</v>
      </c>
      <c r="AC2822">
        <f>1</f>
        <v>1</v>
      </c>
    </row>
    <row r="2823" spans="1:29" ht="57.6" x14ac:dyDescent="0.3">
      <c r="A2823">
        <v>2821</v>
      </c>
      <c r="B2823" s="1" t="s">
        <v>2821</v>
      </c>
      <c r="C2823" s="1" t="s">
        <v>6931</v>
      </c>
      <c r="D2823">
        <v>1000</v>
      </c>
      <c r="E2823">
        <f>VLOOKUP(D2823,LU_A!$C$2:$D$13,1,TRUE)</f>
        <v>1000</v>
      </c>
      <c r="F2823" t="str">
        <f>VLOOKUP($D2823,LU_A!$C$2:$D$13,2,TRUE)</f>
        <v>SmB</v>
      </c>
      <c r="G2823">
        <v>1000</v>
      </c>
      <c r="H2823" t="s">
        <v>8219</v>
      </c>
      <c r="I2823" t="s">
        <v>8225</v>
      </c>
      <c r="J2823" t="s">
        <v>8247</v>
      </c>
      <c r="K2823">
        <v>1411510135</v>
      </c>
      <c r="L2823" s="8">
        <f t="shared" si="440"/>
        <v>41905.922858796301</v>
      </c>
      <c r="M2823" s="8">
        <f t="shared" si="443"/>
        <v>41905</v>
      </c>
      <c r="N2823" s="9">
        <f t="shared" si="444"/>
        <v>0.92285879630071577</v>
      </c>
      <c r="O2823">
        <v>1408918135</v>
      </c>
      <c r="P2823" s="8">
        <f t="shared" si="441"/>
        <v>41875.922858796301</v>
      </c>
      <c r="Q2823" s="8">
        <f t="shared" si="445"/>
        <v>41875</v>
      </c>
      <c r="R2823" s="9">
        <f t="shared" si="446"/>
        <v>0.92285879630071577</v>
      </c>
      <c r="S2823" t="b">
        <v>0</v>
      </c>
      <c r="T2823">
        <v>35</v>
      </c>
      <c r="U2823">
        <f t="shared" si="447"/>
        <v>35</v>
      </c>
      <c r="V2823" t="str">
        <f t="shared" si="448"/>
        <v/>
      </c>
      <c r="W2823" t="b">
        <v>1</v>
      </c>
      <c r="X2823" t="s">
        <v>8269</v>
      </c>
      <c r="Y2823" s="3">
        <f t="shared" si="449"/>
        <v>1</v>
      </c>
      <c r="Z2823" s="4">
        <f t="shared" si="442"/>
        <v>28.571428571428573</v>
      </c>
      <c r="AA2823" t="s">
        <v>8313</v>
      </c>
      <c r="AB2823" t="s">
        <v>8314</v>
      </c>
      <c r="AC2823">
        <f>1</f>
        <v>1</v>
      </c>
    </row>
    <row r="2824" spans="1:29" ht="57.6" x14ac:dyDescent="0.3">
      <c r="A2824">
        <v>2822</v>
      </c>
      <c r="B2824" s="1" t="s">
        <v>2822</v>
      </c>
      <c r="C2824" s="1" t="s">
        <v>6932</v>
      </c>
      <c r="D2824">
        <v>6000</v>
      </c>
      <c r="E2824">
        <f>VLOOKUP(D2824,LU_A!$C$2:$D$13,1,TRUE)</f>
        <v>5000</v>
      </c>
      <c r="F2824" t="str">
        <f>VLOOKUP($D2824,LU_A!$C$2:$D$13,2,TRUE)</f>
        <v>SmC</v>
      </c>
      <c r="G2824">
        <v>6000</v>
      </c>
      <c r="H2824" t="s">
        <v>8219</v>
      </c>
      <c r="I2824" t="s">
        <v>8224</v>
      </c>
      <c r="J2824" t="s">
        <v>8246</v>
      </c>
      <c r="K2824">
        <v>1427469892</v>
      </c>
      <c r="L2824" s="8">
        <f t="shared" si="440"/>
        <v>42090.642268518524</v>
      </c>
      <c r="M2824" s="8">
        <f t="shared" si="443"/>
        <v>42090</v>
      </c>
      <c r="N2824" s="9">
        <f t="shared" si="444"/>
        <v>0.64226851852436084</v>
      </c>
      <c r="O2824">
        <v>1424881492</v>
      </c>
      <c r="P2824" s="8">
        <f t="shared" si="441"/>
        <v>42060.683935185181</v>
      </c>
      <c r="Q2824" s="8">
        <f t="shared" si="445"/>
        <v>42060</v>
      </c>
      <c r="R2824" s="9">
        <f t="shared" si="446"/>
        <v>0.68393518518132623</v>
      </c>
      <c r="S2824" t="b">
        <v>0</v>
      </c>
      <c r="T2824">
        <v>94</v>
      </c>
      <c r="U2824">
        <f t="shared" si="447"/>
        <v>94</v>
      </c>
      <c r="V2824" t="str">
        <f t="shared" si="448"/>
        <v/>
      </c>
      <c r="W2824" t="b">
        <v>1</v>
      </c>
      <c r="X2824" t="s">
        <v>8269</v>
      </c>
      <c r="Y2824" s="3">
        <f t="shared" si="449"/>
        <v>1</v>
      </c>
      <c r="Z2824" s="4">
        <f t="shared" si="442"/>
        <v>63.829787234042556</v>
      </c>
      <c r="AA2824" t="s">
        <v>8313</v>
      </c>
      <c r="AB2824" t="s">
        <v>8314</v>
      </c>
      <c r="AC2824">
        <f>1</f>
        <v>1</v>
      </c>
    </row>
    <row r="2825" spans="1:29" ht="57.6" x14ac:dyDescent="0.3">
      <c r="A2825">
        <v>2823</v>
      </c>
      <c r="B2825" s="1" t="s">
        <v>2823</v>
      </c>
      <c r="C2825" s="1" t="s">
        <v>6933</v>
      </c>
      <c r="D2825">
        <v>100</v>
      </c>
      <c r="E2825">
        <f>VLOOKUP(D2825,LU_A!$C$2:$D$13,1,TRUE)</f>
        <v>0</v>
      </c>
      <c r="F2825" t="str">
        <f>VLOOKUP($D2825,LU_A!$C$2:$D$13,2,TRUE)</f>
        <v>SmA</v>
      </c>
      <c r="G2825">
        <v>124</v>
      </c>
      <c r="H2825" t="s">
        <v>8219</v>
      </c>
      <c r="I2825" t="s">
        <v>8225</v>
      </c>
      <c r="J2825" t="s">
        <v>8247</v>
      </c>
      <c r="K2825">
        <v>1427842740</v>
      </c>
      <c r="L2825" s="8">
        <f t="shared" si="440"/>
        <v>42094.957638888889</v>
      </c>
      <c r="M2825" s="8">
        <f t="shared" si="443"/>
        <v>42094</v>
      </c>
      <c r="N2825" s="9">
        <f t="shared" si="444"/>
        <v>0.95763888888905058</v>
      </c>
      <c r="O2825">
        <v>1425428206</v>
      </c>
      <c r="P2825" s="8">
        <f t="shared" si="441"/>
        <v>42067.011643518519</v>
      </c>
      <c r="Q2825" s="8">
        <f t="shared" si="445"/>
        <v>42067</v>
      </c>
      <c r="R2825" s="9">
        <f t="shared" si="446"/>
        <v>1.1643518519122154E-2</v>
      </c>
      <c r="S2825" t="b">
        <v>0</v>
      </c>
      <c r="T2825">
        <v>14</v>
      </c>
      <c r="U2825">
        <f t="shared" si="447"/>
        <v>14</v>
      </c>
      <c r="V2825" t="str">
        <f t="shared" si="448"/>
        <v/>
      </c>
      <c r="W2825" t="b">
        <v>1</v>
      </c>
      <c r="X2825" t="s">
        <v>8269</v>
      </c>
      <c r="Y2825" s="3">
        <f t="shared" si="449"/>
        <v>1.24</v>
      </c>
      <c r="Z2825" s="4">
        <f t="shared" si="442"/>
        <v>8.8571428571428577</v>
      </c>
      <c r="AA2825" t="s">
        <v>8313</v>
      </c>
      <c r="AB2825" t="s">
        <v>8314</v>
      </c>
      <c r="AC2825">
        <f>1</f>
        <v>1</v>
      </c>
    </row>
    <row r="2826" spans="1:29" ht="43.2" x14ac:dyDescent="0.3">
      <c r="A2826">
        <v>2824</v>
      </c>
      <c r="B2826" s="1" t="s">
        <v>2824</v>
      </c>
      <c r="C2826" s="1" t="s">
        <v>6934</v>
      </c>
      <c r="D2826">
        <v>650</v>
      </c>
      <c r="E2826">
        <f>VLOOKUP(D2826,LU_A!$C$2:$D$13,1,TRUE)</f>
        <v>0</v>
      </c>
      <c r="F2826" t="str">
        <f>VLOOKUP($D2826,LU_A!$C$2:$D$13,2,TRUE)</f>
        <v>SmA</v>
      </c>
      <c r="G2826">
        <v>760</v>
      </c>
      <c r="H2826" t="s">
        <v>8219</v>
      </c>
      <c r="I2826" t="s">
        <v>8224</v>
      </c>
      <c r="J2826" t="s">
        <v>8246</v>
      </c>
      <c r="K2826">
        <v>1434159780</v>
      </c>
      <c r="L2826" s="8">
        <f t="shared" si="440"/>
        <v>42168.071527777778</v>
      </c>
      <c r="M2826" s="8">
        <f t="shared" si="443"/>
        <v>42168</v>
      </c>
      <c r="N2826" s="9">
        <f t="shared" si="444"/>
        <v>7.1527777778101154E-2</v>
      </c>
      <c r="O2826">
        <v>1431412196</v>
      </c>
      <c r="P2826" s="8">
        <f t="shared" si="441"/>
        <v>42136.270787037036</v>
      </c>
      <c r="Q2826" s="8">
        <f t="shared" si="445"/>
        <v>42136</v>
      </c>
      <c r="R2826" s="9">
        <f t="shared" si="446"/>
        <v>0.270787037035916</v>
      </c>
      <c r="S2826" t="b">
        <v>0</v>
      </c>
      <c r="T2826">
        <v>15</v>
      </c>
      <c r="U2826">
        <f t="shared" si="447"/>
        <v>15</v>
      </c>
      <c r="V2826" t="str">
        <f t="shared" si="448"/>
        <v/>
      </c>
      <c r="W2826" t="b">
        <v>1</v>
      </c>
      <c r="X2826" t="s">
        <v>8269</v>
      </c>
      <c r="Y2826" s="3">
        <f t="shared" si="449"/>
        <v>1.1692307692307693</v>
      </c>
      <c r="Z2826" s="4">
        <f t="shared" si="442"/>
        <v>50.666666666666664</v>
      </c>
      <c r="AA2826" t="s">
        <v>8313</v>
      </c>
      <c r="AB2826" t="s">
        <v>8314</v>
      </c>
      <c r="AC2826">
        <f>1</f>
        <v>1</v>
      </c>
    </row>
    <row r="2827" spans="1:29" ht="57.6" x14ac:dyDescent="0.3">
      <c r="A2827">
        <v>2825</v>
      </c>
      <c r="B2827" s="1" t="s">
        <v>2825</v>
      </c>
      <c r="C2827" s="1" t="s">
        <v>6935</v>
      </c>
      <c r="D2827">
        <v>3000</v>
      </c>
      <c r="E2827">
        <f>VLOOKUP(D2827,LU_A!$C$2:$D$13,1,TRUE)</f>
        <v>1000</v>
      </c>
      <c r="F2827" t="str">
        <f>VLOOKUP($D2827,LU_A!$C$2:$D$13,2,TRUE)</f>
        <v>SmB</v>
      </c>
      <c r="G2827">
        <v>3100</v>
      </c>
      <c r="H2827" t="s">
        <v>8219</v>
      </c>
      <c r="I2827" t="s">
        <v>8225</v>
      </c>
      <c r="J2827" t="s">
        <v>8247</v>
      </c>
      <c r="K2827">
        <v>1449255686</v>
      </c>
      <c r="L2827" s="8">
        <f t="shared" si="440"/>
        <v>42342.792662037042</v>
      </c>
      <c r="M2827" s="8">
        <f t="shared" si="443"/>
        <v>42342</v>
      </c>
      <c r="N2827" s="9">
        <f t="shared" si="444"/>
        <v>0.79266203704173677</v>
      </c>
      <c r="O2827">
        <v>1446663686</v>
      </c>
      <c r="P2827" s="8">
        <f t="shared" si="441"/>
        <v>42312.792662037042</v>
      </c>
      <c r="Q2827" s="8">
        <f t="shared" si="445"/>
        <v>42312</v>
      </c>
      <c r="R2827" s="9">
        <f t="shared" si="446"/>
        <v>0.79266203704173677</v>
      </c>
      <c r="S2827" t="b">
        <v>0</v>
      </c>
      <c r="T2827">
        <v>51</v>
      </c>
      <c r="U2827">
        <f t="shared" si="447"/>
        <v>51</v>
      </c>
      <c r="V2827" t="str">
        <f t="shared" si="448"/>
        <v/>
      </c>
      <c r="W2827" t="b">
        <v>1</v>
      </c>
      <c r="X2827" t="s">
        <v>8269</v>
      </c>
      <c r="Y2827" s="3">
        <f t="shared" si="449"/>
        <v>1.0333333333333334</v>
      </c>
      <c r="Z2827" s="4">
        <f t="shared" si="442"/>
        <v>60.784313725490193</v>
      </c>
      <c r="AA2827" t="s">
        <v>8313</v>
      </c>
      <c r="AB2827" t="s">
        <v>8314</v>
      </c>
      <c r="AC2827">
        <f>1</f>
        <v>1</v>
      </c>
    </row>
    <row r="2828" spans="1:29" ht="57.6" x14ac:dyDescent="0.3">
      <c r="A2828">
        <v>2826</v>
      </c>
      <c r="B2828" s="1" t="s">
        <v>2826</v>
      </c>
      <c r="C2828" s="1" t="s">
        <v>6936</v>
      </c>
      <c r="D2828">
        <v>2000</v>
      </c>
      <c r="E2828">
        <f>VLOOKUP(D2828,LU_A!$C$2:$D$13,1,TRUE)</f>
        <v>1000</v>
      </c>
      <c r="F2828" t="str">
        <f>VLOOKUP($D2828,LU_A!$C$2:$D$13,2,TRUE)</f>
        <v>SmB</v>
      </c>
      <c r="G2828">
        <v>2155</v>
      </c>
      <c r="H2828" t="s">
        <v>8219</v>
      </c>
      <c r="I2828" t="s">
        <v>8224</v>
      </c>
      <c r="J2828" t="s">
        <v>8246</v>
      </c>
      <c r="K2828">
        <v>1436511600</v>
      </c>
      <c r="L2828" s="8">
        <f t="shared" si="440"/>
        <v>42195.291666666672</v>
      </c>
      <c r="M2828" s="8">
        <f t="shared" si="443"/>
        <v>42195</v>
      </c>
      <c r="N2828" s="9">
        <f t="shared" si="444"/>
        <v>0.29166666667151731</v>
      </c>
      <c r="O2828">
        <v>1434415812</v>
      </c>
      <c r="P2828" s="8">
        <f t="shared" si="441"/>
        <v>42171.034861111111</v>
      </c>
      <c r="Q2828" s="8">
        <f t="shared" si="445"/>
        <v>42171</v>
      </c>
      <c r="R2828" s="9">
        <f t="shared" si="446"/>
        <v>3.4861111111240461E-2</v>
      </c>
      <c r="S2828" t="b">
        <v>0</v>
      </c>
      <c r="T2828">
        <v>19</v>
      </c>
      <c r="U2828">
        <f t="shared" si="447"/>
        <v>19</v>
      </c>
      <c r="V2828" t="str">
        <f t="shared" si="448"/>
        <v/>
      </c>
      <c r="W2828" t="b">
        <v>1</v>
      </c>
      <c r="X2828" t="s">
        <v>8269</v>
      </c>
      <c r="Y2828" s="3">
        <f t="shared" si="449"/>
        <v>1.0774999999999999</v>
      </c>
      <c r="Z2828" s="4">
        <f t="shared" si="442"/>
        <v>113.42105263157895</v>
      </c>
      <c r="AA2828" t="s">
        <v>8313</v>
      </c>
      <c r="AB2828" t="s">
        <v>8314</v>
      </c>
      <c r="AC2828">
        <f>1</f>
        <v>1</v>
      </c>
    </row>
    <row r="2829" spans="1:29" ht="57.6" x14ac:dyDescent="0.3">
      <c r="A2829">
        <v>2827</v>
      </c>
      <c r="B2829" s="1" t="s">
        <v>2827</v>
      </c>
      <c r="C2829" s="1" t="s">
        <v>6937</v>
      </c>
      <c r="D2829">
        <v>2000</v>
      </c>
      <c r="E2829">
        <f>VLOOKUP(D2829,LU_A!$C$2:$D$13,1,TRUE)</f>
        <v>1000</v>
      </c>
      <c r="F2829" t="str">
        <f>VLOOKUP($D2829,LU_A!$C$2:$D$13,2,TRUE)</f>
        <v>SmB</v>
      </c>
      <c r="G2829">
        <v>2405</v>
      </c>
      <c r="H2829" t="s">
        <v>8219</v>
      </c>
      <c r="I2829" t="s">
        <v>8224</v>
      </c>
      <c r="J2829" t="s">
        <v>8246</v>
      </c>
      <c r="K2829">
        <v>1464971400</v>
      </c>
      <c r="L2829" s="8">
        <f t="shared" si="440"/>
        <v>42524.6875</v>
      </c>
      <c r="M2829" s="8">
        <f t="shared" si="443"/>
        <v>42524</v>
      </c>
      <c r="N2829" s="9">
        <f t="shared" si="444"/>
        <v>0.6875</v>
      </c>
      <c r="O2829">
        <v>1462379066</v>
      </c>
      <c r="P2829" s="8">
        <f t="shared" si="441"/>
        <v>42494.683634259258</v>
      </c>
      <c r="Q2829" s="8">
        <f t="shared" si="445"/>
        <v>42494</v>
      </c>
      <c r="R2829" s="9">
        <f t="shared" si="446"/>
        <v>0.68363425925781485</v>
      </c>
      <c r="S2829" t="b">
        <v>0</v>
      </c>
      <c r="T2829">
        <v>23</v>
      </c>
      <c r="U2829">
        <f t="shared" si="447"/>
        <v>23</v>
      </c>
      <c r="V2829" t="str">
        <f t="shared" si="448"/>
        <v/>
      </c>
      <c r="W2829" t="b">
        <v>1</v>
      </c>
      <c r="X2829" t="s">
        <v>8269</v>
      </c>
      <c r="Y2829" s="3">
        <f t="shared" si="449"/>
        <v>1.2024999999999999</v>
      </c>
      <c r="Z2829" s="4">
        <f t="shared" si="442"/>
        <v>104.56521739130434</v>
      </c>
      <c r="AA2829" t="s">
        <v>8313</v>
      </c>
      <c r="AB2829" t="s">
        <v>8314</v>
      </c>
      <c r="AC2829">
        <f>1</f>
        <v>1</v>
      </c>
    </row>
    <row r="2830" spans="1:29" ht="43.2" x14ac:dyDescent="0.3">
      <c r="A2830">
        <v>2828</v>
      </c>
      <c r="B2830" s="1" t="s">
        <v>2828</v>
      </c>
      <c r="C2830" s="1" t="s">
        <v>6938</v>
      </c>
      <c r="D2830">
        <v>9500</v>
      </c>
      <c r="E2830">
        <f>VLOOKUP(D2830,LU_A!$C$2:$D$13,1,TRUE)</f>
        <v>5000</v>
      </c>
      <c r="F2830" t="str">
        <f>VLOOKUP($D2830,LU_A!$C$2:$D$13,2,TRUE)</f>
        <v>SmC</v>
      </c>
      <c r="G2830">
        <v>9536</v>
      </c>
      <c r="H2830" t="s">
        <v>8219</v>
      </c>
      <c r="I2830" t="s">
        <v>8225</v>
      </c>
      <c r="J2830" t="s">
        <v>8247</v>
      </c>
      <c r="K2830">
        <v>1443826800</v>
      </c>
      <c r="L2830" s="8">
        <f t="shared" si="440"/>
        <v>42279.958333333328</v>
      </c>
      <c r="M2830" s="8">
        <f t="shared" si="443"/>
        <v>42279</v>
      </c>
      <c r="N2830" s="9">
        <f t="shared" si="444"/>
        <v>0.95833333332848269</v>
      </c>
      <c r="O2830">
        <v>1441606869</v>
      </c>
      <c r="P2830" s="8">
        <f t="shared" si="441"/>
        <v>42254.264687499999</v>
      </c>
      <c r="Q2830" s="8">
        <f t="shared" si="445"/>
        <v>42254</v>
      </c>
      <c r="R2830" s="9">
        <f t="shared" si="446"/>
        <v>0.26468749999912689</v>
      </c>
      <c r="S2830" t="b">
        <v>0</v>
      </c>
      <c r="T2830">
        <v>97</v>
      </c>
      <c r="U2830">
        <f t="shared" si="447"/>
        <v>97</v>
      </c>
      <c r="V2830" t="str">
        <f t="shared" si="448"/>
        <v/>
      </c>
      <c r="W2830" t="b">
        <v>1</v>
      </c>
      <c r="X2830" t="s">
        <v>8269</v>
      </c>
      <c r="Y2830" s="3">
        <f t="shared" si="449"/>
        <v>1.0037894736842106</v>
      </c>
      <c r="Z2830" s="4">
        <f t="shared" si="442"/>
        <v>98.30927835051547</v>
      </c>
      <c r="AA2830" t="s">
        <v>8313</v>
      </c>
      <c r="AB2830" t="s">
        <v>8314</v>
      </c>
      <c r="AC2830">
        <f>1</f>
        <v>1</v>
      </c>
    </row>
    <row r="2831" spans="1:29" ht="43.2" x14ac:dyDescent="0.3">
      <c r="A2831">
        <v>2829</v>
      </c>
      <c r="B2831" s="1" t="s">
        <v>2829</v>
      </c>
      <c r="C2831" s="1" t="s">
        <v>6939</v>
      </c>
      <c r="D2831">
        <v>2500</v>
      </c>
      <c r="E2831">
        <f>VLOOKUP(D2831,LU_A!$C$2:$D$13,1,TRUE)</f>
        <v>1000</v>
      </c>
      <c r="F2831" t="str">
        <f>VLOOKUP($D2831,LU_A!$C$2:$D$13,2,TRUE)</f>
        <v>SmB</v>
      </c>
      <c r="G2831">
        <v>2663</v>
      </c>
      <c r="H2831" t="s">
        <v>8219</v>
      </c>
      <c r="I2831" t="s">
        <v>8225</v>
      </c>
      <c r="J2831" t="s">
        <v>8247</v>
      </c>
      <c r="K2831">
        <v>1464863118</v>
      </c>
      <c r="L2831" s="8">
        <f t="shared" si="440"/>
        <v>42523.434236111112</v>
      </c>
      <c r="M2831" s="8">
        <f t="shared" si="443"/>
        <v>42523</v>
      </c>
      <c r="N2831" s="9">
        <f t="shared" si="444"/>
        <v>0.43423611111211358</v>
      </c>
      <c r="O2831">
        <v>1462443918</v>
      </c>
      <c r="P2831" s="8">
        <f t="shared" si="441"/>
        <v>42495.434236111112</v>
      </c>
      <c r="Q2831" s="8">
        <f t="shared" si="445"/>
        <v>42495</v>
      </c>
      <c r="R2831" s="9">
        <f t="shared" si="446"/>
        <v>0.43423611111211358</v>
      </c>
      <c r="S2831" t="b">
        <v>0</v>
      </c>
      <c r="T2831">
        <v>76</v>
      </c>
      <c r="U2831">
        <f t="shared" si="447"/>
        <v>76</v>
      </c>
      <c r="V2831" t="str">
        <f t="shared" si="448"/>
        <v/>
      </c>
      <c r="W2831" t="b">
        <v>1</v>
      </c>
      <c r="X2831" t="s">
        <v>8269</v>
      </c>
      <c r="Y2831" s="3">
        <f t="shared" si="449"/>
        <v>1.0651999999999999</v>
      </c>
      <c r="Z2831" s="4">
        <f t="shared" si="442"/>
        <v>35.039473684210527</v>
      </c>
      <c r="AA2831" t="s">
        <v>8313</v>
      </c>
      <c r="AB2831" t="s">
        <v>8314</v>
      </c>
      <c r="AC2831">
        <f>1</f>
        <v>1</v>
      </c>
    </row>
    <row r="2832" spans="1:29" ht="28.8" x14ac:dyDescent="0.3">
      <c r="A2832">
        <v>2830</v>
      </c>
      <c r="B2832" s="1" t="s">
        <v>2830</v>
      </c>
      <c r="C2832" s="1" t="s">
        <v>6940</v>
      </c>
      <c r="D2832">
        <v>3000</v>
      </c>
      <c r="E2832">
        <f>VLOOKUP(D2832,LU_A!$C$2:$D$13,1,TRUE)</f>
        <v>1000</v>
      </c>
      <c r="F2832" t="str">
        <f>VLOOKUP($D2832,LU_A!$C$2:$D$13,2,TRUE)</f>
        <v>SmB</v>
      </c>
      <c r="G2832">
        <v>3000</v>
      </c>
      <c r="H2832" t="s">
        <v>8219</v>
      </c>
      <c r="I2832" t="s">
        <v>8224</v>
      </c>
      <c r="J2832" t="s">
        <v>8246</v>
      </c>
      <c r="K2832">
        <v>1399867140</v>
      </c>
      <c r="L2832" s="8">
        <f t="shared" si="440"/>
        <v>41771.165972222225</v>
      </c>
      <c r="M2832" s="8">
        <f t="shared" si="443"/>
        <v>41771</v>
      </c>
      <c r="N2832" s="9">
        <f t="shared" si="444"/>
        <v>0.16597222222480923</v>
      </c>
      <c r="O2832">
        <v>1398802148</v>
      </c>
      <c r="P2832" s="8">
        <f t="shared" si="441"/>
        <v>41758.839675925927</v>
      </c>
      <c r="Q2832" s="8">
        <f t="shared" si="445"/>
        <v>41758</v>
      </c>
      <c r="R2832" s="9">
        <f t="shared" si="446"/>
        <v>0.83967592592671281</v>
      </c>
      <c r="S2832" t="b">
        <v>0</v>
      </c>
      <c r="T2832">
        <v>11</v>
      </c>
      <c r="U2832">
        <f t="shared" si="447"/>
        <v>11</v>
      </c>
      <c r="V2832" t="str">
        <f t="shared" si="448"/>
        <v/>
      </c>
      <c r="W2832" t="b">
        <v>1</v>
      </c>
      <c r="X2832" t="s">
        <v>8269</v>
      </c>
      <c r="Y2832" s="3">
        <f t="shared" si="449"/>
        <v>1</v>
      </c>
      <c r="Z2832" s="4">
        <f t="shared" si="442"/>
        <v>272.72727272727275</v>
      </c>
      <c r="AA2832" t="s">
        <v>8313</v>
      </c>
      <c r="AB2832" t="s">
        <v>8314</v>
      </c>
      <c r="AC2832">
        <f>1</f>
        <v>1</v>
      </c>
    </row>
    <row r="2833" spans="1:29" ht="43.2" x14ac:dyDescent="0.3">
      <c r="A2833">
        <v>2831</v>
      </c>
      <c r="B2833" s="1" t="s">
        <v>2831</v>
      </c>
      <c r="C2833" s="1" t="s">
        <v>6941</v>
      </c>
      <c r="D2833">
        <v>3000</v>
      </c>
      <c r="E2833">
        <f>VLOOKUP(D2833,LU_A!$C$2:$D$13,1,TRUE)</f>
        <v>1000</v>
      </c>
      <c r="F2833" t="str">
        <f>VLOOKUP($D2833,LU_A!$C$2:$D$13,2,TRUE)</f>
        <v>SmB</v>
      </c>
      <c r="G2833">
        <v>3320</v>
      </c>
      <c r="H2833" t="s">
        <v>8219</v>
      </c>
      <c r="I2833" t="s">
        <v>8224</v>
      </c>
      <c r="J2833" t="s">
        <v>8246</v>
      </c>
      <c r="K2833">
        <v>1437076070</v>
      </c>
      <c r="L2833" s="8">
        <f t="shared" si="440"/>
        <v>42201.824884259258</v>
      </c>
      <c r="M2833" s="8">
        <f t="shared" si="443"/>
        <v>42201</v>
      </c>
      <c r="N2833" s="9">
        <f t="shared" si="444"/>
        <v>0.82488425925839692</v>
      </c>
      <c r="O2833">
        <v>1434484070</v>
      </c>
      <c r="P2833" s="8">
        <f t="shared" si="441"/>
        <v>42171.824884259258</v>
      </c>
      <c r="Q2833" s="8">
        <f t="shared" si="445"/>
        <v>42171</v>
      </c>
      <c r="R2833" s="9">
        <f t="shared" si="446"/>
        <v>0.82488425925839692</v>
      </c>
      <c r="S2833" t="b">
        <v>0</v>
      </c>
      <c r="T2833">
        <v>52</v>
      </c>
      <c r="U2833">
        <f t="shared" si="447"/>
        <v>52</v>
      </c>
      <c r="V2833" t="str">
        <f t="shared" si="448"/>
        <v/>
      </c>
      <c r="W2833" t="b">
        <v>1</v>
      </c>
      <c r="X2833" t="s">
        <v>8269</v>
      </c>
      <c r="Y2833" s="3">
        <f t="shared" si="449"/>
        <v>1.1066666666666667</v>
      </c>
      <c r="Z2833" s="4">
        <f t="shared" si="442"/>
        <v>63.846153846153847</v>
      </c>
      <c r="AA2833" t="s">
        <v>8313</v>
      </c>
      <c r="AB2833" t="s">
        <v>8314</v>
      </c>
      <c r="AC2833">
        <f>1</f>
        <v>1</v>
      </c>
    </row>
    <row r="2834" spans="1:29" ht="43.2" x14ac:dyDescent="0.3">
      <c r="A2834">
        <v>2832</v>
      </c>
      <c r="B2834" s="1" t="s">
        <v>2832</v>
      </c>
      <c r="C2834" s="1" t="s">
        <v>6942</v>
      </c>
      <c r="D2834">
        <v>2500</v>
      </c>
      <c r="E2834">
        <f>VLOOKUP(D2834,LU_A!$C$2:$D$13,1,TRUE)</f>
        <v>1000</v>
      </c>
      <c r="F2834" t="str">
        <f>VLOOKUP($D2834,LU_A!$C$2:$D$13,2,TRUE)</f>
        <v>SmB</v>
      </c>
      <c r="G2834">
        <v>2867.99</v>
      </c>
      <c r="H2834" t="s">
        <v>8219</v>
      </c>
      <c r="I2834" t="s">
        <v>8225</v>
      </c>
      <c r="J2834" t="s">
        <v>8247</v>
      </c>
      <c r="K2834">
        <v>1416780000</v>
      </c>
      <c r="L2834" s="8">
        <f t="shared" si="440"/>
        <v>41966.916666666672</v>
      </c>
      <c r="M2834" s="8">
        <f t="shared" si="443"/>
        <v>41966</v>
      </c>
      <c r="N2834" s="9">
        <f t="shared" si="444"/>
        <v>0.91666666667151731</v>
      </c>
      <c r="O2834">
        <v>1414342894</v>
      </c>
      <c r="P2834" s="8">
        <f t="shared" si="441"/>
        <v>41938.709421296298</v>
      </c>
      <c r="Q2834" s="8">
        <f t="shared" si="445"/>
        <v>41938</v>
      </c>
      <c r="R2834" s="9">
        <f t="shared" si="446"/>
        <v>0.70942129629838746</v>
      </c>
      <c r="S2834" t="b">
        <v>0</v>
      </c>
      <c r="T2834">
        <v>95</v>
      </c>
      <c r="U2834">
        <f t="shared" si="447"/>
        <v>95</v>
      </c>
      <c r="V2834" t="str">
        <f t="shared" si="448"/>
        <v/>
      </c>
      <c r="W2834" t="b">
        <v>1</v>
      </c>
      <c r="X2834" t="s">
        <v>8269</v>
      </c>
      <c r="Y2834" s="3">
        <f t="shared" si="449"/>
        <v>1.1471959999999999</v>
      </c>
      <c r="Z2834" s="4">
        <f t="shared" si="442"/>
        <v>30.189368421052631</v>
      </c>
      <c r="AA2834" t="s">
        <v>8313</v>
      </c>
      <c r="AB2834" t="s">
        <v>8314</v>
      </c>
      <c r="AC2834">
        <f>1</f>
        <v>1</v>
      </c>
    </row>
    <row r="2835" spans="1:29" x14ac:dyDescent="0.3">
      <c r="A2835">
        <v>2833</v>
      </c>
      <c r="B2835" s="1" t="s">
        <v>2833</v>
      </c>
      <c r="C2835" s="1" t="s">
        <v>6943</v>
      </c>
      <c r="D2835">
        <v>2700</v>
      </c>
      <c r="E2835">
        <f>VLOOKUP(D2835,LU_A!$C$2:$D$13,1,TRUE)</f>
        <v>1000</v>
      </c>
      <c r="F2835" t="str">
        <f>VLOOKUP($D2835,LU_A!$C$2:$D$13,2,TRUE)</f>
        <v>SmB</v>
      </c>
      <c r="G2835">
        <v>2923</v>
      </c>
      <c r="H2835" t="s">
        <v>8219</v>
      </c>
      <c r="I2835" t="s">
        <v>8224</v>
      </c>
      <c r="J2835" t="s">
        <v>8246</v>
      </c>
      <c r="K2835">
        <v>1444528800</v>
      </c>
      <c r="L2835" s="8">
        <f t="shared" si="440"/>
        <v>42288.083333333328</v>
      </c>
      <c r="M2835" s="8">
        <f t="shared" si="443"/>
        <v>42288</v>
      </c>
      <c r="N2835" s="9">
        <f t="shared" si="444"/>
        <v>8.3333333328482695E-2</v>
      </c>
      <c r="O2835">
        <v>1442804633</v>
      </c>
      <c r="P2835" s="8">
        <f t="shared" si="441"/>
        <v>42268.127696759257</v>
      </c>
      <c r="Q2835" s="8">
        <f t="shared" si="445"/>
        <v>42268</v>
      </c>
      <c r="R2835" s="9">
        <f t="shared" si="446"/>
        <v>0.12769675925665069</v>
      </c>
      <c r="S2835" t="b">
        <v>0</v>
      </c>
      <c r="T2835">
        <v>35</v>
      </c>
      <c r="U2835">
        <f t="shared" si="447"/>
        <v>35</v>
      </c>
      <c r="V2835" t="str">
        <f t="shared" si="448"/>
        <v/>
      </c>
      <c r="W2835" t="b">
        <v>1</v>
      </c>
      <c r="X2835" t="s">
        <v>8269</v>
      </c>
      <c r="Y2835" s="3">
        <f t="shared" si="449"/>
        <v>1.0825925925925926</v>
      </c>
      <c r="Z2835" s="4">
        <f t="shared" si="442"/>
        <v>83.51428571428572</v>
      </c>
      <c r="AA2835" t="s">
        <v>8313</v>
      </c>
      <c r="AB2835" t="s">
        <v>8314</v>
      </c>
      <c r="AC2835">
        <f>1</f>
        <v>1</v>
      </c>
    </row>
    <row r="2836" spans="1:29" ht="43.2" x14ac:dyDescent="0.3">
      <c r="A2836">
        <v>2834</v>
      </c>
      <c r="B2836" s="1" t="s">
        <v>2834</v>
      </c>
      <c r="C2836" s="1" t="s">
        <v>6944</v>
      </c>
      <c r="D2836">
        <v>800</v>
      </c>
      <c r="E2836">
        <f>VLOOKUP(D2836,LU_A!$C$2:$D$13,1,TRUE)</f>
        <v>0</v>
      </c>
      <c r="F2836" t="str">
        <f>VLOOKUP($D2836,LU_A!$C$2:$D$13,2,TRUE)</f>
        <v>SmA</v>
      </c>
      <c r="G2836">
        <v>1360</v>
      </c>
      <c r="H2836" t="s">
        <v>8219</v>
      </c>
      <c r="I2836" t="s">
        <v>8225</v>
      </c>
      <c r="J2836" t="s">
        <v>8247</v>
      </c>
      <c r="K2836">
        <v>1422658930</v>
      </c>
      <c r="L2836" s="8">
        <f t="shared" si="440"/>
        <v>42034.959837962961</v>
      </c>
      <c r="M2836" s="8">
        <f t="shared" si="443"/>
        <v>42034</v>
      </c>
      <c r="N2836" s="9">
        <f t="shared" si="444"/>
        <v>0.95983796296059154</v>
      </c>
      <c r="O2836">
        <v>1421362930</v>
      </c>
      <c r="P2836" s="8">
        <f t="shared" si="441"/>
        <v>42019.959837962961</v>
      </c>
      <c r="Q2836" s="8">
        <f t="shared" si="445"/>
        <v>42019</v>
      </c>
      <c r="R2836" s="9">
        <f t="shared" si="446"/>
        <v>0.95983796296059154</v>
      </c>
      <c r="S2836" t="b">
        <v>0</v>
      </c>
      <c r="T2836">
        <v>21</v>
      </c>
      <c r="U2836">
        <f t="shared" si="447"/>
        <v>21</v>
      </c>
      <c r="V2836" t="str">
        <f t="shared" si="448"/>
        <v/>
      </c>
      <c r="W2836" t="b">
        <v>1</v>
      </c>
      <c r="X2836" t="s">
        <v>8269</v>
      </c>
      <c r="Y2836" s="3">
        <f t="shared" si="449"/>
        <v>1.7</v>
      </c>
      <c r="Z2836" s="4">
        <f t="shared" si="442"/>
        <v>64.761904761904759</v>
      </c>
      <c r="AA2836" t="s">
        <v>8313</v>
      </c>
      <c r="AB2836" t="s">
        <v>8314</v>
      </c>
      <c r="AC2836">
        <f>1</f>
        <v>1</v>
      </c>
    </row>
    <row r="2837" spans="1:29" ht="43.2" x14ac:dyDescent="0.3">
      <c r="A2837">
        <v>2835</v>
      </c>
      <c r="B2837" s="1" t="s">
        <v>2835</v>
      </c>
      <c r="C2837" s="1" t="s">
        <v>6945</v>
      </c>
      <c r="D2837">
        <v>1000</v>
      </c>
      <c r="E2837">
        <f>VLOOKUP(D2837,LU_A!$C$2:$D$13,1,TRUE)</f>
        <v>1000</v>
      </c>
      <c r="F2837" t="str">
        <f>VLOOKUP($D2837,LU_A!$C$2:$D$13,2,TRUE)</f>
        <v>SmB</v>
      </c>
      <c r="G2837">
        <v>1870.99</v>
      </c>
      <c r="H2837" t="s">
        <v>8219</v>
      </c>
      <c r="I2837" t="s">
        <v>8225</v>
      </c>
      <c r="J2837" t="s">
        <v>8247</v>
      </c>
      <c r="K2837">
        <v>1449273600</v>
      </c>
      <c r="L2837" s="8">
        <f t="shared" si="440"/>
        <v>42343</v>
      </c>
      <c r="M2837" s="8">
        <f t="shared" si="443"/>
        <v>42343</v>
      </c>
      <c r="N2837" s="9">
        <f t="shared" si="444"/>
        <v>0</v>
      </c>
      <c r="O2837">
        <v>1446742417</v>
      </c>
      <c r="P2837" s="8">
        <f t="shared" si="441"/>
        <v>42313.703900462962</v>
      </c>
      <c r="Q2837" s="8">
        <f t="shared" si="445"/>
        <v>42313</v>
      </c>
      <c r="R2837" s="9">
        <f t="shared" si="446"/>
        <v>0.70390046296233777</v>
      </c>
      <c r="S2837" t="b">
        <v>0</v>
      </c>
      <c r="T2837">
        <v>93</v>
      </c>
      <c r="U2837">
        <f t="shared" si="447"/>
        <v>93</v>
      </c>
      <c r="V2837" t="str">
        <f t="shared" si="448"/>
        <v/>
      </c>
      <c r="W2837" t="b">
        <v>1</v>
      </c>
      <c r="X2837" t="s">
        <v>8269</v>
      </c>
      <c r="Y2837" s="3">
        <f t="shared" si="449"/>
        <v>1.8709899999999999</v>
      </c>
      <c r="Z2837" s="4">
        <f t="shared" si="442"/>
        <v>20.118172043010752</v>
      </c>
      <c r="AA2837" t="s">
        <v>8313</v>
      </c>
      <c r="AB2837" t="s">
        <v>8314</v>
      </c>
      <c r="AC2837">
        <f>1</f>
        <v>1</v>
      </c>
    </row>
    <row r="2838" spans="1:29" ht="57.6" x14ac:dyDescent="0.3">
      <c r="A2838">
        <v>2836</v>
      </c>
      <c r="B2838" s="1" t="s">
        <v>2836</v>
      </c>
      <c r="C2838" s="1" t="s">
        <v>6946</v>
      </c>
      <c r="D2838">
        <v>450</v>
      </c>
      <c r="E2838">
        <f>VLOOKUP(D2838,LU_A!$C$2:$D$13,1,TRUE)</f>
        <v>0</v>
      </c>
      <c r="F2838" t="str">
        <f>VLOOKUP($D2838,LU_A!$C$2:$D$13,2,TRUE)</f>
        <v>SmA</v>
      </c>
      <c r="G2838">
        <v>485</v>
      </c>
      <c r="H2838" t="s">
        <v>8219</v>
      </c>
      <c r="I2838" t="s">
        <v>8224</v>
      </c>
      <c r="J2838" t="s">
        <v>8246</v>
      </c>
      <c r="K2838">
        <v>1487393940</v>
      </c>
      <c r="L2838" s="8">
        <f t="shared" si="440"/>
        <v>42784.207638888889</v>
      </c>
      <c r="M2838" s="8">
        <f t="shared" si="443"/>
        <v>42784</v>
      </c>
      <c r="N2838" s="9">
        <f t="shared" si="444"/>
        <v>0.20763888888905058</v>
      </c>
      <c r="O2838">
        <v>1484115418</v>
      </c>
      <c r="P2838" s="8">
        <f t="shared" si="441"/>
        <v>42746.261782407411</v>
      </c>
      <c r="Q2838" s="8">
        <f t="shared" si="445"/>
        <v>42746</v>
      </c>
      <c r="R2838" s="9">
        <f t="shared" si="446"/>
        <v>0.26178240741137415</v>
      </c>
      <c r="S2838" t="b">
        <v>0</v>
      </c>
      <c r="T2838">
        <v>11</v>
      </c>
      <c r="U2838">
        <f t="shared" si="447"/>
        <v>11</v>
      </c>
      <c r="V2838" t="str">
        <f t="shared" si="448"/>
        <v/>
      </c>
      <c r="W2838" t="b">
        <v>1</v>
      </c>
      <c r="X2838" t="s">
        <v>8269</v>
      </c>
      <c r="Y2838" s="3">
        <f t="shared" si="449"/>
        <v>1.0777777777777777</v>
      </c>
      <c r="Z2838" s="4">
        <f t="shared" si="442"/>
        <v>44.090909090909093</v>
      </c>
      <c r="AA2838" t="s">
        <v>8313</v>
      </c>
      <c r="AB2838" t="s">
        <v>8314</v>
      </c>
      <c r="AC2838">
        <f>1</f>
        <v>1</v>
      </c>
    </row>
    <row r="2839" spans="1:29" ht="57.6" x14ac:dyDescent="0.3">
      <c r="A2839">
        <v>2837</v>
      </c>
      <c r="B2839" s="1" t="s">
        <v>2837</v>
      </c>
      <c r="C2839" s="1" t="s">
        <v>6947</v>
      </c>
      <c r="D2839">
        <v>850</v>
      </c>
      <c r="E2839">
        <f>VLOOKUP(D2839,LU_A!$C$2:$D$13,1,TRUE)</f>
        <v>0</v>
      </c>
      <c r="F2839" t="str">
        <f>VLOOKUP($D2839,LU_A!$C$2:$D$13,2,TRUE)</f>
        <v>SmA</v>
      </c>
      <c r="G2839">
        <v>850</v>
      </c>
      <c r="H2839" t="s">
        <v>8219</v>
      </c>
      <c r="I2839" t="s">
        <v>8229</v>
      </c>
      <c r="J2839" t="s">
        <v>8251</v>
      </c>
      <c r="K2839">
        <v>1449701284</v>
      </c>
      <c r="L2839" s="8">
        <f t="shared" si="440"/>
        <v>42347.950046296297</v>
      </c>
      <c r="M2839" s="8">
        <f t="shared" si="443"/>
        <v>42347</v>
      </c>
      <c r="N2839" s="9">
        <f t="shared" si="444"/>
        <v>0.95004629629693227</v>
      </c>
      <c r="O2839">
        <v>1446241684</v>
      </c>
      <c r="P2839" s="8">
        <f t="shared" si="441"/>
        <v>42307.908379629633</v>
      </c>
      <c r="Q2839" s="8">
        <f t="shared" si="445"/>
        <v>42307</v>
      </c>
      <c r="R2839" s="9">
        <f t="shared" si="446"/>
        <v>0.90837962963269092</v>
      </c>
      <c r="S2839" t="b">
        <v>0</v>
      </c>
      <c r="T2839">
        <v>21</v>
      </c>
      <c r="U2839">
        <f t="shared" si="447"/>
        <v>21</v>
      </c>
      <c r="V2839" t="str">
        <f t="shared" si="448"/>
        <v/>
      </c>
      <c r="W2839" t="b">
        <v>1</v>
      </c>
      <c r="X2839" t="s">
        <v>8269</v>
      </c>
      <c r="Y2839" s="3">
        <f t="shared" si="449"/>
        <v>1</v>
      </c>
      <c r="Z2839" s="4">
        <f t="shared" si="442"/>
        <v>40.476190476190474</v>
      </c>
      <c r="AA2839" t="s">
        <v>8313</v>
      </c>
      <c r="AB2839" t="s">
        <v>8314</v>
      </c>
      <c r="AC2839">
        <f>1</f>
        <v>1</v>
      </c>
    </row>
    <row r="2840" spans="1:29" ht="43.2" x14ac:dyDescent="0.3">
      <c r="A2840">
        <v>2838</v>
      </c>
      <c r="B2840" s="1" t="s">
        <v>2838</v>
      </c>
      <c r="C2840" s="1" t="s">
        <v>6948</v>
      </c>
      <c r="D2840">
        <v>2000</v>
      </c>
      <c r="E2840">
        <f>VLOOKUP(D2840,LU_A!$C$2:$D$13,1,TRUE)</f>
        <v>1000</v>
      </c>
      <c r="F2840" t="str">
        <f>VLOOKUP($D2840,LU_A!$C$2:$D$13,2,TRUE)</f>
        <v>SmB</v>
      </c>
      <c r="G2840">
        <v>2405</v>
      </c>
      <c r="H2840" t="s">
        <v>8219</v>
      </c>
      <c r="I2840" t="s">
        <v>8224</v>
      </c>
      <c r="J2840" t="s">
        <v>8246</v>
      </c>
      <c r="K2840">
        <v>1407967200</v>
      </c>
      <c r="L2840" s="8">
        <f t="shared" si="440"/>
        <v>41864.916666666664</v>
      </c>
      <c r="M2840" s="8">
        <f t="shared" si="443"/>
        <v>41864</v>
      </c>
      <c r="N2840" s="9">
        <f t="shared" si="444"/>
        <v>0.91666666666424135</v>
      </c>
      <c r="O2840">
        <v>1406039696</v>
      </c>
      <c r="P2840" s="8">
        <f t="shared" si="441"/>
        <v>41842.607592592591</v>
      </c>
      <c r="Q2840" s="8">
        <f t="shared" si="445"/>
        <v>41842</v>
      </c>
      <c r="R2840" s="9">
        <f t="shared" si="446"/>
        <v>0.60759259259066312</v>
      </c>
      <c r="S2840" t="b">
        <v>0</v>
      </c>
      <c r="T2840">
        <v>54</v>
      </c>
      <c r="U2840">
        <f t="shared" si="447"/>
        <v>54</v>
      </c>
      <c r="V2840" t="str">
        <f t="shared" si="448"/>
        <v/>
      </c>
      <c r="W2840" t="b">
        <v>1</v>
      </c>
      <c r="X2840" t="s">
        <v>8269</v>
      </c>
      <c r="Y2840" s="3">
        <f t="shared" si="449"/>
        <v>1.2024999999999999</v>
      </c>
      <c r="Z2840" s="4">
        <f t="shared" si="442"/>
        <v>44.537037037037038</v>
      </c>
      <c r="AA2840" t="s">
        <v>8313</v>
      </c>
      <c r="AB2840" t="s">
        <v>8314</v>
      </c>
      <c r="AC2840">
        <f>1</f>
        <v>1</v>
      </c>
    </row>
    <row r="2841" spans="1:29" ht="43.2" x14ac:dyDescent="0.3">
      <c r="A2841">
        <v>2839</v>
      </c>
      <c r="B2841" s="1" t="s">
        <v>2839</v>
      </c>
      <c r="C2841" s="1" t="s">
        <v>6949</v>
      </c>
      <c r="D2841">
        <v>3500</v>
      </c>
      <c r="E2841">
        <f>VLOOKUP(D2841,LU_A!$C$2:$D$13,1,TRUE)</f>
        <v>1000</v>
      </c>
      <c r="F2841" t="str">
        <f>VLOOKUP($D2841,LU_A!$C$2:$D$13,2,TRUE)</f>
        <v>SmB</v>
      </c>
      <c r="G2841">
        <v>3900</v>
      </c>
      <c r="H2841" t="s">
        <v>8219</v>
      </c>
      <c r="I2841" t="s">
        <v>8224</v>
      </c>
      <c r="J2841" t="s">
        <v>8246</v>
      </c>
      <c r="K2841">
        <v>1408942740</v>
      </c>
      <c r="L2841" s="8">
        <f t="shared" si="440"/>
        <v>41876.207638888889</v>
      </c>
      <c r="M2841" s="8">
        <f t="shared" si="443"/>
        <v>41876</v>
      </c>
      <c r="N2841" s="9">
        <f t="shared" si="444"/>
        <v>0.20763888888905058</v>
      </c>
      <c r="O2841">
        <v>1406958354</v>
      </c>
      <c r="P2841" s="8">
        <f t="shared" si="441"/>
        <v>41853.240208333329</v>
      </c>
      <c r="Q2841" s="8">
        <f t="shared" si="445"/>
        <v>41853</v>
      </c>
      <c r="R2841" s="9">
        <f t="shared" si="446"/>
        <v>0.24020833332906477</v>
      </c>
      <c r="S2841" t="b">
        <v>0</v>
      </c>
      <c r="T2841">
        <v>31</v>
      </c>
      <c r="U2841">
        <f t="shared" si="447"/>
        <v>31</v>
      </c>
      <c r="V2841" t="str">
        <f t="shared" si="448"/>
        <v/>
      </c>
      <c r="W2841" t="b">
        <v>1</v>
      </c>
      <c r="X2841" t="s">
        <v>8269</v>
      </c>
      <c r="Y2841" s="3">
        <f t="shared" si="449"/>
        <v>1.1142857142857143</v>
      </c>
      <c r="Z2841" s="4">
        <f t="shared" si="442"/>
        <v>125.80645161290323</v>
      </c>
      <c r="AA2841" t="s">
        <v>8313</v>
      </c>
      <c r="AB2841" t="s">
        <v>8314</v>
      </c>
      <c r="AC2841">
        <f>1</f>
        <v>1</v>
      </c>
    </row>
    <row r="2842" spans="1:29" ht="57.6" x14ac:dyDescent="0.3">
      <c r="A2842">
        <v>2840</v>
      </c>
      <c r="B2842" s="1" t="s">
        <v>2840</v>
      </c>
      <c r="C2842" s="1" t="s">
        <v>6950</v>
      </c>
      <c r="D2842">
        <v>2500</v>
      </c>
      <c r="E2842">
        <f>VLOOKUP(D2842,LU_A!$C$2:$D$13,1,TRUE)</f>
        <v>1000</v>
      </c>
      <c r="F2842" t="str">
        <f>VLOOKUP($D2842,LU_A!$C$2:$D$13,2,TRUE)</f>
        <v>SmB</v>
      </c>
      <c r="G2842">
        <v>2600</v>
      </c>
      <c r="H2842" t="s">
        <v>8219</v>
      </c>
      <c r="I2842" t="s">
        <v>8225</v>
      </c>
      <c r="J2842" t="s">
        <v>8247</v>
      </c>
      <c r="K2842">
        <v>1426698000</v>
      </c>
      <c r="L2842" s="8">
        <f t="shared" si="440"/>
        <v>42081.708333333328</v>
      </c>
      <c r="M2842" s="8">
        <f t="shared" si="443"/>
        <v>42081</v>
      </c>
      <c r="N2842" s="9">
        <f t="shared" si="444"/>
        <v>0.70833333332848269</v>
      </c>
      <c r="O2842">
        <v>1424825479</v>
      </c>
      <c r="P2842" s="8">
        <f t="shared" si="441"/>
        <v>42060.035636574074</v>
      </c>
      <c r="Q2842" s="8">
        <f t="shared" si="445"/>
        <v>42060</v>
      </c>
      <c r="R2842" s="9">
        <f t="shared" si="446"/>
        <v>3.5636574073578231E-2</v>
      </c>
      <c r="S2842" t="b">
        <v>0</v>
      </c>
      <c r="T2842">
        <v>132</v>
      </c>
      <c r="U2842">
        <f t="shared" si="447"/>
        <v>132</v>
      </c>
      <c r="V2842" t="str">
        <f t="shared" si="448"/>
        <v/>
      </c>
      <c r="W2842" t="b">
        <v>1</v>
      </c>
      <c r="X2842" t="s">
        <v>8269</v>
      </c>
      <c r="Y2842" s="3">
        <f t="shared" si="449"/>
        <v>1.04</v>
      </c>
      <c r="Z2842" s="4">
        <f t="shared" si="442"/>
        <v>19.696969696969695</v>
      </c>
      <c r="AA2842" t="s">
        <v>8313</v>
      </c>
      <c r="AB2842" t="s">
        <v>8314</v>
      </c>
      <c r="AC2842">
        <f>1</f>
        <v>1</v>
      </c>
    </row>
    <row r="2843" spans="1:29" ht="43.2" x14ac:dyDescent="0.3">
      <c r="A2843">
        <v>2841</v>
      </c>
      <c r="B2843" s="1" t="s">
        <v>2841</v>
      </c>
      <c r="C2843" s="1" t="s">
        <v>6951</v>
      </c>
      <c r="D2843">
        <v>1000</v>
      </c>
      <c r="E2843">
        <f>VLOOKUP(D2843,LU_A!$C$2:$D$13,1,TRUE)</f>
        <v>1000</v>
      </c>
      <c r="F2843" t="str">
        <f>VLOOKUP($D2843,LU_A!$C$2:$D$13,2,TRUE)</f>
        <v>SmB</v>
      </c>
      <c r="G2843">
        <v>10</v>
      </c>
      <c r="H2843" t="s">
        <v>8221</v>
      </c>
      <c r="I2843" t="s">
        <v>8225</v>
      </c>
      <c r="J2843" t="s">
        <v>8247</v>
      </c>
      <c r="K2843">
        <v>1450032297</v>
      </c>
      <c r="L2843" s="8">
        <f t="shared" si="440"/>
        <v>42351.781215277777</v>
      </c>
      <c r="M2843" s="8">
        <f t="shared" si="443"/>
        <v>42351</v>
      </c>
      <c r="N2843" s="9">
        <f t="shared" si="444"/>
        <v>0.781215277776937</v>
      </c>
      <c r="O2843">
        <v>1444844697</v>
      </c>
      <c r="P2843" s="8">
        <f t="shared" si="441"/>
        <v>42291.739548611105</v>
      </c>
      <c r="Q2843" s="8">
        <f t="shared" si="445"/>
        <v>42291</v>
      </c>
      <c r="R2843" s="9">
        <f t="shared" si="446"/>
        <v>0.7395486111054197</v>
      </c>
      <c r="S2843" t="b">
        <v>0</v>
      </c>
      <c r="T2843">
        <v>1</v>
      </c>
      <c r="U2843" t="str">
        <f t="shared" si="447"/>
        <v/>
      </c>
      <c r="V2843">
        <f t="shared" si="448"/>
        <v>1</v>
      </c>
      <c r="W2843" t="b">
        <v>0</v>
      </c>
      <c r="X2843" t="s">
        <v>8269</v>
      </c>
      <c r="Y2843" s="3">
        <f t="shared" si="449"/>
        <v>0.01</v>
      </c>
      <c r="Z2843" s="4">
        <f t="shared" si="442"/>
        <v>10</v>
      </c>
      <c r="AA2843" t="s">
        <v>8313</v>
      </c>
      <c r="AB2843" t="s">
        <v>8314</v>
      </c>
      <c r="AC2843">
        <f>1</f>
        <v>1</v>
      </c>
    </row>
    <row r="2844" spans="1:29" ht="43.2" x14ac:dyDescent="0.3">
      <c r="A2844">
        <v>2842</v>
      </c>
      <c r="B2844" s="1" t="s">
        <v>2842</v>
      </c>
      <c r="C2844" s="1" t="s">
        <v>6952</v>
      </c>
      <c r="D2844">
        <v>1500</v>
      </c>
      <c r="E2844">
        <f>VLOOKUP(D2844,LU_A!$C$2:$D$13,1,TRUE)</f>
        <v>1000</v>
      </c>
      <c r="F2844" t="str">
        <f>VLOOKUP($D2844,LU_A!$C$2:$D$13,2,TRUE)</f>
        <v>SmB</v>
      </c>
      <c r="G2844">
        <v>0</v>
      </c>
      <c r="H2844" t="s">
        <v>8221</v>
      </c>
      <c r="I2844" t="s">
        <v>8225</v>
      </c>
      <c r="J2844" t="s">
        <v>8247</v>
      </c>
      <c r="K2844">
        <v>1403348400</v>
      </c>
      <c r="L2844" s="8">
        <f t="shared" si="440"/>
        <v>41811.458333333336</v>
      </c>
      <c r="M2844" s="8">
        <f t="shared" si="443"/>
        <v>41811</v>
      </c>
      <c r="N2844" s="9">
        <f t="shared" si="444"/>
        <v>0.45833333333575865</v>
      </c>
      <c r="O2844">
        <v>1401058295</v>
      </c>
      <c r="P2844" s="8">
        <f t="shared" si="441"/>
        <v>41784.952488425923</v>
      </c>
      <c r="Q2844" s="8">
        <f t="shared" si="445"/>
        <v>41784</v>
      </c>
      <c r="R2844" s="9">
        <f t="shared" si="446"/>
        <v>0.95248842592263827</v>
      </c>
      <c r="S2844" t="b">
        <v>0</v>
      </c>
      <c r="T2844">
        <v>0</v>
      </c>
      <c r="U2844" t="str">
        <f t="shared" si="447"/>
        <v/>
      </c>
      <c r="V2844">
        <f t="shared" si="448"/>
        <v>0</v>
      </c>
      <c r="W2844" t="b">
        <v>0</v>
      </c>
      <c r="X2844" t="s">
        <v>8269</v>
      </c>
      <c r="Y2844" s="3">
        <f t="shared" si="449"/>
        <v>0</v>
      </c>
      <c r="Z2844" s="4" t="str">
        <f t="shared" si="442"/>
        <v xml:space="preserve"> </v>
      </c>
      <c r="AA2844" t="s">
        <v>8313</v>
      </c>
      <c r="AB2844" t="s">
        <v>8314</v>
      </c>
      <c r="AC2844">
        <f>1</f>
        <v>1</v>
      </c>
    </row>
    <row r="2845" spans="1:29" ht="43.2" x14ac:dyDescent="0.3">
      <c r="A2845">
        <v>2843</v>
      </c>
      <c r="B2845" s="1" t="s">
        <v>2843</v>
      </c>
      <c r="C2845" s="1" t="s">
        <v>6953</v>
      </c>
      <c r="D2845">
        <v>1200</v>
      </c>
      <c r="E2845">
        <f>VLOOKUP(D2845,LU_A!$C$2:$D$13,1,TRUE)</f>
        <v>1000</v>
      </c>
      <c r="F2845" t="str">
        <f>VLOOKUP($D2845,LU_A!$C$2:$D$13,2,TRUE)</f>
        <v>SmB</v>
      </c>
      <c r="G2845">
        <v>0</v>
      </c>
      <c r="H2845" t="s">
        <v>8221</v>
      </c>
      <c r="I2845" t="s">
        <v>8224</v>
      </c>
      <c r="J2845" t="s">
        <v>8246</v>
      </c>
      <c r="K2845">
        <v>1465790400</v>
      </c>
      <c r="L2845" s="8">
        <f t="shared" si="440"/>
        <v>42534.166666666672</v>
      </c>
      <c r="M2845" s="8">
        <f t="shared" si="443"/>
        <v>42534</v>
      </c>
      <c r="N2845" s="9">
        <f t="shared" si="444"/>
        <v>0.16666666667151731</v>
      </c>
      <c r="O2845">
        <v>1462210950</v>
      </c>
      <c r="P2845" s="8">
        <f t="shared" si="441"/>
        <v>42492.737847222219</v>
      </c>
      <c r="Q2845" s="8">
        <f t="shared" si="445"/>
        <v>42492</v>
      </c>
      <c r="R2845" s="9">
        <f t="shared" si="446"/>
        <v>0.73784722221898846</v>
      </c>
      <c r="S2845" t="b">
        <v>0</v>
      </c>
      <c r="T2845">
        <v>0</v>
      </c>
      <c r="U2845" t="str">
        <f t="shared" si="447"/>
        <v/>
      </c>
      <c r="V2845">
        <f t="shared" si="448"/>
        <v>0</v>
      </c>
      <c r="W2845" t="b">
        <v>0</v>
      </c>
      <c r="X2845" t="s">
        <v>8269</v>
      </c>
      <c r="Y2845" s="3">
        <f t="shared" si="449"/>
        <v>0</v>
      </c>
      <c r="Z2845" s="4" t="str">
        <f t="shared" si="442"/>
        <v xml:space="preserve"> </v>
      </c>
      <c r="AA2845" t="s">
        <v>8313</v>
      </c>
      <c r="AB2845" t="s">
        <v>8314</v>
      </c>
      <c r="AC2845">
        <f>1</f>
        <v>1</v>
      </c>
    </row>
    <row r="2846" spans="1:29" ht="43.2" x14ac:dyDescent="0.3">
      <c r="A2846">
        <v>2844</v>
      </c>
      <c r="B2846" s="1" t="s">
        <v>2844</v>
      </c>
      <c r="C2846" s="1" t="s">
        <v>6954</v>
      </c>
      <c r="D2846">
        <v>550</v>
      </c>
      <c r="E2846">
        <f>VLOOKUP(D2846,LU_A!$C$2:$D$13,1,TRUE)</f>
        <v>0</v>
      </c>
      <c r="F2846" t="str">
        <f>VLOOKUP($D2846,LU_A!$C$2:$D$13,2,TRUE)</f>
        <v>SmA</v>
      </c>
      <c r="G2846">
        <v>30</v>
      </c>
      <c r="H2846" t="s">
        <v>8221</v>
      </c>
      <c r="I2846" t="s">
        <v>8239</v>
      </c>
      <c r="J2846" t="s">
        <v>8249</v>
      </c>
      <c r="K2846">
        <v>1483535180</v>
      </c>
      <c r="L2846" s="8">
        <f t="shared" si="440"/>
        <v>42739.546064814815</v>
      </c>
      <c r="M2846" s="8">
        <f t="shared" si="443"/>
        <v>42739</v>
      </c>
      <c r="N2846" s="9">
        <f t="shared" si="444"/>
        <v>0.54606481481459923</v>
      </c>
      <c r="O2846">
        <v>1480943180</v>
      </c>
      <c r="P2846" s="8">
        <f t="shared" si="441"/>
        <v>42709.546064814815</v>
      </c>
      <c r="Q2846" s="8">
        <f t="shared" si="445"/>
        <v>42709</v>
      </c>
      <c r="R2846" s="9">
        <f t="shared" si="446"/>
        <v>0.54606481481459923</v>
      </c>
      <c r="S2846" t="b">
        <v>0</v>
      </c>
      <c r="T2846">
        <v>1</v>
      </c>
      <c r="U2846" t="str">
        <f t="shared" si="447"/>
        <v/>
      </c>
      <c r="V2846">
        <f t="shared" si="448"/>
        <v>1</v>
      </c>
      <c r="W2846" t="b">
        <v>0</v>
      </c>
      <c r="X2846" t="s">
        <v>8269</v>
      </c>
      <c r="Y2846" s="3">
        <f t="shared" si="449"/>
        <v>5.4545454545454543E-2</v>
      </c>
      <c r="Z2846" s="4">
        <f t="shared" si="442"/>
        <v>30</v>
      </c>
      <c r="AA2846" t="s">
        <v>8313</v>
      </c>
      <c r="AB2846" t="s">
        <v>8314</v>
      </c>
      <c r="AC2846">
        <f>1</f>
        <v>1</v>
      </c>
    </row>
    <row r="2847" spans="1:29" ht="43.2" x14ac:dyDescent="0.3">
      <c r="A2847">
        <v>2845</v>
      </c>
      <c r="B2847" s="1" t="s">
        <v>2845</v>
      </c>
      <c r="C2847" s="1" t="s">
        <v>6955</v>
      </c>
      <c r="D2847">
        <v>7500</v>
      </c>
      <c r="E2847">
        <f>VLOOKUP(D2847,LU_A!$C$2:$D$13,1,TRUE)</f>
        <v>5000</v>
      </c>
      <c r="F2847" t="str">
        <f>VLOOKUP($D2847,LU_A!$C$2:$D$13,2,TRUE)</f>
        <v>SmC</v>
      </c>
      <c r="G2847">
        <v>2366</v>
      </c>
      <c r="H2847" t="s">
        <v>8221</v>
      </c>
      <c r="I2847" t="s">
        <v>8224</v>
      </c>
      <c r="J2847" t="s">
        <v>8246</v>
      </c>
      <c r="K2847">
        <v>1433723033</v>
      </c>
      <c r="L2847" s="8">
        <f t="shared" si="440"/>
        <v>42163.016585648147</v>
      </c>
      <c r="M2847" s="8">
        <f t="shared" si="443"/>
        <v>42163</v>
      </c>
      <c r="N2847" s="9">
        <f t="shared" si="444"/>
        <v>1.6585648147156462E-2</v>
      </c>
      <c r="O2847">
        <v>1428539033</v>
      </c>
      <c r="P2847" s="8">
        <f t="shared" si="441"/>
        <v>42103.016585648147</v>
      </c>
      <c r="Q2847" s="8">
        <f t="shared" si="445"/>
        <v>42103</v>
      </c>
      <c r="R2847" s="9">
        <f t="shared" si="446"/>
        <v>1.6585648147156462E-2</v>
      </c>
      <c r="S2847" t="b">
        <v>0</v>
      </c>
      <c r="T2847">
        <v>39</v>
      </c>
      <c r="U2847" t="str">
        <f t="shared" si="447"/>
        <v/>
      </c>
      <c r="V2847">
        <f t="shared" si="448"/>
        <v>39</v>
      </c>
      <c r="W2847" t="b">
        <v>0</v>
      </c>
      <c r="X2847" t="s">
        <v>8269</v>
      </c>
      <c r="Y2847" s="3">
        <f t="shared" si="449"/>
        <v>0.31546666666666667</v>
      </c>
      <c r="Z2847" s="4">
        <f t="shared" si="442"/>
        <v>60.666666666666664</v>
      </c>
      <c r="AA2847" t="s">
        <v>8313</v>
      </c>
      <c r="AB2847" t="s">
        <v>8314</v>
      </c>
      <c r="AC2847">
        <f>1</f>
        <v>1</v>
      </c>
    </row>
    <row r="2848" spans="1:29" ht="57.6" x14ac:dyDescent="0.3">
      <c r="A2848">
        <v>2846</v>
      </c>
      <c r="B2848" s="1" t="s">
        <v>2846</v>
      </c>
      <c r="C2848" s="1" t="s">
        <v>6956</v>
      </c>
      <c r="D2848">
        <v>8000</v>
      </c>
      <c r="E2848">
        <f>VLOOKUP(D2848,LU_A!$C$2:$D$13,1,TRUE)</f>
        <v>5000</v>
      </c>
      <c r="F2848" t="str">
        <f>VLOOKUP($D2848,LU_A!$C$2:$D$13,2,TRUE)</f>
        <v>SmC</v>
      </c>
      <c r="G2848">
        <v>0</v>
      </c>
      <c r="H2848" t="s">
        <v>8221</v>
      </c>
      <c r="I2848" t="s">
        <v>8224</v>
      </c>
      <c r="J2848" t="s">
        <v>8246</v>
      </c>
      <c r="K2848">
        <v>1432917394</v>
      </c>
      <c r="L2848" s="8">
        <f t="shared" si="440"/>
        <v>42153.692060185189</v>
      </c>
      <c r="M2848" s="8">
        <f t="shared" si="443"/>
        <v>42153</v>
      </c>
      <c r="N2848" s="9">
        <f t="shared" si="444"/>
        <v>0.69206018518889323</v>
      </c>
      <c r="O2848">
        <v>1429029394</v>
      </c>
      <c r="P2848" s="8">
        <f t="shared" si="441"/>
        <v>42108.692060185189</v>
      </c>
      <c r="Q2848" s="8">
        <f t="shared" si="445"/>
        <v>42108</v>
      </c>
      <c r="R2848" s="9">
        <f t="shared" si="446"/>
        <v>0.69206018518889323</v>
      </c>
      <c r="S2848" t="b">
        <v>0</v>
      </c>
      <c r="T2848">
        <v>0</v>
      </c>
      <c r="U2848" t="str">
        <f t="shared" si="447"/>
        <v/>
      </c>
      <c r="V2848">
        <f t="shared" si="448"/>
        <v>0</v>
      </c>
      <c r="W2848" t="b">
        <v>0</v>
      </c>
      <c r="X2848" t="s">
        <v>8269</v>
      </c>
      <c r="Y2848" s="3">
        <f t="shared" si="449"/>
        <v>0</v>
      </c>
      <c r="Z2848" s="4" t="str">
        <f t="shared" si="442"/>
        <v xml:space="preserve"> </v>
      </c>
      <c r="AA2848" t="s">
        <v>8313</v>
      </c>
      <c r="AB2848" t="s">
        <v>8314</v>
      </c>
      <c r="AC2848">
        <f>1</f>
        <v>1</v>
      </c>
    </row>
    <row r="2849" spans="1:29" ht="43.2" x14ac:dyDescent="0.3">
      <c r="A2849">
        <v>2847</v>
      </c>
      <c r="B2849" s="1" t="s">
        <v>2847</v>
      </c>
      <c r="C2849" s="1" t="s">
        <v>6957</v>
      </c>
      <c r="D2849">
        <v>2000</v>
      </c>
      <c r="E2849">
        <f>VLOOKUP(D2849,LU_A!$C$2:$D$13,1,TRUE)</f>
        <v>1000</v>
      </c>
      <c r="F2849" t="str">
        <f>VLOOKUP($D2849,LU_A!$C$2:$D$13,2,TRUE)</f>
        <v>SmB</v>
      </c>
      <c r="G2849">
        <v>0</v>
      </c>
      <c r="H2849" t="s">
        <v>8221</v>
      </c>
      <c r="I2849" t="s">
        <v>8224</v>
      </c>
      <c r="J2849" t="s">
        <v>8246</v>
      </c>
      <c r="K2849">
        <v>1464031265</v>
      </c>
      <c r="L2849" s="8">
        <f t="shared" si="440"/>
        <v>42513.806307870371</v>
      </c>
      <c r="M2849" s="8">
        <f t="shared" si="443"/>
        <v>42513</v>
      </c>
      <c r="N2849" s="9">
        <f t="shared" si="444"/>
        <v>0.80630787037080154</v>
      </c>
      <c r="O2849">
        <v>1458847265</v>
      </c>
      <c r="P2849" s="8">
        <f t="shared" si="441"/>
        <v>42453.806307870371</v>
      </c>
      <c r="Q2849" s="8">
        <f t="shared" si="445"/>
        <v>42453</v>
      </c>
      <c r="R2849" s="9">
        <f t="shared" si="446"/>
        <v>0.80630787037080154</v>
      </c>
      <c r="S2849" t="b">
        <v>0</v>
      </c>
      <c r="T2849">
        <v>0</v>
      </c>
      <c r="U2849" t="str">
        <f t="shared" si="447"/>
        <v/>
      </c>
      <c r="V2849">
        <f t="shared" si="448"/>
        <v>0</v>
      </c>
      <c r="W2849" t="b">
        <v>0</v>
      </c>
      <c r="X2849" t="s">
        <v>8269</v>
      </c>
      <c r="Y2849" s="3">
        <f t="shared" si="449"/>
        <v>0</v>
      </c>
      <c r="Z2849" s="4" t="str">
        <f t="shared" si="442"/>
        <v xml:space="preserve"> </v>
      </c>
      <c r="AA2849" t="s">
        <v>8313</v>
      </c>
      <c r="AB2849" t="s">
        <v>8314</v>
      </c>
      <c r="AC2849">
        <f>1</f>
        <v>1</v>
      </c>
    </row>
    <row r="2850" spans="1:29" ht="57.6" x14ac:dyDescent="0.3">
      <c r="A2850">
        <v>2848</v>
      </c>
      <c r="B2850" s="1" t="s">
        <v>2848</v>
      </c>
      <c r="C2850" s="1" t="s">
        <v>6958</v>
      </c>
      <c r="D2850">
        <v>35000</v>
      </c>
      <c r="E2850">
        <f>VLOOKUP(D2850,LU_A!$C$2:$D$13,1,TRUE)</f>
        <v>35000</v>
      </c>
      <c r="F2850" t="str">
        <f>VLOOKUP($D2850,LU_A!$C$2:$D$13,2,TRUE)</f>
        <v>LgA</v>
      </c>
      <c r="G2850">
        <v>70</v>
      </c>
      <c r="H2850" t="s">
        <v>8221</v>
      </c>
      <c r="I2850" t="s">
        <v>8224</v>
      </c>
      <c r="J2850" t="s">
        <v>8246</v>
      </c>
      <c r="K2850">
        <v>1432913659</v>
      </c>
      <c r="L2850" s="8">
        <f t="shared" si="440"/>
        <v>42153.648831018523</v>
      </c>
      <c r="M2850" s="8">
        <f t="shared" si="443"/>
        <v>42153</v>
      </c>
      <c r="N2850" s="9">
        <f t="shared" si="444"/>
        <v>0.64883101852319669</v>
      </c>
      <c r="O2850">
        <v>1430321659</v>
      </c>
      <c r="P2850" s="8">
        <f t="shared" si="441"/>
        <v>42123.648831018523</v>
      </c>
      <c r="Q2850" s="8">
        <f t="shared" si="445"/>
        <v>42123</v>
      </c>
      <c r="R2850" s="9">
        <f t="shared" si="446"/>
        <v>0.64883101852319669</v>
      </c>
      <c r="S2850" t="b">
        <v>0</v>
      </c>
      <c r="T2850">
        <v>3</v>
      </c>
      <c r="U2850" t="str">
        <f t="shared" si="447"/>
        <v/>
      </c>
      <c r="V2850">
        <f t="shared" si="448"/>
        <v>3</v>
      </c>
      <c r="W2850" t="b">
        <v>0</v>
      </c>
      <c r="X2850" t="s">
        <v>8269</v>
      </c>
      <c r="Y2850" s="3">
        <f t="shared" si="449"/>
        <v>2E-3</v>
      </c>
      <c r="Z2850" s="4">
        <f t="shared" si="442"/>
        <v>23.333333333333332</v>
      </c>
      <c r="AA2850" t="s">
        <v>8313</v>
      </c>
      <c r="AB2850" t="s">
        <v>8314</v>
      </c>
      <c r="AC2850">
        <f>1</f>
        <v>1</v>
      </c>
    </row>
    <row r="2851" spans="1:29" ht="43.2" x14ac:dyDescent="0.3">
      <c r="A2851">
        <v>2849</v>
      </c>
      <c r="B2851" s="1" t="s">
        <v>2849</v>
      </c>
      <c r="C2851" s="1" t="s">
        <v>6959</v>
      </c>
      <c r="D2851">
        <v>500</v>
      </c>
      <c r="E2851">
        <f>VLOOKUP(D2851,LU_A!$C$2:$D$13,1,TRUE)</f>
        <v>0</v>
      </c>
      <c r="F2851" t="str">
        <f>VLOOKUP($D2851,LU_A!$C$2:$D$13,2,TRUE)</f>
        <v>SmA</v>
      </c>
      <c r="G2851">
        <v>5</v>
      </c>
      <c r="H2851" t="s">
        <v>8221</v>
      </c>
      <c r="I2851" t="s">
        <v>8225</v>
      </c>
      <c r="J2851" t="s">
        <v>8247</v>
      </c>
      <c r="K2851">
        <v>1461406600</v>
      </c>
      <c r="L2851" s="8">
        <f t="shared" si="440"/>
        <v>42483.428240740745</v>
      </c>
      <c r="M2851" s="8">
        <f t="shared" si="443"/>
        <v>42483</v>
      </c>
      <c r="N2851" s="9">
        <f t="shared" si="444"/>
        <v>0.42824074074451346</v>
      </c>
      <c r="O2851">
        <v>1458814600</v>
      </c>
      <c r="P2851" s="8">
        <f t="shared" si="441"/>
        <v>42453.428240740745</v>
      </c>
      <c r="Q2851" s="8">
        <f t="shared" si="445"/>
        <v>42453</v>
      </c>
      <c r="R2851" s="9">
        <f t="shared" si="446"/>
        <v>0.42824074074451346</v>
      </c>
      <c r="S2851" t="b">
        <v>0</v>
      </c>
      <c r="T2851">
        <v>1</v>
      </c>
      <c r="U2851" t="str">
        <f t="shared" si="447"/>
        <v/>
      </c>
      <c r="V2851">
        <f t="shared" si="448"/>
        <v>1</v>
      </c>
      <c r="W2851" t="b">
        <v>0</v>
      </c>
      <c r="X2851" t="s">
        <v>8269</v>
      </c>
      <c r="Y2851" s="3">
        <f t="shared" si="449"/>
        <v>0.01</v>
      </c>
      <c r="Z2851" s="4">
        <f t="shared" si="442"/>
        <v>5</v>
      </c>
      <c r="AA2851" t="s">
        <v>8313</v>
      </c>
      <c r="AB2851" t="s">
        <v>8314</v>
      </c>
      <c r="AC2851">
        <f>1</f>
        <v>1</v>
      </c>
    </row>
    <row r="2852" spans="1:29" ht="43.2" x14ac:dyDescent="0.3">
      <c r="A2852">
        <v>2850</v>
      </c>
      <c r="B2852" s="1" t="s">
        <v>2850</v>
      </c>
      <c r="C2852" s="1" t="s">
        <v>6960</v>
      </c>
      <c r="D2852">
        <v>8000</v>
      </c>
      <c r="E2852">
        <f>VLOOKUP(D2852,LU_A!$C$2:$D$13,1,TRUE)</f>
        <v>5000</v>
      </c>
      <c r="F2852" t="str">
        <f>VLOOKUP($D2852,LU_A!$C$2:$D$13,2,TRUE)</f>
        <v>SmC</v>
      </c>
      <c r="G2852">
        <v>311</v>
      </c>
      <c r="H2852" t="s">
        <v>8221</v>
      </c>
      <c r="I2852" t="s">
        <v>8224</v>
      </c>
      <c r="J2852" t="s">
        <v>8246</v>
      </c>
      <c r="K2852">
        <v>1409962211</v>
      </c>
      <c r="L2852" s="8">
        <f t="shared" si="440"/>
        <v>41888.007071759261</v>
      </c>
      <c r="M2852" s="8">
        <f t="shared" si="443"/>
        <v>41888</v>
      </c>
      <c r="N2852" s="9">
        <f t="shared" si="444"/>
        <v>7.07175926072523E-3</v>
      </c>
      <c r="O2852">
        <v>1407370211</v>
      </c>
      <c r="P2852" s="8">
        <f t="shared" si="441"/>
        <v>41858.007071759261</v>
      </c>
      <c r="Q2852" s="8">
        <f t="shared" si="445"/>
        <v>41858</v>
      </c>
      <c r="R2852" s="9">
        <f t="shared" si="446"/>
        <v>7.07175926072523E-3</v>
      </c>
      <c r="S2852" t="b">
        <v>0</v>
      </c>
      <c r="T2852">
        <v>13</v>
      </c>
      <c r="U2852" t="str">
        <f t="shared" si="447"/>
        <v/>
      </c>
      <c r="V2852">
        <f t="shared" si="448"/>
        <v>13</v>
      </c>
      <c r="W2852" t="b">
        <v>0</v>
      </c>
      <c r="X2852" t="s">
        <v>8269</v>
      </c>
      <c r="Y2852" s="3">
        <f t="shared" si="449"/>
        <v>3.8875E-2</v>
      </c>
      <c r="Z2852" s="4">
        <f t="shared" si="442"/>
        <v>23.923076923076923</v>
      </c>
      <c r="AA2852" t="s">
        <v>8313</v>
      </c>
      <c r="AB2852" t="s">
        <v>8314</v>
      </c>
      <c r="AC2852">
        <f>1</f>
        <v>1</v>
      </c>
    </row>
    <row r="2853" spans="1:29" ht="43.2" x14ac:dyDescent="0.3">
      <c r="A2853">
        <v>2851</v>
      </c>
      <c r="B2853" s="1" t="s">
        <v>2851</v>
      </c>
      <c r="C2853" s="1" t="s">
        <v>6961</v>
      </c>
      <c r="D2853">
        <v>4500</v>
      </c>
      <c r="E2853">
        <f>VLOOKUP(D2853,LU_A!$C$2:$D$13,1,TRUE)</f>
        <v>1000</v>
      </c>
      <c r="F2853" t="str">
        <f>VLOOKUP($D2853,LU_A!$C$2:$D$13,2,TRUE)</f>
        <v>SmB</v>
      </c>
      <c r="G2853">
        <v>0</v>
      </c>
      <c r="H2853" t="s">
        <v>8221</v>
      </c>
      <c r="I2853" t="s">
        <v>8241</v>
      </c>
      <c r="J2853" t="s">
        <v>8249</v>
      </c>
      <c r="K2853">
        <v>1454109420</v>
      </c>
      <c r="L2853" s="8">
        <f t="shared" si="440"/>
        <v>42398.970138888893</v>
      </c>
      <c r="M2853" s="8">
        <f t="shared" si="443"/>
        <v>42398</v>
      </c>
      <c r="N2853" s="9">
        <f t="shared" si="444"/>
        <v>0.97013888889341615</v>
      </c>
      <c r="O2853">
        <v>1453334629</v>
      </c>
      <c r="P2853" s="8">
        <f t="shared" si="441"/>
        <v>42390.002650462964</v>
      </c>
      <c r="Q2853" s="8">
        <f t="shared" si="445"/>
        <v>42390</v>
      </c>
      <c r="R2853" s="9">
        <f t="shared" si="446"/>
        <v>2.6504629640839994E-3</v>
      </c>
      <c r="S2853" t="b">
        <v>0</v>
      </c>
      <c r="T2853">
        <v>0</v>
      </c>
      <c r="U2853" t="str">
        <f t="shared" si="447"/>
        <v/>
      </c>
      <c r="V2853">
        <f t="shared" si="448"/>
        <v>0</v>
      </c>
      <c r="W2853" t="b">
        <v>0</v>
      </c>
      <c r="X2853" t="s">
        <v>8269</v>
      </c>
      <c r="Y2853" s="3">
        <f t="shared" si="449"/>
        <v>0</v>
      </c>
      <c r="Z2853" s="4" t="str">
        <f t="shared" si="442"/>
        <v xml:space="preserve"> </v>
      </c>
      <c r="AA2853" t="s">
        <v>8313</v>
      </c>
      <c r="AB2853" t="s">
        <v>8314</v>
      </c>
      <c r="AC2853">
        <f>1</f>
        <v>1</v>
      </c>
    </row>
    <row r="2854" spans="1:29" ht="43.2" x14ac:dyDescent="0.3">
      <c r="A2854">
        <v>2852</v>
      </c>
      <c r="B2854" s="1" t="s">
        <v>2852</v>
      </c>
      <c r="C2854" s="1" t="s">
        <v>6962</v>
      </c>
      <c r="D2854">
        <v>5000</v>
      </c>
      <c r="E2854">
        <f>VLOOKUP(D2854,LU_A!$C$2:$D$13,1,TRUE)</f>
        <v>5000</v>
      </c>
      <c r="F2854" t="str">
        <f>VLOOKUP($D2854,LU_A!$C$2:$D$13,2,TRUE)</f>
        <v>SmC</v>
      </c>
      <c r="G2854">
        <v>95</v>
      </c>
      <c r="H2854" t="s">
        <v>8221</v>
      </c>
      <c r="I2854" t="s">
        <v>8224</v>
      </c>
      <c r="J2854" t="s">
        <v>8246</v>
      </c>
      <c r="K2854">
        <v>1403312703</v>
      </c>
      <c r="L2854" s="8">
        <f t="shared" si="440"/>
        <v>41811.045173611114</v>
      </c>
      <c r="M2854" s="8">
        <f t="shared" si="443"/>
        <v>41811</v>
      </c>
      <c r="N2854" s="9">
        <f t="shared" si="444"/>
        <v>4.5173611113568768E-2</v>
      </c>
      <c r="O2854">
        <v>1400720703</v>
      </c>
      <c r="P2854" s="8">
        <f t="shared" si="441"/>
        <v>41781.045173611114</v>
      </c>
      <c r="Q2854" s="8">
        <f t="shared" si="445"/>
        <v>41781</v>
      </c>
      <c r="R2854" s="9">
        <f t="shared" si="446"/>
        <v>4.5173611113568768E-2</v>
      </c>
      <c r="S2854" t="b">
        <v>0</v>
      </c>
      <c r="T2854">
        <v>6</v>
      </c>
      <c r="U2854" t="str">
        <f t="shared" si="447"/>
        <v/>
      </c>
      <c r="V2854">
        <f t="shared" si="448"/>
        <v>6</v>
      </c>
      <c r="W2854" t="b">
        <v>0</v>
      </c>
      <c r="X2854" t="s">
        <v>8269</v>
      </c>
      <c r="Y2854" s="3">
        <f t="shared" si="449"/>
        <v>1.9E-2</v>
      </c>
      <c r="Z2854" s="4">
        <f t="shared" si="442"/>
        <v>15.833333333333334</v>
      </c>
      <c r="AA2854" t="s">
        <v>8313</v>
      </c>
      <c r="AB2854" t="s">
        <v>8314</v>
      </c>
      <c r="AC2854">
        <f>1</f>
        <v>1</v>
      </c>
    </row>
    <row r="2855" spans="1:29" ht="43.2" x14ac:dyDescent="0.3">
      <c r="A2855">
        <v>2853</v>
      </c>
      <c r="B2855" s="1" t="s">
        <v>2853</v>
      </c>
      <c r="C2855" s="1" t="s">
        <v>6963</v>
      </c>
      <c r="D2855">
        <v>9500</v>
      </c>
      <c r="E2855">
        <f>VLOOKUP(D2855,LU_A!$C$2:$D$13,1,TRUE)</f>
        <v>5000</v>
      </c>
      <c r="F2855" t="str">
        <f>VLOOKUP($D2855,LU_A!$C$2:$D$13,2,TRUE)</f>
        <v>SmC</v>
      </c>
      <c r="G2855">
        <v>0</v>
      </c>
      <c r="H2855" t="s">
        <v>8221</v>
      </c>
      <c r="I2855" t="s">
        <v>8229</v>
      </c>
      <c r="J2855" t="s">
        <v>8251</v>
      </c>
      <c r="K2855">
        <v>1410669297</v>
      </c>
      <c r="L2855" s="8">
        <f t="shared" si="440"/>
        <v>41896.190937499996</v>
      </c>
      <c r="M2855" s="8">
        <f t="shared" si="443"/>
        <v>41896</v>
      </c>
      <c r="N2855" s="9">
        <f t="shared" si="444"/>
        <v>0.19093749999592546</v>
      </c>
      <c r="O2855">
        <v>1405485297</v>
      </c>
      <c r="P2855" s="8">
        <f t="shared" si="441"/>
        <v>41836.190937499996</v>
      </c>
      <c r="Q2855" s="8">
        <f t="shared" si="445"/>
        <v>41836</v>
      </c>
      <c r="R2855" s="9">
        <f t="shared" si="446"/>
        <v>0.19093749999592546</v>
      </c>
      <c r="S2855" t="b">
        <v>0</v>
      </c>
      <c r="T2855">
        <v>0</v>
      </c>
      <c r="U2855" t="str">
        <f t="shared" si="447"/>
        <v/>
      </c>
      <c r="V2855">
        <f t="shared" si="448"/>
        <v>0</v>
      </c>
      <c r="W2855" t="b">
        <v>0</v>
      </c>
      <c r="X2855" t="s">
        <v>8269</v>
      </c>
      <c r="Y2855" s="3">
        <f t="shared" si="449"/>
        <v>0</v>
      </c>
      <c r="Z2855" s="4" t="str">
        <f t="shared" si="442"/>
        <v xml:space="preserve"> </v>
      </c>
      <c r="AA2855" t="s">
        <v>8313</v>
      </c>
      <c r="AB2855" t="s">
        <v>8314</v>
      </c>
      <c r="AC2855">
        <f>1</f>
        <v>1</v>
      </c>
    </row>
    <row r="2856" spans="1:29" ht="43.2" x14ac:dyDescent="0.3">
      <c r="A2856">
        <v>2854</v>
      </c>
      <c r="B2856" s="1" t="s">
        <v>2854</v>
      </c>
      <c r="C2856" s="1" t="s">
        <v>6964</v>
      </c>
      <c r="D2856">
        <v>1000</v>
      </c>
      <c r="E2856">
        <f>VLOOKUP(D2856,LU_A!$C$2:$D$13,1,TRUE)</f>
        <v>1000</v>
      </c>
      <c r="F2856" t="str">
        <f>VLOOKUP($D2856,LU_A!$C$2:$D$13,2,TRUE)</f>
        <v>SmB</v>
      </c>
      <c r="G2856">
        <v>417</v>
      </c>
      <c r="H2856" t="s">
        <v>8221</v>
      </c>
      <c r="I2856" t="s">
        <v>8225</v>
      </c>
      <c r="J2856" t="s">
        <v>8247</v>
      </c>
      <c r="K2856">
        <v>1431018719</v>
      </c>
      <c r="L2856" s="8">
        <f t="shared" si="440"/>
        <v>42131.71665509259</v>
      </c>
      <c r="M2856" s="8">
        <f t="shared" si="443"/>
        <v>42131</v>
      </c>
      <c r="N2856" s="9">
        <f t="shared" si="444"/>
        <v>0.71665509259037208</v>
      </c>
      <c r="O2856">
        <v>1429290719</v>
      </c>
      <c r="P2856" s="8">
        <f t="shared" si="441"/>
        <v>42111.71665509259</v>
      </c>
      <c r="Q2856" s="8">
        <f t="shared" si="445"/>
        <v>42111</v>
      </c>
      <c r="R2856" s="9">
        <f t="shared" si="446"/>
        <v>0.71665509259037208</v>
      </c>
      <c r="S2856" t="b">
        <v>0</v>
      </c>
      <c r="T2856">
        <v>14</v>
      </c>
      <c r="U2856" t="str">
        <f t="shared" si="447"/>
        <v/>
      </c>
      <c r="V2856">
        <f t="shared" si="448"/>
        <v>14</v>
      </c>
      <c r="W2856" t="b">
        <v>0</v>
      </c>
      <c r="X2856" t="s">
        <v>8269</v>
      </c>
      <c r="Y2856" s="3">
        <f t="shared" si="449"/>
        <v>0.41699999999999998</v>
      </c>
      <c r="Z2856" s="4">
        <f t="shared" si="442"/>
        <v>29.785714285714285</v>
      </c>
      <c r="AA2856" t="s">
        <v>8313</v>
      </c>
      <c r="AB2856" t="s">
        <v>8314</v>
      </c>
      <c r="AC2856">
        <f>1</f>
        <v>1</v>
      </c>
    </row>
    <row r="2857" spans="1:29" ht="57.6" x14ac:dyDescent="0.3">
      <c r="A2857">
        <v>2855</v>
      </c>
      <c r="B2857" s="1" t="s">
        <v>2855</v>
      </c>
      <c r="C2857" s="1" t="s">
        <v>6965</v>
      </c>
      <c r="D2857">
        <v>600</v>
      </c>
      <c r="E2857">
        <f>VLOOKUP(D2857,LU_A!$C$2:$D$13,1,TRUE)</f>
        <v>0</v>
      </c>
      <c r="F2857" t="str">
        <f>VLOOKUP($D2857,LU_A!$C$2:$D$13,2,TRUE)</f>
        <v>SmA</v>
      </c>
      <c r="G2857">
        <v>300</v>
      </c>
      <c r="H2857" t="s">
        <v>8221</v>
      </c>
      <c r="I2857" t="s">
        <v>8224</v>
      </c>
      <c r="J2857" t="s">
        <v>8246</v>
      </c>
      <c r="K2857">
        <v>1454110440</v>
      </c>
      <c r="L2857" s="8">
        <f t="shared" si="440"/>
        <v>42398.981944444444</v>
      </c>
      <c r="M2857" s="8">
        <f t="shared" si="443"/>
        <v>42398</v>
      </c>
      <c r="N2857" s="9">
        <f t="shared" si="444"/>
        <v>0.98194444444379769</v>
      </c>
      <c r="O2857">
        <v>1451607071</v>
      </c>
      <c r="P2857" s="8">
        <f t="shared" si="441"/>
        <v>42370.007766203707</v>
      </c>
      <c r="Q2857" s="8">
        <f t="shared" si="445"/>
        <v>42370</v>
      </c>
      <c r="R2857" s="9">
        <f t="shared" si="446"/>
        <v>7.7662037074333057E-3</v>
      </c>
      <c r="S2857" t="b">
        <v>0</v>
      </c>
      <c r="T2857">
        <v>5</v>
      </c>
      <c r="U2857" t="str">
        <f t="shared" si="447"/>
        <v/>
      </c>
      <c r="V2857">
        <f t="shared" si="448"/>
        <v>5</v>
      </c>
      <c r="W2857" t="b">
        <v>0</v>
      </c>
      <c r="X2857" t="s">
        <v>8269</v>
      </c>
      <c r="Y2857" s="3">
        <f t="shared" si="449"/>
        <v>0.5</v>
      </c>
      <c r="Z2857" s="4">
        <f t="shared" si="442"/>
        <v>60</v>
      </c>
      <c r="AA2857" t="s">
        <v>8313</v>
      </c>
      <c r="AB2857" t="s">
        <v>8314</v>
      </c>
      <c r="AC2857">
        <f>1</f>
        <v>1</v>
      </c>
    </row>
    <row r="2858" spans="1:29" ht="43.2" x14ac:dyDescent="0.3">
      <c r="A2858">
        <v>2856</v>
      </c>
      <c r="B2858" s="1" t="s">
        <v>2856</v>
      </c>
      <c r="C2858" s="1" t="s">
        <v>6966</v>
      </c>
      <c r="D2858">
        <v>3000</v>
      </c>
      <c r="E2858">
        <f>VLOOKUP(D2858,LU_A!$C$2:$D$13,1,TRUE)</f>
        <v>1000</v>
      </c>
      <c r="F2858" t="str">
        <f>VLOOKUP($D2858,LU_A!$C$2:$D$13,2,TRUE)</f>
        <v>SmB</v>
      </c>
      <c r="G2858">
        <v>146</v>
      </c>
      <c r="H2858" t="s">
        <v>8221</v>
      </c>
      <c r="I2858" t="s">
        <v>8224</v>
      </c>
      <c r="J2858" t="s">
        <v>8246</v>
      </c>
      <c r="K2858">
        <v>1439069640</v>
      </c>
      <c r="L2858" s="8">
        <f t="shared" si="440"/>
        <v>42224.898611111115</v>
      </c>
      <c r="M2858" s="8">
        <f t="shared" si="443"/>
        <v>42224</v>
      </c>
      <c r="N2858" s="9">
        <f t="shared" si="444"/>
        <v>0.898611111115315</v>
      </c>
      <c r="O2858">
        <v>1433897647</v>
      </c>
      <c r="P2858" s="8">
        <f t="shared" si="441"/>
        <v>42165.037581018521</v>
      </c>
      <c r="Q2858" s="8">
        <f t="shared" si="445"/>
        <v>42165</v>
      </c>
      <c r="R2858" s="9">
        <f t="shared" si="446"/>
        <v>3.758101852145046E-2</v>
      </c>
      <c r="S2858" t="b">
        <v>0</v>
      </c>
      <c r="T2858">
        <v>6</v>
      </c>
      <c r="U2858" t="str">
        <f t="shared" si="447"/>
        <v/>
      </c>
      <c r="V2858">
        <f t="shared" si="448"/>
        <v>6</v>
      </c>
      <c r="W2858" t="b">
        <v>0</v>
      </c>
      <c r="X2858" t="s">
        <v>8269</v>
      </c>
      <c r="Y2858" s="3">
        <f t="shared" si="449"/>
        <v>4.8666666666666664E-2</v>
      </c>
      <c r="Z2858" s="4">
        <f t="shared" si="442"/>
        <v>24.333333333333332</v>
      </c>
      <c r="AA2858" t="s">
        <v>8313</v>
      </c>
      <c r="AB2858" t="s">
        <v>8314</v>
      </c>
      <c r="AC2858">
        <f>1</f>
        <v>1</v>
      </c>
    </row>
    <row r="2859" spans="1:29" ht="57.6" x14ac:dyDescent="0.3">
      <c r="A2859">
        <v>2857</v>
      </c>
      <c r="B2859" s="1" t="s">
        <v>2857</v>
      </c>
      <c r="C2859" s="1" t="s">
        <v>6967</v>
      </c>
      <c r="D2859">
        <v>38000</v>
      </c>
      <c r="E2859">
        <f>VLOOKUP(D2859,LU_A!$C$2:$D$13,1,TRUE)</f>
        <v>35000</v>
      </c>
      <c r="F2859" t="str">
        <f>VLOOKUP($D2859,LU_A!$C$2:$D$13,2,TRUE)</f>
        <v>LgA</v>
      </c>
      <c r="G2859">
        <v>7500</v>
      </c>
      <c r="H2859" t="s">
        <v>8221</v>
      </c>
      <c r="I2859" t="s">
        <v>8238</v>
      </c>
      <c r="J2859" t="s">
        <v>8256</v>
      </c>
      <c r="K2859">
        <v>1487613600</v>
      </c>
      <c r="L2859" s="8">
        <f t="shared" si="440"/>
        <v>42786.75</v>
      </c>
      <c r="M2859" s="8">
        <f t="shared" si="443"/>
        <v>42786</v>
      </c>
      <c r="N2859" s="9">
        <f t="shared" si="444"/>
        <v>0.75</v>
      </c>
      <c r="O2859">
        <v>1482444295</v>
      </c>
      <c r="P2859" s="8">
        <f t="shared" si="441"/>
        <v>42726.920081018514</v>
      </c>
      <c r="Q2859" s="8">
        <f t="shared" si="445"/>
        <v>42726</v>
      </c>
      <c r="R2859" s="9">
        <f t="shared" si="446"/>
        <v>0.92008101851388346</v>
      </c>
      <c r="S2859" t="b">
        <v>0</v>
      </c>
      <c r="T2859">
        <v>15</v>
      </c>
      <c r="U2859" t="str">
        <f t="shared" si="447"/>
        <v/>
      </c>
      <c r="V2859">
        <f t="shared" si="448"/>
        <v>15</v>
      </c>
      <c r="W2859" t="b">
        <v>0</v>
      </c>
      <c r="X2859" t="s">
        <v>8269</v>
      </c>
      <c r="Y2859" s="3">
        <f t="shared" si="449"/>
        <v>0.19736842105263158</v>
      </c>
      <c r="Z2859" s="4">
        <f t="shared" si="442"/>
        <v>500</v>
      </c>
      <c r="AA2859" t="s">
        <v>8313</v>
      </c>
      <c r="AB2859" t="s">
        <v>8314</v>
      </c>
      <c r="AC2859">
        <f>1</f>
        <v>1</v>
      </c>
    </row>
    <row r="2860" spans="1:29" ht="43.2" x14ac:dyDescent="0.3">
      <c r="A2860">
        <v>2858</v>
      </c>
      <c r="B2860" s="1" t="s">
        <v>2858</v>
      </c>
      <c r="C2860" s="1" t="s">
        <v>6968</v>
      </c>
      <c r="D2860">
        <v>1000</v>
      </c>
      <c r="E2860">
        <f>VLOOKUP(D2860,LU_A!$C$2:$D$13,1,TRUE)</f>
        <v>1000</v>
      </c>
      <c r="F2860" t="str">
        <f>VLOOKUP($D2860,LU_A!$C$2:$D$13,2,TRUE)</f>
        <v>SmB</v>
      </c>
      <c r="G2860">
        <v>0</v>
      </c>
      <c r="H2860" t="s">
        <v>8221</v>
      </c>
      <c r="I2860" t="s">
        <v>8233</v>
      </c>
      <c r="J2860" t="s">
        <v>8249</v>
      </c>
      <c r="K2860">
        <v>1417778880</v>
      </c>
      <c r="L2860" s="8">
        <f t="shared" si="440"/>
        <v>41978.477777777778</v>
      </c>
      <c r="M2860" s="8">
        <f t="shared" si="443"/>
        <v>41978</v>
      </c>
      <c r="N2860" s="9">
        <f t="shared" si="444"/>
        <v>0.47777777777810115</v>
      </c>
      <c r="O2860">
        <v>1415711095</v>
      </c>
      <c r="P2860" s="8">
        <f t="shared" si="441"/>
        <v>41954.545081018514</v>
      </c>
      <c r="Q2860" s="8">
        <f t="shared" si="445"/>
        <v>41954</v>
      </c>
      <c r="R2860" s="9">
        <f t="shared" si="446"/>
        <v>0.54508101851388346</v>
      </c>
      <c r="S2860" t="b">
        <v>0</v>
      </c>
      <c r="T2860">
        <v>0</v>
      </c>
      <c r="U2860" t="str">
        <f t="shared" si="447"/>
        <v/>
      </c>
      <c r="V2860">
        <f t="shared" si="448"/>
        <v>0</v>
      </c>
      <c r="W2860" t="b">
        <v>0</v>
      </c>
      <c r="X2860" t="s">
        <v>8269</v>
      </c>
      <c r="Y2860" s="3">
        <f t="shared" si="449"/>
        <v>0</v>
      </c>
      <c r="Z2860" s="4" t="str">
        <f t="shared" si="442"/>
        <v xml:space="preserve"> </v>
      </c>
      <c r="AA2860" t="s">
        <v>8313</v>
      </c>
      <c r="AB2860" t="s">
        <v>8314</v>
      </c>
      <c r="AC2860">
        <f>1</f>
        <v>1</v>
      </c>
    </row>
    <row r="2861" spans="1:29" ht="43.2" x14ac:dyDescent="0.3">
      <c r="A2861">
        <v>2859</v>
      </c>
      <c r="B2861" s="1" t="s">
        <v>2859</v>
      </c>
      <c r="C2861" s="1" t="s">
        <v>6969</v>
      </c>
      <c r="D2861">
        <v>2000</v>
      </c>
      <c r="E2861">
        <f>VLOOKUP(D2861,LU_A!$C$2:$D$13,1,TRUE)</f>
        <v>1000</v>
      </c>
      <c r="F2861" t="str">
        <f>VLOOKUP($D2861,LU_A!$C$2:$D$13,2,TRUE)</f>
        <v>SmB</v>
      </c>
      <c r="G2861">
        <v>35</v>
      </c>
      <c r="H2861" t="s">
        <v>8221</v>
      </c>
      <c r="I2861" t="s">
        <v>8226</v>
      </c>
      <c r="J2861" t="s">
        <v>8248</v>
      </c>
      <c r="K2861">
        <v>1444984904</v>
      </c>
      <c r="L2861" s="8">
        <f t="shared" si="440"/>
        <v>42293.362314814818</v>
      </c>
      <c r="M2861" s="8">
        <f t="shared" si="443"/>
        <v>42293</v>
      </c>
      <c r="N2861" s="9">
        <f t="shared" si="444"/>
        <v>0.36231481481809169</v>
      </c>
      <c r="O2861">
        <v>1439800904</v>
      </c>
      <c r="P2861" s="8">
        <f t="shared" si="441"/>
        <v>42233.362314814818</v>
      </c>
      <c r="Q2861" s="8">
        <f t="shared" si="445"/>
        <v>42233</v>
      </c>
      <c r="R2861" s="9">
        <f t="shared" si="446"/>
        <v>0.36231481481809169</v>
      </c>
      <c r="S2861" t="b">
        <v>0</v>
      </c>
      <c r="T2861">
        <v>1</v>
      </c>
      <c r="U2861" t="str">
        <f t="shared" si="447"/>
        <v/>
      </c>
      <c r="V2861">
        <f t="shared" si="448"/>
        <v>1</v>
      </c>
      <c r="W2861" t="b">
        <v>0</v>
      </c>
      <c r="X2861" t="s">
        <v>8269</v>
      </c>
      <c r="Y2861" s="3">
        <f t="shared" si="449"/>
        <v>1.7500000000000002E-2</v>
      </c>
      <c r="Z2861" s="4">
        <f t="shared" si="442"/>
        <v>35</v>
      </c>
      <c r="AA2861" t="s">
        <v>8313</v>
      </c>
      <c r="AB2861" t="s">
        <v>8314</v>
      </c>
      <c r="AC2861">
        <f>1</f>
        <v>1</v>
      </c>
    </row>
    <row r="2862" spans="1:29" ht="57.6" x14ac:dyDescent="0.3">
      <c r="A2862">
        <v>2860</v>
      </c>
      <c r="B2862" s="1" t="s">
        <v>2860</v>
      </c>
      <c r="C2862" s="1" t="s">
        <v>6970</v>
      </c>
      <c r="D2862">
        <v>4000</v>
      </c>
      <c r="E2862">
        <f>VLOOKUP(D2862,LU_A!$C$2:$D$13,1,TRUE)</f>
        <v>1000</v>
      </c>
      <c r="F2862" t="str">
        <f>VLOOKUP($D2862,LU_A!$C$2:$D$13,2,TRUE)</f>
        <v>SmB</v>
      </c>
      <c r="G2862">
        <v>266</v>
      </c>
      <c r="H2862" t="s">
        <v>8221</v>
      </c>
      <c r="I2862" t="s">
        <v>8224</v>
      </c>
      <c r="J2862" t="s">
        <v>8246</v>
      </c>
      <c r="K2862">
        <v>1466363576</v>
      </c>
      <c r="L2862" s="8">
        <f t="shared" si="440"/>
        <v>42540.800648148142</v>
      </c>
      <c r="M2862" s="8">
        <f t="shared" si="443"/>
        <v>42540</v>
      </c>
      <c r="N2862" s="9">
        <f t="shared" si="444"/>
        <v>0.80064814814249985</v>
      </c>
      <c r="O2862">
        <v>1461179576</v>
      </c>
      <c r="P2862" s="8">
        <f t="shared" si="441"/>
        <v>42480.800648148142</v>
      </c>
      <c r="Q2862" s="8">
        <f t="shared" si="445"/>
        <v>42480</v>
      </c>
      <c r="R2862" s="9">
        <f t="shared" si="446"/>
        <v>0.80064814814249985</v>
      </c>
      <c r="S2862" t="b">
        <v>0</v>
      </c>
      <c r="T2862">
        <v>9</v>
      </c>
      <c r="U2862" t="str">
        <f t="shared" si="447"/>
        <v/>
      </c>
      <c r="V2862">
        <f t="shared" si="448"/>
        <v>9</v>
      </c>
      <c r="W2862" t="b">
        <v>0</v>
      </c>
      <c r="X2862" t="s">
        <v>8269</v>
      </c>
      <c r="Y2862" s="3">
        <f t="shared" si="449"/>
        <v>6.6500000000000004E-2</v>
      </c>
      <c r="Z2862" s="4">
        <f t="shared" si="442"/>
        <v>29.555555555555557</v>
      </c>
      <c r="AA2862" t="s">
        <v>8313</v>
      </c>
      <c r="AB2862" t="s">
        <v>8314</v>
      </c>
      <c r="AC2862">
        <f>1</f>
        <v>1</v>
      </c>
    </row>
    <row r="2863" spans="1:29" ht="43.2" x14ac:dyDescent="0.3">
      <c r="A2863">
        <v>2861</v>
      </c>
      <c r="B2863" s="1" t="s">
        <v>2861</v>
      </c>
      <c r="C2863" s="1" t="s">
        <v>6971</v>
      </c>
      <c r="D2863">
        <v>250</v>
      </c>
      <c r="E2863">
        <f>VLOOKUP(D2863,LU_A!$C$2:$D$13,1,TRUE)</f>
        <v>0</v>
      </c>
      <c r="F2863" t="str">
        <f>VLOOKUP($D2863,LU_A!$C$2:$D$13,2,TRUE)</f>
        <v>SmA</v>
      </c>
      <c r="G2863">
        <v>80</v>
      </c>
      <c r="H2863" t="s">
        <v>8221</v>
      </c>
      <c r="I2863" t="s">
        <v>8226</v>
      </c>
      <c r="J2863" t="s">
        <v>8248</v>
      </c>
      <c r="K2863">
        <v>1443103848</v>
      </c>
      <c r="L2863" s="8">
        <f t="shared" si="440"/>
        <v>42271.590833333335</v>
      </c>
      <c r="M2863" s="8">
        <f t="shared" si="443"/>
        <v>42271</v>
      </c>
      <c r="N2863" s="9">
        <f t="shared" si="444"/>
        <v>0.59083333333546761</v>
      </c>
      <c r="O2863">
        <v>1441894248</v>
      </c>
      <c r="P2863" s="8">
        <f t="shared" si="441"/>
        <v>42257.590833333335</v>
      </c>
      <c r="Q2863" s="8">
        <f t="shared" si="445"/>
        <v>42257</v>
      </c>
      <c r="R2863" s="9">
        <f t="shared" si="446"/>
        <v>0.59083333333546761</v>
      </c>
      <c r="S2863" t="b">
        <v>0</v>
      </c>
      <c r="T2863">
        <v>3</v>
      </c>
      <c r="U2863" t="str">
        <f t="shared" si="447"/>
        <v/>
      </c>
      <c r="V2863">
        <f t="shared" si="448"/>
        <v>3</v>
      </c>
      <c r="W2863" t="b">
        <v>0</v>
      </c>
      <c r="X2863" t="s">
        <v>8269</v>
      </c>
      <c r="Y2863" s="3">
        <f t="shared" si="449"/>
        <v>0.32</v>
      </c>
      <c r="Z2863" s="4">
        <f t="shared" si="442"/>
        <v>26.666666666666668</v>
      </c>
      <c r="AA2863" t="s">
        <v>8313</v>
      </c>
      <c r="AB2863" t="s">
        <v>8314</v>
      </c>
      <c r="AC2863">
        <f>1</f>
        <v>1</v>
      </c>
    </row>
    <row r="2864" spans="1:29" ht="43.2" x14ac:dyDescent="0.3">
      <c r="A2864">
        <v>2862</v>
      </c>
      <c r="B2864" s="1" t="s">
        <v>2862</v>
      </c>
      <c r="C2864" s="1" t="s">
        <v>6972</v>
      </c>
      <c r="D2864">
        <v>12700</v>
      </c>
      <c r="E2864">
        <f>VLOOKUP(D2864,LU_A!$C$2:$D$13,1,TRUE)</f>
        <v>10000</v>
      </c>
      <c r="F2864" t="str">
        <f>VLOOKUP($D2864,LU_A!$C$2:$D$13,2,TRUE)</f>
        <v>SmD</v>
      </c>
      <c r="G2864">
        <v>55</v>
      </c>
      <c r="H2864" t="s">
        <v>8221</v>
      </c>
      <c r="I2864" t="s">
        <v>8224</v>
      </c>
      <c r="J2864" t="s">
        <v>8246</v>
      </c>
      <c r="K2864">
        <v>1403636229</v>
      </c>
      <c r="L2864" s="8">
        <f t="shared" si="440"/>
        <v>41814.789687500001</v>
      </c>
      <c r="M2864" s="8">
        <f t="shared" si="443"/>
        <v>41814</v>
      </c>
      <c r="N2864" s="9">
        <f t="shared" si="444"/>
        <v>0.78968750000058208</v>
      </c>
      <c r="O2864">
        <v>1401044229</v>
      </c>
      <c r="P2864" s="8">
        <f t="shared" si="441"/>
        <v>41784.789687500001</v>
      </c>
      <c r="Q2864" s="8">
        <f t="shared" si="445"/>
        <v>41784</v>
      </c>
      <c r="R2864" s="9">
        <f t="shared" si="446"/>
        <v>0.78968750000058208</v>
      </c>
      <c r="S2864" t="b">
        <v>0</v>
      </c>
      <c r="T2864">
        <v>3</v>
      </c>
      <c r="U2864" t="str">
        <f t="shared" si="447"/>
        <v/>
      </c>
      <c r="V2864">
        <f t="shared" si="448"/>
        <v>3</v>
      </c>
      <c r="W2864" t="b">
        <v>0</v>
      </c>
      <c r="X2864" t="s">
        <v>8269</v>
      </c>
      <c r="Y2864" s="3">
        <f t="shared" si="449"/>
        <v>4.3307086614173228E-3</v>
      </c>
      <c r="Z2864" s="4">
        <f t="shared" si="442"/>
        <v>18.333333333333332</v>
      </c>
      <c r="AA2864" t="s">
        <v>8313</v>
      </c>
      <c r="AB2864" t="s">
        <v>8314</v>
      </c>
      <c r="AC2864">
        <f>1</f>
        <v>1</v>
      </c>
    </row>
    <row r="2865" spans="1:29" ht="43.2" x14ac:dyDescent="0.3">
      <c r="A2865">
        <v>2863</v>
      </c>
      <c r="B2865" s="1" t="s">
        <v>2863</v>
      </c>
      <c r="C2865" s="1" t="s">
        <v>6973</v>
      </c>
      <c r="D2865">
        <v>50000</v>
      </c>
      <c r="E2865">
        <f>VLOOKUP(D2865,LU_A!$C$2:$D$13,1,TRUE)</f>
        <v>50000</v>
      </c>
      <c r="F2865" t="str">
        <f>VLOOKUP($D2865,LU_A!$C$2:$D$13,2,TRUE)</f>
        <v>LgD</v>
      </c>
      <c r="G2865">
        <v>20</v>
      </c>
      <c r="H2865" t="s">
        <v>8221</v>
      </c>
      <c r="I2865" t="s">
        <v>8224</v>
      </c>
      <c r="J2865" t="s">
        <v>8246</v>
      </c>
      <c r="K2865">
        <v>1410279123</v>
      </c>
      <c r="L2865" s="8">
        <f t="shared" si="440"/>
        <v>41891.675034722226</v>
      </c>
      <c r="M2865" s="8">
        <f t="shared" si="443"/>
        <v>41891</v>
      </c>
      <c r="N2865" s="9">
        <f t="shared" si="444"/>
        <v>0.67503472222597338</v>
      </c>
      <c r="O2865">
        <v>1405095123</v>
      </c>
      <c r="P2865" s="8">
        <f t="shared" si="441"/>
        <v>41831.675034722226</v>
      </c>
      <c r="Q2865" s="8">
        <f t="shared" si="445"/>
        <v>41831</v>
      </c>
      <c r="R2865" s="9">
        <f t="shared" si="446"/>
        <v>0.67503472222597338</v>
      </c>
      <c r="S2865" t="b">
        <v>0</v>
      </c>
      <c r="T2865">
        <v>1</v>
      </c>
      <c r="U2865" t="str">
        <f t="shared" si="447"/>
        <v/>
      </c>
      <c r="V2865">
        <f t="shared" si="448"/>
        <v>1</v>
      </c>
      <c r="W2865" t="b">
        <v>0</v>
      </c>
      <c r="X2865" t="s">
        <v>8269</v>
      </c>
      <c r="Y2865" s="3">
        <f t="shared" si="449"/>
        <v>4.0000000000000002E-4</v>
      </c>
      <c r="Z2865" s="4">
        <f t="shared" si="442"/>
        <v>20</v>
      </c>
      <c r="AA2865" t="s">
        <v>8313</v>
      </c>
      <c r="AB2865" t="s">
        <v>8314</v>
      </c>
      <c r="AC2865">
        <f>1</f>
        <v>1</v>
      </c>
    </row>
    <row r="2866" spans="1:29" x14ac:dyDescent="0.3">
      <c r="A2866">
        <v>2864</v>
      </c>
      <c r="B2866" s="1" t="s">
        <v>2864</v>
      </c>
      <c r="C2866" s="1" t="s">
        <v>6974</v>
      </c>
      <c r="D2866">
        <v>2500</v>
      </c>
      <c r="E2866">
        <f>VLOOKUP(D2866,LU_A!$C$2:$D$13,1,TRUE)</f>
        <v>1000</v>
      </c>
      <c r="F2866" t="str">
        <f>VLOOKUP($D2866,LU_A!$C$2:$D$13,2,TRUE)</f>
        <v>SmB</v>
      </c>
      <c r="G2866">
        <v>40</v>
      </c>
      <c r="H2866" t="s">
        <v>8221</v>
      </c>
      <c r="I2866" t="s">
        <v>8225</v>
      </c>
      <c r="J2866" t="s">
        <v>8247</v>
      </c>
      <c r="K2866">
        <v>1437139080</v>
      </c>
      <c r="L2866" s="8">
        <f t="shared" si="440"/>
        <v>42202.554166666669</v>
      </c>
      <c r="M2866" s="8">
        <f t="shared" si="443"/>
        <v>42202</v>
      </c>
      <c r="N2866" s="9">
        <f t="shared" si="444"/>
        <v>0.55416666666860692</v>
      </c>
      <c r="O2866">
        <v>1434552207</v>
      </c>
      <c r="P2866" s="8">
        <f t="shared" si="441"/>
        <v>42172.613506944443</v>
      </c>
      <c r="Q2866" s="8">
        <f t="shared" si="445"/>
        <v>42172</v>
      </c>
      <c r="R2866" s="9">
        <f t="shared" si="446"/>
        <v>0.61350694444263354</v>
      </c>
      <c r="S2866" t="b">
        <v>0</v>
      </c>
      <c r="T2866">
        <v>3</v>
      </c>
      <c r="U2866" t="str">
        <f t="shared" si="447"/>
        <v/>
      </c>
      <c r="V2866">
        <f t="shared" si="448"/>
        <v>3</v>
      </c>
      <c r="W2866" t="b">
        <v>0</v>
      </c>
      <c r="X2866" t="s">
        <v>8269</v>
      </c>
      <c r="Y2866" s="3">
        <f t="shared" si="449"/>
        <v>1.6E-2</v>
      </c>
      <c r="Z2866" s="4">
        <f t="shared" si="442"/>
        <v>13.333333333333334</v>
      </c>
      <c r="AA2866" t="s">
        <v>8313</v>
      </c>
      <c r="AB2866" t="s">
        <v>8314</v>
      </c>
      <c r="AC2866">
        <f>1</f>
        <v>1</v>
      </c>
    </row>
    <row r="2867" spans="1:29" ht="43.2" x14ac:dyDescent="0.3">
      <c r="A2867">
        <v>2865</v>
      </c>
      <c r="B2867" s="1" t="s">
        <v>2865</v>
      </c>
      <c r="C2867" s="1" t="s">
        <v>6975</v>
      </c>
      <c r="D2867">
        <v>2888</v>
      </c>
      <c r="E2867">
        <f>VLOOKUP(D2867,LU_A!$C$2:$D$13,1,TRUE)</f>
        <v>1000</v>
      </c>
      <c r="F2867" t="str">
        <f>VLOOKUP($D2867,LU_A!$C$2:$D$13,2,TRUE)</f>
        <v>SmB</v>
      </c>
      <c r="G2867">
        <v>0</v>
      </c>
      <c r="H2867" t="s">
        <v>8221</v>
      </c>
      <c r="I2867" t="s">
        <v>8224</v>
      </c>
      <c r="J2867" t="s">
        <v>8246</v>
      </c>
      <c r="K2867">
        <v>1420512259</v>
      </c>
      <c r="L2867" s="8">
        <f t="shared" si="440"/>
        <v>42010.114108796297</v>
      </c>
      <c r="M2867" s="8">
        <f t="shared" si="443"/>
        <v>42010</v>
      </c>
      <c r="N2867" s="9">
        <f t="shared" si="444"/>
        <v>0.11410879629693227</v>
      </c>
      <c r="O2867">
        <v>1415328259</v>
      </c>
      <c r="P2867" s="8">
        <f t="shared" si="441"/>
        <v>41950.114108796297</v>
      </c>
      <c r="Q2867" s="8">
        <f t="shared" si="445"/>
        <v>41950</v>
      </c>
      <c r="R2867" s="9">
        <f t="shared" si="446"/>
        <v>0.11410879629693227</v>
      </c>
      <c r="S2867" t="b">
        <v>0</v>
      </c>
      <c r="T2867">
        <v>0</v>
      </c>
      <c r="U2867" t="str">
        <f t="shared" si="447"/>
        <v/>
      </c>
      <c r="V2867">
        <f t="shared" si="448"/>
        <v>0</v>
      </c>
      <c r="W2867" t="b">
        <v>0</v>
      </c>
      <c r="X2867" t="s">
        <v>8269</v>
      </c>
      <c r="Y2867" s="3">
        <f t="shared" si="449"/>
        <v>0</v>
      </c>
      <c r="Z2867" s="4" t="str">
        <f t="shared" si="442"/>
        <v xml:space="preserve"> </v>
      </c>
      <c r="AA2867" t="s">
        <v>8313</v>
      </c>
      <c r="AB2867" t="s">
        <v>8314</v>
      </c>
      <c r="AC2867">
        <f>1</f>
        <v>1</v>
      </c>
    </row>
    <row r="2868" spans="1:29" ht="43.2" x14ac:dyDescent="0.3">
      <c r="A2868">
        <v>2866</v>
      </c>
      <c r="B2868" s="1" t="s">
        <v>2866</v>
      </c>
      <c r="C2868" s="1" t="s">
        <v>6976</v>
      </c>
      <c r="D2868">
        <v>5000</v>
      </c>
      <c r="E2868">
        <f>VLOOKUP(D2868,LU_A!$C$2:$D$13,1,TRUE)</f>
        <v>5000</v>
      </c>
      <c r="F2868" t="str">
        <f>VLOOKUP($D2868,LU_A!$C$2:$D$13,2,TRUE)</f>
        <v>SmC</v>
      </c>
      <c r="G2868">
        <v>45</v>
      </c>
      <c r="H2868" t="s">
        <v>8221</v>
      </c>
      <c r="I2868" t="s">
        <v>8224</v>
      </c>
      <c r="J2868" t="s">
        <v>8246</v>
      </c>
      <c r="K2868">
        <v>1476482400</v>
      </c>
      <c r="L2868" s="8">
        <f t="shared" si="440"/>
        <v>42657.916666666672</v>
      </c>
      <c r="M2868" s="8">
        <f t="shared" si="443"/>
        <v>42657</v>
      </c>
      <c r="N2868" s="9">
        <f t="shared" si="444"/>
        <v>0.91666666667151731</v>
      </c>
      <c r="O2868">
        <v>1473893721</v>
      </c>
      <c r="P2868" s="8">
        <f t="shared" si="441"/>
        <v>42627.955104166671</v>
      </c>
      <c r="Q2868" s="8">
        <f t="shared" si="445"/>
        <v>42627</v>
      </c>
      <c r="R2868" s="9">
        <f t="shared" si="446"/>
        <v>0.95510416667093523</v>
      </c>
      <c r="S2868" t="b">
        <v>0</v>
      </c>
      <c r="T2868">
        <v>2</v>
      </c>
      <c r="U2868" t="str">
        <f t="shared" si="447"/>
        <v/>
      </c>
      <c r="V2868">
        <f t="shared" si="448"/>
        <v>2</v>
      </c>
      <c r="W2868" t="b">
        <v>0</v>
      </c>
      <c r="X2868" t="s">
        <v>8269</v>
      </c>
      <c r="Y2868" s="3">
        <f t="shared" si="449"/>
        <v>8.9999999999999993E-3</v>
      </c>
      <c r="Z2868" s="4">
        <f t="shared" si="442"/>
        <v>22.5</v>
      </c>
      <c r="AA2868" t="s">
        <v>8313</v>
      </c>
      <c r="AB2868" t="s">
        <v>8314</v>
      </c>
      <c r="AC2868">
        <f>1</f>
        <v>1</v>
      </c>
    </row>
    <row r="2869" spans="1:29" ht="57.6" x14ac:dyDescent="0.3">
      <c r="A2869">
        <v>2867</v>
      </c>
      <c r="B2869" s="1" t="s">
        <v>2867</v>
      </c>
      <c r="C2869" s="1" t="s">
        <v>6977</v>
      </c>
      <c r="D2869">
        <v>2500</v>
      </c>
      <c r="E2869">
        <f>VLOOKUP(D2869,LU_A!$C$2:$D$13,1,TRUE)</f>
        <v>1000</v>
      </c>
      <c r="F2869" t="str">
        <f>VLOOKUP($D2869,LU_A!$C$2:$D$13,2,TRUE)</f>
        <v>SmB</v>
      </c>
      <c r="G2869">
        <v>504</v>
      </c>
      <c r="H2869" t="s">
        <v>8221</v>
      </c>
      <c r="I2869" t="s">
        <v>8224</v>
      </c>
      <c r="J2869" t="s">
        <v>8246</v>
      </c>
      <c r="K2869">
        <v>1467604800</v>
      </c>
      <c r="L2869" s="8">
        <f t="shared" si="440"/>
        <v>42555.166666666672</v>
      </c>
      <c r="M2869" s="8">
        <f t="shared" si="443"/>
        <v>42555</v>
      </c>
      <c r="N2869" s="9">
        <f t="shared" si="444"/>
        <v>0.16666666667151731</v>
      </c>
      <c r="O2869">
        <v>1465533672</v>
      </c>
      <c r="P2869" s="8">
        <f t="shared" si="441"/>
        <v>42531.195277777777</v>
      </c>
      <c r="Q2869" s="8">
        <f t="shared" si="445"/>
        <v>42531</v>
      </c>
      <c r="R2869" s="9">
        <f t="shared" si="446"/>
        <v>0.195277777776937</v>
      </c>
      <c r="S2869" t="b">
        <v>0</v>
      </c>
      <c r="T2869">
        <v>10</v>
      </c>
      <c r="U2869" t="str">
        <f t="shared" si="447"/>
        <v/>
      </c>
      <c r="V2869">
        <f t="shared" si="448"/>
        <v>10</v>
      </c>
      <c r="W2869" t="b">
        <v>0</v>
      </c>
      <c r="X2869" t="s">
        <v>8269</v>
      </c>
      <c r="Y2869" s="3">
        <f t="shared" si="449"/>
        <v>0.2016</v>
      </c>
      <c r="Z2869" s="4">
        <f t="shared" si="442"/>
        <v>50.4</v>
      </c>
      <c r="AA2869" t="s">
        <v>8313</v>
      </c>
      <c r="AB2869" t="s">
        <v>8314</v>
      </c>
      <c r="AC2869">
        <f>1</f>
        <v>1</v>
      </c>
    </row>
    <row r="2870" spans="1:29" ht="57.6" x14ac:dyDescent="0.3">
      <c r="A2870">
        <v>2868</v>
      </c>
      <c r="B2870" s="1" t="s">
        <v>2868</v>
      </c>
      <c r="C2870" s="1" t="s">
        <v>6978</v>
      </c>
      <c r="D2870">
        <v>15000</v>
      </c>
      <c r="E2870">
        <f>VLOOKUP(D2870,LU_A!$C$2:$D$13,1,TRUE)</f>
        <v>15000</v>
      </c>
      <c r="F2870" t="str">
        <f>VLOOKUP($D2870,LU_A!$C$2:$D$13,2,TRUE)</f>
        <v>MedA</v>
      </c>
      <c r="G2870">
        <v>6301.76</v>
      </c>
      <c r="H2870" t="s">
        <v>8221</v>
      </c>
      <c r="I2870" t="s">
        <v>8224</v>
      </c>
      <c r="J2870" t="s">
        <v>8246</v>
      </c>
      <c r="K2870">
        <v>1475697054</v>
      </c>
      <c r="L2870" s="8">
        <f t="shared" si="440"/>
        <v>42648.827013888891</v>
      </c>
      <c r="M2870" s="8">
        <f t="shared" si="443"/>
        <v>42648</v>
      </c>
      <c r="N2870" s="9">
        <f t="shared" si="444"/>
        <v>0.82701388889108784</v>
      </c>
      <c r="O2870">
        <v>1473105054</v>
      </c>
      <c r="P2870" s="8">
        <f t="shared" si="441"/>
        <v>42618.827013888891</v>
      </c>
      <c r="Q2870" s="8">
        <f t="shared" si="445"/>
        <v>42618</v>
      </c>
      <c r="R2870" s="9">
        <f t="shared" si="446"/>
        <v>0.82701388889108784</v>
      </c>
      <c r="S2870" t="b">
        <v>0</v>
      </c>
      <c r="T2870">
        <v>60</v>
      </c>
      <c r="U2870" t="str">
        <f t="shared" si="447"/>
        <v/>
      </c>
      <c r="V2870">
        <f t="shared" si="448"/>
        <v>60</v>
      </c>
      <c r="W2870" t="b">
        <v>0</v>
      </c>
      <c r="X2870" t="s">
        <v>8269</v>
      </c>
      <c r="Y2870" s="3">
        <f t="shared" si="449"/>
        <v>0.42011733333333334</v>
      </c>
      <c r="Z2870" s="4">
        <f t="shared" si="442"/>
        <v>105.02933333333334</v>
      </c>
      <c r="AA2870" t="s">
        <v>8313</v>
      </c>
      <c r="AB2870" t="s">
        <v>8314</v>
      </c>
      <c r="AC2870">
        <f>1</f>
        <v>1</v>
      </c>
    </row>
    <row r="2871" spans="1:29" ht="57.6" x14ac:dyDescent="0.3">
      <c r="A2871">
        <v>2869</v>
      </c>
      <c r="B2871" s="1" t="s">
        <v>2869</v>
      </c>
      <c r="C2871" s="1" t="s">
        <v>6979</v>
      </c>
      <c r="D2871">
        <v>20000</v>
      </c>
      <c r="E2871">
        <f>VLOOKUP(D2871,LU_A!$C$2:$D$13,1,TRUE)</f>
        <v>20000</v>
      </c>
      <c r="F2871" t="str">
        <f>VLOOKUP($D2871,LU_A!$C$2:$D$13,2,TRUE)</f>
        <v>MedB</v>
      </c>
      <c r="G2871">
        <v>177</v>
      </c>
      <c r="H2871" t="s">
        <v>8221</v>
      </c>
      <c r="I2871" t="s">
        <v>8224</v>
      </c>
      <c r="J2871" t="s">
        <v>8246</v>
      </c>
      <c r="K2871">
        <v>1468937681</v>
      </c>
      <c r="L2871" s="8">
        <f t="shared" si="440"/>
        <v>42570.593530092592</v>
      </c>
      <c r="M2871" s="8">
        <f t="shared" si="443"/>
        <v>42570</v>
      </c>
      <c r="N2871" s="9">
        <f t="shared" si="444"/>
        <v>0.59353009259211831</v>
      </c>
      <c r="O2871">
        <v>1466345681</v>
      </c>
      <c r="P2871" s="8">
        <f t="shared" si="441"/>
        <v>42540.593530092592</v>
      </c>
      <c r="Q2871" s="8">
        <f t="shared" si="445"/>
        <v>42540</v>
      </c>
      <c r="R2871" s="9">
        <f t="shared" si="446"/>
        <v>0.59353009259211831</v>
      </c>
      <c r="S2871" t="b">
        <v>0</v>
      </c>
      <c r="T2871">
        <v>5</v>
      </c>
      <c r="U2871" t="str">
        <f t="shared" si="447"/>
        <v/>
      </c>
      <c r="V2871">
        <f t="shared" si="448"/>
        <v>5</v>
      </c>
      <c r="W2871" t="b">
        <v>0</v>
      </c>
      <c r="X2871" t="s">
        <v>8269</v>
      </c>
      <c r="Y2871" s="3">
        <f t="shared" si="449"/>
        <v>8.8500000000000002E-3</v>
      </c>
      <c r="Z2871" s="4">
        <f t="shared" si="442"/>
        <v>35.4</v>
      </c>
      <c r="AA2871" t="s">
        <v>8313</v>
      </c>
      <c r="AB2871" t="s">
        <v>8314</v>
      </c>
      <c r="AC2871">
        <f>1</f>
        <v>1</v>
      </c>
    </row>
    <row r="2872" spans="1:29" ht="57.6" x14ac:dyDescent="0.3">
      <c r="A2872">
        <v>2870</v>
      </c>
      <c r="B2872" s="1" t="s">
        <v>2870</v>
      </c>
      <c r="C2872" s="1" t="s">
        <v>6980</v>
      </c>
      <c r="D2872">
        <v>5000</v>
      </c>
      <c r="E2872">
        <f>VLOOKUP(D2872,LU_A!$C$2:$D$13,1,TRUE)</f>
        <v>5000</v>
      </c>
      <c r="F2872" t="str">
        <f>VLOOKUP($D2872,LU_A!$C$2:$D$13,2,TRUE)</f>
        <v>SmC</v>
      </c>
      <c r="G2872">
        <v>750</v>
      </c>
      <c r="H2872" t="s">
        <v>8221</v>
      </c>
      <c r="I2872" t="s">
        <v>8224</v>
      </c>
      <c r="J2872" t="s">
        <v>8246</v>
      </c>
      <c r="K2872">
        <v>1400301165</v>
      </c>
      <c r="L2872" s="8">
        <f t="shared" si="440"/>
        <v>41776.189409722225</v>
      </c>
      <c r="M2872" s="8">
        <f t="shared" si="443"/>
        <v>41776</v>
      </c>
      <c r="N2872" s="9">
        <f t="shared" si="444"/>
        <v>0.18940972222480923</v>
      </c>
      <c r="O2872">
        <v>1397709165</v>
      </c>
      <c r="P2872" s="8">
        <f t="shared" si="441"/>
        <v>41746.189409722225</v>
      </c>
      <c r="Q2872" s="8">
        <f t="shared" si="445"/>
        <v>41746</v>
      </c>
      <c r="R2872" s="9">
        <f t="shared" si="446"/>
        <v>0.18940972222480923</v>
      </c>
      <c r="S2872" t="b">
        <v>0</v>
      </c>
      <c r="T2872">
        <v>9</v>
      </c>
      <c r="U2872" t="str">
        <f t="shared" si="447"/>
        <v/>
      </c>
      <c r="V2872">
        <f t="shared" si="448"/>
        <v>9</v>
      </c>
      <c r="W2872" t="b">
        <v>0</v>
      </c>
      <c r="X2872" t="s">
        <v>8269</v>
      </c>
      <c r="Y2872" s="3">
        <f t="shared" si="449"/>
        <v>0.15</v>
      </c>
      <c r="Z2872" s="4">
        <f t="shared" si="442"/>
        <v>83.333333333333329</v>
      </c>
      <c r="AA2872" t="s">
        <v>8313</v>
      </c>
      <c r="AB2872" t="s">
        <v>8314</v>
      </c>
      <c r="AC2872">
        <f>1</f>
        <v>1</v>
      </c>
    </row>
    <row r="2873" spans="1:29" ht="43.2" x14ac:dyDescent="0.3">
      <c r="A2873">
        <v>2871</v>
      </c>
      <c r="B2873" s="1" t="s">
        <v>2871</v>
      </c>
      <c r="C2873" s="1" t="s">
        <v>6981</v>
      </c>
      <c r="D2873">
        <v>10000</v>
      </c>
      <c r="E2873">
        <f>VLOOKUP(D2873,LU_A!$C$2:$D$13,1,TRUE)</f>
        <v>10000</v>
      </c>
      <c r="F2873" t="str">
        <f>VLOOKUP($D2873,LU_A!$C$2:$D$13,2,TRUE)</f>
        <v>SmD</v>
      </c>
      <c r="G2873">
        <v>467</v>
      </c>
      <c r="H2873" t="s">
        <v>8221</v>
      </c>
      <c r="I2873" t="s">
        <v>8224</v>
      </c>
      <c r="J2873" t="s">
        <v>8246</v>
      </c>
      <c r="K2873">
        <v>1419183813</v>
      </c>
      <c r="L2873" s="8">
        <f t="shared" si="440"/>
        <v>41994.738576388889</v>
      </c>
      <c r="M2873" s="8">
        <f t="shared" si="443"/>
        <v>41994</v>
      </c>
      <c r="N2873" s="9">
        <f t="shared" si="444"/>
        <v>0.73857638888875954</v>
      </c>
      <c r="O2873">
        <v>1417455813</v>
      </c>
      <c r="P2873" s="8">
        <f t="shared" si="441"/>
        <v>41974.738576388889</v>
      </c>
      <c r="Q2873" s="8">
        <f t="shared" si="445"/>
        <v>41974</v>
      </c>
      <c r="R2873" s="9">
        <f t="shared" si="446"/>
        <v>0.73857638888875954</v>
      </c>
      <c r="S2873" t="b">
        <v>0</v>
      </c>
      <c r="T2873">
        <v>13</v>
      </c>
      <c r="U2873" t="str">
        <f t="shared" si="447"/>
        <v/>
      </c>
      <c r="V2873">
        <f t="shared" si="448"/>
        <v>13</v>
      </c>
      <c r="W2873" t="b">
        <v>0</v>
      </c>
      <c r="X2873" t="s">
        <v>8269</v>
      </c>
      <c r="Y2873" s="3">
        <f t="shared" si="449"/>
        <v>4.6699999999999998E-2</v>
      </c>
      <c r="Z2873" s="4">
        <f t="shared" si="442"/>
        <v>35.92307692307692</v>
      </c>
      <c r="AA2873" t="s">
        <v>8313</v>
      </c>
      <c r="AB2873" t="s">
        <v>8314</v>
      </c>
      <c r="AC2873">
        <f>1</f>
        <v>1</v>
      </c>
    </row>
    <row r="2874" spans="1:29" ht="43.2" x14ac:dyDescent="0.3">
      <c r="A2874">
        <v>2872</v>
      </c>
      <c r="B2874" s="1" t="s">
        <v>2872</v>
      </c>
      <c r="C2874" s="1" t="s">
        <v>6982</v>
      </c>
      <c r="D2874">
        <v>3000</v>
      </c>
      <c r="E2874">
        <f>VLOOKUP(D2874,LU_A!$C$2:$D$13,1,TRUE)</f>
        <v>1000</v>
      </c>
      <c r="F2874" t="str">
        <f>VLOOKUP($D2874,LU_A!$C$2:$D$13,2,TRUE)</f>
        <v>SmB</v>
      </c>
      <c r="G2874">
        <v>0</v>
      </c>
      <c r="H2874" t="s">
        <v>8221</v>
      </c>
      <c r="I2874" t="s">
        <v>8224</v>
      </c>
      <c r="J2874" t="s">
        <v>8246</v>
      </c>
      <c r="K2874">
        <v>1434768438</v>
      </c>
      <c r="L2874" s="8">
        <f t="shared" si="440"/>
        <v>42175.11618055556</v>
      </c>
      <c r="M2874" s="8">
        <f t="shared" si="443"/>
        <v>42175</v>
      </c>
      <c r="N2874" s="9">
        <f t="shared" si="444"/>
        <v>0.11618055556027684</v>
      </c>
      <c r="O2874">
        <v>1429584438</v>
      </c>
      <c r="P2874" s="8">
        <f t="shared" si="441"/>
        <v>42115.11618055556</v>
      </c>
      <c r="Q2874" s="8">
        <f t="shared" si="445"/>
        <v>42115</v>
      </c>
      <c r="R2874" s="9">
        <f t="shared" si="446"/>
        <v>0.11618055556027684</v>
      </c>
      <c r="S2874" t="b">
        <v>0</v>
      </c>
      <c r="T2874">
        <v>0</v>
      </c>
      <c r="U2874" t="str">
        <f t="shared" si="447"/>
        <v/>
      </c>
      <c r="V2874">
        <f t="shared" si="448"/>
        <v>0</v>
      </c>
      <c r="W2874" t="b">
        <v>0</v>
      </c>
      <c r="X2874" t="s">
        <v>8269</v>
      </c>
      <c r="Y2874" s="3">
        <f t="shared" si="449"/>
        <v>0</v>
      </c>
      <c r="Z2874" s="4" t="str">
        <f t="shared" si="442"/>
        <v xml:space="preserve"> </v>
      </c>
      <c r="AA2874" t="s">
        <v>8313</v>
      </c>
      <c r="AB2874" t="s">
        <v>8314</v>
      </c>
      <c r="AC2874">
        <f>1</f>
        <v>1</v>
      </c>
    </row>
    <row r="2875" spans="1:29" ht="57.6" x14ac:dyDescent="0.3">
      <c r="A2875">
        <v>2873</v>
      </c>
      <c r="B2875" s="1" t="s">
        <v>2873</v>
      </c>
      <c r="C2875" s="1" t="s">
        <v>6983</v>
      </c>
      <c r="D2875">
        <v>2500</v>
      </c>
      <c r="E2875">
        <f>VLOOKUP(D2875,LU_A!$C$2:$D$13,1,TRUE)</f>
        <v>1000</v>
      </c>
      <c r="F2875" t="str">
        <f>VLOOKUP($D2875,LU_A!$C$2:$D$13,2,TRUE)</f>
        <v>SmB</v>
      </c>
      <c r="G2875">
        <v>953</v>
      </c>
      <c r="H2875" t="s">
        <v>8221</v>
      </c>
      <c r="I2875" t="s">
        <v>8224</v>
      </c>
      <c r="J2875" t="s">
        <v>8246</v>
      </c>
      <c r="K2875">
        <v>1422473831</v>
      </c>
      <c r="L2875" s="8">
        <f t="shared" si="440"/>
        <v>42032.817488425921</v>
      </c>
      <c r="M2875" s="8">
        <f t="shared" si="443"/>
        <v>42032</v>
      </c>
      <c r="N2875" s="9">
        <f t="shared" si="444"/>
        <v>0.817488425920601</v>
      </c>
      <c r="O2875">
        <v>1419881831</v>
      </c>
      <c r="P2875" s="8">
        <f t="shared" si="441"/>
        <v>42002.817488425921</v>
      </c>
      <c r="Q2875" s="8">
        <f t="shared" si="445"/>
        <v>42002</v>
      </c>
      <c r="R2875" s="9">
        <f t="shared" si="446"/>
        <v>0.817488425920601</v>
      </c>
      <c r="S2875" t="b">
        <v>0</v>
      </c>
      <c r="T2875">
        <v>8</v>
      </c>
      <c r="U2875" t="str">
        <f t="shared" si="447"/>
        <v/>
      </c>
      <c r="V2875">
        <f t="shared" si="448"/>
        <v>8</v>
      </c>
      <c r="W2875" t="b">
        <v>0</v>
      </c>
      <c r="X2875" t="s">
        <v>8269</v>
      </c>
      <c r="Y2875" s="3">
        <f t="shared" si="449"/>
        <v>0.38119999999999998</v>
      </c>
      <c r="Z2875" s="4">
        <f t="shared" si="442"/>
        <v>119.125</v>
      </c>
      <c r="AA2875" t="s">
        <v>8313</v>
      </c>
      <c r="AB2875" t="s">
        <v>8314</v>
      </c>
      <c r="AC2875">
        <f>1</f>
        <v>1</v>
      </c>
    </row>
    <row r="2876" spans="1:29" ht="43.2" x14ac:dyDescent="0.3">
      <c r="A2876">
        <v>2874</v>
      </c>
      <c r="B2876" s="1" t="s">
        <v>2874</v>
      </c>
      <c r="C2876" s="1" t="s">
        <v>6984</v>
      </c>
      <c r="D2876">
        <v>5000</v>
      </c>
      <c r="E2876">
        <f>VLOOKUP(D2876,LU_A!$C$2:$D$13,1,TRUE)</f>
        <v>5000</v>
      </c>
      <c r="F2876" t="str">
        <f>VLOOKUP($D2876,LU_A!$C$2:$D$13,2,TRUE)</f>
        <v>SmC</v>
      </c>
      <c r="G2876">
        <v>271</v>
      </c>
      <c r="H2876" t="s">
        <v>8221</v>
      </c>
      <c r="I2876" t="s">
        <v>8224</v>
      </c>
      <c r="J2876" t="s">
        <v>8246</v>
      </c>
      <c r="K2876">
        <v>1484684186</v>
      </c>
      <c r="L2876" s="8">
        <f t="shared" si="440"/>
        <v>42752.84474537037</v>
      </c>
      <c r="M2876" s="8">
        <f t="shared" si="443"/>
        <v>42752</v>
      </c>
      <c r="N2876" s="9">
        <f t="shared" si="444"/>
        <v>0.84474537037021946</v>
      </c>
      <c r="O2876">
        <v>1482092186</v>
      </c>
      <c r="P2876" s="8">
        <f t="shared" si="441"/>
        <v>42722.84474537037</v>
      </c>
      <c r="Q2876" s="8">
        <f t="shared" si="445"/>
        <v>42722</v>
      </c>
      <c r="R2876" s="9">
        <f t="shared" si="446"/>
        <v>0.84474537037021946</v>
      </c>
      <c r="S2876" t="b">
        <v>0</v>
      </c>
      <c r="T2876">
        <v>3</v>
      </c>
      <c r="U2876" t="str">
        <f t="shared" si="447"/>
        <v/>
      </c>
      <c r="V2876">
        <f t="shared" si="448"/>
        <v>3</v>
      </c>
      <c r="W2876" t="b">
        <v>0</v>
      </c>
      <c r="X2876" t="s">
        <v>8269</v>
      </c>
      <c r="Y2876" s="3">
        <f t="shared" si="449"/>
        <v>5.4199999999999998E-2</v>
      </c>
      <c r="Z2876" s="4">
        <f t="shared" si="442"/>
        <v>90.333333333333329</v>
      </c>
      <c r="AA2876" t="s">
        <v>8313</v>
      </c>
      <c r="AB2876" t="s">
        <v>8314</v>
      </c>
      <c r="AC2876">
        <f>1</f>
        <v>1</v>
      </c>
    </row>
    <row r="2877" spans="1:29" ht="43.2" x14ac:dyDescent="0.3">
      <c r="A2877">
        <v>2875</v>
      </c>
      <c r="B2877" s="1" t="s">
        <v>2875</v>
      </c>
      <c r="C2877" s="1" t="s">
        <v>6985</v>
      </c>
      <c r="D2877">
        <v>20000</v>
      </c>
      <c r="E2877">
        <f>VLOOKUP(D2877,LU_A!$C$2:$D$13,1,TRUE)</f>
        <v>20000</v>
      </c>
      <c r="F2877" t="str">
        <f>VLOOKUP($D2877,LU_A!$C$2:$D$13,2,TRUE)</f>
        <v>MedB</v>
      </c>
      <c r="G2877">
        <v>7</v>
      </c>
      <c r="H2877" t="s">
        <v>8221</v>
      </c>
      <c r="I2877" t="s">
        <v>8224</v>
      </c>
      <c r="J2877" t="s">
        <v>8246</v>
      </c>
      <c r="K2877">
        <v>1462417493</v>
      </c>
      <c r="L2877" s="8">
        <f t="shared" si="440"/>
        <v>42495.128391203703</v>
      </c>
      <c r="M2877" s="8">
        <f t="shared" si="443"/>
        <v>42495</v>
      </c>
      <c r="N2877" s="9">
        <f t="shared" si="444"/>
        <v>0.12839120370335877</v>
      </c>
      <c r="O2877">
        <v>1459825493</v>
      </c>
      <c r="P2877" s="8">
        <f t="shared" si="441"/>
        <v>42465.128391203703</v>
      </c>
      <c r="Q2877" s="8">
        <f t="shared" si="445"/>
        <v>42465</v>
      </c>
      <c r="R2877" s="9">
        <f t="shared" si="446"/>
        <v>0.12839120370335877</v>
      </c>
      <c r="S2877" t="b">
        <v>0</v>
      </c>
      <c r="T2877">
        <v>3</v>
      </c>
      <c r="U2877" t="str">
        <f t="shared" si="447"/>
        <v/>
      </c>
      <c r="V2877">
        <f t="shared" si="448"/>
        <v>3</v>
      </c>
      <c r="W2877" t="b">
        <v>0</v>
      </c>
      <c r="X2877" t="s">
        <v>8269</v>
      </c>
      <c r="Y2877" s="3">
        <f t="shared" si="449"/>
        <v>3.5E-4</v>
      </c>
      <c r="Z2877" s="4">
        <f t="shared" si="442"/>
        <v>2.3333333333333335</v>
      </c>
      <c r="AA2877" t="s">
        <v>8313</v>
      </c>
      <c r="AB2877" t="s">
        <v>8314</v>
      </c>
      <c r="AC2877">
        <f>1</f>
        <v>1</v>
      </c>
    </row>
    <row r="2878" spans="1:29" ht="43.2" x14ac:dyDescent="0.3">
      <c r="A2878">
        <v>2876</v>
      </c>
      <c r="B2878" s="1" t="s">
        <v>2876</v>
      </c>
      <c r="C2878" s="1" t="s">
        <v>6986</v>
      </c>
      <c r="D2878">
        <v>150000</v>
      </c>
      <c r="E2878">
        <f>VLOOKUP(D2878,LU_A!$C$2:$D$13,1,TRUE)</f>
        <v>50000</v>
      </c>
      <c r="F2878" t="str">
        <f>VLOOKUP($D2878,LU_A!$C$2:$D$13,2,TRUE)</f>
        <v>LgD</v>
      </c>
      <c r="G2878">
        <v>0</v>
      </c>
      <c r="H2878" t="s">
        <v>8221</v>
      </c>
      <c r="I2878" t="s">
        <v>8224</v>
      </c>
      <c r="J2878" t="s">
        <v>8246</v>
      </c>
      <c r="K2878">
        <v>1437069079</v>
      </c>
      <c r="L2878" s="8">
        <f t="shared" si="440"/>
        <v>42201.743969907402</v>
      </c>
      <c r="M2878" s="8">
        <f t="shared" si="443"/>
        <v>42201</v>
      </c>
      <c r="N2878" s="9">
        <f t="shared" si="444"/>
        <v>0.74396990740206093</v>
      </c>
      <c r="O2878">
        <v>1434477079</v>
      </c>
      <c r="P2878" s="8">
        <f t="shared" si="441"/>
        <v>42171.743969907402</v>
      </c>
      <c r="Q2878" s="8">
        <f t="shared" si="445"/>
        <v>42171</v>
      </c>
      <c r="R2878" s="9">
        <f t="shared" si="446"/>
        <v>0.74396990740206093</v>
      </c>
      <c r="S2878" t="b">
        <v>0</v>
      </c>
      <c r="T2878">
        <v>0</v>
      </c>
      <c r="U2878" t="str">
        <f t="shared" si="447"/>
        <v/>
      </c>
      <c r="V2878">
        <f t="shared" si="448"/>
        <v>0</v>
      </c>
      <c r="W2878" t="b">
        <v>0</v>
      </c>
      <c r="X2878" t="s">
        <v>8269</v>
      </c>
      <c r="Y2878" s="3">
        <f t="shared" si="449"/>
        <v>0</v>
      </c>
      <c r="Z2878" s="4" t="str">
        <f t="shared" si="442"/>
        <v xml:space="preserve"> </v>
      </c>
      <c r="AA2878" t="s">
        <v>8313</v>
      </c>
      <c r="AB2878" t="s">
        <v>8314</v>
      </c>
      <c r="AC2878">
        <f>1</f>
        <v>1</v>
      </c>
    </row>
    <row r="2879" spans="1:29" ht="43.2" x14ac:dyDescent="0.3">
      <c r="A2879">
        <v>2877</v>
      </c>
      <c r="B2879" s="1" t="s">
        <v>2877</v>
      </c>
      <c r="C2879" s="1" t="s">
        <v>6987</v>
      </c>
      <c r="D2879">
        <v>6000</v>
      </c>
      <c r="E2879">
        <f>VLOOKUP(D2879,LU_A!$C$2:$D$13,1,TRUE)</f>
        <v>5000</v>
      </c>
      <c r="F2879" t="str">
        <f>VLOOKUP($D2879,LU_A!$C$2:$D$13,2,TRUE)</f>
        <v>SmC</v>
      </c>
      <c r="G2879">
        <v>650</v>
      </c>
      <c r="H2879" t="s">
        <v>8221</v>
      </c>
      <c r="I2879" t="s">
        <v>8224</v>
      </c>
      <c r="J2879" t="s">
        <v>8246</v>
      </c>
      <c r="K2879">
        <v>1480525200</v>
      </c>
      <c r="L2879" s="8">
        <f t="shared" si="440"/>
        <v>42704.708333333328</v>
      </c>
      <c r="M2879" s="8">
        <f t="shared" si="443"/>
        <v>42704</v>
      </c>
      <c r="N2879" s="9">
        <f t="shared" si="444"/>
        <v>0.70833333332848269</v>
      </c>
      <c r="O2879">
        <v>1477781724</v>
      </c>
      <c r="P2879" s="8">
        <f t="shared" si="441"/>
        <v>42672.955138888887</v>
      </c>
      <c r="Q2879" s="8">
        <f t="shared" si="445"/>
        <v>42672</v>
      </c>
      <c r="R2879" s="9">
        <f t="shared" si="446"/>
        <v>0.95513888888672227</v>
      </c>
      <c r="S2879" t="b">
        <v>0</v>
      </c>
      <c r="T2879">
        <v>6</v>
      </c>
      <c r="U2879" t="str">
        <f t="shared" si="447"/>
        <v/>
      </c>
      <c r="V2879">
        <f t="shared" si="448"/>
        <v>6</v>
      </c>
      <c r="W2879" t="b">
        <v>0</v>
      </c>
      <c r="X2879" t="s">
        <v>8269</v>
      </c>
      <c r="Y2879" s="3">
        <f t="shared" si="449"/>
        <v>0.10833333333333334</v>
      </c>
      <c r="Z2879" s="4">
        <f t="shared" si="442"/>
        <v>108.33333333333333</v>
      </c>
      <c r="AA2879" t="s">
        <v>8313</v>
      </c>
      <c r="AB2879" t="s">
        <v>8314</v>
      </c>
      <c r="AC2879">
        <f>1</f>
        <v>1</v>
      </c>
    </row>
    <row r="2880" spans="1:29" ht="43.2" x14ac:dyDescent="0.3">
      <c r="A2880">
        <v>2878</v>
      </c>
      <c r="B2880" s="1" t="s">
        <v>2878</v>
      </c>
      <c r="C2880" s="1" t="s">
        <v>6988</v>
      </c>
      <c r="D2880">
        <v>3000</v>
      </c>
      <c r="E2880">
        <f>VLOOKUP(D2880,LU_A!$C$2:$D$13,1,TRUE)</f>
        <v>1000</v>
      </c>
      <c r="F2880" t="str">
        <f>VLOOKUP($D2880,LU_A!$C$2:$D$13,2,TRUE)</f>
        <v>SmB</v>
      </c>
      <c r="G2880">
        <v>63</v>
      </c>
      <c r="H2880" t="s">
        <v>8221</v>
      </c>
      <c r="I2880" t="s">
        <v>8225</v>
      </c>
      <c r="J2880" t="s">
        <v>8247</v>
      </c>
      <c r="K2880">
        <v>1435934795</v>
      </c>
      <c r="L2880" s="8">
        <f t="shared" si="440"/>
        <v>42188.615682870368</v>
      </c>
      <c r="M2880" s="8">
        <f t="shared" si="443"/>
        <v>42188</v>
      </c>
      <c r="N2880" s="9">
        <f t="shared" si="444"/>
        <v>0.61568287036789116</v>
      </c>
      <c r="O2880">
        <v>1430750795</v>
      </c>
      <c r="P2880" s="8">
        <f t="shared" si="441"/>
        <v>42128.615682870368</v>
      </c>
      <c r="Q2880" s="8">
        <f t="shared" si="445"/>
        <v>42128</v>
      </c>
      <c r="R2880" s="9">
        <f t="shared" si="446"/>
        <v>0.61568287036789116</v>
      </c>
      <c r="S2880" t="b">
        <v>0</v>
      </c>
      <c r="T2880">
        <v>4</v>
      </c>
      <c r="U2880" t="str">
        <f t="shared" si="447"/>
        <v/>
      </c>
      <c r="V2880">
        <f t="shared" si="448"/>
        <v>4</v>
      </c>
      <c r="W2880" t="b">
        <v>0</v>
      </c>
      <c r="X2880" t="s">
        <v>8269</v>
      </c>
      <c r="Y2880" s="3">
        <f t="shared" si="449"/>
        <v>2.1000000000000001E-2</v>
      </c>
      <c r="Z2880" s="4">
        <f t="shared" si="442"/>
        <v>15.75</v>
      </c>
      <c r="AA2880" t="s">
        <v>8313</v>
      </c>
      <c r="AB2880" t="s">
        <v>8314</v>
      </c>
      <c r="AC2880">
        <f>1</f>
        <v>1</v>
      </c>
    </row>
    <row r="2881" spans="1:29" ht="43.2" x14ac:dyDescent="0.3">
      <c r="A2881">
        <v>2879</v>
      </c>
      <c r="B2881" s="1" t="s">
        <v>2879</v>
      </c>
      <c r="C2881" s="1" t="s">
        <v>6989</v>
      </c>
      <c r="D2881">
        <v>11200</v>
      </c>
      <c r="E2881">
        <f>VLOOKUP(D2881,LU_A!$C$2:$D$13,1,TRUE)</f>
        <v>10000</v>
      </c>
      <c r="F2881" t="str">
        <f>VLOOKUP($D2881,LU_A!$C$2:$D$13,2,TRUE)</f>
        <v>SmD</v>
      </c>
      <c r="G2881">
        <v>29</v>
      </c>
      <c r="H2881" t="s">
        <v>8221</v>
      </c>
      <c r="I2881" t="s">
        <v>8224</v>
      </c>
      <c r="J2881" t="s">
        <v>8246</v>
      </c>
      <c r="K2881">
        <v>1453310661</v>
      </c>
      <c r="L2881" s="8">
        <f t="shared" si="440"/>
        <v>42389.725243055553</v>
      </c>
      <c r="M2881" s="8">
        <f t="shared" si="443"/>
        <v>42389</v>
      </c>
      <c r="N2881" s="9">
        <f t="shared" si="444"/>
        <v>0.72524305555270985</v>
      </c>
      <c r="O2881">
        <v>1450718661</v>
      </c>
      <c r="P2881" s="8">
        <f t="shared" si="441"/>
        <v>42359.725243055553</v>
      </c>
      <c r="Q2881" s="8">
        <f t="shared" si="445"/>
        <v>42359</v>
      </c>
      <c r="R2881" s="9">
        <f t="shared" si="446"/>
        <v>0.72524305555270985</v>
      </c>
      <c r="S2881" t="b">
        <v>0</v>
      </c>
      <c r="T2881">
        <v>1</v>
      </c>
      <c r="U2881" t="str">
        <f t="shared" si="447"/>
        <v/>
      </c>
      <c r="V2881">
        <f t="shared" si="448"/>
        <v>1</v>
      </c>
      <c r="W2881" t="b">
        <v>0</v>
      </c>
      <c r="X2881" t="s">
        <v>8269</v>
      </c>
      <c r="Y2881" s="3">
        <f t="shared" si="449"/>
        <v>2.5892857142857141E-3</v>
      </c>
      <c r="Z2881" s="4">
        <f t="shared" si="442"/>
        <v>29</v>
      </c>
      <c r="AA2881" t="s">
        <v>8313</v>
      </c>
      <c r="AB2881" t="s">
        <v>8314</v>
      </c>
      <c r="AC2881">
        <f>1</f>
        <v>1</v>
      </c>
    </row>
    <row r="2882" spans="1:29" ht="43.2" x14ac:dyDescent="0.3">
      <c r="A2882">
        <v>2880</v>
      </c>
      <c r="B2882" s="1" t="s">
        <v>2880</v>
      </c>
      <c r="C2882" s="1" t="s">
        <v>6990</v>
      </c>
      <c r="D2882">
        <v>12000</v>
      </c>
      <c r="E2882">
        <f>VLOOKUP(D2882,LU_A!$C$2:$D$13,1,TRUE)</f>
        <v>10000</v>
      </c>
      <c r="F2882" t="str">
        <f>VLOOKUP($D2882,LU_A!$C$2:$D$13,2,TRUE)</f>
        <v>SmD</v>
      </c>
      <c r="G2882">
        <v>2800</v>
      </c>
      <c r="H2882" t="s">
        <v>8221</v>
      </c>
      <c r="I2882" t="s">
        <v>8224</v>
      </c>
      <c r="J2882" t="s">
        <v>8246</v>
      </c>
      <c r="K2882">
        <v>1440090300</v>
      </c>
      <c r="L2882" s="8">
        <f t="shared" ref="L2882:L2945" si="450">(((K2882/60)/60)/24)+DATE(1970,1,1)</f>
        <v>42236.711805555555</v>
      </c>
      <c r="M2882" s="8">
        <f t="shared" si="443"/>
        <v>42236</v>
      </c>
      <c r="N2882" s="9">
        <f t="shared" si="444"/>
        <v>0.71180555555474712</v>
      </c>
      <c r="O2882">
        <v>1436305452</v>
      </c>
      <c r="P2882" s="8">
        <f t="shared" ref="P2882:P2945" si="451">(((O2882/60)/60)/24)+DATE(1970,1,1)</f>
        <v>42192.905694444446</v>
      </c>
      <c r="Q2882" s="8">
        <f t="shared" si="445"/>
        <v>42192</v>
      </c>
      <c r="R2882" s="9">
        <f t="shared" si="446"/>
        <v>0.90569444444554392</v>
      </c>
      <c r="S2882" t="b">
        <v>0</v>
      </c>
      <c r="T2882">
        <v>29</v>
      </c>
      <c r="U2882" t="str">
        <f t="shared" si="447"/>
        <v/>
      </c>
      <c r="V2882">
        <f t="shared" si="448"/>
        <v>29</v>
      </c>
      <c r="W2882" t="b">
        <v>0</v>
      </c>
      <c r="X2882" t="s">
        <v>8269</v>
      </c>
      <c r="Y2882" s="3">
        <f t="shared" si="449"/>
        <v>0.23333333333333334</v>
      </c>
      <c r="Z2882" s="4">
        <f t="shared" ref="Z2882:Z2945" si="452">IFERROR(G2882/T2882," ")</f>
        <v>96.551724137931032</v>
      </c>
      <c r="AA2882" t="s">
        <v>8313</v>
      </c>
      <c r="AB2882" t="s">
        <v>8314</v>
      </c>
      <c r="AC2882">
        <f>1</f>
        <v>1</v>
      </c>
    </row>
    <row r="2883" spans="1:29" ht="43.2" x14ac:dyDescent="0.3">
      <c r="A2883">
        <v>2881</v>
      </c>
      <c r="B2883" s="1" t="s">
        <v>2881</v>
      </c>
      <c r="C2883" s="1" t="s">
        <v>6991</v>
      </c>
      <c r="D2883">
        <v>5500</v>
      </c>
      <c r="E2883">
        <f>VLOOKUP(D2883,LU_A!$C$2:$D$13,1,TRUE)</f>
        <v>5000</v>
      </c>
      <c r="F2883" t="str">
        <f>VLOOKUP($D2883,LU_A!$C$2:$D$13,2,TRUE)</f>
        <v>SmC</v>
      </c>
      <c r="G2883">
        <v>0</v>
      </c>
      <c r="H2883" t="s">
        <v>8221</v>
      </c>
      <c r="I2883" t="s">
        <v>8224</v>
      </c>
      <c r="J2883" t="s">
        <v>8246</v>
      </c>
      <c r="K2883">
        <v>1417620036</v>
      </c>
      <c r="L2883" s="8">
        <f t="shared" si="450"/>
        <v>41976.639305555553</v>
      </c>
      <c r="M2883" s="8">
        <f t="shared" ref="M2883:M2946" si="453">INT(L2883)</f>
        <v>41976</v>
      </c>
      <c r="N2883" s="9">
        <f t="shared" ref="N2883:N2946" si="454">L2883-M2883</f>
        <v>0.63930555555270985</v>
      </c>
      <c r="O2883">
        <v>1412432436</v>
      </c>
      <c r="P2883" s="8">
        <f t="shared" si="451"/>
        <v>41916.597638888888</v>
      </c>
      <c r="Q2883" s="8">
        <f t="shared" ref="Q2883:Q2946" si="455">INT(P2883)</f>
        <v>41916</v>
      </c>
      <c r="R2883" s="9">
        <f t="shared" ref="R2883:R2946" si="456">P2883-Q2883</f>
        <v>0.5976388888884685</v>
      </c>
      <c r="S2883" t="b">
        <v>0</v>
      </c>
      <c r="T2883">
        <v>0</v>
      </c>
      <c r="U2883" t="str">
        <f t="shared" ref="U2883:U2946" si="457">IF(H2883="successful",T2883,"")</f>
        <v/>
      </c>
      <c r="V2883">
        <f t="shared" ref="V2883:V2946" si="458">IF(H2883="failed",T2883,"")</f>
        <v>0</v>
      </c>
      <c r="W2883" t="b">
        <v>0</v>
      </c>
      <c r="X2883" t="s">
        <v>8269</v>
      </c>
      <c r="Y2883" s="3">
        <f t="shared" ref="Y2883:Y2946" si="459">G2883/D2883</f>
        <v>0</v>
      </c>
      <c r="Z2883" s="4" t="str">
        <f t="shared" si="452"/>
        <v xml:space="preserve"> </v>
      </c>
      <c r="AA2883" t="s">
        <v>8313</v>
      </c>
      <c r="AB2883" t="s">
        <v>8314</v>
      </c>
      <c r="AC2883">
        <f>1</f>
        <v>1</v>
      </c>
    </row>
    <row r="2884" spans="1:29" ht="43.2" x14ac:dyDescent="0.3">
      <c r="A2884">
        <v>2882</v>
      </c>
      <c r="B2884" s="1" t="s">
        <v>2882</v>
      </c>
      <c r="C2884" s="1" t="s">
        <v>6992</v>
      </c>
      <c r="D2884">
        <v>750</v>
      </c>
      <c r="E2884">
        <f>VLOOKUP(D2884,LU_A!$C$2:$D$13,1,TRUE)</f>
        <v>0</v>
      </c>
      <c r="F2884" t="str">
        <f>VLOOKUP($D2884,LU_A!$C$2:$D$13,2,TRUE)</f>
        <v>SmA</v>
      </c>
      <c r="G2884">
        <v>252</v>
      </c>
      <c r="H2884" t="s">
        <v>8221</v>
      </c>
      <c r="I2884" t="s">
        <v>8224</v>
      </c>
      <c r="J2884" t="s">
        <v>8246</v>
      </c>
      <c r="K2884">
        <v>1462112318</v>
      </c>
      <c r="L2884" s="8">
        <f t="shared" si="450"/>
        <v>42491.596273148149</v>
      </c>
      <c r="M2884" s="8">
        <f t="shared" si="453"/>
        <v>42491</v>
      </c>
      <c r="N2884" s="9">
        <f t="shared" si="454"/>
        <v>0.59627314814861165</v>
      </c>
      <c r="O2884">
        <v>1459520318</v>
      </c>
      <c r="P2884" s="8">
        <f t="shared" si="451"/>
        <v>42461.596273148149</v>
      </c>
      <c r="Q2884" s="8">
        <f t="shared" si="455"/>
        <v>42461</v>
      </c>
      <c r="R2884" s="9">
        <f t="shared" si="456"/>
        <v>0.59627314814861165</v>
      </c>
      <c r="S2884" t="b">
        <v>0</v>
      </c>
      <c r="T2884">
        <v>4</v>
      </c>
      <c r="U2884" t="str">
        <f t="shared" si="457"/>
        <v/>
      </c>
      <c r="V2884">
        <f t="shared" si="458"/>
        <v>4</v>
      </c>
      <c r="W2884" t="b">
        <v>0</v>
      </c>
      <c r="X2884" t="s">
        <v>8269</v>
      </c>
      <c r="Y2884" s="3">
        <f t="shared" si="459"/>
        <v>0.33600000000000002</v>
      </c>
      <c r="Z2884" s="4">
        <f t="shared" si="452"/>
        <v>63</v>
      </c>
      <c r="AA2884" t="s">
        <v>8313</v>
      </c>
      <c r="AB2884" t="s">
        <v>8314</v>
      </c>
      <c r="AC2884">
        <f>1</f>
        <v>1</v>
      </c>
    </row>
    <row r="2885" spans="1:29" ht="57.6" x14ac:dyDescent="0.3">
      <c r="A2885">
        <v>2883</v>
      </c>
      <c r="B2885" s="1" t="s">
        <v>2883</v>
      </c>
      <c r="C2885" s="1" t="s">
        <v>6993</v>
      </c>
      <c r="D2885">
        <v>10000</v>
      </c>
      <c r="E2885">
        <f>VLOOKUP(D2885,LU_A!$C$2:$D$13,1,TRUE)</f>
        <v>10000</v>
      </c>
      <c r="F2885" t="str">
        <f>VLOOKUP($D2885,LU_A!$C$2:$D$13,2,TRUE)</f>
        <v>SmD</v>
      </c>
      <c r="G2885">
        <v>1908</v>
      </c>
      <c r="H2885" t="s">
        <v>8221</v>
      </c>
      <c r="I2885" t="s">
        <v>8224</v>
      </c>
      <c r="J2885" t="s">
        <v>8246</v>
      </c>
      <c r="K2885">
        <v>1454734740</v>
      </c>
      <c r="L2885" s="8">
        <f t="shared" si="450"/>
        <v>42406.207638888889</v>
      </c>
      <c r="M2885" s="8">
        <f t="shared" si="453"/>
        <v>42406</v>
      </c>
      <c r="N2885" s="9">
        <f t="shared" si="454"/>
        <v>0.20763888888905058</v>
      </c>
      <c r="O2885">
        <v>1451684437</v>
      </c>
      <c r="P2885" s="8">
        <f t="shared" si="451"/>
        <v>42370.90320601852</v>
      </c>
      <c r="Q2885" s="8">
        <f t="shared" si="455"/>
        <v>42370</v>
      </c>
      <c r="R2885" s="9">
        <f t="shared" si="456"/>
        <v>0.90320601851999527</v>
      </c>
      <c r="S2885" t="b">
        <v>0</v>
      </c>
      <c r="T2885">
        <v>5</v>
      </c>
      <c r="U2885" t="str">
        <f t="shared" si="457"/>
        <v/>
      </c>
      <c r="V2885">
        <f t="shared" si="458"/>
        <v>5</v>
      </c>
      <c r="W2885" t="b">
        <v>0</v>
      </c>
      <c r="X2885" t="s">
        <v>8269</v>
      </c>
      <c r="Y2885" s="3">
        <f t="shared" si="459"/>
        <v>0.1908</v>
      </c>
      <c r="Z2885" s="4">
        <f t="shared" si="452"/>
        <v>381.6</v>
      </c>
      <c r="AA2885" t="s">
        <v>8313</v>
      </c>
      <c r="AB2885" t="s">
        <v>8314</v>
      </c>
      <c r="AC2885">
        <f>1</f>
        <v>1</v>
      </c>
    </row>
    <row r="2886" spans="1:29" ht="28.8" x14ac:dyDescent="0.3">
      <c r="A2886">
        <v>2884</v>
      </c>
      <c r="B2886" s="1" t="s">
        <v>2884</v>
      </c>
      <c r="C2886" s="1" t="s">
        <v>6994</v>
      </c>
      <c r="D2886">
        <v>45000</v>
      </c>
      <c r="E2886">
        <f>VLOOKUP(D2886,LU_A!$C$2:$D$13,1,TRUE)</f>
        <v>45000</v>
      </c>
      <c r="F2886" t="str">
        <f>VLOOKUP($D2886,LU_A!$C$2:$D$13,2,TRUE)</f>
        <v>LgC</v>
      </c>
      <c r="G2886">
        <v>185</v>
      </c>
      <c r="H2886" t="s">
        <v>8221</v>
      </c>
      <c r="I2886" t="s">
        <v>8224</v>
      </c>
      <c r="J2886" t="s">
        <v>8246</v>
      </c>
      <c r="K2886">
        <v>1417800435</v>
      </c>
      <c r="L2886" s="8">
        <f t="shared" si="450"/>
        <v>41978.727256944447</v>
      </c>
      <c r="M2886" s="8">
        <f t="shared" si="453"/>
        <v>41978</v>
      </c>
      <c r="N2886" s="9">
        <f t="shared" si="454"/>
        <v>0.72725694444670808</v>
      </c>
      <c r="O2886">
        <v>1415208435</v>
      </c>
      <c r="P2886" s="8">
        <f t="shared" si="451"/>
        <v>41948.727256944447</v>
      </c>
      <c r="Q2886" s="8">
        <f t="shared" si="455"/>
        <v>41948</v>
      </c>
      <c r="R2886" s="9">
        <f t="shared" si="456"/>
        <v>0.72725694444670808</v>
      </c>
      <c r="S2886" t="b">
        <v>0</v>
      </c>
      <c r="T2886">
        <v>4</v>
      </c>
      <c r="U2886" t="str">
        <f t="shared" si="457"/>
        <v/>
      </c>
      <c r="V2886">
        <f t="shared" si="458"/>
        <v>4</v>
      </c>
      <c r="W2886" t="b">
        <v>0</v>
      </c>
      <c r="X2886" t="s">
        <v>8269</v>
      </c>
      <c r="Y2886" s="3">
        <f t="shared" si="459"/>
        <v>4.1111111111111114E-3</v>
      </c>
      <c r="Z2886" s="4">
        <f t="shared" si="452"/>
        <v>46.25</v>
      </c>
      <c r="AA2886" t="s">
        <v>8313</v>
      </c>
      <c r="AB2886" t="s">
        <v>8314</v>
      </c>
      <c r="AC2886">
        <f>1</f>
        <v>1</v>
      </c>
    </row>
    <row r="2887" spans="1:29" ht="28.8" x14ac:dyDescent="0.3">
      <c r="A2887">
        <v>2885</v>
      </c>
      <c r="B2887" s="1" t="s">
        <v>2885</v>
      </c>
      <c r="C2887" s="1" t="s">
        <v>6995</v>
      </c>
      <c r="D2887">
        <v>400</v>
      </c>
      <c r="E2887">
        <f>VLOOKUP(D2887,LU_A!$C$2:$D$13,1,TRUE)</f>
        <v>0</v>
      </c>
      <c r="F2887" t="str">
        <f>VLOOKUP($D2887,LU_A!$C$2:$D$13,2,TRUE)</f>
        <v>SmA</v>
      </c>
      <c r="G2887">
        <v>130</v>
      </c>
      <c r="H2887" t="s">
        <v>8221</v>
      </c>
      <c r="I2887" t="s">
        <v>8224</v>
      </c>
      <c r="J2887" t="s">
        <v>8246</v>
      </c>
      <c r="K2887">
        <v>1426294201</v>
      </c>
      <c r="L2887" s="8">
        <f t="shared" si="450"/>
        <v>42077.034733796296</v>
      </c>
      <c r="M2887" s="8">
        <f t="shared" si="453"/>
        <v>42077</v>
      </c>
      <c r="N2887" s="9">
        <f t="shared" si="454"/>
        <v>3.4733796295768116E-2</v>
      </c>
      <c r="O2887">
        <v>1423705801</v>
      </c>
      <c r="P2887" s="8">
        <f t="shared" si="451"/>
        <v>42047.07640046296</v>
      </c>
      <c r="Q2887" s="8">
        <f t="shared" si="455"/>
        <v>42047</v>
      </c>
      <c r="R2887" s="9">
        <f t="shared" si="456"/>
        <v>7.6400462960009463E-2</v>
      </c>
      <c r="S2887" t="b">
        <v>0</v>
      </c>
      <c r="T2887">
        <v>5</v>
      </c>
      <c r="U2887" t="str">
        <f t="shared" si="457"/>
        <v/>
      </c>
      <c r="V2887">
        <f t="shared" si="458"/>
        <v>5</v>
      </c>
      <c r="W2887" t="b">
        <v>0</v>
      </c>
      <c r="X2887" t="s">
        <v>8269</v>
      </c>
      <c r="Y2887" s="3">
        <f t="shared" si="459"/>
        <v>0.32500000000000001</v>
      </c>
      <c r="Z2887" s="4">
        <f t="shared" si="452"/>
        <v>26</v>
      </c>
      <c r="AA2887" t="s">
        <v>8313</v>
      </c>
      <c r="AB2887" t="s">
        <v>8314</v>
      </c>
      <c r="AC2887">
        <f>1</f>
        <v>1</v>
      </c>
    </row>
    <row r="2888" spans="1:29" ht="43.2" x14ac:dyDescent="0.3">
      <c r="A2888">
        <v>2886</v>
      </c>
      <c r="B2888" s="1" t="s">
        <v>2886</v>
      </c>
      <c r="C2888" s="1" t="s">
        <v>6996</v>
      </c>
      <c r="D2888">
        <v>200</v>
      </c>
      <c r="E2888">
        <f>VLOOKUP(D2888,LU_A!$C$2:$D$13,1,TRUE)</f>
        <v>0</v>
      </c>
      <c r="F2888" t="str">
        <f>VLOOKUP($D2888,LU_A!$C$2:$D$13,2,TRUE)</f>
        <v>SmA</v>
      </c>
      <c r="G2888">
        <v>10</v>
      </c>
      <c r="H2888" t="s">
        <v>8221</v>
      </c>
      <c r="I2888" t="s">
        <v>8224</v>
      </c>
      <c r="J2888" t="s">
        <v>8246</v>
      </c>
      <c r="K2888">
        <v>1442635140</v>
      </c>
      <c r="L2888" s="8">
        <f t="shared" si="450"/>
        <v>42266.165972222225</v>
      </c>
      <c r="M2888" s="8">
        <f t="shared" si="453"/>
        <v>42266</v>
      </c>
      <c r="N2888" s="9">
        <f t="shared" si="454"/>
        <v>0.16597222222480923</v>
      </c>
      <c r="O2888">
        <v>1442243484</v>
      </c>
      <c r="P2888" s="8">
        <f t="shared" si="451"/>
        <v>42261.632916666669</v>
      </c>
      <c r="Q2888" s="8">
        <f t="shared" si="455"/>
        <v>42261</v>
      </c>
      <c r="R2888" s="9">
        <f t="shared" si="456"/>
        <v>0.632916666669189</v>
      </c>
      <c r="S2888" t="b">
        <v>0</v>
      </c>
      <c r="T2888">
        <v>1</v>
      </c>
      <c r="U2888" t="str">
        <f t="shared" si="457"/>
        <v/>
      </c>
      <c r="V2888">
        <f t="shared" si="458"/>
        <v>1</v>
      </c>
      <c r="W2888" t="b">
        <v>0</v>
      </c>
      <c r="X2888" t="s">
        <v>8269</v>
      </c>
      <c r="Y2888" s="3">
        <f t="shared" si="459"/>
        <v>0.05</v>
      </c>
      <c r="Z2888" s="4">
        <f t="shared" si="452"/>
        <v>10</v>
      </c>
      <c r="AA2888" t="s">
        <v>8313</v>
      </c>
      <c r="AB2888" t="s">
        <v>8314</v>
      </c>
      <c r="AC2888">
        <f>1</f>
        <v>1</v>
      </c>
    </row>
    <row r="2889" spans="1:29" ht="43.2" x14ac:dyDescent="0.3">
      <c r="A2889">
        <v>2887</v>
      </c>
      <c r="B2889" s="1" t="s">
        <v>2887</v>
      </c>
      <c r="C2889" s="1" t="s">
        <v>6997</v>
      </c>
      <c r="D2889">
        <v>3000</v>
      </c>
      <c r="E2889">
        <f>VLOOKUP(D2889,LU_A!$C$2:$D$13,1,TRUE)</f>
        <v>1000</v>
      </c>
      <c r="F2889" t="str">
        <f>VLOOKUP($D2889,LU_A!$C$2:$D$13,2,TRUE)</f>
        <v>SmB</v>
      </c>
      <c r="G2889">
        <v>5</v>
      </c>
      <c r="H2889" t="s">
        <v>8221</v>
      </c>
      <c r="I2889" t="s">
        <v>8224</v>
      </c>
      <c r="J2889" t="s">
        <v>8246</v>
      </c>
      <c r="K2889">
        <v>1420971324</v>
      </c>
      <c r="L2889" s="8">
        <f t="shared" si="450"/>
        <v>42015.427361111113</v>
      </c>
      <c r="M2889" s="8">
        <f t="shared" si="453"/>
        <v>42015</v>
      </c>
      <c r="N2889" s="9">
        <f t="shared" si="454"/>
        <v>0.42736111111298669</v>
      </c>
      <c r="O2889">
        <v>1418379324</v>
      </c>
      <c r="P2889" s="8">
        <f t="shared" si="451"/>
        <v>41985.427361111113</v>
      </c>
      <c r="Q2889" s="8">
        <f t="shared" si="455"/>
        <v>41985</v>
      </c>
      <c r="R2889" s="9">
        <f t="shared" si="456"/>
        <v>0.42736111111298669</v>
      </c>
      <c r="S2889" t="b">
        <v>0</v>
      </c>
      <c r="T2889">
        <v>1</v>
      </c>
      <c r="U2889" t="str">
        <f t="shared" si="457"/>
        <v/>
      </c>
      <c r="V2889">
        <f t="shared" si="458"/>
        <v>1</v>
      </c>
      <c r="W2889" t="b">
        <v>0</v>
      </c>
      <c r="X2889" t="s">
        <v>8269</v>
      </c>
      <c r="Y2889" s="3">
        <f t="shared" si="459"/>
        <v>1.6666666666666668E-3</v>
      </c>
      <c r="Z2889" s="4">
        <f t="shared" si="452"/>
        <v>5</v>
      </c>
      <c r="AA2889" t="s">
        <v>8313</v>
      </c>
      <c r="AB2889" t="s">
        <v>8314</v>
      </c>
      <c r="AC2889">
        <f>1</f>
        <v>1</v>
      </c>
    </row>
    <row r="2890" spans="1:29" ht="43.2" x14ac:dyDescent="0.3">
      <c r="A2890">
        <v>2888</v>
      </c>
      <c r="B2890" s="1" t="s">
        <v>2888</v>
      </c>
      <c r="C2890" s="1" t="s">
        <v>6998</v>
      </c>
      <c r="D2890">
        <v>30000</v>
      </c>
      <c r="E2890">
        <f>VLOOKUP(D2890,LU_A!$C$2:$D$13,1,TRUE)</f>
        <v>30000</v>
      </c>
      <c r="F2890" t="str">
        <f>VLOOKUP($D2890,LU_A!$C$2:$D$13,2,TRUE)</f>
        <v>MedD</v>
      </c>
      <c r="G2890">
        <v>0</v>
      </c>
      <c r="H2890" t="s">
        <v>8221</v>
      </c>
      <c r="I2890" t="s">
        <v>8224</v>
      </c>
      <c r="J2890" t="s">
        <v>8246</v>
      </c>
      <c r="K2890">
        <v>1413608340</v>
      </c>
      <c r="L2890" s="8">
        <f t="shared" si="450"/>
        <v>41930.207638888889</v>
      </c>
      <c r="M2890" s="8">
        <f t="shared" si="453"/>
        <v>41930</v>
      </c>
      <c r="N2890" s="9">
        <f t="shared" si="454"/>
        <v>0.20763888888905058</v>
      </c>
      <c r="O2890">
        <v>1412945440</v>
      </c>
      <c r="P2890" s="8">
        <f t="shared" si="451"/>
        <v>41922.535185185188</v>
      </c>
      <c r="Q2890" s="8">
        <f t="shared" si="455"/>
        <v>41922</v>
      </c>
      <c r="R2890" s="9">
        <f t="shared" si="456"/>
        <v>0.53518518518831115</v>
      </c>
      <c r="S2890" t="b">
        <v>0</v>
      </c>
      <c r="T2890">
        <v>0</v>
      </c>
      <c r="U2890" t="str">
        <f t="shared" si="457"/>
        <v/>
      </c>
      <c r="V2890">
        <f t="shared" si="458"/>
        <v>0</v>
      </c>
      <c r="W2890" t="b">
        <v>0</v>
      </c>
      <c r="X2890" t="s">
        <v>8269</v>
      </c>
      <c r="Y2890" s="3">
        <f t="shared" si="459"/>
        <v>0</v>
      </c>
      <c r="Z2890" s="4" t="str">
        <f t="shared" si="452"/>
        <v xml:space="preserve"> </v>
      </c>
      <c r="AA2890" t="s">
        <v>8313</v>
      </c>
      <c r="AB2890" t="s">
        <v>8314</v>
      </c>
      <c r="AC2890">
        <f>1</f>
        <v>1</v>
      </c>
    </row>
    <row r="2891" spans="1:29" ht="43.2" x14ac:dyDescent="0.3">
      <c r="A2891">
        <v>2889</v>
      </c>
      <c r="B2891" s="1" t="s">
        <v>2889</v>
      </c>
      <c r="C2891" s="1" t="s">
        <v>6999</v>
      </c>
      <c r="D2891">
        <v>3000</v>
      </c>
      <c r="E2891">
        <f>VLOOKUP(D2891,LU_A!$C$2:$D$13,1,TRUE)</f>
        <v>1000</v>
      </c>
      <c r="F2891" t="str">
        <f>VLOOKUP($D2891,LU_A!$C$2:$D$13,2,TRUE)</f>
        <v>SmB</v>
      </c>
      <c r="G2891">
        <v>1142</v>
      </c>
      <c r="H2891" t="s">
        <v>8221</v>
      </c>
      <c r="I2891" t="s">
        <v>8224</v>
      </c>
      <c r="J2891" t="s">
        <v>8246</v>
      </c>
      <c r="K2891">
        <v>1409344985</v>
      </c>
      <c r="L2891" s="8">
        <f t="shared" si="450"/>
        <v>41880.863252314812</v>
      </c>
      <c r="M2891" s="8">
        <f t="shared" si="453"/>
        <v>41880</v>
      </c>
      <c r="N2891" s="9">
        <f t="shared" si="454"/>
        <v>0.86325231481168885</v>
      </c>
      <c r="O2891">
        <v>1406752985</v>
      </c>
      <c r="P2891" s="8">
        <f t="shared" si="451"/>
        <v>41850.863252314812</v>
      </c>
      <c r="Q2891" s="8">
        <f t="shared" si="455"/>
        <v>41850</v>
      </c>
      <c r="R2891" s="9">
        <f t="shared" si="456"/>
        <v>0.86325231481168885</v>
      </c>
      <c r="S2891" t="b">
        <v>0</v>
      </c>
      <c r="T2891">
        <v>14</v>
      </c>
      <c r="U2891" t="str">
        <f t="shared" si="457"/>
        <v/>
      </c>
      <c r="V2891">
        <f t="shared" si="458"/>
        <v>14</v>
      </c>
      <c r="W2891" t="b">
        <v>0</v>
      </c>
      <c r="X2891" t="s">
        <v>8269</v>
      </c>
      <c r="Y2891" s="3">
        <f t="shared" si="459"/>
        <v>0.38066666666666665</v>
      </c>
      <c r="Z2891" s="4">
        <f t="shared" si="452"/>
        <v>81.571428571428569</v>
      </c>
      <c r="AA2891" t="s">
        <v>8313</v>
      </c>
      <c r="AB2891" t="s">
        <v>8314</v>
      </c>
      <c r="AC2891">
        <f>1</f>
        <v>1</v>
      </c>
    </row>
    <row r="2892" spans="1:29" ht="43.2" x14ac:dyDescent="0.3">
      <c r="A2892">
        <v>2890</v>
      </c>
      <c r="B2892" s="1" t="s">
        <v>2890</v>
      </c>
      <c r="C2892" s="1" t="s">
        <v>7000</v>
      </c>
      <c r="D2892">
        <v>2000</v>
      </c>
      <c r="E2892">
        <f>VLOOKUP(D2892,LU_A!$C$2:$D$13,1,TRUE)</f>
        <v>1000</v>
      </c>
      <c r="F2892" t="str">
        <f>VLOOKUP($D2892,LU_A!$C$2:$D$13,2,TRUE)</f>
        <v>SmB</v>
      </c>
      <c r="G2892">
        <v>21</v>
      </c>
      <c r="H2892" t="s">
        <v>8221</v>
      </c>
      <c r="I2892" t="s">
        <v>8224</v>
      </c>
      <c r="J2892" t="s">
        <v>8246</v>
      </c>
      <c r="K2892">
        <v>1407553200</v>
      </c>
      <c r="L2892" s="8">
        <f t="shared" si="450"/>
        <v>41860.125</v>
      </c>
      <c r="M2892" s="8">
        <f t="shared" si="453"/>
        <v>41860</v>
      </c>
      <c r="N2892" s="9">
        <f t="shared" si="454"/>
        <v>0.125</v>
      </c>
      <c r="O2892">
        <v>1405100992</v>
      </c>
      <c r="P2892" s="8">
        <f t="shared" si="451"/>
        <v>41831.742962962962</v>
      </c>
      <c r="Q2892" s="8">
        <f t="shared" si="455"/>
        <v>41831</v>
      </c>
      <c r="R2892" s="9">
        <f t="shared" si="456"/>
        <v>0.74296296296233777</v>
      </c>
      <c r="S2892" t="b">
        <v>0</v>
      </c>
      <c r="T2892">
        <v>3</v>
      </c>
      <c r="U2892" t="str">
        <f t="shared" si="457"/>
        <v/>
      </c>
      <c r="V2892">
        <f t="shared" si="458"/>
        <v>3</v>
      </c>
      <c r="W2892" t="b">
        <v>0</v>
      </c>
      <c r="X2892" t="s">
        <v>8269</v>
      </c>
      <c r="Y2892" s="3">
        <f t="shared" si="459"/>
        <v>1.0500000000000001E-2</v>
      </c>
      <c r="Z2892" s="4">
        <f t="shared" si="452"/>
        <v>7</v>
      </c>
      <c r="AA2892" t="s">
        <v>8313</v>
      </c>
      <c r="AB2892" t="s">
        <v>8314</v>
      </c>
      <c r="AC2892">
        <f>1</f>
        <v>1</v>
      </c>
    </row>
    <row r="2893" spans="1:29" ht="43.2" x14ac:dyDescent="0.3">
      <c r="A2893">
        <v>2891</v>
      </c>
      <c r="B2893" s="1" t="s">
        <v>2891</v>
      </c>
      <c r="C2893" s="1" t="s">
        <v>7001</v>
      </c>
      <c r="D2893">
        <v>10000</v>
      </c>
      <c r="E2893">
        <f>VLOOKUP(D2893,LU_A!$C$2:$D$13,1,TRUE)</f>
        <v>10000</v>
      </c>
      <c r="F2893" t="str">
        <f>VLOOKUP($D2893,LU_A!$C$2:$D$13,2,TRUE)</f>
        <v>SmD</v>
      </c>
      <c r="G2893">
        <v>273</v>
      </c>
      <c r="H2893" t="s">
        <v>8221</v>
      </c>
      <c r="I2893" t="s">
        <v>8224</v>
      </c>
      <c r="J2893" t="s">
        <v>8246</v>
      </c>
      <c r="K2893">
        <v>1460751128</v>
      </c>
      <c r="L2893" s="8">
        <f t="shared" si="450"/>
        <v>42475.84175925926</v>
      </c>
      <c r="M2893" s="8">
        <f t="shared" si="453"/>
        <v>42475</v>
      </c>
      <c r="N2893" s="9">
        <f t="shared" si="454"/>
        <v>0.84175925925956108</v>
      </c>
      <c r="O2893">
        <v>1455570728</v>
      </c>
      <c r="P2893" s="8">
        <f t="shared" si="451"/>
        <v>42415.883425925931</v>
      </c>
      <c r="Q2893" s="8">
        <f t="shared" si="455"/>
        <v>42415</v>
      </c>
      <c r="R2893" s="9">
        <f t="shared" si="456"/>
        <v>0.88342592593107838</v>
      </c>
      <c r="S2893" t="b">
        <v>0</v>
      </c>
      <c r="T2893">
        <v>10</v>
      </c>
      <c r="U2893" t="str">
        <f t="shared" si="457"/>
        <v/>
      </c>
      <c r="V2893">
        <f t="shared" si="458"/>
        <v>10</v>
      </c>
      <c r="W2893" t="b">
        <v>0</v>
      </c>
      <c r="X2893" t="s">
        <v>8269</v>
      </c>
      <c r="Y2893" s="3">
        <f t="shared" si="459"/>
        <v>2.7300000000000001E-2</v>
      </c>
      <c r="Z2893" s="4">
        <f t="shared" si="452"/>
        <v>27.3</v>
      </c>
      <c r="AA2893" t="s">
        <v>8313</v>
      </c>
      <c r="AB2893" t="s">
        <v>8314</v>
      </c>
      <c r="AC2893">
        <f>1</f>
        <v>1</v>
      </c>
    </row>
    <row r="2894" spans="1:29" ht="43.2" x14ac:dyDescent="0.3">
      <c r="A2894">
        <v>2892</v>
      </c>
      <c r="B2894" s="1" t="s">
        <v>2892</v>
      </c>
      <c r="C2894" s="1" t="s">
        <v>7002</v>
      </c>
      <c r="D2894">
        <v>5500</v>
      </c>
      <c r="E2894">
        <f>VLOOKUP(D2894,LU_A!$C$2:$D$13,1,TRUE)</f>
        <v>5000</v>
      </c>
      <c r="F2894" t="str">
        <f>VLOOKUP($D2894,LU_A!$C$2:$D$13,2,TRUE)</f>
        <v>SmC</v>
      </c>
      <c r="G2894">
        <v>500</v>
      </c>
      <c r="H2894" t="s">
        <v>8221</v>
      </c>
      <c r="I2894" t="s">
        <v>8224</v>
      </c>
      <c r="J2894" t="s">
        <v>8246</v>
      </c>
      <c r="K2894">
        <v>1409000400</v>
      </c>
      <c r="L2894" s="8">
        <f t="shared" si="450"/>
        <v>41876.875</v>
      </c>
      <c r="M2894" s="8">
        <f t="shared" si="453"/>
        <v>41876</v>
      </c>
      <c r="N2894" s="9">
        <f t="shared" si="454"/>
        <v>0.875</v>
      </c>
      <c r="O2894">
        <v>1408381704</v>
      </c>
      <c r="P2894" s="8">
        <f t="shared" si="451"/>
        <v>41869.714166666665</v>
      </c>
      <c r="Q2894" s="8">
        <f t="shared" si="455"/>
        <v>41869</v>
      </c>
      <c r="R2894" s="9">
        <f t="shared" si="456"/>
        <v>0.71416666666482342</v>
      </c>
      <c r="S2894" t="b">
        <v>0</v>
      </c>
      <c r="T2894">
        <v>17</v>
      </c>
      <c r="U2894" t="str">
        <f t="shared" si="457"/>
        <v/>
      </c>
      <c r="V2894">
        <f t="shared" si="458"/>
        <v>17</v>
      </c>
      <c r="W2894" t="b">
        <v>0</v>
      </c>
      <c r="X2894" t="s">
        <v>8269</v>
      </c>
      <c r="Y2894" s="3">
        <f t="shared" si="459"/>
        <v>9.0909090909090912E-2</v>
      </c>
      <c r="Z2894" s="4">
        <f t="shared" si="452"/>
        <v>29.411764705882351</v>
      </c>
      <c r="AA2894" t="s">
        <v>8313</v>
      </c>
      <c r="AB2894" t="s">
        <v>8314</v>
      </c>
      <c r="AC2894">
        <f>1</f>
        <v>1</v>
      </c>
    </row>
    <row r="2895" spans="1:29" x14ac:dyDescent="0.3">
      <c r="A2895">
        <v>2893</v>
      </c>
      <c r="B2895" s="1" t="s">
        <v>2893</v>
      </c>
      <c r="C2895" s="1" t="s">
        <v>7003</v>
      </c>
      <c r="D2895">
        <v>5000</v>
      </c>
      <c r="E2895">
        <f>VLOOKUP(D2895,LU_A!$C$2:$D$13,1,TRUE)</f>
        <v>5000</v>
      </c>
      <c r="F2895" t="str">
        <f>VLOOKUP($D2895,LU_A!$C$2:$D$13,2,TRUE)</f>
        <v>SmC</v>
      </c>
      <c r="G2895">
        <v>25</v>
      </c>
      <c r="H2895" t="s">
        <v>8221</v>
      </c>
      <c r="I2895" t="s">
        <v>8224</v>
      </c>
      <c r="J2895" t="s">
        <v>8246</v>
      </c>
      <c r="K2895">
        <v>1420768800</v>
      </c>
      <c r="L2895" s="8">
        <f t="shared" si="450"/>
        <v>42013.083333333328</v>
      </c>
      <c r="M2895" s="8">
        <f t="shared" si="453"/>
        <v>42013</v>
      </c>
      <c r="N2895" s="9">
        <f t="shared" si="454"/>
        <v>8.3333333328482695E-2</v>
      </c>
      <c r="O2895">
        <v>1415644395</v>
      </c>
      <c r="P2895" s="8">
        <f t="shared" si="451"/>
        <v>41953.773090277777</v>
      </c>
      <c r="Q2895" s="8">
        <f t="shared" si="455"/>
        <v>41953</v>
      </c>
      <c r="R2895" s="9">
        <f t="shared" si="456"/>
        <v>0.77309027777664596</v>
      </c>
      <c r="S2895" t="b">
        <v>0</v>
      </c>
      <c r="T2895">
        <v>2</v>
      </c>
      <c r="U2895" t="str">
        <f t="shared" si="457"/>
        <v/>
      </c>
      <c r="V2895">
        <f t="shared" si="458"/>
        <v>2</v>
      </c>
      <c r="W2895" t="b">
        <v>0</v>
      </c>
      <c r="X2895" t="s">
        <v>8269</v>
      </c>
      <c r="Y2895" s="3">
        <f t="shared" si="459"/>
        <v>5.0000000000000001E-3</v>
      </c>
      <c r="Z2895" s="4">
        <f t="shared" si="452"/>
        <v>12.5</v>
      </c>
      <c r="AA2895" t="s">
        <v>8313</v>
      </c>
      <c r="AB2895" t="s">
        <v>8314</v>
      </c>
      <c r="AC2895">
        <f>1</f>
        <v>1</v>
      </c>
    </row>
    <row r="2896" spans="1:29" ht="28.8" x14ac:dyDescent="0.3">
      <c r="A2896">
        <v>2894</v>
      </c>
      <c r="B2896" s="1" t="s">
        <v>2894</v>
      </c>
      <c r="C2896" s="1" t="s">
        <v>7004</v>
      </c>
      <c r="D2896">
        <v>50000</v>
      </c>
      <c r="E2896">
        <f>VLOOKUP(D2896,LU_A!$C$2:$D$13,1,TRUE)</f>
        <v>50000</v>
      </c>
      <c r="F2896" t="str">
        <f>VLOOKUP($D2896,LU_A!$C$2:$D$13,2,TRUE)</f>
        <v>LgD</v>
      </c>
      <c r="G2896">
        <v>0</v>
      </c>
      <c r="H2896" t="s">
        <v>8221</v>
      </c>
      <c r="I2896" t="s">
        <v>8224</v>
      </c>
      <c r="J2896" t="s">
        <v>8246</v>
      </c>
      <c r="K2896">
        <v>1428100815</v>
      </c>
      <c r="L2896" s="8">
        <f t="shared" si="450"/>
        <v>42097.944618055553</v>
      </c>
      <c r="M2896" s="8">
        <f t="shared" si="453"/>
        <v>42097</v>
      </c>
      <c r="N2896" s="9">
        <f t="shared" si="454"/>
        <v>0.94461805555329192</v>
      </c>
      <c r="O2896">
        <v>1422920415</v>
      </c>
      <c r="P2896" s="8">
        <f t="shared" si="451"/>
        <v>42037.986284722225</v>
      </c>
      <c r="Q2896" s="8">
        <f t="shared" si="455"/>
        <v>42037</v>
      </c>
      <c r="R2896" s="9">
        <f t="shared" si="456"/>
        <v>0.98628472222480923</v>
      </c>
      <c r="S2896" t="b">
        <v>0</v>
      </c>
      <c r="T2896">
        <v>0</v>
      </c>
      <c r="U2896" t="str">
        <f t="shared" si="457"/>
        <v/>
      </c>
      <c r="V2896">
        <f t="shared" si="458"/>
        <v>0</v>
      </c>
      <c r="W2896" t="b">
        <v>0</v>
      </c>
      <c r="X2896" t="s">
        <v>8269</v>
      </c>
      <c r="Y2896" s="3">
        <f t="shared" si="459"/>
        <v>0</v>
      </c>
      <c r="Z2896" s="4" t="str">
        <f t="shared" si="452"/>
        <v xml:space="preserve"> </v>
      </c>
      <c r="AA2896" t="s">
        <v>8313</v>
      </c>
      <c r="AB2896" t="s">
        <v>8314</v>
      </c>
      <c r="AC2896">
        <f>1</f>
        <v>1</v>
      </c>
    </row>
    <row r="2897" spans="1:29" ht="43.2" x14ac:dyDescent="0.3">
      <c r="A2897">
        <v>2895</v>
      </c>
      <c r="B2897" s="1" t="s">
        <v>2895</v>
      </c>
      <c r="C2897" s="1" t="s">
        <v>7005</v>
      </c>
      <c r="D2897">
        <v>500</v>
      </c>
      <c r="E2897">
        <f>VLOOKUP(D2897,LU_A!$C$2:$D$13,1,TRUE)</f>
        <v>0</v>
      </c>
      <c r="F2897" t="str">
        <f>VLOOKUP($D2897,LU_A!$C$2:$D$13,2,TRUE)</f>
        <v>SmA</v>
      </c>
      <c r="G2897">
        <v>23</v>
      </c>
      <c r="H2897" t="s">
        <v>8221</v>
      </c>
      <c r="I2897" t="s">
        <v>8224</v>
      </c>
      <c r="J2897" t="s">
        <v>8246</v>
      </c>
      <c r="K2897">
        <v>1403470800</v>
      </c>
      <c r="L2897" s="8">
        <f t="shared" si="450"/>
        <v>41812.875</v>
      </c>
      <c r="M2897" s="8">
        <f t="shared" si="453"/>
        <v>41812</v>
      </c>
      <c r="N2897" s="9">
        <f t="shared" si="454"/>
        <v>0.875</v>
      </c>
      <c r="O2897">
        <v>1403356792</v>
      </c>
      <c r="P2897" s="8">
        <f t="shared" si="451"/>
        <v>41811.555462962962</v>
      </c>
      <c r="Q2897" s="8">
        <f t="shared" si="455"/>
        <v>41811</v>
      </c>
      <c r="R2897" s="9">
        <f t="shared" si="456"/>
        <v>0.55546296296233777</v>
      </c>
      <c r="S2897" t="b">
        <v>0</v>
      </c>
      <c r="T2897">
        <v>4</v>
      </c>
      <c r="U2897" t="str">
        <f t="shared" si="457"/>
        <v/>
      </c>
      <c r="V2897">
        <f t="shared" si="458"/>
        <v>4</v>
      </c>
      <c r="W2897" t="b">
        <v>0</v>
      </c>
      <c r="X2897" t="s">
        <v>8269</v>
      </c>
      <c r="Y2897" s="3">
        <f t="shared" si="459"/>
        <v>4.5999999999999999E-2</v>
      </c>
      <c r="Z2897" s="4">
        <f t="shared" si="452"/>
        <v>5.75</v>
      </c>
      <c r="AA2897" t="s">
        <v>8313</v>
      </c>
      <c r="AB2897" t="s">
        <v>8314</v>
      </c>
      <c r="AC2897">
        <f>1</f>
        <v>1</v>
      </c>
    </row>
    <row r="2898" spans="1:29" ht="43.2" x14ac:dyDescent="0.3">
      <c r="A2898">
        <v>2896</v>
      </c>
      <c r="B2898" s="1" t="s">
        <v>2896</v>
      </c>
      <c r="C2898" s="1" t="s">
        <v>7006</v>
      </c>
      <c r="D2898">
        <v>3000</v>
      </c>
      <c r="E2898">
        <f>VLOOKUP(D2898,LU_A!$C$2:$D$13,1,TRUE)</f>
        <v>1000</v>
      </c>
      <c r="F2898" t="str">
        <f>VLOOKUP($D2898,LU_A!$C$2:$D$13,2,TRUE)</f>
        <v>SmB</v>
      </c>
      <c r="G2898">
        <v>625</v>
      </c>
      <c r="H2898" t="s">
        <v>8221</v>
      </c>
      <c r="I2898" t="s">
        <v>8224</v>
      </c>
      <c r="J2898" t="s">
        <v>8246</v>
      </c>
      <c r="K2898">
        <v>1481522400</v>
      </c>
      <c r="L2898" s="8">
        <f t="shared" si="450"/>
        <v>42716.25</v>
      </c>
      <c r="M2898" s="8">
        <f t="shared" si="453"/>
        <v>42716</v>
      </c>
      <c r="N2898" s="9">
        <f t="shared" si="454"/>
        <v>0.25</v>
      </c>
      <c r="O2898">
        <v>1480283321</v>
      </c>
      <c r="P2898" s="8">
        <f t="shared" si="451"/>
        <v>42701.908807870372</v>
      </c>
      <c r="Q2898" s="8">
        <f t="shared" si="455"/>
        <v>42701</v>
      </c>
      <c r="R2898" s="9">
        <f t="shared" si="456"/>
        <v>0.90880787037167465</v>
      </c>
      <c r="S2898" t="b">
        <v>0</v>
      </c>
      <c r="T2898">
        <v>12</v>
      </c>
      <c r="U2898" t="str">
        <f t="shared" si="457"/>
        <v/>
      </c>
      <c r="V2898">
        <f t="shared" si="458"/>
        <v>12</v>
      </c>
      <c r="W2898" t="b">
        <v>0</v>
      </c>
      <c r="X2898" t="s">
        <v>8269</v>
      </c>
      <c r="Y2898" s="3">
        <f t="shared" si="459"/>
        <v>0.20833333333333334</v>
      </c>
      <c r="Z2898" s="4">
        <f t="shared" si="452"/>
        <v>52.083333333333336</v>
      </c>
      <c r="AA2898" t="s">
        <v>8313</v>
      </c>
      <c r="AB2898" t="s">
        <v>8314</v>
      </c>
      <c r="AC2898">
        <f>1</f>
        <v>1</v>
      </c>
    </row>
    <row r="2899" spans="1:29" ht="43.2" x14ac:dyDescent="0.3">
      <c r="A2899">
        <v>2897</v>
      </c>
      <c r="B2899" s="1" t="s">
        <v>2897</v>
      </c>
      <c r="C2899" s="1" t="s">
        <v>7007</v>
      </c>
      <c r="D2899">
        <v>12000</v>
      </c>
      <c r="E2899">
        <f>VLOOKUP(D2899,LU_A!$C$2:$D$13,1,TRUE)</f>
        <v>10000</v>
      </c>
      <c r="F2899" t="str">
        <f>VLOOKUP($D2899,LU_A!$C$2:$D$13,2,TRUE)</f>
        <v>SmD</v>
      </c>
      <c r="G2899">
        <v>550</v>
      </c>
      <c r="H2899" t="s">
        <v>8221</v>
      </c>
      <c r="I2899" t="s">
        <v>8224</v>
      </c>
      <c r="J2899" t="s">
        <v>8246</v>
      </c>
      <c r="K2899">
        <v>1444577345</v>
      </c>
      <c r="L2899" s="8">
        <f t="shared" si="450"/>
        <v>42288.645196759258</v>
      </c>
      <c r="M2899" s="8">
        <f t="shared" si="453"/>
        <v>42288</v>
      </c>
      <c r="N2899" s="9">
        <f t="shared" si="454"/>
        <v>0.64519675925839692</v>
      </c>
      <c r="O2899">
        <v>1441985458</v>
      </c>
      <c r="P2899" s="8">
        <f t="shared" si="451"/>
        <v>42258.646504629629</v>
      </c>
      <c r="Q2899" s="8">
        <f t="shared" si="455"/>
        <v>42258</v>
      </c>
      <c r="R2899" s="9">
        <f t="shared" si="456"/>
        <v>0.64650462962890742</v>
      </c>
      <c r="S2899" t="b">
        <v>0</v>
      </c>
      <c r="T2899">
        <v>3</v>
      </c>
      <c r="U2899" t="str">
        <f t="shared" si="457"/>
        <v/>
      </c>
      <c r="V2899">
        <f t="shared" si="458"/>
        <v>3</v>
      </c>
      <c r="W2899" t="b">
        <v>0</v>
      </c>
      <c r="X2899" t="s">
        <v>8269</v>
      </c>
      <c r="Y2899" s="3">
        <f t="shared" si="459"/>
        <v>4.583333333333333E-2</v>
      </c>
      <c r="Z2899" s="4">
        <f t="shared" si="452"/>
        <v>183.33333333333334</v>
      </c>
      <c r="AA2899" t="s">
        <v>8313</v>
      </c>
      <c r="AB2899" t="s">
        <v>8314</v>
      </c>
      <c r="AC2899">
        <f>1</f>
        <v>1</v>
      </c>
    </row>
    <row r="2900" spans="1:29" ht="43.2" x14ac:dyDescent="0.3">
      <c r="A2900">
        <v>2898</v>
      </c>
      <c r="B2900" s="1" t="s">
        <v>2898</v>
      </c>
      <c r="C2900" s="1" t="s">
        <v>7008</v>
      </c>
      <c r="D2900">
        <v>7500</v>
      </c>
      <c r="E2900">
        <f>VLOOKUP(D2900,LU_A!$C$2:$D$13,1,TRUE)</f>
        <v>5000</v>
      </c>
      <c r="F2900" t="str">
        <f>VLOOKUP($D2900,LU_A!$C$2:$D$13,2,TRUE)</f>
        <v>SmC</v>
      </c>
      <c r="G2900">
        <v>316</v>
      </c>
      <c r="H2900" t="s">
        <v>8221</v>
      </c>
      <c r="I2900" t="s">
        <v>8224</v>
      </c>
      <c r="J2900" t="s">
        <v>8246</v>
      </c>
      <c r="K2900">
        <v>1446307053</v>
      </c>
      <c r="L2900" s="8">
        <f t="shared" si="450"/>
        <v>42308.664965277778</v>
      </c>
      <c r="M2900" s="8">
        <f t="shared" si="453"/>
        <v>42308</v>
      </c>
      <c r="N2900" s="9">
        <f t="shared" si="454"/>
        <v>0.66496527777781012</v>
      </c>
      <c r="O2900">
        <v>1443715053</v>
      </c>
      <c r="P2900" s="8">
        <f t="shared" si="451"/>
        <v>42278.664965277778</v>
      </c>
      <c r="Q2900" s="8">
        <f t="shared" si="455"/>
        <v>42278</v>
      </c>
      <c r="R2900" s="9">
        <f t="shared" si="456"/>
        <v>0.66496527777781012</v>
      </c>
      <c r="S2900" t="b">
        <v>0</v>
      </c>
      <c r="T2900">
        <v>12</v>
      </c>
      <c r="U2900" t="str">
        <f t="shared" si="457"/>
        <v/>
      </c>
      <c r="V2900">
        <f t="shared" si="458"/>
        <v>12</v>
      </c>
      <c r="W2900" t="b">
        <v>0</v>
      </c>
      <c r="X2900" t="s">
        <v>8269</v>
      </c>
      <c r="Y2900" s="3">
        <f t="shared" si="459"/>
        <v>4.2133333333333335E-2</v>
      </c>
      <c r="Z2900" s="4">
        <f t="shared" si="452"/>
        <v>26.333333333333332</v>
      </c>
      <c r="AA2900" t="s">
        <v>8313</v>
      </c>
      <c r="AB2900" t="s">
        <v>8314</v>
      </c>
      <c r="AC2900">
        <f>1</f>
        <v>1</v>
      </c>
    </row>
    <row r="2901" spans="1:29" ht="43.2" x14ac:dyDescent="0.3">
      <c r="A2901">
        <v>2899</v>
      </c>
      <c r="B2901" s="1" t="s">
        <v>2899</v>
      </c>
      <c r="C2901" s="1" t="s">
        <v>7009</v>
      </c>
      <c r="D2901">
        <v>10000</v>
      </c>
      <c r="E2901">
        <f>VLOOKUP(D2901,LU_A!$C$2:$D$13,1,TRUE)</f>
        <v>10000</v>
      </c>
      <c r="F2901" t="str">
        <f>VLOOKUP($D2901,LU_A!$C$2:$D$13,2,TRUE)</f>
        <v>SmD</v>
      </c>
      <c r="G2901">
        <v>0</v>
      </c>
      <c r="H2901" t="s">
        <v>8221</v>
      </c>
      <c r="I2901" t="s">
        <v>8224</v>
      </c>
      <c r="J2901" t="s">
        <v>8246</v>
      </c>
      <c r="K2901">
        <v>1469325158</v>
      </c>
      <c r="L2901" s="8">
        <f t="shared" si="450"/>
        <v>42575.078217592592</v>
      </c>
      <c r="M2901" s="8">
        <f t="shared" si="453"/>
        <v>42575</v>
      </c>
      <c r="N2901" s="9">
        <f t="shared" si="454"/>
        <v>7.8217592592409346E-2</v>
      </c>
      <c r="O2901">
        <v>1464141158</v>
      </c>
      <c r="P2901" s="8">
        <f t="shared" si="451"/>
        <v>42515.078217592592</v>
      </c>
      <c r="Q2901" s="8">
        <f t="shared" si="455"/>
        <v>42515</v>
      </c>
      <c r="R2901" s="9">
        <f t="shared" si="456"/>
        <v>7.8217592592409346E-2</v>
      </c>
      <c r="S2901" t="b">
        <v>0</v>
      </c>
      <c r="T2901">
        <v>0</v>
      </c>
      <c r="U2901" t="str">
        <f t="shared" si="457"/>
        <v/>
      </c>
      <c r="V2901">
        <f t="shared" si="458"/>
        <v>0</v>
      </c>
      <c r="W2901" t="b">
        <v>0</v>
      </c>
      <c r="X2901" t="s">
        <v>8269</v>
      </c>
      <c r="Y2901" s="3">
        <f t="shared" si="459"/>
        <v>0</v>
      </c>
      <c r="Z2901" s="4" t="str">
        <f t="shared" si="452"/>
        <v xml:space="preserve"> </v>
      </c>
      <c r="AA2901" t="s">
        <v>8313</v>
      </c>
      <c r="AB2901" t="s">
        <v>8314</v>
      </c>
      <c r="AC2901">
        <f>1</f>
        <v>1</v>
      </c>
    </row>
    <row r="2902" spans="1:29" ht="57.6" x14ac:dyDescent="0.3">
      <c r="A2902">
        <v>2900</v>
      </c>
      <c r="B2902" s="1" t="s">
        <v>2900</v>
      </c>
      <c r="C2902" s="1" t="s">
        <v>7010</v>
      </c>
      <c r="D2902">
        <v>5500</v>
      </c>
      <c r="E2902">
        <f>VLOOKUP(D2902,LU_A!$C$2:$D$13,1,TRUE)</f>
        <v>5000</v>
      </c>
      <c r="F2902" t="str">
        <f>VLOOKUP($D2902,LU_A!$C$2:$D$13,2,TRUE)</f>
        <v>SmC</v>
      </c>
      <c r="G2902">
        <v>3405</v>
      </c>
      <c r="H2902" t="s">
        <v>8221</v>
      </c>
      <c r="I2902" t="s">
        <v>8224</v>
      </c>
      <c r="J2902" t="s">
        <v>8246</v>
      </c>
      <c r="K2902">
        <v>1407562632</v>
      </c>
      <c r="L2902" s="8">
        <f t="shared" si="450"/>
        <v>41860.234166666669</v>
      </c>
      <c r="M2902" s="8">
        <f t="shared" si="453"/>
        <v>41860</v>
      </c>
      <c r="N2902" s="9">
        <f t="shared" si="454"/>
        <v>0.23416666666889796</v>
      </c>
      <c r="O2902">
        <v>1404970632</v>
      </c>
      <c r="P2902" s="8">
        <f t="shared" si="451"/>
        <v>41830.234166666669</v>
      </c>
      <c r="Q2902" s="8">
        <f t="shared" si="455"/>
        <v>41830</v>
      </c>
      <c r="R2902" s="9">
        <f t="shared" si="456"/>
        <v>0.23416666666889796</v>
      </c>
      <c r="S2902" t="b">
        <v>0</v>
      </c>
      <c r="T2902">
        <v>7</v>
      </c>
      <c r="U2902" t="str">
        <f t="shared" si="457"/>
        <v/>
      </c>
      <c r="V2902">
        <f t="shared" si="458"/>
        <v>7</v>
      </c>
      <c r="W2902" t="b">
        <v>0</v>
      </c>
      <c r="X2902" t="s">
        <v>8269</v>
      </c>
      <c r="Y2902" s="3">
        <f t="shared" si="459"/>
        <v>0.61909090909090914</v>
      </c>
      <c r="Z2902" s="4">
        <f t="shared" si="452"/>
        <v>486.42857142857144</v>
      </c>
      <c r="AA2902" t="s">
        <v>8313</v>
      </c>
      <c r="AB2902" t="s">
        <v>8314</v>
      </c>
      <c r="AC2902">
        <f>1</f>
        <v>1</v>
      </c>
    </row>
    <row r="2903" spans="1:29" ht="43.2" x14ac:dyDescent="0.3">
      <c r="A2903">
        <v>2901</v>
      </c>
      <c r="B2903" s="1" t="s">
        <v>2901</v>
      </c>
      <c r="C2903" s="1" t="s">
        <v>7011</v>
      </c>
      <c r="D2903">
        <v>750</v>
      </c>
      <c r="E2903">
        <f>VLOOKUP(D2903,LU_A!$C$2:$D$13,1,TRUE)</f>
        <v>0</v>
      </c>
      <c r="F2903" t="str">
        <f>VLOOKUP($D2903,LU_A!$C$2:$D$13,2,TRUE)</f>
        <v>SmA</v>
      </c>
      <c r="G2903">
        <v>6</v>
      </c>
      <c r="H2903" t="s">
        <v>8221</v>
      </c>
      <c r="I2903" t="s">
        <v>8224</v>
      </c>
      <c r="J2903" t="s">
        <v>8246</v>
      </c>
      <c r="K2903">
        <v>1423345339</v>
      </c>
      <c r="L2903" s="8">
        <f t="shared" si="450"/>
        <v>42042.904386574075</v>
      </c>
      <c r="M2903" s="8">
        <f t="shared" si="453"/>
        <v>42042</v>
      </c>
      <c r="N2903" s="9">
        <f t="shared" si="454"/>
        <v>0.90438657407503342</v>
      </c>
      <c r="O2903">
        <v>1418161339</v>
      </c>
      <c r="P2903" s="8">
        <f t="shared" si="451"/>
        <v>41982.904386574075</v>
      </c>
      <c r="Q2903" s="8">
        <f t="shared" si="455"/>
        <v>41982</v>
      </c>
      <c r="R2903" s="9">
        <f t="shared" si="456"/>
        <v>0.90438657407503342</v>
      </c>
      <c r="S2903" t="b">
        <v>0</v>
      </c>
      <c r="T2903">
        <v>2</v>
      </c>
      <c r="U2903" t="str">
        <f t="shared" si="457"/>
        <v/>
      </c>
      <c r="V2903">
        <f t="shared" si="458"/>
        <v>2</v>
      </c>
      <c r="W2903" t="b">
        <v>0</v>
      </c>
      <c r="X2903" t="s">
        <v>8269</v>
      </c>
      <c r="Y2903" s="3">
        <f t="shared" si="459"/>
        <v>8.0000000000000002E-3</v>
      </c>
      <c r="Z2903" s="4">
        <f t="shared" si="452"/>
        <v>3</v>
      </c>
      <c r="AA2903" t="s">
        <v>8313</v>
      </c>
      <c r="AB2903" t="s">
        <v>8314</v>
      </c>
      <c r="AC2903">
        <f>1</f>
        <v>1</v>
      </c>
    </row>
    <row r="2904" spans="1:29" ht="43.2" x14ac:dyDescent="0.3">
      <c r="A2904">
        <v>2902</v>
      </c>
      <c r="B2904" s="1" t="s">
        <v>2902</v>
      </c>
      <c r="C2904" s="1" t="s">
        <v>7012</v>
      </c>
      <c r="D2904">
        <v>150000</v>
      </c>
      <c r="E2904">
        <f>VLOOKUP(D2904,LU_A!$C$2:$D$13,1,TRUE)</f>
        <v>50000</v>
      </c>
      <c r="F2904" t="str">
        <f>VLOOKUP($D2904,LU_A!$C$2:$D$13,2,TRUE)</f>
        <v>LgD</v>
      </c>
      <c r="G2904">
        <v>25</v>
      </c>
      <c r="H2904" t="s">
        <v>8221</v>
      </c>
      <c r="I2904" t="s">
        <v>8224</v>
      </c>
      <c r="J2904" t="s">
        <v>8246</v>
      </c>
      <c r="K2904">
        <v>1440412396</v>
      </c>
      <c r="L2904" s="8">
        <f t="shared" si="450"/>
        <v>42240.439768518518</v>
      </c>
      <c r="M2904" s="8">
        <f t="shared" si="453"/>
        <v>42240</v>
      </c>
      <c r="N2904" s="9">
        <f t="shared" si="454"/>
        <v>0.43976851851766696</v>
      </c>
      <c r="O2904">
        <v>1437820396</v>
      </c>
      <c r="P2904" s="8">
        <f t="shared" si="451"/>
        <v>42210.439768518518</v>
      </c>
      <c r="Q2904" s="8">
        <f t="shared" si="455"/>
        <v>42210</v>
      </c>
      <c r="R2904" s="9">
        <f t="shared" si="456"/>
        <v>0.43976851851766696</v>
      </c>
      <c r="S2904" t="b">
        <v>0</v>
      </c>
      <c r="T2904">
        <v>1</v>
      </c>
      <c r="U2904" t="str">
        <f t="shared" si="457"/>
        <v/>
      </c>
      <c r="V2904">
        <f t="shared" si="458"/>
        <v>1</v>
      </c>
      <c r="W2904" t="b">
        <v>0</v>
      </c>
      <c r="X2904" t="s">
        <v>8269</v>
      </c>
      <c r="Y2904" s="3">
        <f t="shared" si="459"/>
        <v>1.6666666666666666E-4</v>
      </c>
      <c r="Z2904" s="4">
        <f t="shared" si="452"/>
        <v>25</v>
      </c>
      <c r="AA2904" t="s">
        <v>8313</v>
      </c>
      <c r="AB2904" t="s">
        <v>8314</v>
      </c>
      <c r="AC2904">
        <f>1</f>
        <v>1</v>
      </c>
    </row>
    <row r="2905" spans="1:29" ht="43.2" x14ac:dyDescent="0.3">
      <c r="A2905">
        <v>2903</v>
      </c>
      <c r="B2905" s="1" t="s">
        <v>2903</v>
      </c>
      <c r="C2905" s="1" t="s">
        <v>7013</v>
      </c>
      <c r="D2905">
        <v>5000</v>
      </c>
      <c r="E2905">
        <f>VLOOKUP(D2905,LU_A!$C$2:$D$13,1,TRUE)</f>
        <v>5000</v>
      </c>
      <c r="F2905" t="str">
        <f>VLOOKUP($D2905,LU_A!$C$2:$D$13,2,TRUE)</f>
        <v>SmC</v>
      </c>
      <c r="G2905">
        <v>39</v>
      </c>
      <c r="H2905" t="s">
        <v>8221</v>
      </c>
      <c r="I2905" t="s">
        <v>8224</v>
      </c>
      <c r="J2905" t="s">
        <v>8246</v>
      </c>
      <c r="K2905">
        <v>1441771218</v>
      </c>
      <c r="L2905" s="8">
        <f t="shared" si="450"/>
        <v>42256.166874999995</v>
      </c>
      <c r="M2905" s="8">
        <f t="shared" si="453"/>
        <v>42256</v>
      </c>
      <c r="N2905" s="9">
        <f t="shared" si="454"/>
        <v>0.16687499999534339</v>
      </c>
      <c r="O2905">
        <v>1436587218</v>
      </c>
      <c r="P2905" s="8">
        <f t="shared" si="451"/>
        <v>42196.166874999995</v>
      </c>
      <c r="Q2905" s="8">
        <f t="shared" si="455"/>
        <v>42196</v>
      </c>
      <c r="R2905" s="9">
        <f t="shared" si="456"/>
        <v>0.16687499999534339</v>
      </c>
      <c r="S2905" t="b">
        <v>0</v>
      </c>
      <c r="T2905">
        <v>4</v>
      </c>
      <c r="U2905" t="str">
        <f t="shared" si="457"/>
        <v/>
      </c>
      <c r="V2905">
        <f t="shared" si="458"/>
        <v>4</v>
      </c>
      <c r="W2905" t="b">
        <v>0</v>
      </c>
      <c r="X2905" t="s">
        <v>8269</v>
      </c>
      <c r="Y2905" s="3">
        <f t="shared" si="459"/>
        <v>7.7999999999999996E-3</v>
      </c>
      <c r="Z2905" s="4">
        <f t="shared" si="452"/>
        <v>9.75</v>
      </c>
      <c r="AA2905" t="s">
        <v>8313</v>
      </c>
      <c r="AB2905" t="s">
        <v>8314</v>
      </c>
      <c r="AC2905">
        <f>1</f>
        <v>1</v>
      </c>
    </row>
    <row r="2906" spans="1:29" ht="43.2" x14ac:dyDescent="0.3">
      <c r="A2906">
        <v>2904</v>
      </c>
      <c r="B2906" s="1" t="s">
        <v>2904</v>
      </c>
      <c r="C2906" s="1" t="s">
        <v>7014</v>
      </c>
      <c r="D2906">
        <v>1500</v>
      </c>
      <c r="E2906">
        <f>VLOOKUP(D2906,LU_A!$C$2:$D$13,1,TRUE)</f>
        <v>1000</v>
      </c>
      <c r="F2906" t="str">
        <f>VLOOKUP($D2906,LU_A!$C$2:$D$13,2,TRUE)</f>
        <v>SmB</v>
      </c>
      <c r="G2906">
        <v>75</v>
      </c>
      <c r="H2906" t="s">
        <v>8221</v>
      </c>
      <c r="I2906" t="s">
        <v>8225</v>
      </c>
      <c r="J2906" t="s">
        <v>8247</v>
      </c>
      <c r="K2906">
        <v>1415534400</v>
      </c>
      <c r="L2906" s="8">
        <f t="shared" si="450"/>
        <v>41952.5</v>
      </c>
      <c r="M2906" s="8">
        <f t="shared" si="453"/>
        <v>41952</v>
      </c>
      <c r="N2906" s="9">
        <f t="shared" si="454"/>
        <v>0.5</v>
      </c>
      <c r="O2906">
        <v>1414538031</v>
      </c>
      <c r="P2906" s="8">
        <f t="shared" si="451"/>
        <v>41940.967951388891</v>
      </c>
      <c r="Q2906" s="8">
        <f t="shared" si="455"/>
        <v>41940</v>
      </c>
      <c r="R2906" s="9">
        <f t="shared" si="456"/>
        <v>0.96795138889137888</v>
      </c>
      <c r="S2906" t="b">
        <v>0</v>
      </c>
      <c r="T2906">
        <v>4</v>
      </c>
      <c r="U2906" t="str">
        <f t="shared" si="457"/>
        <v/>
      </c>
      <c r="V2906">
        <f t="shared" si="458"/>
        <v>4</v>
      </c>
      <c r="W2906" t="b">
        <v>0</v>
      </c>
      <c r="X2906" t="s">
        <v>8269</v>
      </c>
      <c r="Y2906" s="3">
        <f t="shared" si="459"/>
        <v>0.05</v>
      </c>
      <c r="Z2906" s="4">
        <f t="shared" si="452"/>
        <v>18.75</v>
      </c>
      <c r="AA2906" t="s">
        <v>8313</v>
      </c>
      <c r="AB2906" t="s">
        <v>8314</v>
      </c>
      <c r="AC2906">
        <f>1</f>
        <v>1</v>
      </c>
    </row>
    <row r="2907" spans="1:29" ht="43.2" x14ac:dyDescent="0.3">
      <c r="A2907">
        <v>2905</v>
      </c>
      <c r="B2907" s="1" t="s">
        <v>2905</v>
      </c>
      <c r="C2907" s="1" t="s">
        <v>7015</v>
      </c>
      <c r="D2907">
        <v>3500</v>
      </c>
      <c r="E2907">
        <f>VLOOKUP(D2907,LU_A!$C$2:$D$13,1,TRUE)</f>
        <v>1000</v>
      </c>
      <c r="F2907" t="str">
        <f>VLOOKUP($D2907,LU_A!$C$2:$D$13,2,TRUE)</f>
        <v>SmB</v>
      </c>
      <c r="G2907">
        <v>622</v>
      </c>
      <c r="H2907" t="s">
        <v>8221</v>
      </c>
      <c r="I2907" t="s">
        <v>8224</v>
      </c>
      <c r="J2907" t="s">
        <v>8246</v>
      </c>
      <c r="K2907">
        <v>1473211313</v>
      </c>
      <c r="L2907" s="8">
        <f t="shared" si="450"/>
        <v>42620.056863425925</v>
      </c>
      <c r="M2907" s="8">
        <f t="shared" si="453"/>
        <v>42620</v>
      </c>
      <c r="N2907" s="9">
        <f t="shared" si="454"/>
        <v>5.6863425925257616E-2</v>
      </c>
      <c r="O2907">
        <v>1472001713</v>
      </c>
      <c r="P2907" s="8">
        <f t="shared" si="451"/>
        <v>42606.056863425925</v>
      </c>
      <c r="Q2907" s="8">
        <f t="shared" si="455"/>
        <v>42606</v>
      </c>
      <c r="R2907" s="9">
        <f t="shared" si="456"/>
        <v>5.6863425925257616E-2</v>
      </c>
      <c r="S2907" t="b">
        <v>0</v>
      </c>
      <c r="T2907">
        <v>17</v>
      </c>
      <c r="U2907" t="str">
        <f t="shared" si="457"/>
        <v/>
      </c>
      <c r="V2907">
        <f t="shared" si="458"/>
        <v>17</v>
      </c>
      <c r="W2907" t="b">
        <v>0</v>
      </c>
      <c r="X2907" t="s">
        <v>8269</v>
      </c>
      <c r="Y2907" s="3">
        <f t="shared" si="459"/>
        <v>0.17771428571428571</v>
      </c>
      <c r="Z2907" s="4">
        <f t="shared" si="452"/>
        <v>36.588235294117645</v>
      </c>
      <c r="AA2907" t="s">
        <v>8313</v>
      </c>
      <c r="AB2907" t="s">
        <v>8314</v>
      </c>
      <c r="AC2907">
        <f>1</f>
        <v>1</v>
      </c>
    </row>
    <row r="2908" spans="1:29" ht="57.6" x14ac:dyDescent="0.3">
      <c r="A2908">
        <v>2906</v>
      </c>
      <c r="B2908" s="1" t="s">
        <v>2906</v>
      </c>
      <c r="C2908" s="1" t="s">
        <v>7016</v>
      </c>
      <c r="D2908">
        <v>6000</v>
      </c>
      <c r="E2908">
        <f>VLOOKUP(D2908,LU_A!$C$2:$D$13,1,TRUE)</f>
        <v>5000</v>
      </c>
      <c r="F2908" t="str">
        <f>VLOOKUP($D2908,LU_A!$C$2:$D$13,2,TRUE)</f>
        <v>SmC</v>
      </c>
      <c r="G2908">
        <v>565</v>
      </c>
      <c r="H2908" t="s">
        <v>8221</v>
      </c>
      <c r="I2908" t="s">
        <v>8224</v>
      </c>
      <c r="J2908" t="s">
        <v>8246</v>
      </c>
      <c r="K2908">
        <v>1438390800</v>
      </c>
      <c r="L2908" s="8">
        <f t="shared" si="450"/>
        <v>42217.041666666672</v>
      </c>
      <c r="M2908" s="8">
        <f t="shared" si="453"/>
        <v>42217</v>
      </c>
      <c r="N2908" s="9">
        <f t="shared" si="454"/>
        <v>4.1666666671517305E-2</v>
      </c>
      <c r="O2908">
        <v>1436888066</v>
      </c>
      <c r="P2908" s="8">
        <f t="shared" si="451"/>
        <v>42199.648912037039</v>
      </c>
      <c r="Q2908" s="8">
        <f t="shared" si="455"/>
        <v>42199</v>
      </c>
      <c r="R2908" s="9">
        <f t="shared" si="456"/>
        <v>0.64891203703882638</v>
      </c>
      <c r="S2908" t="b">
        <v>0</v>
      </c>
      <c r="T2908">
        <v>7</v>
      </c>
      <c r="U2908" t="str">
        <f t="shared" si="457"/>
        <v/>
      </c>
      <c r="V2908">
        <f t="shared" si="458"/>
        <v>7</v>
      </c>
      <c r="W2908" t="b">
        <v>0</v>
      </c>
      <c r="X2908" t="s">
        <v>8269</v>
      </c>
      <c r="Y2908" s="3">
        <f t="shared" si="459"/>
        <v>9.4166666666666662E-2</v>
      </c>
      <c r="Z2908" s="4">
        <f t="shared" si="452"/>
        <v>80.714285714285708</v>
      </c>
      <c r="AA2908" t="s">
        <v>8313</v>
      </c>
      <c r="AB2908" t="s">
        <v>8314</v>
      </c>
      <c r="AC2908">
        <f>1</f>
        <v>1</v>
      </c>
    </row>
    <row r="2909" spans="1:29" ht="43.2" x14ac:dyDescent="0.3">
      <c r="A2909">
        <v>2907</v>
      </c>
      <c r="B2909" s="1" t="s">
        <v>2907</v>
      </c>
      <c r="C2909" s="1" t="s">
        <v>7017</v>
      </c>
      <c r="D2909">
        <v>2500</v>
      </c>
      <c r="E2909">
        <f>VLOOKUP(D2909,LU_A!$C$2:$D$13,1,TRUE)</f>
        <v>1000</v>
      </c>
      <c r="F2909" t="str">
        <f>VLOOKUP($D2909,LU_A!$C$2:$D$13,2,TRUE)</f>
        <v>SmB</v>
      </c>
      <c r="G2909">
        <v>2</v>
      </c>
      <c r="H2909" t="s">
        <v>8221</v>
      </c>
      <c r="I2909" t="s">
        <v>8224</v>
      </c>
      <c r="J2909" t="s">
        <v>8246</v>
      </c>
      <c r="K2909">
        <v>1463259837</v>
      </c>
      <c r="L2909" s="8">
        <f t="shared" si="450"/>
        <v>42504.877743055549</v>
      </c>
      <c r="M2909" s="8">
        <f t="shared" si="453"/>
        <v>42504</v>
      </c>
      <c r="N2909" s="9">
        <f t="shared" si="454"/>
        <v>0.87774305554921739</v>
      </c>
      <c r="O2909">
        <v>1458075837</v>
      </c>
      <c r="P2909" s="8">
        <f t="shared" si="451"/>
        <v>42444.877743055549</v>
      </c>
      <c r="Q2909" s="8">
        <f t="shared" si="455"/>
        <v>42444</v>
      </c>
      <c r="R2909" s="9">
        <f t="shared" si="456"/>
        <v>0.87774305554921739</v>
      </c>
      <c r="S2909" t="b">
        <v>0</v>
      </c>
      <c r="T2909">
        <v>2</v>
      </c>
      <c r="U2909" t="str">
        <f t="shared" si="457"/>
        <v/>
      </c>
      <c r="V2909">
        <f t="shared" si="458"/>
        <v>2</v>
      </c>
      <c r="W2909" t="b">
        <v>0</v>
      </c>
      <c r="X2909" t="s">
        <v>8269</v>
      </c>
      <c r="Y2909" s="3">
        <f t="shared" si="459"/>
        <v>8.0000000000000004E-4</v>
      </c>
      <c r="Z2909" s="4">
        <f t="shared" si="452"/>
        <v>1</v>
      </c>
      <c r="AA2909" t="s">
        <v>8313</v>
      </c>
      <c r="AB2909" t="s">
        <v>8314</v>
      </c>
      <c r="AC2909">
        <f>1</f>
        <v>1</v>
      </c>
    </row>
    <row r="2910" spans="1:29" ht="57.6" x14ac:dyDescent="0.3">
      <c r="A2910">
        <v>2908</v>
      </c>
      <c r="B2910" s="1" t="s">
        <v>2908</v>
      </c>
      <c r="C2910" s="1" t="s">
        <v>7018</v>
      </c>
      <c r="D2910">
        <v>9600</v>
      </c>
      <c r="E2910">
        <f>VLOOKUP(D2910,LU_A!$C$2:$D$13,1,TRUE)</f>
        <v>5000</v>
      </c>
      <c r="F2910" t="str">
        <f>VLOOKUP($D2910,LU_A!$C$2:$D$13,2,TRUE)</f>
        <v>SmC</v>
      </c>
      <c r="G2910">
        <v>264</v>
      </c>
      <c r="H2910" t="s">
        <v>8221</v>
      </c>
      <c r="I2910" t="s">
        <v>8224</v>
      </c>
      <c r="J2910" t="s">
        <v>8246</v>
      </c>
      <c r="K2910">
        <v>1465407219</v>
      </c>
      <c r="L2910" s="8">
        <f t="shared" si="450"/>
        <v>42529.731701388882</v>
      </c>
      <c r="M2910" s="8">
        <f t="shared" si="453"/>
        <v>42529</v>
      </c>
      <c r="N2910" s="9">
        <f t="shared" si="454"/>
        <v>0.7317013888823567</v>
      </c>
      <c r="O2910">
        <v>1462815219</v>
      </c>
      <c r="P2910" s="8">
        <f t="shared" si="451"/>
        <v>42499.731701388882</v>
      </c>
      <c r="Q2910" s="8">
        <f t="shared" si="455"/>
        <v>42499</v>
      </c>
      <c r="R2910" s="9">
        <f t="shared" si="456"/>
        <v>0.7317013888823567</v>
      </c>
      <c r="S2910" t="b">
        <v>0</v>
      </c>
      <c r="T2910">
        <v>5</v>
      </c>
      <c r="U2910" t="str">
        <f t="shared" si="457"/>
        <v/>
      </c>
      <c r="V2910">
        <f t="shared" si="458"/>
        <v>5</v>
      </c>
      <c r="W2910" t="b">
        <v>0</v>
      </c>
      <c r="X2910" t="s">
        <v>8269</v>
      </c>
      <c r="Y2910" s="3">
        <f t="shared" si="459"/>
        <v>2.75E-2</v>
      </c>
      <c r="Z2910" s="4">
        <f t="shared" si="452"/>
        <v>52.8</v>
      </c>
      <c r="AA2910" t="s">
        <v>8313</v>
      </c>
      <c r="AB2910" t="s">
        <v>8314</v>
      </c>
      <c r="AC2910">
        <f>1</f>
        <v>1</v>
      </c>
    </row>
    <row r="2911" spans="1:29" ht="43.2" x14ac:dyDescent="0.3">
      <c r="A2911">
        <v>2909</v>
      </c>
      <c r="B2911" s="1" t="s">
        <v>2909</v>
      </c>
      <c r="C2911" s="1" t="s">
        <v>7019</v>
      </c>
      <c r="D2911">
        <v>180000</v>
      </c>
      <c r="E2911">
        <f>VLOOKUP(D2911,LU_A!$C$2:$D$13,1,TRUE)</f>
        <v>50000</v>
      </c>
      <c r="F2911" t="str">
        <f>VLOOKUP($D2911,LU_A!$C$2:$D$13,2,TRUE)</f>
        <v>LgD</v>
      </c>
      <c r="G2911">
        <v>20</v>
      </c>
      <c r="H2911" t="s">
        <v>8221</v>
      </c>
      <c r="I2911" t="s">
        <v>8224</v>
      </c>
      <c r="J2911" t="s">
        <v>8246</v>
      </c>
      <c r="K2911">
        <v>1416944760</v>
      </c>
      <c r="L2911" s="8">
        <f t="shared" si="450"/>
        <v>41968.823611111111</v>
      </c>
      <c r="M2911" s="8">
        <f t="shared" si="453"/>
        <v>41968</v>
      </c>
      <c r="N2911" s="9">
        <f t="shared" si="454"/>
        <v>0.82361111111094942</v>
      </c>
      <c r="O2911">
        <v>1413527001</v>
      </c>
      <c r="P2911" s="8">
        <f t="shared" si="451"/>
        <v>41929.266215277778</v>
      </c>
      <c r="Q2911" s="8">
        <f t="shared" si="455"/>
        <v>41929</v>
      </c>
      <c r="R2911" s="9">
        <f t="shared" si="456"/>
        <v>0.26621527777751908</v>
      </c>
      <c r="S2911" t="b">
        <v>0</v>
      </c>
      <c r="T2911">
        <v>1</v>
      </c>
      <c r="U2911" t="str">
        <f t="shared" si="457"/>
        <v/>
      </c>
      <c r="V2911">
        <f t="shared" si="458"/>
        <v>1</v>
      </c>
      <c r="W2911" t="b">
        <v>0</v>
      </c>
      <c r="X2911" t="s">
        <v>8269</v>
      </c>
      <c r="Y2911" s="3">
        <f t="shared" si="459"/>
        <v>1.1111111111111112E-4</v>
      </c>
      <c r="Z2911" s="4">
        <f t="shared" si="452"/>
        <v>20</v>
      </c>
      <c r="AA2911" t="s">
        <v>8313</v>
      </c>
      <c r="AB2911" t="s">
        <v>8314</v>
      </c>
      <c r="AC2911">
        <f>1</f>
        <v>1</v>
      </c>
    </row>
    <row r="2912" spans="1:29" ht="43.2" x14ac:dyDescent="0.3">
      <c r="A2912">
        <v>2910</v>
      </c>
      <c r="B2912" s="1" t="s">
        <v>2910</v>
      </c>
      <c r="C2912" s="1" t="s">
        <v>7020</v>
      </c>
      <c r="D2912">
        <v>30000</v>
      </c>
      <c r="E2912">
        <f>VLOOKUP(D2912,LU_A!$C$2:$D$13,1,TRUE)</f>
        <v>30000</v>
      </c>
      <c r="F2912" t="str">
        <f>VLOOKUP($D2912,LU_A!$C$2:$D$13,2,TRUE)</f>
        <v>MedD</v>
      </c>
      <c r="G2912">
        <v>1</v>
      </c>
      <c r="H2912" t="s">
        <v>8221</v>
      </c>
      <c r="I2912" t="s">
        <v>8225</v>
      </c>
      <c r="J2912" t="s">
        <v>8247</v>
      </c>
      <c r="K2912">
        <v>1434139887</v>
      </c>
      <c r="L2912" s="8">
        <f t="shared" si="450"/>
        <v>42167.841284722221</v>
      </c>
      <c r="M2912" s="8">
        <f t="shared" si="453"/>
        <v>42167</v>
      </c>
      <c r="N2912" s="9">
        <f t="shared" si="454"/>
        <v>0.84128472222073469</v>
      </c>
      <c r="O2912">
        <v>1428955887</v>
      </c>
      <c r="P2912" s="8">
        <f t="shared" si="451"/>
        <v>42107.841284722221</v>
      </c>
      <c r="Q2912" s="8">
        <f t="shared" si="455"/>
        <v>42107</v>
      </c>
      <c r="R2912" s="9">
        <f t="shared" si="456"/>
        <v>0.84128472222073469</v>
      </c>
      <c r="S2912" t="b">
        <v>0</v>
      </c>
      <c r="T2912">
        <v>1</v>
      </c>
      <c r="U2912" t="str">
        <f t="shared" si="457"/>
        <v/>
      </c>
      <c r="V2912">
        <f t="shared" si="458"/>
        <v>1</v>
      </c>
      <c r="W2912" t="b">
        <v>0</v>
      </c>
      <c r="X2912" t="s">
        <v>8269</v>
      </c>
      <c r="Y2912" s="3">
        <f t="shared" si="459"/>
        <v>3.3333333333333335E-5</v>
      </c>
      <c r="Z2912" s="4">
        <f t="shared" si="452"/>
        <v>1</v>
      </c>
      <c r="AA2912" t="s">
        <v>8313</v>
      </c>
      <c r="AB2912" t="s">
        <v>8314</v>
      </c>
      <c r="AC2912">
        <f>1</f>
        <v>1</v>
      </c>
    </row>
    <row r="2913" spans="1:29" ht="57.6" x14ac:dyDescent="0.3">
      <c r="A2913">
        <v>2911</v>
      </c>
      <c r="B2913" s="1" t="s">
        <v>2911</v>
      </c>
      <c r="C2913" s="1" t="s">
        <v>7021</v>
      </c>
      <c r="D2913">
        <v>1800</v>
      </c>
      <c r="E2913">
        <f>VLOOKUP(D2913,LU_A!$C$2:$D$13,1,TRUE)</f>
        <v>1000</v>
      </c>
      <c r="F2913" t="str">
        <f>VLOOKUP($D2913,LU_A!$C$2:$D$13,2,TRUE)</f>
        <v>SmB</v>
      </c>
      <c r="G2913">
        <v>657</v>
      </c>
      <c r="H2913" t="s">
        <v>8221</v>
      </c>
      <c r="I2913" t="s">
        <v>8224</v>
      </c>
      <c r="J2913" t="s">
        <v>8246</v>
      </c>
      <c r="K2913">
        <v>1435429626</v>
      </c>
      <c r="L2913" s="8">
        <f t="shared" si="450"/>
        <v>42182.768819444449</v>
      </c>
      <c r="M2913" s="8">
        <f t="shared" si="453"/>
        <v>42182</v>
      </c>
      <c r="N2913" s="9">
        <f t="shared" si="454"/>
        <v>0.76881944444903638</v>
      </c>
      <c r="O2913">
        <v>1431973626</v>
      </c>
      <c r="P2913" s="8">
        <f t="shared" si="451"/>
        <v>42142.768819444449</v>
      </c>
      <c r="Q2913" s="8">
        <f t="shared" si="455"/>
        <v>42142</v>
      </c>
      <c r="R2913" s="9">
        <f t="shared" si="456"/>
        <v>0.76881944444903638</v>
      </c>
      <c r="S2913" t="b">
        <v>0</v>
      </c>
      <c r="T2913">
        <v>14</v>
      </c>
      <c r="U2913" t="str">
        <f t="shared" si="457"/>
        <v/>
      </c>
      <c r="V2913">
        <f t="shared" si="458"/>
        <v>14</v>
      </c>
      <c r="W2913" t="b">
        <v>0</v>
      </c>
      <c r="X2913" t="s">
        <v>8269</v>
      </c>
      <c r="Y2913" s="3">
        <f t="shared" si="459"/>
        <v>0.36499999999999999</v>
      </c>
      <c r="Z2913" s="4">
        <f t="shared" si="452"/>
        <v>46.928571428571431</v>
      </c>
      <c r="AA2913" t="s">
        <v>8313</v>
      </c>
      <c r="AB2913" t="s">
        <v>8314</v>
      </c>
      <c r="AC2913">
        <f>1</f>
        <v>1</v>
      </c>
    </row>
    <row r="2914" spans="1:29" ht="43.2" x14ac:dyDescent="0.3">
      <c r="A2914">
        <v>2912</v>
      </c>
      <c r="B2914" s="1" t="s">
        <v>2912</v>
      </c>
      <c r="C2914" s="1" t="s">
        <v>7022</v>
      </c>
      <c r="D2914">
        <v>14440</v>
      </c>
      <c r="E2914">
        <f>VLOOKUP(D2914,LU_A!$C$2:$D$13,1,TRUE)</f>
        <v>10000</v>
      </c>
      <c r="F2914" t="str">
        <f>VLOOKUP($D2914,LU_A!$C$2:$D$13,2,TRUE)</f>
        <v>SmD</v>
      </c>
      <c r="G2914">
        <v>2030</v>
      </c>
      <c r="H2914" t="s">
        <v>8221</v>
      </c>
      <c r="I2914" t="s">
        <v>8224</v>
      </c>
      <c r="J2914" t="s">
        <v>8246</v>
      </c>
      <c r="K2914">
        <v>1452827374</v>
      </c>
      <c r="L2914" s="8">
        <f t="shared" si="450"/>
        <v>42384.131643518514</v>
      </c>
      <c r="M2914" s="8">
        <f t="shared" si="453"/>
        <v>42384</v>
      </c>
      <c r="N2914" s="9">
        <f t="shared" si="454"/>
        <v>0.13164351851446554</v>
      </c>
      <c r="O2914">
        <v>1450235374</v>
      </c>
      <c r="P2914" s="8">
        <f t="shared" si="451"/>
        <v>42354.131643518514</v>
      </c>
      <c r="Q2914" s="8">
        <f t="shared" si="455"/>
        <v>42354</v>
      </c>
      <c r="R2914" s="9">
        <f t="shared" si="456"/>
        <v>0.13164351851446554</v>
      </c>
      <c r="S2914" t="b">
        <v>0</v>
      </c>
      <c r="T2914">
        <v>26</v>
      </c>
      <c r="U2914" t="str">
        <f t="shared" si="457"/>
        <v/>
      </c>
      <c r="V2914">
        <f t="shared" si="458"/>
        <v>26</v>
      </c>
      <c r="W2914" t="b">
        <v>0</v>
      </c>
      <c r="X2914" t="s">
        <v>8269</v>
      </c>
      <c r="Y2914" s="3">
        <f t="shared" si="459"/>
        <v>0.14058171745152354</v>
      </c>
      <c r="Z2914" s="4">
        <f t="shared" si="452"/>
        <v>78.07692307692308</v>
      </c>
      <c r="AA2914" t="s">
        <v>8313</v>
      </c>
      <c r="AB2914" t="s">
        <v>8314</v>
      </c>
      <c r="AC2914">
        <f>1</f>
        <v>1</v>
      </c>
    </row>
    <row r="2915" spans="1:29" ht="43.2" x14ac:dyDescent="0.3">
      <c r="A2915">
        <v>2913</v>
      </c>
      <c r="B2915" s="1" t="s">
        <v>2913</v>
      </c>
      <c r="C2915" s="1" t="s">
        <v>7023</v>
      </c>
      <c r="D2915">
        <v>10000</v>
      </c>
      <c r="E2915">
        <f>VLOOKUP(D2915,LU_A!$C$2:$D$13,1,TRUE)</f>
        <v>10000</v>
      </c>
      <c r="F2915" t="str">
        <f>VLOOKUP($D2915,LU_A!$C$2:$D$13,2,TRUE)</f>
        <v>SmD</v>
      </c>
      <c r="G2915">
        <v>2</v>
      </c>
      <c r="H2915" t="s">
        <v>8221</v>
      </c>
      <c r="I2915" t="s">
        <v>8224</v>
      </c>
      <c r="J2915" t="s">
        <v>8246</v>
      </c>
      <c r="K2915">
        <v>1410041339</v>
      </c>
      <c r="L2915" s="8">
        <f t="shared" si="450"/>
        <v>41888.922905092593</v>
      </c>
      <c r="M2915" s="8">
        <f t="shared" si="453"/>
        <v>41888</v>
      </c>
      <c r="N2915" s="9">
        <f t="shared" si="454"/>
        <v>0.92290509259328246</v>
      </c>
      <c r="O2915">
        <v>1404857339</v>
      </c>
      <c r="P2915" s="8">
        <f t="shared" si="451"/>
        <v>41828.922905092593</v>
      </c>
      <c r="Q2915" s="8">
        <f t="shared" si="455"/>
        <v>41828</v>
      </c>
      <c r="R2915" s="9">
        <f t="shared" si="456"/>
        <v>0.92290509259328246</v>
      </c>
      <c r="S2915" t="b">
        <v>0</v>
      </c>
      <c r="T2915">
        <v>2</v>
      </c>
      <c r="U2915" t="str">
        <f t="shared" si="457"/>
        <v/>
      </c>
      <c r="V2915">
        <f t="shared" si="458"/>
        <v>2</v>
      </c>
      <c r="W2915" t="b">
        <v>0</v>
      </c>
      <c r="X2915" t="s">
        <v>8269</v>
      </c>
      <c r="Y2915" s="3">
        <f t="shared" si="459"/>
        <v>2.0000000000000001E-4</v>
      </c>
      <c r="Z2915" s="4">
        <f t="shared" si="452"/>
        <v>1</v>
      </c>
      <c r="AA2915" t="s">
        <v>8313</v>
      </c>
      <c r="AB2915" t="s">
        <v>8314</v>
      </c>
      <c r="AC2915">
        <f>1</f>
        <v>1</v>
      </c>
    </row>
    <row r="2916" spans="1:29" ht="28.8" x14ac:dyDescent="0.3">
      <c r="A2916">
        <v>2914</v>
      </c>
      <c r="B2916" s="1" t="s">
        <v>2914</v>
      </c>
      <c r="C2916" s="1" t="s">
        <v>7024</v>
      </c>
      <c r="D2916">
        <v>25000</v>
      </c>
      <c r="E2916">
        <f>VLOOKUP(D2916,LU_A!$C$2:$D$13,1,TRUE)</f>
        <v>25000</v>
      </c>
      <c r="F2916" t="str">
        <f>VLOOKUP($D2916,LU_A!$C$2:$D$13,2,TRUE)</f>
        <v>MedC</v>
      </c>
      <c r="G2916">
        <v>1</v>
      </c>
      <c r="H2916" t="s">
        <v>8221</v>
      </c>
      <c r="I2916" t="s">
        <v>8225</v>
      </c>
      <c r="J2916" t="s">
        <v>8247</v>
      </c>
      <c r="K2916">
        <v>1426365994</v>
      </c>
      <c r="L2916" s="8">
        <f t="shared" si="450"/>
        <v>42077.865671296298</v>
      </c>
      <c r="M2916" s="8">
        <f t="shared" si="453"/>
        <v>42077</v>
      </c>
      <c r="N2916" s="9">
        <f t="shared" si="454"/>
        <v>0.86567129629838746</v>
      </c>
      <c r="O2916">
        <v>1421185594</v>
      </c>
      <c r="P2916" s="8">
        <f t="shared" si="451"/>
        <v>42017.907337962963</v>
      </c>
      <c r="Q2916" s="8">
        <f t="shared" si="455"/>
        <v>42017</v>
      </c>
      <c r="R2916" s="9">
        <f t="shared" si="456"/>
        <v>0.90733796296262881</v>
      </c>
      <c r="S2916" t="b">
        <v>0</v>
      </c>
      <c r="T2916">
        <v>1</v>
      </c>
      <c r="U2916" t="str">
        <f t="shared" si="457"/>
        <v/>
      </c>
      <c r="V2916">
        <f t="shared" si="458"/>
        <v>1</v>
      </c>
      <c r="W2916" t="b">
        <v>0</v>
      </c>
      <c r="X2916" t="s">
        <v>8269</v>
      </c>
      <c r="Y2916" s="3">
        <f t="shared" si="459"/>
        <v>4.0000000000000003E-5</v>
      </c>
      <c r="Z2916" s="4">
        <f t="shared" si="452"/>
        <v>1</v>
      </c>
      <c r="AA2916" t="s">
        <v>8313</v>
      </c>
      <c r="AB2916" t="s">
        <v>8314</v>
      </c>
      <c r="AC2916">
        <f>1</f>
        <v>1</v>
      </c>
    </row>
    <row r="2917" spans="1:29" ht="43.2" x14ac:dyDescent="0.3">
      <c r="A2917">
        <v>2915</v>
      </c>
      <c r="B2917" s="1" t="s">
        <v>2915</v>
      </c>
      <c r="C2917" s="1" t="s">
        <v>7025</v>
      </c>
      <c r="D2917">
        <v>1000</v>
      </c>
      <c r="E2917">
        <f>VLOOKUP(D2917,LU_A!$C$2:$D$13,1,TRUE)</f>
        <v>1000</v>
      </c>
      <c r="F2917" t="str">
        <f>VLOOKUP($D2917,LU_A!$C$2:$D$13,2,TRUE)</f>
        <v>SmB</v>
      </c>
      <c r="G2917">
        <v>611</v>
      </c>
      <c r="H2917" t="s">
        <v>8221</v>
      </c>
      <c r="I2917" t="s">
        <v>8225</v>
      </c>
      <c r="J2917" t="s">
        <v>8247</v>
      </c>
      <c r="K2917">
        <v>1458117190</v>
      </c>
      <c r="L2917" s="8">
        <f t="shared" si="450"/>
        <v>42445.356365740736</v>
      </c>
      <c r="M2917" s="8">
        <f t="shared" si="453"/>
        <v>42445</v>
      </c>
      <c r="N2917" s="9">
        <f t="shared" si="454"/>
        <v>0.35636574073578231</v>
      </c>
      <c r="O2917">
        <v>1455528790</v>
      </c>
      <c r="P2917" s="8">
        <f t="shared" si="451"/>
        <v>42415.398032407407</v>
      </c>
      <c r="Q2917" s="8">
        <f t="shared" si="455"/>
        <v>42415</v>
      </c>
      <c r="R2917" s="9">
        <f t="shared" si="456"/>
        <v>0.39803240740729962</v>
      </c>
      <c r="S2917" t="b">
        <v>0</v>
      </c>
      <c r="T2917">
        <v>3</v>
      </c>
      <c r="U2917" t="str">
        <f t="shared" si="457"/>
        <v/>
      </c>
      <c r="V2917">
        <f t="shared" si="458"/>
        <v>3</v>
      </c>
      <c r="W2917" t="b">
        <v>0</v>
      </c>
      <c r="X2917" t="s">
        <v>8269</v>
      </c>
      <c r="Y2917" s="3">
        <f t="shared" si="459"/>
        <v>0.61099999999999999</v>
      </c>
      <c r="Z2917" s="4">
        <f t="shared" si="452"/>
        <v>203.66666666666666</v>
      </c>
      <c r="AA2917" t="s">
        <v>8313</v>
      </c>
      <c r="AB2917" t="s">
        <v>8314</v>
      </c>
      <c r="AC2917">
        <f>1</f>
        <v>1</v>
      </c>
    </row>
    <row r="2918" spans="1:29" ht="43.2" x14ac:dyDescent="0.3">
      <c r="A2918">
        <v>2916</v>
      </c>
      <c r="B2918" s="1" t="s">
        <v>2916</v>
      </c>
      <c r="C2918" s="1" t="s">
        <v>7026</v>
      </c>
      <c r="D2918">
        <v>1850</v>
      </c>
      <c r="E2918">
        <f>VLOOKUP(D2918,LU_A!$C$2:$D$13,1,TRUE)</f>
        <v>1000</v>
      </c>
      <c r="F2918" t="str">
        <f>VLOOKUP($D2918,LU_A!$C$2:$D$13,2,TRUE)</f>
        <v>SmB</v>
      </c>
      <c r="G2918">
        <v>145</v>
      </c>
      <c r="H2918" t="s">
        <v>8221</v>
      </c>
      <c r="I2918" t="s">
        <v>8225</v>
      </c>
      <c r="J2918" t="s">
        <v>8247</v>
      </c>
      <c r="K2918">
        <v>1400498789</v>
      </c>
      <c r="L2918" s="8">
        <f t="shared" si="450"/>
        <v>41778.476724537039</v>
      </c>
      <c r="M2918" s="8">
        <f t="shared" si="453"/>
        <v>41778</v>
      </c>
      <c r="N2918" s="9">
        <f t="shared" si="454"/>
        <v>0.47672453703853535</v>
      </c>
      <c r="O2918">
        <v>1398511589</v>
      </c>
      <c r="P2918" s="8">
        <f t="shared" si="451"/>
        <v>41755.476724537039</v>
      </c>
      <c r="Q2918" s="8">
        <f t="shared" si="455"/>
        <v>41755</v>
      </c>
      <c r="R2918" s="9">
        <f t="shared" si="456"/>
        <v>0.47672453703853535</v>
      </c>
      <c r="S2918" t="b">
        <v>0</v>
      </c>
      <c r="T2918">
        <v>7</v>
      </c>
      <c r="U2918" t="str">
        <f t="shared" si="457"/>
        <v/>
      </c>
      <c r="V2918">
        <f t="shared" si="458"/>
        <v>7</v>
      </c>
      <c r="W2918" t="b">
        <v>0</v>
      </c>
      <c r="X2918" t="s">
        <v>8269</v>
      </c>
      <c r="Y2918" s="3">
        <f t="shared" si="459"/>
        <v>7.8378378378378383E-2</v>
      </c>
      <c r="Z2918" s="4">
        <f t="shared" si="452"/>
        <v>20.714285714285715</v>
      </c>
      <c r="AA2918" t="s">
        <v>8313</v>
      </c>
      <c r="AB2918" t="s">
        <v>8314</v>
      </c>
      <c r="AC2918">
        <f>1</f>
        <v>1</v>
      </c>
    </row>
    <row r="2919" spans="1:29" ht="43.2" x14ac:dyDescent="0.3">
      <c r="A2919">
        <v>2917</v>
      </c>
      <c r="B2919" s="1" t="s">
        <v>2917</v>
      </c>
      <c r="C2919" s="1" t="s">
        <v>7027</v>
      </c>
      <c r="D2919">
        <v>2000</v>
      </c>
      <c r="E2919">
        <f>VLOOKUP(D2919,LU_A!$C$2:$D$13,1,TRUE)</f>
        <v>1000</v>
      </c>
      <c r="F2919" t="str">
        <f>VLOOKUP($D2919,LU_A!$C$2:$D$13,2,TRUE)</f>
        <v>SmB</v>
      </c>
      <c r="G2919">
        <v>437</v>
      </c>
      <c r="H2919" t="s">
        <v>8221</v>
      </c>
      <c r="I2919" t="s">
        <v>8224</v>
      </c>
      <c r="J2919" t="s">
        <v>8246</v>
      </c>
      <c r="K2919">
        <v>1442381847</v>
      </c>
      <c r="L2919" s="8">
        <f t="shared" si="450"/>
        <v>42263.234340277777</v>
      </c>
      <c r="M2919" s="8">
        <f t="shared" si="453"/>
        <v>42263</v>
      </c>
      <c r="N2919" s="9">
        <f t="shared" si="454"/>
        <v>0.234340277776937</v>
      </c>
      <c r="O2919">
        <v>1440826647</v>
      </c>
      <c r="P2919" s="8">
        <f t="shared" si="451"/>
        <v>42245.234340277777</v>
      </c>
      <c r="Q2919" s="8">
        <f t="shared" si="455"/>
        <v>42245</v>
      </c>
      <c r="R2919" s="9">
        <f t="shared" si="456"/>
        <v>0.234340277776937</v>
      </c>
      <c r="S2919" t="b">
        <v>0</v>
      </c>
      <c r="T2919">
        <v>9</v>
      </c>
      <c r="U2919" t="str">
        <f t="shared" si="457"/>
        <v/>
      </c>
      <c r="V2919">
        <f t="shared" si="458"/>
        <v>9</v>
      </c>
      <c r="W2919" t="b">
        <v>0</v>
      </c>
      <c r="X2919" t="s">
        <v>8269</v>
      </c>
      <c r="Y2919" s="3">
        <f t="shared" si="459"/>
        <v>0.2185</v>
      </c>
      <c r="Z2919" s="4">
        <f t="shared" si="452"/>
        <v>48.555555555555557</v>
      </c>
      <c r="AA2919" t="s">
        <v>8313</v>
      </c>
      <c r="AB2919" t="s">
        <v>8314</v>
      </c>
      <c r="AC2919">
        <f>1</f>
        <v>1</v>
      </c>
    </row>
    <row r="2920" spans="1:29" ht="43.2" x14ac:dyDescent="0.3">
      <c r="A2920">
        <v>2918</v>
      </c>
      <c r="B2920" s="1" t="s">
        <v>2918</v>
      </c>
      <c r="C2920" s="1" t="s">
        <v>7028</v>
      </c>
      <c r="D2920">
        <v>5000</v>
      </c>
      <c r="E2920">
        <f>VLOOKUP(D2920,LU_A!$C$2:$D$13,1,TRUE)</f>
        <v>5000</v>
      </c>
      <c r="F2920" t="str">
        <f>VLOOKUP($D2920,LU_A!$C$2:$D$13,2,TRUE)</f>
        <v>SmC</v>
      </c>
      <c r="G2920">
        <v>1362</v>
      </c>
      <c r="H2920" t="s">
        <v>8221</v>
      </c>
      <c r="I2920" t="s">
        <v>8224</v>
      </c>
      <c r="J2920" t="s">
        <v>8246</v>
      </c>
      <c r="K2920">
        <v>1446131207</v>
      </c>
      <c r="L2920" s="8">
        <f t="shared" si="450"/>
        <v>42306.629710648151</v>
      </c>
      <c r="M2920" s="8">
        <f t="shared" si="453"/>
        <v>42306</v>
      </c>
      <c r="N2920" s="9">
        <f t="shared" si="454"/>
        <v>0.62971064815064892</v>
      </c>
      <c r="O2920">
        <v>1443712007</v>
      </c>
      <c r="P2920" s="8">
        <f t="shared" si="451"/>
        <v>42278.629710648151</v>
      </c>
      <c r="Q2920" s="8">
        <f t="shared" si="455"/>
        <v>42278</v>
      </c>
      <c r="R2920" s="9">
        <f t="shared" si="456"/>
        <v>0.62971064815064892</v>
      </c>
      <c r="S2920" t="b">
        <v>0</v>
      </c>
      <c r="T2920">
        <v>20</v>
      </c>
      <c r="U2920" t="str">
        <f t="shared" si="457"/>
        <v/>
      </c>
      <c r="V2920">
        <f t="shared" si="458"/>
        <v>20</v>
      </c>
      <c r="W2920" t="b">
        <v>0</v>
      </c>
      <c r="X2920" t="s">
        <v>8269</v>
      </c>
      <c r="Y2920" s="3">
        <f t="shared" si="459"/>
        <v>0.27239999999999998</v>
      </c>
      <c r="Z2920" s="4">
        <f t="shared" si="452"/>
        <v>68.099999999999994</v>
      </c>
      <c r="AA2920" t="s">
        <v>8313</v>
      </c>
      <c r="AB2920" t="s">
        <v>8314</v>
      </c>
      <c r="AC2920">
        <f>1</f>
        <v>1</v>
      </c>
    </row>
    <row r="2921" spans="1:29" ht="43.2" x14ac:dyDescent="0.3">
      <c r="A2921">
        <v>2919</v>
      </c>
      <c r="B2921" s="1" t="s">
        <v>2919</v>
      </c>
      <c r="C2921" s="1" t="s">
        <v>7029</v>
      </c>
      <c r="D2921">
        <v>600</v>
      </c>
      <c r="E2921">
        <f>VLOOKUP(D2921,LU_A!$C$2:$D$13,1,TRUE)</f>
        <v>0</v>
      </c>
      <c r="F2921" t="str">
        <f>VLOOKUP($D2921,LU_A!$C$2:$D$13,2,TRUE)</f>
        <v>SmA</v>
      </c>
      <c r="G2921">
        <v>51</v>
      </c>
      <c r="H2921" t="s">
        <v>8221</v>
      </c>
      <c r="I2921" t="s">
        <v>8224</v>
      </c>
      <c r="J2921" t="s">
        <v>8246</v>
      </c>
      <c r="K2921">
        <v>1407250329</v>
      </c>
      <c r="L2921" s="8">
        <f t="shared" si="450"/>
        <v>41856.61954861111</v>
      </c>
      <c r="M2921" s="8">
        <f t="shared" si="453"/>
        <v>41856</v>
      </c>
      <c r="N2921" s="9">
        <f t="shared" si="454"/>
        <v>0.61954861111007631</v>
      </c>
      <c r="O2921">
        <v>1404658329</v>
      </c>
      <c r="P2921" s="8">
        <f t="shared" si="451"/>
        <v>41826.61954861111</v>
      </c>
      <c r="Q2921" s="8">
        <f t="shared" si="455"/>
        <v>41826</v>
      </c>
      <c r="R2921" s="9">
        <f t="shared" si="456"/>
        <v>0.61954861111007631</v>
      </c>
      <c r="S2921" t="b">
        <v>0</v>
      </c>
      <c r="T2921">
        <v>6</v>
      </c>
      <c r="U2921" t="str">
        <f t="shared" si="457"/>
        <v/>
      </c>
      <c r="V2921">
        <f t="shared" si="458"/>
        <v>6</v>
      </c>
      <c r="W2921" t="b">
        <v>0</v>
      </c>
      <c r="X2921" t="s">
        <v>8269</v>
      </c>
      <c r="Y2921" s="3">
        <f t="shared" si="459"/>
        <v>8.5000000000000006E-2</v>
      </c>
      <c r="Z2921" s="4">
        <f t="shared" si="452"/>
        <v>8.5</v>
      </c>
      <c r="AA2921" t="s">
        <v>8313</v>
      </c>
      <c r="AB2921" t="s">
        <v>8314</v>
      </c>
      <c r="AC2921">
        <f>1</f>
        <v>1</v>
      </c>
    </row>
    <row r="2922" spans="1:29" ht="43.2" x14ac:dyDescent="0.3">
      <c r="A2922">
        <v>2920</v>
      </c>
      <c r="B2922" s="1" t="s">
        <v>2920</v>
      </c>
      <c r="C2922" s="1" t="s">
        <v>7030</v>
      </c>
      <c r="D2922">
        <v>2500</v>
      </c>
      <c r="E2922">
        <f>VLOOKUP(D2922,LU_A!$C$2:$D$13,1,TRUE)</f>
        <v>1000</v>
      </c>
      <c r="F2922" t="str">
        <f>VLOOKUP($D2922,LU_A!$C$2:$D$13,2,TRUE)</f>
        <v>SmB</v>
      </c>
      <c r="G2922">
        <v>671</v>
      </c>
      <c r="H2922" t="s">
        <v>8221</v>
      </c>
      <c r="I2922" t="s">
        <v>8229</v>
      </c>
      <c r="J2922" t="s">
        <v>8251</v>
      </c>
      <c r="K2922">
        <v>1427306470</v>
      </c>
      <c r="L2922" s="8">
        <f t="shared" si="450"/>
        <v>42088.750810185185</v>
      </c>
      <c r="M2922" s="8">
        <f t="shared" si="453"/>
        <v>42088</v>
      </c>
      <c r="N2922" s="9">
        <f t="shared" si="454"/>
        <v>0.75081018518540077</v>
      </c>
      <c r="O2922">
        <v>1424718070</v>
      </c>
      <c r="P2922" s="8">
        <f t="shared" si="451"/>
        <v>42058.792476851857</v>
      </c>
      <c r="Q2922" s="8">
        <f t="shared" si="455"/>
        <v>42058</v>
      </c>
      <c r="R2922" s="9">
        <f t="shared" si="456"/>
        <v>0.79247685185691807</v>
      </c>
      <c r="S2922" t="b">
        <v>0</v>
      </c>
      <c r="T2922">
        <v>13</v>
      </c>
      <c r="U2922" t="str">
        <f t="shared" si="457"/>
        <v/>
      </c>
      <c r="V2922">
        <f t="shared" si="458"/>
        <v>13</v>
      </c>
      <c r="W2922" t="b">
        <v>0</v>
      </c>
      <c r="X2922" t="s">
        <v>8269</v>
      </c>
      <c r="Y2922" s="3">
        <f t="shared" si="459"/>
        <v>0.26840000000000003</v>
      </c>
      <c r="Z2922" s="4">
        <f t="shared" si="452"/>
        <v>51.615384615384613</v>
      </c>
      <c r="AA2922" t="s">
        <v>8313</v>
      </c>
      <c r="AB2922" t="s">
        <v>8314</v>
      </c>
      <c r="AC2922">
        <f>1</f>
        <v>1</v>
      </c>
    </row>
    <row r="2923" spans="1:29" ht="28.8" x14ac:dyDescent="0.3">
      <c r="A2923">
        <v>2921</v>
      </c>
      <c r="B2923" s="1" t="s">
        <v>2921</v>
      </c>
      <c r="C2923" s="1" t="s">
        <v>7031</v>
      </c>
      <c r="D2923">
        <v>100</v>
      </c>
      <c r="E2923">
        <f>VLOOKUP(D2923,LU_A!$C$2:$D$13,1,TRUE)</f>
        <v>0</v>
      </c>
      <c r="F2923" t="str">
        <f>VLOOKUP($D2923,LU_A!$C$2:$D$13,2,TRUE)</f>
        <v>SmA</v>
      </c>
      <c r="G2923">
        <v>129</v>
      </c>
      <c r="H2923" t="s">
        <v>8219</v>
      </c>
      <c r="I2923" t="s">
        <v>8224</v>
      </c>
      <c r="J2923" t="s">
        <v>8246</v>
      </c>
      <c r="K2923">
        <v>1411679804</v>
      </c>
      <c r="L2923" s="8">
        <f t="shared" si="450"/>
        <v>41907.886620370373</v>
      </c>
      <c r="M2923" s="8">
        <f t="shared" si="453"/>
        <v>41907</v>
      </c>
      <c r="N2923" s="9">
        <f t="shared" si="454"/>
        <v>0.88662037037283881</v>
      </c>
      <c r="O2923">
        <v>1409087804</v>
      </c>
      <c r="P2923" s="8">
        <f t="shared" si="451"/>
        <v>41877.886620370373</v>
      </c>
      <c r="Q2923" s="8">
        <f t="shared" si="455"/>
        <v>41877</v>
      </c>
      <c r="R2923" s="9">
        <f t="shared" si="456"/>
        <v>0.88662037037283881</v>
      </c>
      <c r="S2923" t="b">
        <v>0</v>
      </c>
      <c r="T2923">
        <v>3</v>
      </c>
      <c r="U2923">
        <f t="shared" si="457"/>
        <v>3</v>
      </c>
      <c r="V2923" t="str">
        <f t="shared" si="458"/>
        <v/>
      </c>
      <c r="W2923" t="b">
        <v>1</v>
      </c>
      <c r="X2923" t="s">
        <v>8303</v>
      </c>
      <c r="Y2923" s="3">
        <f t="shared" si="459"/>
        <v>1.29</v>
      </c>
      <c r="Z2923" s="4">
        <f t="shared" si="452"/>
        <v>43</v>
      </c>
      <c r="AA2923" t="s">
        <v>8313</v>
      </c>
      <c r="AB2923" t="s">
        <v>8355</v>
      </c>
      <c r="AC2923">
        <f>1</f>
        <v>1</v>
      </c>
    </row>
    <row r="2924" spans="1:29" ht="43.2" x14ac:dyDescent="0.3">
      <c r="A2924">
        <v>2922</v>
      </c>
      <c r="B2924" s="1" t="s">
        <v>2922</v>
      </c>
      <c r="C2924" s="1" t="s">
        <v>7032</v>
      </c>
      <c r="D2924">
        <v>500</v>
      </c>
      <c r="E2924">
        <f>VLOOKUP(D2924,LU_A!$C$2:$D$13,1,TRUE)</f>
        <v>0</v>
      </c>
      <c r="F2924" t="str">
        <f>VLOOKUP($D2924,LU_A!$C$2:$D$13,2,TRUE)</f>
        <v>SmA</v>
      </c>
      <c r="G2924">
        <v>500</v>
      </c>
      <c r="H2924" t="s">
        <v>8219</v>
      </c>
      <c r="I2924" t="s">
        <v>8225</v>
      </c>
      <c r="J2924" t="s">
        <v>8247</v>
      </c>
      <c r="K2924">
        <v>1431982727</v>
      </c>
      <c r="L2924" s="8">
        <f t="shared" si="450"/>
        <v>42142.874155092592</v>
      </c>
      <c r="M2924" s="8">
        <f t="shared" si="453"/>
        <v>42142</v>
      </c>
      <c r="N2924" s="9">
        <f t="shared" si="454"/>
        <v>0.87415509259153623</v>
      </c>
      <c r="O2924">
        <v>1428094727</v>
      </c>
      <c r="P2924" s="8">
        <f t="shared" si="451"/>
        <v>42097.874155092592</v>
      </c>
      <c r="Q2924" s="8">
        <f t="shared" si="455"/>
        <v>42097</v>
      </c>
      <c r="R2924" s="9">
        <f t="shared" si="456"/>
        <v>0.87415509259153623</v>
      </c>
      <c r="S2924" t="b">
        <v>0</v>
      </c>
      <c r="T2924">
        <v>6</v>
      </c>
      <c r="U2924">
        <f t="shared" si="457"/>
        <v>6</v>
      </c>
      <c r="V2924" t="str">
        <f t="shared" si="458"/>
        <v/>
      </c>
      <c r="W2924" t="b">
        <v>1</v>
      </c>
      <c r="X2924" t="s">
        <v>8303</v>
      </c>
      <c r="Y2924" s="3">
        <f t="shared" si="459"/>
        <v>1</v>
      </c>
      <c r="Z2924" s="4">
        <f t="shared" si="452"/>
        <v>83.333333333333329</v>
      </c>
      <c r="AA2924" t="s">
        <v>8313</v>
      </c>
      <c r="AB2924" t="s">
        <v>8355</v>
      </c>
      <c r="AC2924">
        <f>1</f>
        <v>1</v>
      </c>
    </row>
    <row r="2925" spans="1:29" ht="43.2" x14ac:dyDescent="0.3">
      <c r="A2925">
        <v>2923</v>
      </c>
      <c r="B2925" s="1" t="s">
        <v>2923</v>
      </c>
      <c r="C2925" s="1" t="s">
        <v>7033</v>
      </c>
      <c r="D2925">
        <v>300</v>
      </c>
      <c r="E2925">
        <f>VLOOKUP(D2925,LU_A!$C$2:$D$13,1,TRUE)</f>
        <v>0</v>
      </c>
      <c r="F2925" t="str">
        <f>VLOOKUP($D2925,LU_A!$C$2:$D$13,2,TRUE)</f>
        <v>SmA</v>
      </c>
      <c r="G2925">
        <v>300</v>
      </c>
      <c r="H2925" t="s">
        <v>8219</v>
      </c>
      <c r="I2925" t="s">
        <v>8224</v>
      </c>
      <c r="J2925" t="s">
        <v>8246</v>
      </c>
      <c r="K2925">
        <v>1422068400</v>
      </c>
      <c r="L2925" s="8">
        <f t="shared" si="450"/>
        <v>42028.125</v>
      </c>
      <c r="M2925" s="8">
        <f t="shared" si="453"/>
        <v>42028</v>
      </c>
      <c r="N2925" s="9">
        <f t="shared" si="454"/>
        <v>0.125</v>
      </c>
      <c r="O2925">
        <v>1420774779</v>
      </c>
      <c r="P2925" s="8">
        <f t="shared" si="451"/>
        <v>42013.15253472222</v>
      </c>
      <c r="Q2925" s="8">
        <f t="shared" si="455"/>
        <v>42013</v>
      </c>
      <c r="R2925" s="9">
        <f t="shared" si="456"/>
        <v>0.15253472221957054</v>
      </c>
      <c r="S2925" t="b">
        <v>0</v>
      </c>
      <c r="T2925">
        <v>10</v>
      </c>
      <c r="U2925">
        <f t="shared" si="457"/>
        <v>10</v>
      </c>
      <c r="V2925" t="str">
        <f t="shared" si="458"/>
        <v/>
      </c>
      <c r="W2925" t="b">
        <v>1</v>
      </c>
      <c r="X2925" t="s">
        <v>8303</v>
      </c>
      <c r="Y2925" s="3">
        <f t="shared" si="459"/>
        <v>1</v>
      </c>
      <c r="Z2925" s="4">
        <f t="shared" si="452"/>
        <v>30</v>
      </c>
      <c r="AA2925" t="s">
        <v>8313</v>
      </c>
      <c r="AB2925" t="s">
        <v>8355</v>
      </c>
      <c r="AC2925">
        <f>1</f>
        <v>1</v>
      </c>
    </row>
    <row r="2926" spans="1:29" ht="43.2" x14ac:dyDescent="0.3">
      <c r="A2926">
        <v>2924</v>
      </c>
      <c r="B2926" s="1" t="s">
        <v>2924</v>
      </c>
      <c r="C2926" s="1" t="s">
        <v>7034</v>
      </c>
      <c r="D2926">
        <v>25000</v>
      </c>
      <c r="E2926">
        <f>VLOOKUP(D2926,LU_A!$C$2:$D$13,1,TRUE)</f>
        <v>25000</v>
      </c>
      <c r="F2926" t="str">
        <f>VLOOKUP($D2926,LU_A!$C$2:$D$13,2,TRUE)</f>
        <v>MedC</v>
      </c>
      <c r="G2926">
        <v>25800</v>
      </c>
      <c r="H2926" t="s">
        <v>8219</v>
      </c>
      <c r="I2926" t="s">
        <v>8224</v>
      </c>
      <c r="J2926" t="s">
        <v>8246</v>
      </c>
      <c r="K2926">
        <v>1431143940</v>
      </c>
      <c r="L2926" s="8">
        <f t="shared" si="450"/>
        <v>42133.165972222225</v>
      </c>
      <c r="M2926" s="8">
        <f t="shared" si="453"/>
        <v>42133</v>
      </c>
      <c r="N2926" s="9">
        <f t="shared" si="454"/>
        <v>0.16597222222480923</v>
      </c>
      <c r="O2926">
        <v>1428585710</v>
      </c>
      <c r="P2926" s="8">
        <f t="shared" si="451"/>
        <v>42103.556828703702</v>
      </c>
      <c r="Q2926" s="8">
        <f t="shared" si="455"/>
        <v>42103</v>
      </c>
      <c r="R2926" s="9">
        <f t="shared" si="456"/>
        <v>0.55682870370219462</v>
      </c>
      <c r="S2926" t="b">
        <v>0</v>
      </c>
      <c r="T2926">
        <v>147</v>
      </c>
      <c r="U2926">
        <f t="shared" si="457"/>
        <v>147</v>
      </c>
      <c r="V2926" t="str">
        <f t="shared" si="458"/>
        <v/>
      </c>
      <c r="W2926" t="b">
        <v>1</v>
      </c>
      <c r="X2926" t="s">
        <v>8303</v>
      </c>
      <c r="Y2926" s="3">
        <f t="shared" si="459"/>
        <v>1.032</v>
      </c>
      <c r="Z2926" s="4">
        <f t="shared" si="452"/>
        <v>175.51020408163265</v>
      </c>
      <c r="AA2926" t="s">
        <v>8313</v>
      </c>
      <c r="AB2926" t="s">
        <v>8355</v>
      </c>
      <c r="AC2926">
        <f>1</f>
        <v>1</v>
      </c>
    </row>
    <row r="2927" spans="1:29" ht="43.2" x14ac:dyDescent="0.3">
      <c r="A2927">
        <v>2925</v>
      </c>
      <c r="B2927" s="1" t="s">
        <v>2925</v>
      </c>
      <c r="C2927" s="1" t="s">
        <v>7035</v>
      </c>
      <c r="D2927">
        <v>45000</v>
      </c>
      <c r="E2927">
        <f>VLOOKUP(D2927,LU_A!$C$2:$D$13,1,TRUE)</f>
        <v>45000</v>
      </c>
      <c r="F2927" t="str">
        <f>VLOOKUP($D2927,LU_A!$C$2:$D$13,2,TRUE)</f>
        <v>LgC</v>
      </c>
      <c r="G2927">
        <v>46100.69</v>
      </c>
      <c r="H2927" t="s">
        <v>8219</v>
      </c>
      <c r="I2927" t="s">
        <v>8224</v>
      </c>
      <c r="J2927" t="s">
        <v>8246</v>
      </c>
      <c r="K2927">
        <v>1410444068</v>
      </c>
      <c r="L2927" s="8">
        <f t="shared" si="450"/>
        <v>41893.584120370368</v>
      </c>
      <c r="M2927" s="8">
        <f t="shared" si="453"/>
        <v>41893</v>
      </c>
      <c r="N2927" s="9">
        <f t="shared" si="454"/>
        <v>0.58412037036760012</v>
      </c>
      <c r="O2927">
        <v>1407852068</v>
      </c>
      <c r="P2927" s="8">
        <f t="shared" si="451"/>
        <v>41863.584120370368</v>
      </c>
      <c r="Q2927" s="8">
        <f t="shared" si="455"/>
        <v>41863</v>
      </c>
      <c r="R2927" s="9">
        <f t="shared" si="456"/>
        <v>0.58412037036760012</v>
      </c>
      <c r="S2927" t="b">
        <v>0</v>
      </c>
      <c r="T2927">
        <v>199</v>
      </c>
      <c r="U2927">
        <f t="shared" si="457"/>
        <v>199</v>
      </c>
      <c r="V2927" t="str">
        <f t="shared" si="458"/>
        <v/>
      </c>
      <c r="W2927" t="b">
        <v>1</v>
      </c>
      <c r="X2927" t="s">
        <v>8303</v>
      </c>
      <c r="Y2927" s="3">
        <f t="shared" si="459"/>
        <v>1.0244597777777777</v>
      </c>
      <c r="Z2927" s="4">
        <f t="shared" si="452"/>
        <v>231.66175879396985</v>
      </c>
      <c r="AA2927" t="s">
        <v>8313</v>
      </c>
      <c r="AB2927" t="s">
        <v>8355</v>
      </c>
      <c r="AC2927">
        <f>1</f>
        <v>1</v>
      </c>
    </row>
    <row r="2928" spans="1:29" ht="43.2" x14ac:dyDescent="0.3">
      <c r="A2928">
        <v>2926</v>
      </c>
      <c r="B2928" s="1" t="s">
        <v>2926</v>
      </c>
      <c r="C2928" s="1" t="s">
        <v>7036</v>
      </c>
      <c r="D2928">
        <v>3000</v>
      </c>
      <c r="E2928">
        <f>VLOOKUP(D2928,LU_A!$C$2:$D$13,1,TRUE)</f>
        <v>1000</v>
      </c>
      <c r="F2928" t="str">
        <f>VLOOKUP($D2928,LU_A!$C$2:$D$13,2,TRUE)</f>
        <v>SmB</v>
      </c>
      <c r="G2928">
        <v>3750</v>
      </c>
      <c r="H2928" t="s">
        <v>8219</v>
      </c>
      <c r="I2928" t="s">
        <v>8224</v>
      </c>
      <c r="J2928" t="s">
        <v>8246</v>
      </c>
      <c r="K2928">
        <v>1424715779</v>
      </c>
      <c r="L2928" s="8">
        <f t="shared" si="450"/>
        <v>42058.765960648147</v>
      </c>
      <c r="M2928" s="8">
        <f t="shared" si="453"/>
        <v>42058</v>
      </c>
      <c r="N2928" s="9">
        <f t="shared" si="454"/>
        <v>0.76596064814657439</v>
      </c>
      <c r="O2928">
        <v>1423506179</v>
      </c>
      <c r="P2928" s="8">
        <f t="shared" si="451"/>
        <v>42044.765960648147</v>
      </c>
      <c r="Q2928" s="8">
        <f t="shared" si="455"/>
        <v>42044</v>
      </c>
      <c r="R2928" s="9">
        <f t="shared" si="456"/>
        <v>0.76596064814657439</v>
      </c>
      <c r="S2928" t="b">
        <v>0</v>
      </c>
      <c r="T2928">
        <v>50</v>
      </c>
      <c r="U2928">
        <f t="shared" si="457"/>
        <v>50</v>
      </c>
      <c r="V2928" t="str">
        <f t="shared" si="458"/>
        <v/>
      </c>
      <c r="W2928" t="b">
        <v>1</v>
      </c>
      <c r="X2928" t="s">
        <v>8303</v>
      </c>
      <c r="Y2928" s="3">
        <f t="shared" si="459"/>
        <v>1.25</v>
      </c>
      <c r="Z2928" s="4">
        <f t="shared" si="452"/>
        <v>75</v>
      </c>
      <c r="AA2928" t="s">
        <v>8313</v>
      </c>
      <c r="AB2928" t="s">
        <v>8355</v>
      </c>
      <c r="AC2928">
        <f>1</f>
        <v>1</v>
      </c>
    </row>
    <row r="2929" spans="1:29" ht="43.2" x14ac:dyDescent="0.3">
      <c r="A2929">
        <v>2927</v>
      </c>
      <c r="B2929" s="1" t="s">
        <v>2927</v>
      </c>
      <c r="C2929" s="1" t="s">
        <v>7037</v>
      </c>
      <c r="D2929">
        <v>1800</v>
      </c>
      <c r="E2929">
        <f>VLOOKUP(D2929,LU_A!$C$2:$D$13,1,TRUE)</f>
        <v>1000</v>
      </c>
      <c r="F2929" t="str">
        <f>VLOOKUP($D2929,LU_A!$C$2:$D$13,2,TRUE)</f>
        <v>SmB</v>
      </c>
      <c r="G2929">
        <v>2355</v>
      </c>
      <c r="H2929" t="s">
        <v>8219</v>
      </c>
      <c r="I2929" t="s">
        <v>8224</v>
      </c>
      <c r="J2929" t="s">
        <v>8246</v>
      </c>
      <c r="K2929">
        <v>1405400400</v>
      </c>
      <c r="L2929" s="8">
        <f t="shared" si="450"/>
        <v>41835.208333333336</v>
      </c>
      <c r="M2929" s="8">
        <f t="shared" si="453"/>
        <v>41835</v>
      </c>
      <c r="N2929" s="9">
        <f t="shared" si="454"/>
        <v>0.20833333333575865</v>
      </c>
      <c r="O2929">
        <v>1402934629</v>
      </c>
      <c r="P2929" s="8">
        <f t="shared" si="451"/>
        <v>41806.669317129628</v>
      </c>
      <c r="Q2929" s="8">
        <f t="shared" si="455"/>
        <v>41806</v>
      </c>
      <c r="R2929" s="9">
        <f t="shared" si="456"/>
        <v>0.66931712962832535</v>
      </c>
      <c r="S2929" t="b">
        <v>0</v>
      </c>
      <c r="T2929">
        <v>21</v>
      </c>
      <c r="U2929">
        <f t="shared" si="457"/>
        <v>21</v>
      </c>
      <c r="V2929" t="str">
        <f t="shared" si="458"/>
        <v/>
      </c>
      <c r="W2929" t="b">
        <v>1</v>
      </c>
      <c r="X2929" t="s">
        <v>8303</v>
      </c>
      <c r="Y2929" s="3">
        <f t="shared" si="459"/>
        <v>1.3083333333333333</v>
      </c>
      <c r="Z2929" s="4">
        <f t="shared" si="452"/>
        <v>112.14285714285714</v>
      </c>
      <c r="AA2929" t="s">
        <v>8313</v>
      </c>
      <c r="AB2929" t="s">
        <v>8355</v>
      </c>
      <c r="AC2929">
        <f>1</f>
        <v>1</v>
      </c>
    </row>
    <row r="2930" spans="1:29" ht="28.8" x14ac:dyDescent="0.3">
      <c r="A2930">
        <v>2928</v>
      </c>
      <c r="B2930" s="1" t="s">
        <v>2928</v>
      </c>
      <c r="C2930" s="1" t="s">
        <v>7038</v>
      </c>
      <c r="D2930">
        <v>1000</v>
      </c>
      <c r="E2930">
        <f>VLOOKUP(D2930,LU_A!$C$2:$D$13,1,TRUE)</f>
        <v>1000</v>
      </c>
      <c r="F2930" t="str">
        <f>VLOOKUP($D2930,LU_A!$C$2:$D$13,2,TRUE)</f>
        <v>SmB</v>
      </c>
      <c r="G2930">
        <v>1000</v>
      </c>
      <c r="H2930" t="s">
        <v>8219</v>
      </c>
      <c r="I2930" t="s">
        <v>8224</v>
      </c>
      <c r="J2930" t="s">
        <v>8246</v>
      </c>
      <c r="K2930">
        <v>1457135846</v>
      </c>
      <c r="L2930" s="8">
        <f t="shared" si="450"/>
        <v>42433.998217592598</v>
      </c>
      <c r="M2930" s="8">
        <f t="shared" si="453"/>
        <v>42433</v>
      </c>
      <c r="N2930" s="9">
        <f t="shared" si="454"/>
        <v>0.99821759259793907</v>
      </c>
      <c r="O2930">
        <v>1454543846</v>
      </c>
      <c r="P2930" s="8">
        <f t="shared" si="451"/>
        <v>42403.998217592598</v>
      </c>
      <c r="Q2930" s="8">
        <f t="shared" si="455"/>
        <v>42403</v>
      </c>
      <c r="R2930" s="9">
        <f t="shared" si="456"/>
        <v>0.99821759259793907</v>
      </c>
      <c r="S2930" t="b">
        <v>0</v>
      </c>
      <c r="T2930">
        <v>24</v>
      </c>
      <c r="U2930">
        <f t="shared" si="457"/>
        <v>24</v>
      </c>
      <c r="V2930" t="str">
        <f t="shared" si="458"/>
        <v/>
      </c>
      <c r="W2930" t="b">
        <v>1</v>
      </c>
      <c r="X2930" t="s">
        <v>8303</v>
      </c>
      <c r="Y2930" s="3">
        <f t="shared" si="459"/>
        <v>1</v>
      </c>
      <c r="Z2930" s="4">
        <f t="shared" si="452"/>
        <v>41.666666666666664</v>
      </c>
      <c r="AA2930" t="s">
        <v>8313</v>
      </c>
      <c r="AB2930" t="s">
        <v>8355</v>
      </c>
      <c r="AC2930">
        <f>1</f>
        <v>1</v>
      </c>
    </row>
    <row r="2931" spans="1:29" ht="43.2" x14ac:dyDescent="0.3">
      <c r="A2931">
        <v>2929</v>
      </c>
      <c r="B2931" s="1" t="s">
        <v>2929</v>
      </c>
      <c r="C2931" s="1" t="s">
        <v>7039</v>
      </c>
      <c r="D2931">
        <v>8000</v>
      </c>
      <c r="E2931">
        <f>VLOOKUP(D2931,LU_A!$C$2:$D$13,1,TRUE)</f>
        <v>5000</v>
      </c>
      <c r="F2931" t="str">
        <f>VLOOKUP($D2931,LU_A!$C$2:$D$13,2,TRUE)</f>
        <v>SmC</v>
      </c>
      <c r="G2931">
        <v>8165.55</v>
      </c>
      <c r="H2931" t="s">
        <v>8219</v>
      </c>
      <c r="I2931" t="s">
        <v>8224</v>
      </c>
      <c r="J2931" t="s">
        <v>8246</v>
      </c>
      <c r="K2931">
        <v>1401024758</v>
      </c>
      <c r="L2931" s="8">
        <f t="shared" si="450"/>
        <v>41784.564328703702</v>
      </c>
      <c r="M2931" s="8">
        <f t="shared" si="453"/>
        <v>41784</v>
      </c>
      <c r="N2931" s="9">
        <f t="shared" si="454"/>
        <v>0.56432870370190358</v>
      </c>
      <c r="O2931">
        <v>1398432758</v>
      </c>
      <c r="P2931" s="8">
        <f t="shared" si="451"/>
        <v>41754.564328703702</v>
      </c>
      <c r="Q2931" s="8">
        <f t="shared" si="455"/>
        <v>41754</v>
      </c>
      <c r="R2931" s="9">
        <f t="shared" si="456"/>
        <v>0.56432870370190358</v>
      </c>
      <c r="S2931" t="b">
        <v>0</v>
      </c>
      <c r="T2931">
        <v>32</v>
      </c>
      <c r="U2931">
        <f t="shared" si="457"/>
        <v>32</v>
      </c>
      <c r="V2931" t="str">
        <f t="shared" si="458"/>
        <v/>
      </c>
      <c r="W2931" t="b">
        <v>1</v>
      </c>
      <c r="X2931" t="s">
        <v>8303</v>
      </c>
      <c r="Y2931" s="3">
        <f t="shared" si="459"/>
        <v>1.02069375</v>
      </c>
      <c r="Z2931" s="4">
        <f t="shared" si="452"/>
        <v>255.17343750000001</v>
      </c>
      <c r="AA2931" t="s">
        <v>8313</v>
      </c>
      <c r="AB2931" t="s">
        <v>8355</v>
      </c>
      <c r="AC2931">
        <f>1</f>
        <v>1</v>
      </c>
    </row>
    <row r="2932" spans="1:29" ht="43.2" x14ac:dyDescent="0.3">
      <c r="A2932">
        <v>2930</v>
      </c>
      <c r="B2932" s="1" t="s">
        <v>2930</v>
      </c>
      <c r="C2932" s="1" t="s">
        <v>7040</v>
      </c>
      <c r="D2932">
        <v>10000</v>
      </c>
      <c r="E2932">
        <f>VLOOKUP(D2932,LU_A!$C$2:$D$13,1,TRUE)</f>
        <v>10000</v>
      </c>
      <c r="F2932" t="str">
        <f>VLOOKUP($D2932,LU_A!$C$2:$D$13,2,TRUE)</f>
        <v>SmD</v>
      </c>
      <c r="G2932">
        <v>10092</v>
      </c>
      <c r="H2932" t="s">
        <v>8219</v>
      </c>
      <c r="I2932" t="s">
        <v>8225</v>
      </c>
      <c r="J2932" t="s">
        <v>8247</v>
      </c>
      <c r="K2932">
        <v>1431007264</v>
      </c>
      <c r="L2932" s="8">
        <f t="shared" si="450"/>
        <v>42131.584074074075</v>
      </c>
      <c r="M2932" s="8">
        <f t="shared" si="453"/>
        <v>42131</v>
      </c>
      <c r="N2932" s="9">
        <f t="shared" si="454"/>
        <v>0.58407407407503342</v>
      </c>
      <c r="O2932">
        <v>1428415264</v>
      </c>
      <c r="P2932" s="8">
        <f t="shared" si="451"/>
        <v>42101.584074074075</v>
      </c>
      <c r="Q2932" s="8">
        <f t="shared" si="455"/>
        <v>42101</v>
      </c>
      <c r="R2932" s="9">
        <f t="shared" si="456"/>
        <v>0.58407407407503342</v>
      </c>
      <c r="S2932" t="b">
        <v>0</v>
      </c>
      <c r="T2932">
        <v>62</v>
      </c>
      <c r="U2932">
        <f t="shared" si="457"/>
        <v>62</v>
      </c>
      <c r="V2932" t="str">
        <f t="shared" si="458"/>
        <v/>
      </c>
      <c r="W2932" t="b">
        <v>1</v>
      </c>
      <c r="X2932" t="s">
        <v>8303</v>
      </c>
      <c r="Y2932" s="3">
        <f t="shared" si="459"/>
        <v>1.0092000000000001</v>
      </c>
      <c r="Z2932" s="4">
        <f t="shared" si="452"/>
        <v>162.7741935483871</v>
      </c>
      <c r="AA2932" t="s">
        <v>8313</v>
      </c>
      <c r="AB2932" t="s">
        <v>8355</v>
      </c>
      <c r="AC2932">
        <f>1</f>
        <v>1</v>
      </c>
    </row>
    <row r="2933" spans="1:29" ht="43.2" x14ac:dyDescent="0.3">
      <c r="A2933">
        <v>2931</v>
      </c>
      <c r="B2933" s="1" t="s">
        <v>2931</v>
      </c>
      <c r="C2933" s="1" t="s">
        <v>7041</v>
      </c>
      <c r="D2933">
        <v>750</v>
      </c>
      <c r="E2933">
        <f>VLOOKUP(D2933,LU_A!$C$2:$D$13,1,TRUE)</f>
        <v>0</v>
      </c>
      <c r="F2933" t="str">
        <f>VLOOKUP($D2933,LU_A!$C$2:$D$13,2,TRUE)</f>
        <v>SmA</v>
      </c>
      <c r="G2933">
        <v>795</v>
      </c>
      <c r="H2933" t="s">
        <v>8219</v>
      </c>
      <c r="I2933" t="s">
        <v>8229</v>
      </c>
      <c r="J2933" t="s">
        <v>8251</v>
      </c>
      <c r="K2933">
        <v>1410761280</v>
      </c>
      <c r="L2933" s="8">
        <f t="shared" si="450"/>
        <v>41897.255555555559</v>
      </c>
      <c r="M2933" s="8">
        <f t="shared" si="453"/>
        <v>41897</v>
      </c>
      <c r="N2933" s="9">
        <f t="shared" si="454"/>
        <v>0.25555555555911269</v>
      </c>
      <c r="O2933">
        <v>1408604363</v>
      </c>
      <c r="P2933" s="8">
        <f t="shared" si="451"/>
        <v>41872.291238425925</v>
      </c>
      <c r="Q2933" s="8">
        <f t="shared" si="455"/>
        <v>41872</v>
      </c>
      <c r="R2933" s="9">
        <f t="shared" si="456"/>
        <v>0.29123842592525762</v>
      </c>
      <c r="S2933" t="b">
        <v>0</v>
      </c>
      <c r="T2933">
        <v>9</v>
      </c>
      <c r="U2933">
        <f t="shared" si="457"/>
        <v>9</v>
      </c>
      <c r="V2933" t="str">
        <f t="shared" si="458"/>
        <v/>
      </c>
      <c r="W2933" t="b">
        <v>1</v>
      </c>
      <c r="X2933" t="s">
        <v>8303</v>
      </c>
      <c r="Y2933" s="3">
        <f t="shared" si="459"/>
        <v>1.06</v>
      </c>
      <c r="Z2933" s="4">
        <f t="shared" si="452"/>
        <v>88.333333333333329</v>
      </c>
      <c r="AA2933" t="s">
        <v>8313</v>
      </c>
      <c r="AB2933" t="s">
        <v>8355</v>
      </c>
      <c r="AC2933">
        <f>1</f>
        <v>1</v>
      </c>
    </row>
    <row r="2934" spans="1:29" ht="43.2" x14ac:dyDescent="0.3">
      <c r="A2934">
        <v>2932</v>
      </c>
      <c r="B2934" s="1" t="s">
        <v>2932</v>
      </c>
      <c r="C2934" s="1" t="s">
        <v>7042</v>
      </c>
      <c r="D2934">
        <v>3100</v>
      </c>
      <c r="E2934">
        <f>VLOOKUP(D2934,LU_A!$C$2:$D$13,1,TRUE)</f>
        <v>1000</v>
      </c>
      <c r="F2934" t="str">
        <f>VLOOKUP($D2934,LU_A!$C$2:$D$13,2,TRUE)</f>
        <v>SmB</v>
      </c>
      <c r="G2934">
        <v>3258</v>
      </c>
      <c r="H2934" t="s">
        <v>8219</v>
      </c>
      <c r="I2934" t="s">
        <v>8226</v>
      </c>
      <c r="J2934" t="s">
        <v>8248</v>
      </c>
      <c r="K2934">
        <v>1424516400</v>
      </c>
      <c r="L2934" s="8">
        <f t="shared" si="450"/>
        <v>42056.458333333328</v>
      </c>
      <c r="M2934" s="8">
        <f t="shared" si="453"/>
        <v>42056</v>
      </c>
      <c r="N2934" s="9">
        <f t="shared" si="454"/>
        <v>0.45833333332848269</v>
      </c>
      <c r="O2934">
        <v>1421812637</v>
      </c>
      <c r="P2934" s="8">
        <f t="shared" si="451"/>
        <v>42025.164780092593</v>
      </c>
      <c r="Q2934" s="8">
        <f t="shared" si="455"/>
        <v>42025</v>
      </c>
      <c r="R2934" s="9">
        <f t="shared" si="456"/>
        <v>0.16478009259299142</v>
      </c>
      <c r="S2934" t="b">
        <v>0</v>
      </c>
      <c r="T2934">
        <v>38</v>
      </c>
      <c r="U2934">
        <f t="shared" si="457"/>
        <v>38</v>
      </c>
      <c r="V2934" t="str">
        <f t="shared" si="458"/>
        <v/>
      </c>
      <c r="W2934" t="b">
        <v>1</v>
      </c>
      <c r="X2934" t="s">
        <v>8303</v>
      </c>
      <c r="Y2934" s="3">
        <f t="shared" si="459"/>
        <v>1.0509677419354839</v>
      </c>
      <c r="Z2934" s="4">
        <f t="shared" si="452"/>
        <v>85.736842105263165</v>
      </c>
      <c r="AA2934" t="s">
        <v>8313</v>
      </c>
      <c r="AB2934" t="s">
        <v>8355</v>
      </c>
      <c r="AC2934">
        <f>1</f>
        <v>1</v>
      </c>
    </row>
    <row r="2935" spans="1:29" ht="43.2" x14ac:dyDescent="0.3">
      <c r="A2935">
        <v>2933</v>
      </c>
      <c r="B2935" s="1" t="s">
        <v>2933</v>
      </c>
      <c r="C2935" s="1" t="s">
        <v>7043</v>
      </c>
      <c r="D2935">
        <v>2500</v>
      </c>
      <c r="E2935">
        <f>VLOOKUP(D2935,LU_A!$C$2:$D$13,1,TRUE)</f>
        <v>1000</v>
      </c>
      <c r="F2935" t="str">
        <f>VLOOKUP($D2935,LU_A!$C$2:$D$13,2,TRUE)</f>
        <v>SmB</v>
      </c>
      <c r="G2935">
        <v>2569</v>
      </c>
      <c r="H2935" t="s">
        <v>8219</v>
      </c>
      <c r="I2935" t="s">
        <v>8224</v>
      </c>
      <c r="J2935" t="s">
        <v>8246</v>
      </c>
      <c r="K2935">
        <v>1465081053</v>
      </c>
      <c r="L2935" s="8">
        <f t="shared" si="450"/>
        <v>42525.956631944442</v>
      </c>
      <c r="M2935" s="8">
        <f t="shared" si="453"/>
        <v>42525</v>
      </c>
      <c r="N2935" s="9">
        <f t="shared" si="454"/>
        <v>0.95663194444205146</v>
      </c>
      <c r="O2935">
        <v>1462489053</v>
      </c>
      <c r="P2935" s="8">
        <f t="shared" si="451"/>
        <v>42495.956631944442</v>
      </c>
      <c r="Q2935" s="8">
        <f t="shared" si="455"/>
        <v>42495</v>
      </c>
      <c r="R2935" s="9">
        <f t="shared" si="456"/>
        <v>0.95663194444205146</v>
      </c>
      <c r="S2935" t="b">
        <v>0</v>
      </c>
      <c r="T2935">
        <v>54</v>
      </c>
      <c r="U2935">
        <f t="shared" si="457"/>
        <v>54</v>
      </c>
      <c r="V2935" t="str">
        <f t="shared" si="458"/>
        <v/>
      </c>
      <c r="W2935" t="b">
        <v>1</v>
      </c>
      <c r="X2935" t="s">
        <v>8303</v>
      </c>
      <c r="Y2935" s="3">
        <f t="shared" si="459"/>
        <v>1.0276000000000001</v>
      </c>
      <c r="Z2935" s="4">
        <f t="shared" si="452"/>
        <v>47.574074074074076</v>
      </c>
      <c r="AA2935" t="s">
        <v>8313</v>
      </c>
      <c r="AB2935" t="s">
        <v>8355</v>
      </c>
      <c r="AC2935">
        <f>1</f>
        <v>1</v>
      </c>
    </row>
    <row r="2936" spans="1:29" ht="43.2" x14ac:dyDescent="0.3">
      <c r="A2936">
        <v>2934</v>
      </c>
      <c r="B2936" s="1" t="s">
        <v>2934</v>
      </c>
      <c r="C2936" s="1" t="s">
        <v>7044</v>
      </c>
      <c r="D2936">
        <v>2500</v>
      </c>
      <c r="E2936">
        <f>VLOOKUP(D2936,LU_A!$C$2:$D$13,1,TRUE)</f>
        <v>1000</v>
      </c>
      <c r="F2936" t="str">
        <f>VLOOKUP($D2936,LU_A!$C$2:$D$13,2,TRUE)</f>
        <v>SmB</v>
      </c>
      <c r="G2936">
        <v>2700</v>
      </c>
      <c r="H2936" t="s">
        <v>8219</v>
      </c>
      <c r="I2936" t="s">
        <v>8229</v>
      </c>
      <c r="J2936" t="s">
        <v>8251</v>
      </c>
      <c r="K2936">
        <v>1402845364</v>
      </c>
      <c r="L2936" s="8">
        <f t="shared" si="450"/>
        <v>41805.636157407411</v>
      </c>
      <c r="M2936" s="8">
        <f t="shared" si="453"/>
        <v>41805</v>
      </c>
      <c r="N2936" s="9">
        <f t="shared" si="454"/>
        <v>0.63615740741079208</v>
      </c>
      <c r="O2936">
        <v>1400253364</v>
      </c>
      <c r="P2936" s="8">
        <f t="shared" si="451"/>
        <v>41775.636157407411</v>
      </c>
      <c r="Q2936" s="8">
        <f t="shared" si="455"/>
        <v>41775</v>
      </c>
      <c r="R2936" s="9">
        <f t="shared" si="456"/>
        <v>0.63615740741079208</v>
      </c>
      <c r="S2936" t="b">
        <v>0</v>
      </c>
      <c r="T2936">
        <v>37</v>
      </c>
      <c r="U2936">
        <f t="shared" si="457"/>
        <v>37</v>
      </c>
      <c r="V2936" t="str">
        <f t="shared" si="458"/>
        <v/>
      </c>
      <c r="W2936" t="b">
        <v>1</v>
      </c>
      <c r="X2936" t="s">
        <v>8303</v>
      </c>
      <c r="Y2936" s="3">
        <f t="shared" si="459"/>
        <v>1.08</v>
      </c>
      <c r="Z2936" s="4">
        <f t="shared" si="452"/>
        <v>72.972972972972968</v>
      </c>
      <c r="AA2936" t="s">
        <v>8313</v>
      </c>
      <c r="AB2936" t="s">
        <v>8355</v>
      </c>
      <c r="AC2936">
        <f>1</f>
        <v>1</v>
      </c>
    </row>
    <row r="2937" spans="1:29" ht="43.2" x14ac:dyDescent="0.3">
      <c r="A2937">
        <v>2935</v>
      </c>
      <c r="B2937" s="1" t="s">
        <v>2935</v>
      </c>
      <c r="C2937" s="1" t="s">
        <v>7045</v>
      </c>
      <c r="D2937">
        <v>3500</v>
      </c>
      <c r="E2937">
        <f>VLOOKUP(D2937,LU_A!$C$2:$D$13,1,TRUE)</f>
        <v>1000</v>
      </c>
      <c r="F2937" t="str">
        <f>VLOOKUP($D2937,LU_A!$C$2:$D$13,2,TRUE)</f>
        <v>SmB</v>
      </c>
      <c r="G2937">
        <v>3531</v>
      </c>
      <c r="H2937" t="s">
        <v>8219</v>
      </c>
      <c r="I2937" t="s">
        <v>8224</v>
      </c>
      <c r="J2937" t="s">
        <v>8246</v>
      </c>
      <c r="K2937">
        <v>1472490000</v>
      </c>
      <c r="L2937" s="8">
        <f t="shared" si="450"/>
        <v>42611.708333333328</v>
      </c>
      <c r="M2937" s="8">
        <f t="shared" si="453"/>
        <v>42611</v>
      </c>
      <c r="N2937" s="9">
        <f t="shared" si="454"/>
        <v>0.70833333332848269</v>
      </c>
      <c r="O2937">
        <v>1467468008</v>
      </c>
      <c r="P2937" s="8">
        <f t="shared" si="451"/>
        <v>42553.583425925928</v>
      </c>
      <c r="Q2937" s="8">
        <f t="shared" si="455"/>
        <v>42553</v>
      </c>
      <c r="R2937" s="9">
        <f t="shared" si="456"/>
        <v>0.583425925928168</v>
      </c>
      <c r="S2937" t="b">
        <v>0</v>
      </c>
      <c r="T2937">
        <v>39</v>
      </c>
      <c r="U2937">
        <f t="shared" si="457"/>
        <v>39</v>
      </c>
      <c r="V2937" t="str">
        <f t="shared" si="458"/>
        <v/>
      </c>
      <c r="W2937" t="b">
        <v>1</v>
      </c>
      <c r="X2937" t="s">
        <v>8303</v>
      </c>
      <c r="Y2937" s="3">
        <f t="shared" si="459"/>
        <v>1.0088571428571429</v>
      </c>
      <c r="Z2937" s="4">
        <f t="shared" si="452"/>
        <v>90.538461538461533</v>
      </c>
      <c r="AA2937" t="s">
        <v>8313</v>
      </c>
      <c r="AB2937" t="s">
        <v>8355</v>
      </c>
      <c r="AC2937">
        <f>1</f>
        <v>1</v>
      </c>
    </row>
    <row r="2938" spans="1:29" ht="43.2" x14ac:dyDescent="0.3">
      <c r="A2938">
        <v>2936</v>
      </c>
      <c r="B2938" s="1" t="s">
        <v>2936</v>
      </c>
      <c r="C2938" s="1" t="s">
        <v>7046</v>
      </c>
      <c r="D2938">
        <v>1000</v>
      </c>
      <c r="E2938">
        <f>VLOOKUP(D2938,LU_A!$C$2:$D$13,1,TRUE)</f>
        <v>1000</v>
      </c>
      <c r="F2938" t="str">
        <f>VLOOKUP($D2938,LU_A!$C$2:$D$13,2,TRUE)</f>
        <v>SmB</v>
      </c>
      <c r="G2938">
        <v>1280</v>
      </c>
      <c r="H2938" t="s">
        <v>8219</v>
      </c>
      <c r="I2938" t="s">
        <v>8224</v>
      </c>
      <c r="J2938" t="s">
        <v>8246</v>
      </c>
      <c r="K2938">
        <v>1413176340</v>
      </c>
      <c r="L2938" s="8">
        <f t="shared" si="450"/>
        <v>41925.207638888889</v>
      </c>
      <c r="M2938" s="8">
        <f t="shared" si="453"/>
        <v>41925</v>
      </c>
      <c r="N2938" s="9">
        <f t="shared" si="454"/>
        <v>0.20763888888905058</v>
      </c>
      <c r="O2938">
        <v>1412091423</v>
      </c>
      <c r="P2938" s="8">
        <f t="shared" si="451"/>
        <v>41912.650729166664</v>
      </c>
      <c r="Q2938" s="8">
        <f t="shared" si="455"/>
        <v>41912</v>
      </c>
      <c r="R2938" s="9">
        <f t="shared" si="456"/>
        <v>0.65072916666395031</v>
      </c>
      <c r="S2938" t="b">
        <v>0</v>
      </c>
      <c r="T2938">
        <v>34</v>
      </c>
      <c r="U2938">
        <f t="shared" si="457"/>
        <v>34</v>
      </c>
      <c r="V2938" t="str">
        <f t="shared" si="458"/>
        <v/>
      </c>
      <c r="W2938" t="b">
        <v>1</v>
      </c>
      <c r="X2938" t="s">
        <v>8303</v>
      </c>
      <c r="Y2938" s="3">
        <f t="shared" si="459"/>
        <v>1.28</v>
      </c>
      <c r="Z2938" s="4">
        <f t="shared" si="452"/>
        <v>37.647058823529413</v>
      </c>
      <c r="AA2938" t="s">
        <v>8313</v>
      </c>
      <c r="AB2938" t="s">
        <v>8355</v>
      </c>
      <c r="AC2938">
        <f>1</f>
        <v>1</v>
      </c>
    </row>
    <row r="2939" spans="1:29" ht="28.8" x14ac:dyDescent="0.3">
      <c r="A2939">
        <v>2937</v>
      </c>
      <c r="B2939" s="1" t="s">
        <v>2937</v>
      </c>
      <c r="C2939" s="1" t="s">
        <v>7047</v>
      </c>
      <c r="D2939">
        <v>1500</v>
      </c>
      <c r="E2939">
        <f>VLOOKUP(D2939,LU_A!$C$2:$D$13,1,TRUE)</f>
        <v>1000</v>
      </c>
      <c r="F2939" t="str">
        <f>VLOOKUP($D2939,LU_A!$C$2:$D$13,2,TRUE)</f>
        <v>SmB</v>
      </c>
      <c r="G2939">
        <v>2000</v>
      </c>
      <c r="H2939" t="s">
        <v>8219</v>
      </c>
      <c r="I2939" t="s">
        <v>8225</v>
      </c>
      <c r="J2939" t="s">
        <v>8247</v>
      </c>
      <c r="K2939">
        <v>1405249113</v>
      </c>
      <c r="L2939" s="8">
        <f t="shared" si="450"/>
        <v>41833.457326388889</v>
      </c>
      <c r="M2939" s="8">
        <f t="shared" si="453"/>
        <v>41833</v>
      </c>
      <c r="N2939" s="9">
        <f t="shared" si="454"/>
        <v>0.45732638888875954</v>
      </c>
      <c r="O2939">
        <v>1402657113</v>
      </c>
      <c r="P2939" s="8">
        <f t="shared" si="451"/>
        <v>41803.457326388889</v>
      </c>
      <c r="Q2939" s="8">
        <f t="shared" si="455"/>
        <v>41803</v>
      </c>
      <c r="R2939" s="9">
        <f t="shared" si="456"/>
        <v>0.45732638888875954</v>
      </c>
      <c r="S2939" t="b">
        <v>0</v>
      </c>
      <c r="T2939">
        <v>55</v>
      </c>
      <c r="U2939">
        <f t="shared" si="457"/>
        <v>55</v>
      </c>
      <c r="V2939" t="str">
        <f t="shared" si="458"/>
        <v/>
      </c>
      <c r="W2939" t="b">
        <v>1</v>
      </c>
      <c r="X2939" t="s">
        <v>8303</v>
      </c>
      <c r="Y2939" s="3">
        <f t="shared" si="459"/>
        <v>1.3333333333333333</v>
      </c>
      <c r="Z2939" s="4">
        <f t="shared" si="452"/>
        <v>36.363636363636367</v>
      </c>
      <c r="AA2939" t="s">
        <v>8313</v>
      </c>
      <c r="AB2939" t="s">
        <v>8355</v>
      </c>
      <c r="AC2939">
        <f>1</f>
        <v>1</v>
      </c>
    </row>
    <row r="2940" spans="1:29" ht="43.2" x14ac:dyDescent="0.3">
      <c r="A2940">
        <v>2938</v>
      </c>
      <c r="B2940" s="1" t="s">
        <v>2938</v>
      </c>
      <c r="C2940" s="1" t="s">
        <v>7048</v>
      </c>
      <c r="D2940">
        <v>4000</v>
      </c>
      <c r="E2940">
        <f>VLOOKUP(D2940,LU_A!$C$2:$D$13,1,TRUE)</f>
        <v>1000</v>
      </c>
      <c r="F2940" t="str">
        <f>VLOOKUP($D2940,LU_A!$C$2:$D$13,2,TRUE)</f>
        <v>SmB</v>
      </c>
      <c r="G2940">
        <v>4055</v>
      </c>
      <c r="H2940" t="s">
        <v>8219</v>
      </c>
      <c r="I2940" t="s">
        <v>8224</v>
      </c>
      <c r="J2940" t="s">
        <v>8246</v>
      </c>
      <c r="K2940">
        <v>1422636814</v>
      </c>
      <c r="L2940" s="8">
        <f t="shared" si="450"/>
        <v>42034.703865740739</v>
      </c>
      <c r="M2940" s="8">
        <f t="shared" si="453"/>
        <v>42034</v>
      </c>
      <c r="N2940" s="9">
        <f t="shared" si="454"/>
        <v>0.70386574073927477</v>
      </c>
      <c r="O2940">
        <v>1420044814</v>
      </c>
      <c r="P2940" s="8">
        <f t="shared" si="451"/>
        <v>42004.703865740739</v>
      </c>
      <c r="Q2940" s="8">
        <f t="shared" si="455"/>
        <v>42004</v>
      </c>
      <c r="R2940" s="9">
        <f t="shared" si="456"/>
        <v>0.70386574073927477</v>
      </c>
      <c r="S2940" t="b">
        <v>0</v>
      </c>
      <c r="T2940">
        <v>32</v>
      </c>
      <c r="U2940">
        <f t="shared" si="457"/>
        <v>32</v>
      </c>
      <c r="V2940" t="str">
        <f t="shared" si="458"/>
        <v/>
      </c>
      <c r="W2940" t="b">
        <v>1</v>
      </c>
      <c r="X2940" t="s">
        <v>8303</v>
      </c>
      <c r="Y2940" s="3">
        <f t="shared" si="459"/>
        <v>1.0137499999999999</v>
      </c>
      <c r="Z2940" s="4">
        <f t="shared" si="452"/>
        <v>126.71875</v>
      </c>
      <c r="AA2940" t="s">
        <v>8313</v>
      </c>
      <c r="AB2940" t="s">
        <v>8355</v>
      </c>
      <c r="AC2940">
        <f>1</f>
        <v>1</v>
      </c>
    </row>
    <row r="2941" spans="1:29" ht="43.2" x14ac:dyDescent="0.3">
      <c r="A2941">
        <v>2939</v>
      </c>
      <c r="B2941" s="1" t="s">
        <v>2939</v>
      </c>
      <c r="C2941" s="1" t="s">
        <v>7049</v>
      </c>
      <c r="D2941">
        <v>8000</v>
      </c>
      <c r="E2941">
        <f>VLOOKUP(D2941,LU_A!$C$2:$D$13,1,TRUE)</f>
        <v>5000</v>
      </c>
      <c r="F2941" t="str">
        <f>VLOOKUP($D2941,LU_A!$C$2:$D$13,2,TRUE)</f>
        <v>SmC</v>
      </c>
      <c r="G2941">
        <v>8230</v>
      </c>
      <c r="H2941" t="s">
        <v>8219</v>
      </c>
      <c r="I2941" t="s">
        <v>8224</v>
      </c>
      <c r="J2941" t="s">
        <v>8246</v>
      </c>
      <c r="K2941">
        <v>1409187600</v>
      </c>
      <c r="L2941" s="8">
        <f t="shared" si="450"/>
        <v>41879.041666666664</v>
      </c>
      <c r="M2941" s="8">
        <f t="shared" si="453"/>
        <v>41879</v>
      </c>
      <c r="N2941" s="9">
        <f t="shared" si="454"/>
        <v>4.1666666664241347E-2</v>
      </c>
      <c r="O2941">
        <v>1406316312</v>
      </c>
      <c r="P2941" s="8">
        <f t="shared" si="451"/>
        <v>41845.809166666666</v>
      </c>
      <c r="Q2941" s="8">
        <f t="shared" si="455"/>
        <v>41845</v>
      </c>
      <c r="R2941" s="9">
        <f t="shared" si="456"/>
        <v>0.80916666666598758</v>
      </c>
      <c r="S2941" t="b">
        <v>0</v>
      </c>
      <c r="T2941">
        <v>25</v>
      </c>
      <c r="U2941">
        <f t="shared" si="457"/>
        <v>25</v>
      </c>
      <c r="V2941" t="str">
        <f t="shared" si="458"/>
        <v/>
      </c>
      <c r="W2941" t="b">
        <v>1</v>
      </c>
      <c r="X2941" t="s">
        <v>8303</v>
      </c>
      <c r="Y2941" s="3">
        <f t="shared" si="459"/>
        <v>1.0287500000000001</v>
      </c>
      <c r="Z2941" s="4">
        <f t="shared" si="452"/>
        <v>329.2</v>
      </c>
      <c r="AA2941" t="s">
        <v>8313</v>
      </c>
      <c r="AB2941" t="s">
        <v>8355</v>
      </c>
      <c r="AC2941">
        <f>1</f>
        <v>1</v>
      </c>
    </row>
    <row r="2942" spans="1:29" ht="43.2" x14ac:dyDescent="0.3">
      <c r="A2942">
        <v>2940</v>
      </c>
      <c r="B2942" s="1" t="s">
        <v>2940</v>
      </c>
      <c r="C2942" s="1" t="s">
        <v>7050</v>
      </c>
      <c r="D2942">
        <v>2500</v>
      </c>
      <c r="E2942">
        <f>VLOOKUP(D2942,LU_A!$C$2:$D$13,1,TRUE)</f>
        <v>1000</v>
      </c>
      <c r="F2942" t="str">
        <f>VLOOKUP($D2942,LU_A!$C$2:$D$13,2,TRUE)</f>
        <v>SmB</v>
      </c>
      <c r="G2942">
        <v>2681</v>
      </c>
      <c r="H2942" t="s">
        <v>8219</v>
      </c>
      <c r="I2942" t="s">
        <v>8224</v>
      </c>
      <c r="J2942" t="s">
        <v>8246</v>
      </c>
      <c r="K2942">
        <v>1421606018</v>
      </c>
      <c r="L2942" s="8">
        <f t="shared" si="450"/>
        <v>42022.773356481484</v>
      </c>
      <c r="M2942" s="8">
        <f t="shared" si="453"/>
        <v>42022</v>
      </c>
      <c r="N2942" s="9">
        <f t="shared" si="454"/>
        <v>0.77335648148437031</v>
      </c>
      <c r="O2942">
        <v>1418150018</v>
      </c>
      <c r="P2942" s="8">
        <f t="shared" si="451"/>
        <v>41982.773356481484</v>
      </c>
      <c r="Q2942" s="8">
        <f t="shared" si="455"/>
        <v>41982</v>
      </c>
      <c r="R2942" s="9">
        <f t="shared" si="456"/>
        <v>0.77335648148437031</v>
      </c>
      <c r="S2942" t="b">
        <v>0</v>
      </c>
      <c r="T2942">
        <v>33</v>
      </c>
      <c r="U2942">
        <f t="shared" si="457"/>
        <v>33</v>
      </c>
      <c r="V2942" t="str">
        <f t="shared" si="458"/>
        <v/>
      </c>
      <c r="W2942" t="b">
        <v>1</v>
      </c>
      <c r="X2942" t="s">
        <v>8303</v>
      </c>
      <c r="Y2942" s="3">
        <f t="shared" si="459"/>
        <v>1.0724</v>
      </c>
      <c r="Z2942" s="4">
        <f t="shared" si="452"/>
        <v>81.242424242424249</v>
      </c>
      <c r="AA2942" t="s">
        <v>8313</v>
      </c>
      <c r="AB2942" t="s">
        <v>8355</v>
      </c>
      <c r="AC2942">
        <f>1</f>
        <v>1</v>
      </c>
    </row>
    <row r="2943" spans="1:29" ht="43.2" x14ac:dyDescent="0.3">
      <c r="A2943">
        <v>2941</v>
      </c>
      <c r="B2943" s="1" t="s">
        <v>2941</v>
      </c>
      <c r="C2943" s="1" t="s">
        <v>7051</v>
      </c>
      <c r="D2943">
        <v>25000</v>
      </c>
      <c r="E2943">
        <f>VLOOKUP(D2943,LU_A!$C$2:$D$13,1,TRUE)</f>
        <v>25000</v>
      </c>
      <c r="F2943" t="str">
        <f>VLOOKUP($D2943,LU_A!$C$2:$D$13,2,TRUE)</f>
        <v>MedC</v>
      </c>
      <c r="G2943">
        <v>1</v>
      </c>
      <c r="H2943" t="s">
        <v>8221</v>
      </c>
      <c r="I2943" t="s">
        <v>8224</v>
      </c>
      <c r="J2943" t="s">
        <v>8246</v>
      </c>
      <c r="K2943">
        <v>1425250955</v>
      </c>
      <c r="L2943" s="8">
        <f t="shared" si="450"/>
        <v>42064.960127314815</v>
      </c>
      <c r="M2943" s="8">
        <f t="shared" si="453"/>
        <v>42064</v>
      </c>
      <c r="N2943" s="9">
        <f t="shared" si="454"/>
        <v>0.96012731481459923</v>
      </c>
      <c r="O2943">
        <v>1422658955</v>
      </c>
      <c r="P2943" s="8">
        <f t="shared" si="451"/>
        <v>42034.960127314815</v>
      </c>
      <c r="Q2943" s="8">
        <f t="shared" si="455"/>
        <v>42034</v>
      </c>
      <c r="R2943" s="9">
        <f t="shared" si="456"/>
        <v>0.96012731481459923</v>
      </c>
      <c r="S2943" t="b">
        <v>0</v>
      </c>
      <c r="T2943">
        <v>1</v>
      </c>
      <c r="U2943" t="str">
        <f t="shared" si="457"/>
        <v/>
      </c>
      <c r="V2943">
        <f t="shared" si="458"/>
        <v>1</v>
      </c>
      <c r="W2943" t="b">
        <v>0</v>
      </c>
      <c r="X2943" t="s">
        <v>8301</v>
      </c>
      <c r="Y2943" s="3">
        <f t="shared" si="459"/>
        <v>4.0000000000000003E-5</v>
      </c>
      <c r="Z2943" s="4">
        <f t="shared" si="452"/>
        <v>1</v>
      </c>
      <c r="AA2943" t="s">
        <v>8313</v>
      </c>
      <c r="AB2943" t="s">
        <v>8353</v>
      </c>
      <c r="AC2943">
        <f>1</f>
        <v>1</v>
      </c>
    </row>
    <row r="2944" spans="1:29" ht="43.2" x14ac:dyDescent="0.3">
      <c r="A2944">
        <v>2942</v>
      </c>
      <c r="B2944" s="1" t="s">
        <v>2942</v>
      </c>
      <c r="C2944" s="1" t="s">
        <v>7052</v>
      </c>
      <c r="D2944">
        <v>200000</v>
      </c>
      <c r="E2944">
        <f>VLOOKUP(D2944,LU_A!$C$2:$D$13,1,TRUE)</f>
        <v>50000</v>
      </c>
      <c r="F2944" t="str">
        <f>VLOOKUP($D2944,LU_A!$C$2:$D$13,2,TRUE)</f>
        <v>LgD</v>
      </c>
      <c r="G2944">
        <v>40850</v>
      </c>
      <c r="H2944" t="s">
        <v>8221</v>
      </c>
      <c r="I2944" t="s">
        <v>8229</v>
      </c>
      <c r="J2944" t="s">
        <v>8251</v>
      </c>
      <c r="K2944">
        <v>1450297080</v>
      </c>
      <c r="L2944" s="8">
        <f t="shared" si="450"/>
        <v>42354.845833333333</v>
      </c>
      <c r="M2944" s="8">
        <f t="shared" si="453"/>
        <v>42354</v>
      </c>
      <c r="N2944" s="9">
        <f t="shared" si="454"/>
        <v>0.84583333333284827</v>
      </c>
      <c r="O2944">
        <v>1448565459</v>
      </c>
      <c r="P2944" s="8">
        <f t="shared" si="451"/>
        <v>42334.803923611107</v>
      </c>
      <c r="Q2944" s="8">
        <f t="shared" si="455"/>
        <v>42334</v>
      </c>
      <c r="R2944" s="9">
        <f t="shared" si="456"/>
        <v>0.80392361110716593</v>
      </c>
      <c r="S2944" t="b">
        <v>0</v>
      </c>
      <c r="T2944">
        <v>202</v>
      </c>
      <c r="U2944" t="str">
        <f t="shared" si="457"/>
        <v/>
      </c>
      <c r="V2944">
        <f t="shared" si="458"/>
        <v>202</v>
      </c>
      <c r="W2944" t="b">
        <v>0</v>
      </c>
      <c r="X2944" t="s">
        <v>8301</v>
      </c>
      <c r="Y2944" s="3">
        <f t="shared" si="459"/>
        <v>0.20424999999999999</v>
      </c>
      <c r="Z2944" s="4">
        <f t="shared" si="452"/>
        <v>202.22772277227722</v>
      </c>
      <c r="AA2944" t="s">
        <v>8313</v>
      </c>
      <c r="AB2944" t="s">
        <v>8353</v>
      </c>
      <c r="AC2944">
        <f>1</f>
        <v>1</v>
      </c>
    </row>
    <row r="2945" spans="1:29" ht="43.2" x14ac:dyDescent="0.3">
      <c r="A2945">
        <v>2943</v>
      </c>
      <c r="B2945" s="1" t="s">
        <v>2943</v>
      </c>
      <c r="C2945" s="1" t="s">
        <v>7053</v>
      </c>
      <c r="D2945">
        <v>3000</v>
      </c>
      <c r="E2945">
        <f>VLOOKUP(D2945,LU_A!$C$2:$D$13,1,TRUE)</f>
        <v>1000</v>
      </c>
      <c r="F2945" t="str">
        <f>VLOOKUP($D2945,LU_A!$C$2:$D$13,2,TRUE)</f>
        <v>SmB</v>
      </c>
      <c r="G2945">
        <v>0</v>
      </c>
      <c r="H2945" t="s">
        <v>8221</v>
      </c>
      <c r="I2945" t="s">
        <v>8224</v>
      </c>
      <c r="J2945" t="s">
        <v>8246</v>
      </c>
      <c r="K2945">
        <v>1428894380</v>
      </c>
      <c r="L2945" s="8">
        <f t="shared" si="450"/>
        <v>42107.129398148143</v>
      </c>
      <c r="M2945" s="8">
        <f t="shared" si="453"/>
        <v>42107</v>
      </c>
      <c r="N2945" s="9">
        <f t="shared" si="454"/>
        <v>0.12939814814308193</v>
      </c>
      <c r="O2945">
        <v>1426302380</v>
      </c>
      <c r="P2945" s="8">
        <f t="shared" si="451"/>
        <v>42077.129398148143</v>
      </c>
      <c r="Q2945" s="8">
        <f t="shared" si="455"/>
        <v>42077</v>
      </c>
      <c r="R2945" s="9">
        <f t="shared" si="456"/>
        <v>0.12939814814308193</v>
      </c>
      <c r="S2945" t="b">
        <v>0</v>
      </c>
      <c r="T2945">
        <v>0</v>
      </c>
      <c r="U2945" t="str">
        <f t="shared" si="457"/>
        <v/>
      </c>
      <c r="V2945">
        <f t="shared" si="458"/>
        <v>0</v>
      </c>
      <c r="W2945" t="b">
        <v>0</v>
      </c>
      <c r="X2945" t="s">
        <v>8301</v>
      </c>
      <c r="Y2945" s="3">
        <f t="shared" si="459"/>
        <v>0</v>
      </c>
      <c r="Z2945" s="4" t="str">
        <f t="shared" si="452"/>
        <v xml:space="preserve"> </v>
      </c>
      <c r="AA2945" t="s">
        <v>8313</v>
      </c>
      <c r="AB2945" t="s">
        <v>8353</v>
      </c>
      <c r="AC2945">
        <f>1</f>
        <v>1</v>
      </c>
    </row>
    <row r="2946" spans="1:29" ht="43.2" x14ac:dyDescent="0.3">
      <c r="A2946">
        <v>2944</v>
      </c>
      <c r="B2946" s="1" t="s">
        <v>2944</v>
      </c>
      <c r="C2946" s="1" t="s">
        <v>7054</v>
      </c>
      <c r="D2946">
        <v>10000</v>
      </c>
      <c r="E2946">
        <f>VLOOKUP(D2946,LU_A!$C$2:$D$13,1,TRUE)</f>
        <v>10000</v>
      </c>
      <c r="F2946" t="str">
        <f>VLOOKUP($D2946,LU_A!$C$2:$D$13,2,TRUE)</f>
        <v>SmD</v>
      </c>
      <c r="G2946">
        <v>100</v>
      </c>
      <c r="H2946" t="s">
        <v>8221</v>
      </c>
      <c r="I2946" t="s">
        <v>8224</v>
      </c>
      <c r="J2946" t="s">
        <v>8246</v>
      </c>
      <c r="K2946">
        <v>1433714198</v>
      </c>
      <c r="L2946" s="8">
        <f t="shared" ref="L2946:L3009" si="460">(((K2946/60)/60)/24)+DATE(1970,1,1)</f>
        <v>42162.9143287037</v>
      </c>
      <c r="M2946" s="8">
        <f t="shared" si="453"/>
        <v>42162</v>
      </c>
      <c r="N2946" s="9">
        <f t="shared" si="454"/>
        <v>0.91432870370044839</v>
      </c>
      <c r="O2946">
        <v>1431122198</v>
      </c>
      <c r="P2946" s="8">
        <f t="shared" ref="P2946:P3009" si="461">(((O2946/60)/60)/24)+DATE(1970,1,1)</f>
        <v>42132.9143287037</v>
      </c>
      <c r="Q2946" s="8">
        <f t="shared" si="455"/>
        <v>42132</v>
      </c>
      <c r="R2946" s="9">
        <f t="shared" si="456"/>
        <v>0.91432870370044839</v>
      </c>
      <c r="S2946" t="b">
        <v>0</v>
      </c>
      <c r="T2946">
        <v>1</v>
      </c>
      <c r="U2946" t="str">
        <f t="shared" si="457"/>
        <v/>
      </c>
      <c r="V2946">
        <f t="shared" si="458"/>
        <v>1</v>
      </c>
      <c r="W2946" t="b">
        <v>0</v>
      </c>
      <c r="X2946" t="s">
        <v>8301</v>
      </c>
      <c r="Y2946" s="3">
        <f t="shared" si="459"/>
        <v>0.01</v>
      </c>
      <c r="Z2946" s="4">
        <f t="shared" ref="Z2946:Z3009" si="462">IFERROR(G2946/T2946," ")</f>
        <v>100</v>
      </c>
      <c r="AA2946" t="s">
        <v>8313</v>
      </c>
      <c r="AB2946" t="s">
        <v>8353</v>
      </c>
      <c r="AC2946">
        <f>1</f>
        <v>1</v>
      </c>
    </row>
    <row r="2947" spans="1:29" ht="57.6" x14ac:dyDescent="0.3">
      <c r="A2947">
        <v>2945</v>
      </c>
      <c r="B2947" s="1" t="s">
        <v>2945</v>
      </c>
      <c r="C2947" s="1" t="s">
        <v>7055</v>
      </c>
      <c r="D2947">
        <v>50000</v>
      </c>
      <c r="E2947">
        <f>VLOOKUP(D2947,LU_A!$C$2:$D$13,1,TRUE)</f>
        <v>50000</v>
      </c>
      <c r="F2947" t="str">
        <f>VLOOKUP($D2947,LU_A!$C$2:$D$13,2,TRUE)</f>
        <v>LgD</v>
      </c>
      <c r="G2947">
        <v>0</v>
      </c>
      <c r="H2947" t="s">
        <v>8221</v>
      </c>
      <c r="I2947" t="s">
        <v>8224</v>
      </c>
      <c r="J2947" t="s">
        <v>8246</v>
      </c>
      <c r="K2947">
        <v>1432437660</v>
      </c>
      <c r="L2947" s="8">
        <f t="shared" si="460"/>
        <v>42148.139583333337</v>
      </c>
      <c r="M2947" s="8">
        <f t="shared" ref="M2947:M3010" si="463">INT(L2947)</f>
        <v>42148</v>
      </c>
      <c r="N2947" s="9">
        <f t="shared" ref="N2947:N3010" si="464">L2947-M2947</f>
        <v>0.13958333333721384</v>
      </c>
      <c r="O2947">
        <v>1429845660</v>
      </c>
      <c r="P2947" s="8">
        <f t="shared" si="461"/>
        <v>42118.139583333337</v>
      </c>
      <c r="Q2947" s="8">
        <f t="shared" ref="Q2947:Q3010" si="465">INT(P2947)</f>
        <v>42118</v>
      </c>
      <c r="R2947" s="9">
        <f t="shared" ref="R2947:R3010" si="466">P2947-Q2947</f>
        <v>0.13958333333721384</v>
      </c>
      <c r="S2947" t="b">
        <v>0</v>
      </c>
      <c r="T2947">
        <v>0</v>
      </c>
      <c r="U2947" t="str">
        <f t="shared" ref="U2947:U3010" si="467">IF(H2947="successful",T2947,"")</f>
        <v/>
      </c>
      <c r="V2947">
        <f t="shared" ref="V2947:V3010" si="468">IF(H2947="failed",T2947,"")</f>
        <v>0</v>
      </c>
      <c r="W2947" t="b">
        <v>0</v>
      </c>
      <c r="X2947" t="s">
        <v>8301</v>
      </c>
      <c r="Y2947" s="3">
        <f t="shared" ref="Y2947:Y3010" si="469">G2947/D2947</f>
        <v>0</v>
      </c>
      <c r="Z2947" s="4" t="str">
        <f t="shared" si="462"/>
        <v xml:space="preserve"> </v>
      </c>
      <c r="AA2947" t="s">
        <v>8313</v>
      </c>
      <c r="AB2947" t="s">
        <v>8353</v>
      </c>
      <c r="AC2947">
        <f>1</f>
        <v>1</v>
      </c>
    </row>
    <row r="2948" spans="1:29" ht="43.2" x14ac:dyDescent="0.3">
      <c r="A2948">
        <v>2946</v>
      </c>
      <c r="B2948" s="1" t="s">
        <v>2946</v>
      </c>
      <c r="C2948" s="1" t="s">
        <v>7056</v>
      </c>
      <c r="D2948">
        <v>2000</v>
      </c>
      <c r="E2948">
        <f>VLOOKUP(D2948,LU_A!$C$2:$D$13,1,TRUE)</f>
        <v>1000</v>
      </c>
      <c r="F2948" t="str">
        <f>VLOOKUP($D2948,LU_A!$C$2:$D$13,2,TRUE)</f>
        <v>SmB</v>
      </c>
      <c r="G2948">
        <v>2</v>
      </c>
      <c r="H2948" t="s">
        <v>8221</v>
      </c>
      <c r="I2948" t="s">
        <v>8225</v>
      </c>
      <c r="J2948" t="s">
        <v>8247</v>
      </c>
      <c r="K2948">
        <v>1471265092</v>
      </c>
      <c r="L2948" s="8">
        <f t="shared" si="460"/>
        <v>42597.531157407408</v>
      </c>
      <c r="M2948" s="8">
        <f t="shared" si="463"/>
        <v>42597</v>
      </c>
      <c r="N2948" s="9">
        <f t="shared" si="464"/>
        <v>0.53115740740759065</v>
      </c>
      <c r="O2948">
        <v>1468673092</v>
      </c>
      <c r="P2948" s="8">
        <f t="shared" si="461"/>
        <v>42567.531157407408</v>
      </c>
      <c r="Q2948" s="8">
        <f t="shared" si="465"/>
        <v>42567</v>
      </c>
      <c r="R2948" s="9">
        <f t="shared" si="466"/>
        <v>0.53115740740759065</v>
      </c>
      <c r="S2948" t="b">
        <v>0</v>
      </c>
      <c r="T2948">
        <v>2</v>
      </c>
      <c r="U2948" t="str">
        <f t="shared" si="467"/>
        <v/>
      </c>
      <c r="V2948">
        <f t="shared" si="468"/>
        <v>2</v>
      </c>
      <c r="W2948" t="b">
        <v>0</v>
      </c>
      <c r="X2948" t="s">
        <v>8301</v>
      </c>
      <c r="Y2948" s="3">
        <f t="shared" si="469"/>
        <v>1E-3</v>
      </c>
      <c r="Z2948" s="4">
        <f t="shared" si="462"/>
        <v>1</v>
      </c>
      <c r="AA2948" t="s">
        <v>8313</v>
      </c>
      <c r="AB2948" t="s">
        <v>8353</v>
      </c>
      <c r="AC2948">
        <f>1</f>
        <v>1</v>
      </c>
    </row>
    <row r="2949" spans="1:29" ht="57.6" x14ac:dyDescent="0.3">
      <c r="A2949">
        <v>2947</v>
      </c>
      <c r="B2949" s="1" t="s">
        <v>2947</v>
      </c>
      <c r="C2949" s="1" t="s">
        <v>7057</v>
      </c>
      <c r="D2949">
        <v>25000</v>
      </c>
      <c r="E2949">
        <f>VLOOKUP(D2949,LU_A!$C$2:$D$13,1,TRUE)</f>
        <v>25000</v>
      </c>
      <c r="F2949" t="str">
        <f>VLOOKUP($D2949,LU_A!$C$2:$D$13,2,TRUE)</f>
        <v>MedC</v>
      </c>
      <c r="G2949">
        <v>1072</v>
      </c>
      <c r="H2949" t="s">
        <v>8221</v>
      </c>
      <c r="I2949" t="s">
        <v>8224</v>
      </c>
      <c r="J2949" t="s">
        <v>8246</v>
      </c>
      <c r="K2949">
        <v>1480007460</v>
      </c>
      <c r="L2949" s="8">
        <f t="shared" si="460"/>
        <v>42698.715972222228</v>
      </c>
      <c r="M2949" s="8">
        <f t="shared" si="463"/>
        <v>42698</v>
      </c>
      <c r="N2949" s="9">
        <f t="shared" si="464"/>
        <v>0.71597222222771961</v>
      </c>
      <c r="O2949">
        <v>1475760567</v>
      </c>
      <c r="P2949" s="8">
        <f t="shared" si="461"/>
        <v>42649.562118055561</v>
      </c>
      <c r="Q2949" s="8">
        <f t="shared" si="465"/>
        <v>42649</v>
      </c>
      <c r="R2949" s="9">
        <f t="shared" si="466"/>
        <v>0.56211805556085892</v>
      </c>
      <c r="S2949" t="b">
        <v>0</v>
      </c>
      <c r="T2949">
        <v>13</v>
      </c>
      <c r="U2949" t="str">
        <f t="shared" si="467"/>
        <v/>
      </c>
      <c r="V2949">
        <f t="shared" si="468"/>
        <v>13</v>
      </c>
      <c r="W2949" t="b">
        <v>0</v>
      </c>
      <c r="X2949" t="s">
        <v>8301</v>
      </c>
      <c r="Y2949" s="3">
        <f t="shared" si="469"/>
        <v>4.2880000000000001E-2</v>
      </c>
      <c r="Z2949" s="4">
        <f t="shared" si="462"/>
        <v>82.461538461538467</v>
      </c>
      <c r="AA2949" t="s">
        <v>8313</v>
      </c>
      <c r="AB2949" t="s">
        <v>8353</v>
      </c>
      <c r="AC2949">
        <f>1</f>
        <v>1</v>
      </c>
    </row>
    <row r="2950" spans="1:29" ht="57.6" x14ac:dyDescent="0.3">
      <c r="A2950">
        <v>2948</v>
      </c>
      <c r="B2950" s="1" t="s">
        <v>2948</v>
      </c>
      <c r="C2950" s="1" t="s">
        <v>7058</v>
      </c>
      <c r="D2950">
        <v>500000</v>
      </c>
      <c r="E2950">
        <f>VLOOKUP(D2950,LU_A!$C$2:$D$13,1,TRUE)</f>
        <v>50000</v>
      </c>
      <c r="F2950" t="str">
        <f>VLOOKUP($D2950,LU_A!$C$2:$D$13,2,TRUE)</f>
        <v>LgD</v>
      </c>
      <c r="G2950">
        <v>24</v>
      </c>
      <c r="H2950" t="s">
        <v>8221</v>
      </c>
      <c r="I2950" t="s">
        <v>8224</v>
      </c>
      <c r="J2950" t="s">
        <v>8246</v>
      </c>
      <c r="K2950">
        <v>1433259293</v>
      </c>
      <c r="L2950" s="8">
        <f t="shared" si="460"/>
        <v>42157.649224537032</v>
      </c>
      <c r="M2950" s="8">
        <f t="shared" si="463"/>
        <v>42157</v>
      </c>
      <c r="N2950" s="9">
        <f t="shared" si="464"/>
        <v>0.64922453703184146</v>
      </c>
      <c r="O2950">
        <v>1428075293</v>
      </c>
      <c r="P2950" s="8">
        <f t="shared" si="461"/>
        <v>42097.649224537032</v>
      </c>
      <c r="Q2950" s="8">
        <f t="shared" si="465"/>
        <v>42097</v>
      </c>
      <c r="R2950" s="9">
        <f t="shared" si="466"/>
        <v>0.64922453703184146</v>
      </c>
      <c r="S2950" t="b">
        <v>0</v>
      </c>
      <c r="T2950">
        <v>9</v>
      </c>
      <c r="U2950" t="str">
        <f t="shared" si="467"/>
        <v/>
      </c>
      <c r="V2950">
        <f t="shared" si="468"/>
        <v>9</v>
      </c>
      <c r="W2950" t="b">
        <v>0</v>
      </c>
      <c r="X2950" t="s">
        <v>8301</v>
      </c>
      <c r="Y2950" s="3">
        <f t="shared" si="469"/>
        <v>4.8000000000000001E-5</v>
      </c>
      <c r="Z2950" s="4">
        <f t="shared" si="462"/>
        <v>2.6666666666666665</v>
      </c>
      <c r="AA2950" t="s">
        <v>8313</v>
      </c>
      <c r="AB2950" t="s">
        <v>8353</v>
      </c>
      <c r="AC2950">
        <f>1</f>
        <v>1</v>
      </c>
    </row>
    <row r="2951" spans="1:29" ht="43.2" x14ac:dyDescent="0.3">
      <c r="A2951">
        <v>2949</v>
      </c>
      <c r="B2951" s="1" t="s">
        <v>2949</v>
      </c>
      <c r="C2951" s="1" t="s">
        <v>7059</v>
      </c>
      <c r="D2951">
        <v>1000</v>
      </c>
      <c r="E2951">
        <f>VLOOKUP(D2951,LU_A!$C$2:$D$13,1,TRUE)</f>
        <v>1000</v>
      </c>
      <c r="F2951" t="str">
        <f>VLOOKUP($D2951,LU_A!$C$2:$D$13,2,TRUE)</f>
        <v>SmB</v>
      </c>
      <c r="G2951">
        <v>25</v>
      </c>
      <c r="H2951" t="s">
        <v>8221</v>
      </c>
      <c r="I2951" t="s">
        <v>8224</v>
      </c>
      <c r="J2951" t="s">
        <v>8246</v>
      </c>
      <c r="K2951">
        <v>1447965917</v>
      </c>
      <c r="L2951" s="8">
        <f t="shared" si="460"/>
        <v>42327.864780092597</v>
      </c>
      <c r="M2951" s="8">
        <f t="shared" si="463"/>
        <v>42327</v>
      </c>
      <c r="N2951" s="9">
        <f t="shared" si="464"/>
        <v>0.864780092597357</v>
      </c>
      <c r="O2951">
        <v>1445370317</v>
      </c>
      <c r="P2951" s="8">
        <f t="shared" si="461"/>
        <v>42297.823113425926</v>
      </c>
      <c r="Q2951" s="8">
        <f t="shared" si="465"/>
        <v>42297</v>
      </c>
      <c r="R2951" s="9">
        <f t="shared" si="466"/>
        <v>0.82311342592583969</v>
      </c>
      <c r="S2951" t="b">
        <v>0</v>
      </c>
      <c r="T2951">
        <v>2</v>
      </c>
      <c r="U2951" t="str">
        <f t="shared" si="467"/>
        <v/>
      </c>
      <c r="V2951">
        <f t="shared" si="468"/>
        <v>2</v>
      </c>
      <c r="W2951" t="b">
        <v>0</v>
      </c>
      <c r="X2951" t="s">
        <v>8301</v>
      </c>
      <c r="Y2951" s="3">
        <f t="shared" si="469"/>
        <v>2.5000000000000001E-2</v>
      </c>
      <c r="Z2951" s="4">
        <f t="shared" si="462"/>
        <v>12.5</v>
      </c>
      <c r="AA2951" t="s">
        <v>8313</v>
      </c>
      <c r="AB2951" t="s">
        <v>8353</v>
      </c>
      <c r="AC2951">
        <f>1</f>
        <v>1</v>
      </c>
    </row>
    <row r="2952" spans="1:29" ht="43.2" x14ac:dyDescent="0.3">
      <c r="A2952">
        <v>2950</v>
      </c>
      <c r="B2952" s="1" t="s">
        <v>2950</v>
      </c>
      <c r="C2952" s="1" t="s">
        <v>7060</v>
      </c>
      <c r="D2952">
        <v>5000000</v>
      </c>
      <c r="E2952">
        <f>VLOOKUP(D2952,LU_A!$C$2:$D$13,1,TRUE)</f>
        <v>50000</v>
      </c>
      <c r="F2952" t="str">
        <f>VLOOKUP($D2952,LU_A!$C$2:$D$13,2,TRUE)</f>
        <v>LgD</v>
      </c>
      <c r="G2952">
        <v>0</v>
      </c>
      <c r="H2952" t="s">
        <v>8221</v>
      </c>
      <c r="I2952" t="s">
        <v>8224</v>
      </c>
      <c r="J2952" t="s">
        <v>8246</v>
      </c>
      <c r="K2952">
        <v>1453538752</v>
      </c>
      <c r="L2952" s="8">
        <f t="shared" si="460"/>
        <v>42392.36518518519</v>
      </c>
      <c r="M2952" s="8">
        <f t="shared" si="463"/>
        <v>42392</v>
      </c>
      <c r="N2952" s="9">
        <f t="shared" si="464"/>
        <v>0.36518518519005738</v>
      </c>
      <c r="O2952">
        <v>1450946752</v>
      </c>
      <c r="P2952" s="8">
        <f t="shared" si="461"/>
        <v>42362.36518518519</v>
      </c>
      <c r="Q2952" s="8">
        <f t="shared" si="465"/>
        <v>42362</v>
      </c>
      <c r="R2952" s="9">
        <f t="shared" si="466"/>
        <v>0.36518518519005738</v>
      </c>
      <c r="S2952" t="b">
        <v>0</v>
      </c>
      <c r="T2952">
        <v>0</v>
      </c>
      <c r="U2952" t="str">
        <f t="shared" si="467"/>
        <v/>
      </c>
      <c r="V2952">
        <f t="shared" si="468"/>
        <v>0</v>
      </c>
      <c r="W2952" t="b">
        <v>0</v>
      </c>
      <c r="X2952" t="s">
        <v>8301</v>
      </c>
      <c r="Y2952" s="3">
        <f t="shared" si="469"/>
        <v>0</v>
      </c>
      <c r="Z2952" s="4" t="str">
        <f t="shared" si="462"/>
        <v xml:space="preserve"> </v>
      </c>
      <c r="AA2952" t="s">
        <v>8313</v>
      </c>
      <c r="AB2952" t="s">
        <v>8353</v>
      </c>
      <c r="AC2952">
        <f>1</f>
        <v>1</v>
      </c>
    </row>
    <row r="2953" spans="1:29" ht="57.6" x14ac:dyDescent="0.3">
      <c r="A2953">
        <v>2951</v>
      </c>
      <c r="B2953" s="1" t="s">
        <v>2951</v>
      </c>
      <c r="C2953" s="1" t="s">
        <v>7061</v>
      </c>
      <c r="D2953">
        <v>50000</v>
      </c>
      <c r="E2953">
        <f>VLOOKUP(D2953,LU_A!$C$2:$D$13,1,TRUE)</f>
        <v>50000</v>
      </c>
      <c r="F2953" t="str">
        <f>VLOOKUP($D2953,LU_A!$C$2:$D$13,2,TRUE)</f>
        <v>LgD</v>
      </c>
      <c r="G2953">
        <v>1096</v>
      </c>
      <c r="H2953" t="s">
        <v>8220</v>
      </c>
      <c r="I2953" t="s">
        <v>8224</v>
      </c>
      <c r="J2953" t="s">
        <v>8246</v>
      </c>
      <c r="K2953">
        <v>1412536573</v>
      </c>
      <c r="L2953" s="8">
        <f t="shared" si="460"/>
        <v>41917.802928240737</v>
      </c>
      <c r="M2953" s="8">
        <f t="shared" si="463"/>
        <v>41917</v>
      </c>
      <c r="N2953" s="9">
        <f t="shared" si="464"/>
        <v>0.80292824073694646</v>
      </c>
      <c r="O2953">
        <v>1408648573</v>
      </c>
      <c r="P2953" s="8">
        <f t="shared" si="461"/>
        <v>41872.802928240737</v>
      </c>
      <c r="Q2953" s="8">
        <f t="shared" si="465"/>
        <v>41872</v>
      </c>
      <c r="R2953" s="9">
        <f t="shared" si="466"/>
        <v>0.80292824073694646</v>
      </c>
      <c r="S2953" t="b">
        <v>0</v>
      </c>
      <c r="T2953">
        <v>58</v>
      </c>
      <c r="U2953" t="str">
        <f t="shared" si="467"/>
        <v/>
      </c>
      <c r="V2953" t="str">
        <f t="shared" si="468"/>
        <v/>
      </c>
      <c r="W2953" t="b">
        <v>0</v>
      </c>
      <c r="X2953" t="s">
        <v>8301</v>
      </c>
      <c r="Y2953" s="3">
        <f t="shared" si="469"/>
        <v>2.1919999999999999E-2</v>
      </c>
      <c r="Z2953" s="4">
        <f t="shared" si="462"/>
        <v>18.896551724137932</v>
      </c>
      <c r="AA2953" t="s">
        <v>8313</v>
      </c>
      <c r="AB2953" t="s">
        <v>8353</v>
      </c>
      <c r="AC2953">
        <f>1</f>
        <v>1</v>
      </c>
    </row>
    <row r="2954" spans="1:29" ht="43.2" x14ac:dyDescent="0.3">
      <c r="A2954">
        <v>2952</v>
      </c>
      <c r="B2954" s="1" t="s">
        <v>2952</v>
      </c>
      <c r="C2954" s="1" t="s">
        <v>7062</v>
      </c>
      <c r="D2954">
        <v>20000</v>
      </c>
      <c r="E2954">
        <f>VLOOKUP(D2954,LU_A!$C$2:$D$13,1,TRUE)</f>
        <v>20000</v>
      </c>
      <c r="F2954" t="str">
        <f>VLOOKUP($D2954,LU_A!$C$2:$D$13,2,TRUE)</f>
        <v>MedB</v>
      </c>
      <c r="G2954">
        <v>1605</v>
      </c>
      <c r="H2954" t="s">
        <v>8220</v>
      </c>
      <c r="I2954" t="s">
        <v>8224</v>
      </c>
      <c r="J2954" t="s">
        <v>8246</v>
      </c>
      <c r="K2954">
        <v>1476676800</v>
      </c>
      <c r="L2954" s="8">
        <f t="shared" si="460"/>
        <v>42660.166666666672</v>
      </c>
      <c r="M2954" s="8">
        <f t="shared" si="463"/>
        <v>42660</v>
      </c>
      <c r="N2954" s="9">
        <f t="shared" si="464"/>
        <v>0.16666666667151731</v>
      </c>
      <c r="O2954">
        <v>1473957239</v>
      </c>
      <c r="P2954" s="8">
        <f t="shared" si="461"/>
        <v>42628.690266203703</v>
      </c>
      <c r="Q2954" s="8">
        <f t="shared" si="465"/>
        <v>42628</v>
      </c>
      <c r="R2954" s="9">
        <f t="shared" si="466"/>
        <v>0.69026620370277669</v>
      </c>
      <c r="S2954" t="b">
        <v>0</v>
      </c>
      <c r="T2954">
        <v>8</v>
      </c>
      <c r="U2954" t="str">
        <f t="shared" si="467"/>
        <v/>
      </c>
      <c r="V2954" t="str">
        <f t="shared" si="468"/>
        <v/>
      </c>
      <c r="W2954" t="b">
        <v>0</v>
      </c>
      <c r="X2954" t="s">
        <v>8301</v>
      </c>
      <c r="Y2954" s="3">
        <f t="shared" si="469"/>
        <v>8.0250000000000002E-2</v>
      </c>
      <c r="Z2954" s="4">
        <f t="shared" si="462"/>
        <v>200.625</v>
      </c>
      <c r="AA2954" t="s">
        <v>8313</v>
      </c>
      <c r="AB2954" t="s">
        <v>8353</v>
      </c>
      <c r="AC2954">
        <f>1</f>
        <v>1</v>
      </c>
    </row>
    <row r="2955" spans="1:29" ht="43.2" x14ac:dyDescent="0.3">
      <c r="A2955">
        <v>2953</v>
      </c>
      <c r="B2955" s="1" t="s">
        <v>2953</v>
      </c>
      <c r="C2955" s="1" t="s">
        <v>7063</v>
      </c>
      <c r="D2955">
        <v>400000</v>
      </c>
      <c r="E2955">
        <f>VLOOKUP(D2955,LU_A!$C$2:$D$13,1,TRUE)</f>
        <v>50000</v>
      </c>
      <c r="F2955" t="str">
        <f>VLOOKUP($D2955,LU_A!$C$2:$D$13,2,TRUE)</f>
        <v>LgD</v>
      </c>
      <c r="G2955">
        <v>605</v>
      </c>
      <c r="H2955" t="s">
        <v>8220</v>
      </c>
      <c r="I2955" t="s">
        <v>8224</v>
      </c>
      <c r="J2955" t="s">
        <v>8246</v>
      </c>
      <c r="K2955">
        <v>1444330821</v>
      </c>
      <c r="L2955" s="8">
        <f t="shared" si="460"/>
        <v>42285.791909722218</v>
      </c>
      <c r="M2955" s="8">
        <f t="shared" si="463"/>
        <v>42285</v>
      </c>
      <c r="N2955" s="9">
        <f t="shared" si="464"/>
        <v>0.79190972221840639</v>
      </c>
      <c r="O2955">
        <v>1441738821</v>
      </c>
      <c r="P2955" s="8">
        <f t="shared" si="461"/>
        <v>42255.791909722218</v>
      </c>
      <c r="Q2955" s="8">
        <f t="shared" si="465"/>
        <v>42255</v>
      </c>
      <c r="R2955" s="9">
        <f t="shared" si="466"/>
        <v>0.79190972221840639</v>
      </c>
      <c r="S2955" t="b">
        <v>0</v>
      </c>
      <c r="T2955">
        <v>3</v>
      </c>
      <c r="U2955" t="str">
        <f t="shared" si="467"/>
        <v/>
      </c>
      <c r="V2955" t="str">
        <f t="shared" si="468"/>
        <v/>
      </c>
      <c r="W2955" t="b">
        <v>0</v>
      </c>
      <c r="X2955" t="s">
        <v>8301</v>
      </c>
      <c r="Y2955" s="3">
        <f t="shared" si="469"/>
        <v>1.5125E-3</v>
      </c>
      <c r="Z2955" s="4">
        <f t="shared" si="462"/>
        <v>201.66666666666666</v>
      </c>
      <c r="AA2955" t="s">
        <v>8313</v>
      </c>
      <c r="AB2955" t="s">
        <v>8353</v>
      </c>
      <c r="AC2955">
        <f>1</f>
        <v>1</v>
      </c>
    </row>
    <row r="2956" spans="1:29" ht="43.2" x14ac:dyDescent="0.3">
      <c r="A2956">
        <v>2954</v>
      </c>
      <c r="B2956" s="1" t="s">
        <v>2954</v>
      </c>
      <c r="C2956" s="1" t="s">
        <v>7064</v>
      </c>
      <c r="D2956">
        <v>15000</v>
      </c>
      <c r="E2956">
        <f>VLOOKUP(D2956,LU_A!$C$2:$D$13,1,TRUE)</f>
        <v>15000</v>
      </c>
      <c r="F2956" t="str">
        <f>VLOOKUP($D2956,LU_A!$C$2:$D$13,2,TRUE)</f>
        <v>MedA</v>
      </c>
      <c r="G2956">
        <v>0</v>
      </c>
      <c r="H2956" t="s">
        <v>8220</v>
      </c>
      <c r="I2956" t="s">
        <v>8224</v>
      </c>
      <c r="J2956" t="s">
        <v>8246</v>
      </c>
      <c r="K2956">
        <v>1489669203</v>
      </c>
      <c r="L2956" s="8">
        <f t="shared" si="460"/>
        <v>42810.541701388895</v>
      </c>
      <c r="M2956" s="8">
        <f t="shared" si="463"/>
        <v>42810</v>
      </c>
      <c r="N2956" s="9">
        <f t="shared" si="464"/>
        <v>0.5417013888945803</v>
      </c>
      <c r="O2956">
        <v>1487944803</v>
      </c>
      <c r="P2956" s="8">
        <f t="shared" si="461"/>
        <v>42790.583368055552</v>
      </c>
      <c r="Q2956" s="8">
        <f t="shared" si="465"/>
        <v>42790</v>
      </c>
      <c r="R2956" s="9">
        <f t="shared" si="466"/>
        <v>0.58336805555154569</v>
      </c>
      <c r="S2956" t="b">
        <v>0</v>
      </c>
      <c r="T2956">
        <v>0</v>
      </c>
      <c r="U2956" t="str">
        <f t="shared" si="467"/>
        <v/>
      </c>
      <c r="V2956" t="str">
        <f t="shared" si="468"/>
        <v/>
      </c>
      <c r="W2956" t="b">
        <v>0</v>
      </c>
      <c r="X2956" t="s">
        <v>8301</v>
      </c>
      <c r="Y2956" s="3">
        <f t="shared" si="469"/>
        <v>0</v>
      </c>
      <c r="Z2956" s="4" t="str">
        <f t="shared" si="462"/>
        <v xml:space="preserve"> </v>
      </c>
      <c r="AA2956" t="s">
        <v>8313</v>
      </c>
      <c r="AB2956" t="s">
        <v>8353</v>
      </c>
      <c r="AC2956">
        <f>1</f>
        <v>1</v>
      </c>
    </row>
    <row r="2957" spans="1:29" ht="28.8" x14ac:dyDescent="0.3">
      <c r="A2957">
        <v>2955</v>
      </c>
      <c r="B2957" s="1" t="s">
        <v>2955</v>
      </c>
      <c r="C2957" s="1" t="s">
        <v>7065</v>
      </c>
      <c r="D2957">
        <v>1200</v>
      </c>
      <c r="E2957">
        <f>VLOOKUP(D2957,LU_A!$C$2:$D$13,1,TRUE)</f>
        <v>1000</v>
      </c>
      <c r="F2957" t="str">
        <f>VLOOKUP($D2957,LU_A!$C$2:$D$13,2,TRUE)</f>
        <v>SmB</v>
      </c>
      <c r="G2957">
        <v>715</v>
      </c>
      <c r="H2957" t="s">
        <v>8220</v>
      </c>
      <c r="I2957" t="s">
        <v>8224</v>
      </c>
      <c r="J2957" t="s">
        <v>8246</v>
      </c>
      <c r="K2957">
        <v>1434476849</v>
      </c>
      <c r="L2957" s="8">
        <f t="shared" si="460"/>
        <v>42171.741307870368</v>
      </c>
      <c r="M2957" s="8">
        <f t="shared" si="463"/>
        <v>42171</v>
      </c>
      <c r="N2957" s="9">
        <f t="shared" si="464"/>
        <v>0.74130787036847323</v>
      </c>
      <c r="O2957">
        <v>1431884849</v>
      </c>
      <c r="P2957" s="8">
        <f t="shared" si="461"/>
        <v>42141.741307870368</v>
      </c>
      <c r="Q2957" s="8">
        <f t="shared" si="465"/>
        <v>42141</v>
      </c>
      <c r="R2957" s="9">
        <f t="shared" si="466"/>
        <v>0.74130787036847323</v>
      </c>
      <c r="S2957" t="b">
        <v>0</v>
      </c>
      <c r="T2957">
        <v>11</v>
      </c>
      <c r="U2957" t="str">
        <f t="shared" si="467"/>
        <v/>
      </c>
      <c r="V2957" t="str">
        <f t="shared" si="468"/>
        <v/>
      </c>
      <c r="W2957" t="b">
        <v>0</v>
      </c>
      <c r="X2957" t="s">
        <v>8301</v>
      </c>
      <c r="Y2957" s="3">
        <f t="shared" si="469"/>
        <v>0.59583333333333333</v>
      </c>
      <c r="Z2957" s="4">
        <f t="shared" si="462"/>
        <v>65</v>
      </c>
      <c r="AA2957" t="s">
        <v>8313</v>
      </c>
      <c r="AB2957" t="s">
        <v>8353</v>
      </c>
      <c r="AC2957">
        <f>1</f>
        <v>1</v>
      </c>
    </row>
    <row r="2958" spans="1:29" ht="43.2" x14ac:dyDescent="0.3">
      <c r="A2958">
        <v>2956</v>
      </c>
      <c r="B2958" s="1" t="s">
        <v>2956</v>
      </c>
      <c r="C2958" s="1" t="s">
        <v>7066</v>
      </c>
      <c r="D2958">
        <v>7900</v>
      </c>
      <c r="E2958">
        <f>VLOOKUP(D2958,LU_A!$C$2:$D$13,1,TRUE)</f>
        <v>5000</v>
      </c>
      <c r="F2958" t="str">
        <f>VLOOKUP($D2958,LU_A!$C$2:$D$13,2,TRUE)</f>
        <v>SmC</v>
      </c>
      <c r="G2958">
        <v>1322</v>
      </c>
      <c r="H2958" t="s">
        <v>8220</v>
      </c>
      <c r="I2958" t="s">
        <v>8224</v>
      </c>
      <c r="J2958" t="s">
        <v>8246</v>
      </c>
      <c r="K2958">
        <v>1462402850</v>
      </c>
      <c r="L2958" s="8">
        <f t="shared" si="460"/>
        <v>42494.958912037036</v>
      </c>
      <c r="M2958" s="8">
        <f t="shared" si="463"/>
        <v>42494</v>
      </c>
      <c r="N2958" s="9">
        <f t="shared" si="464"/>
        <v>0.95891203703649808</v>
      </c>
      <c r="O2958">
        <v>1459810850</v>
      </c>
      <c r="P2958" s="8">
        <f t="shared" si="461"/>
        <v>42464.958912037036</v>
      </c>
      <c r="Q2958" s="8">
        <f t="shared" si="465"/>
        <v>42464</v>
      </c>
      <c r="R2958" s="9">
        <f t="shared" si="466"/>
        <v>0.95891203703649808</v>
      </c>
      <c r="S2958" t="b">
        <v>0</v>
      </c>
      <c r="T2958">
        <v>20</v>
      </c>
      <c r="U2958" t="str">
        <f t="shared" si="467"/>
        <v/>
      </c>
      <c r="V2958" t="str">
        <f t="shared" si="468"/>
        <v/>
      </c>
      <c r="W2958" t="b">
        <v>0</v>
      </c>
      <c r="X2958" t="s">
        <v>8301</v>
      </c>
      <c r="Y2958" s="3">
        <f t="shared" si="469"/>
        <v>0.16734177215189874</v>
      </c>
      <c r="Z2958" s="4">
        <f t="shared" si="462"/>
        <v>66.099999999999994</v>
      </c>
      <c r="AA2958" t="s">
        <v>8313</v>
      </c>
      <c r="AB2958" t="s">
        <v>8353</v>
      </c>
      <c r="AC2958">
        <f>1</f>
        <v>1</v>
      </c>
    </row>
    <row r="2959" spans="1:29" ht="43.2" x14ac:dyDescent="0.3">
      <c r="A2959">
        <v>2957</v>
      </c>
      <c r="B2959" s="1" t="s">
        <v>2957</v>
      </c>
      <c r="C2959" s="1" t="s">
        <v>7067</v>
      </c>
      <c r="D2959">
        <v>15000</v>
      </c>
      <c r="E2959">
        <f>VLOOKUP(D2959,LU_A!$C$2:$D$13,1,TRUE)</f>
        <v>15000</v>
      </c>
      <c r="F2959" t="str">
        <f>VLOOKUP($D2959,LU_A!$C$2:$D$13,2,TRUE)</f>
        <v>MedA</v>
      </c>
      <c r="G2959">
        <v>280</v>
      </c>
      <c r="H2959" t="s">
        <v>8220</v>
      </c>
      <c r="I2959" t="s">
        <v>8224</v>
      </c>
      <c r="J2959" t="s">
        <v>8246</v>
      </c>
      <c r="K2959">
        <v>1427498172</v>
      </c>
      <c r="L2959" s="8">
        <f t="shared" si="460"/>
        <v>42090.969583333332</v>
      </c>
      <c r="M2959" s="8">
        <f t="shared" si="463"/>
        <v>42090</v>
      </c>
      <c r="N2959" s="9">
        <f t="shared" si="464"/>
        <v>0.96958333333168412</v>
      </c>
      <c r="O2959">
        <v>1422317772</v>
      </c>
      <c r="P2959" s="8">
        <f t="shared" si="461"/>
        <v>42031.011249999996</v>
      </c>
      <c r="Q2959" s="8">
        <f t="shared" si="465"/>
        <v>42031</v>
      </c>
      <c r="R2959" s="9">
        <f t="shared" si="466"/>
        <v>1.1249999995925464E-2</v>
      </c>
      <c r="S2959" t="b">
        <v>0</v>
      </c>
      <c r="T2959">
        <v>3</v>
      </c>
      <c r="U2959" t="str">
        <f t="shared" si="467"/>
        <v/>
      </c>
      <c r="V2959" t="str">
        <f t="shared" si="468"/>
        <v/>
      </c>
      <c r="W2959" t="b">
        <v>0</v>
      </c>
      <c r="X2959" t="s">
        <v>8301</v>
      </c>
      <c r="Y2959" s="3">
        <f t="shared" si="469"/>
        <v>1.8666666666666668E-2</v>
      </c>
      <c r="Z2959" s="4">
        <f t="shared" si="462"/>
        <v>93.333333333333329</v>
      </c>
      <c r="AA2959" t="s">
        <v>8313</v>
      </c>
      <c r="AB2959" t="s">
        <v>8353</v>
      </c>
      <c r="AC2959">
        <f>1</f>
        <v>1</v>
      </c>
    </row>
    <row r="2960" spans="1:29" ht="43.2" x14ac:dyDescent="0.3">
      <c r="A2960">
        <v>2958</v>
      </c>
      <c r="B2960" s="1" t="s">
        <v>2958</v>
      </c>
      <c r="C2960" s="1" t="s">
        <v>7068</v>
      </c>
      <c r="D2960">
        <v>80000</v>
      </c>
      <c r="E2960">
        <f>VLOOKUP(D2960,LU_A!$C$2:$D$13,1,TRUE)</f>
        <v>50000</v>
      </c>
      <c r="F2960" t="str">
        <f>VLOOKUP($D2960,LU_A!$C$2:$D$13,2,TRUE)</f>
        <v>LgD</v>
      </c>
      <c r="G2960">
        <v>0</v>
      </c>
      <c r="H2960" t="s">
        <v>8220</v>
      </c>
      <c r="I2960" t="s">
        <v>8224</v>
      </c>
      <c r="J2960" t="s">
        <v>8246</v>
      </c>
      <c r="K2960">
        <v>1462729317</v>
      </c>
      <c r="L2960" s="8">
        <f t="shared" si="460"/>
        <v>42498.73746527778</v>
      </c>
      <c r="M2960" s="8">
        <f t="shared" si="463"/>
        <v>42498</v>
      </c>
      <c r="N2960" s="9">
        <f t="shared" si="464"/>
        <v>0.73746527777984738</v>
      </c>
      <c r="O2960">
        <v>1457548917</v>
      </c>
      <c r="P2960" s="8">
        <f t="shared" si="461"/>
        <v>42438.779131944444</v>
      </c>
      <c r="Q2960" s="8">
        <f t="shared" si="465"/>
        <v>42438</v>
      </c>
      <c r="R2960" s="9">
        <f t="shared" si="466"/>
        <v>0.77913194444408873</v>
      </c>
      <c r="S2960" t="b">
        <v>0</v>
      </c>
      <c r="T2960">
        <v>0</v>
      </c>
      <c r="U2960" t="str">
        <f t="shared" si="467"/>
        <v/>
      </c>
      <c r="V2960" t="str">
        <f t="shared" si="468"/>
        <v/>
      </c>
      <c r="W2960" t="b">
        <v>0</v>
      </c>
      <c r="X2960" t="s">
        <v>8301</v>
      </c>
      <c r="Y2960" s="3">
        <f t="shared" si="469"/>
        <v>0</v>
      </c>
      <c r="Z2960" s="4" t="str">
        <f t="shared" si="462"/>
        <v xml:space="preserve"> </v>
      </c>
      <c r="AA2960" t="s">
        <v>8313</v>
      </c>
      <c r="AB2960" t="s">
        <v>8353</v>
      </c>
      <c r="AC2960">
        <f>1</f>
        <v>1</v>
      </c>
    </row>
    <row r="2961" spans="1:29" ht="43.2" x14ac:dyDescent="0.3">
      <c r="A2961">
        <v>2959</v>
      </c>
      <c r="B2961" s="1" t="s">
        <v>2959</v>
      </c>
      <c r="C2961" s="1" t="s">
        <v>7069</v>
      </c>
      <c r="D2961">
        <v>10000</v>
      </c>
      <c r="E2961">
        <f>VLOOKUP(D2961,LU_A!$C$2:$D$13,1,TRUE)</f>
        <v>10000</v>
      </c>
      <c r="F2961" t="str">
        <f>VLOOKUP($D2961,LU_A!$C$2:$D$13,2,TRUE)</f>
        <v>SmD</v>
      </c>
      <c r="G2961">
        <v>0</v>
      </c>
      <c r="H2961" t="s">
        <v>8220</v>
      </c>
      <c r="I2961" t="s">
        <v>8225</v>
      </c>
      <c r="J2961" t="s">
        <v>8247</v>
      </c>
      <c r="K2961">
        <v>1465258325</v>
      </c>
      <c r="L2961" s="8">
        <f t="shared" si="460"/>
        <v>42528.008391203708</v>
      </c>
      <c r="M2961" s="8">
        <f t="shared" si="463"/>
        <v>42528</v>
      </c>
      <c r="N2961" s="9">
        <f t="shared" si="464"/>
        <v>8.3912037080153823E-3</v>
      </c>
      <c r="O2961">
        <v>1462666325</v>
      </c>
      <c r="P2961" s="8">
        <f t="shared" si="461"/>
        <v>42498.008391203708</v>
      </c>
      <c r="Q2961" s="8">
        <f t="shared" si="465"/>
        <v>42498</v>
      </c>
      <c r="R2961" s="9">
        <f t="shared" si="466"/>
        <v>8.3912037080153823E-3</v>
      </c>
      <c r="S2961" t="b">
        <v>0</v>
      </c>
      <c r="T2961">
        <v>0</v>
      </c>
      <c r="U2961" t="str">
        <f t="shared" si="467"/>
        <v/>
      </c>
      <c r="V2961" t="str">
        <f t="shared" si="468"/>
        <v/>
      </c>
      <c r="W2961" t="b">
        <v>0</v>
      </c>
      <c r="X2961" t="s">
        <v>8301</v>
      </c>
      <c r="Y2961" s="3">
        <f t="shared" si="469"/>
        <v>0</v>
      </c>
      <c r="Z2961" s="4" t="str">
        <f t="shared" si="462"/>
        <v xml:space="preserve"> </v>
      </c>
      <c r="AA2961" t="s">
        <v>8313</v>
      </c>
      <c r="AB2961" t="s">
        <v>8353</v>
      </c>
      <c r="AC2961">
        <f>1</f>
        <v>1</v>
      </c>
    </row>
    <row r="2962" spans="1:29" ht="43.2" x14ac:dyDescent="0.3">
      <c r="A2962">
        <v>2960</v>
      </c>
      <c r="B2962" s="1" t="s">
        <v>2960</v>
      </c>
      <c r="C2962" s="1" t="s">
        <v>7070</v>
      </c>
      <c r="D2962">
        <v>30000000</v>
      </c>
      <c r="E2962">
        <f>VLOOKUP(D2962,LU_A!$C$2:$D$13,1,TRUE)</f>
        <v>50000</v>
      </c>
      <c r="F2962" t="str">
        <f>VLOOKUP($D2962,LU_A!$C$2:$D$13,2,TRUE)</f>
        <v>LgD</v>
      </c>
      <c r="G2962">
        <v>0</v>
      </c>
      <c r="H2962" t="s">
        <v>8220</v>
      </c>
      <c r="I2962" t="s">
        <v>8224</v>
      </c>
      <c r="J2962" t="s">
        <v>8246</v>
      </c>
      <c r="K2962">
        <v>1410459023</v>
      </c>
      <c r="L2962" s="8">
        <f t="shared" si="460"/>
        <v>41893.757210648146</v>
      </c>
      <c r="M2962" s="8">
        <f t="shared" si="463"/>
        <v>41893</v>
      </c>
      <c r="N2962" s="9">
        <f t="shared" si="464"/>
        <v>0.75721064814570127</v>
      </c>
      <c r="O2962">
        <v>1407867023</v>
      </c>
      <c r="P2962" s="8">
        <f t="shared" si="461"/>
        <v>41863.757210648146</v>
      </c>
      <c r="Q2962" s="8">
        <f t="shared" si="465"/>
        <v>41863</v>
      </c>
      <c r="R2962" s="9">
        <f t="shared" si="466"/>
        <v>0.75721064814570127</v>
      </c>
      <c r="S2962" t="b">
        <v>0</v>
      </c>
      <c r="T2962">
        <v>0</v>
      </c>
      <c r="U2962" t="str">
        <f t="shared" si="467"/>
        <v/>
      </c>
      <c r="V2962" t="str">
        <f t="shared" si="468"/>
        <v/>
      </c>
      <c r="W2962" t="b">
        <v>0</v>
      </c>
      <c r="X2962" t="s">
        <v>8301</v>
      </c>
      <c r="Y2962" s="3">
        <f t="shared" si="469"/>
        <v>0</v>
      </c>
      <c r="Z2962" s="4" t="str">
        <f t="shared" si="462"/>
        <v xml:space="preserve"> </v>
      </c>
      <c r="AA2962" t="s">
        <v>8313</v>
      </c>
      <c r="AB2962" t="s">
        <v>8353</v>
      </c>
      <c r="AC2962">
        <f>1</f>
        <v>1</v>
      </c>
    </row>
    <row r="2963" spans="1:29" ht="43.2" x14ac:dyDescent="0.3">
      <c r="A2963">
        <v>2961</v>
      </c>
      <c r="B2963" s="1" t="s">
        <v>2961</v>
      </c>
      <c r="C2963" s="1" t="s">
        <v>7071</v>
      </c>
      <c r="D2963">
        <v>5000</v>
      </c>
      <c r="E2963">
        <f>VLOOKUP(D2963,LU_A!$C$2:$D$13,1,TRUE)</f>
        <v>5000</v>
      </c>
      <c r="F2963" t="str">
        <f>VLOOKUP($D2963,LU_A!$C$2:$D$13,2,TRUE)</f>
        <v>SmC</v>
      </c>
      <c r="G2963">
        <v>5481</v>
      </c>
      <c r="H2963" t="s">
        <v>8219</v>
      </c>
      <c r="I2963" t="s">
        <v>8224</v>
      </c>
      <c r="J2963" t="s">
        <v>8246</v>
      </c>
      <c r="K2963">
        <v>1427342400</v>
      </c>
      <c r="L2963" s="8">
        <f t="shared" si="460"/>
        <v>42089.166666666672</v>
      </c>
      <c r="M2963" s="8">
        <f t="shared" si="463"/>
        <v>42089</v>
      </c>
      <c r="N2963" s="9">
        <f t="shared" si="464"/>
        <v>0.16666666667151731</v>
      </c>
      <c r="O2963">
        <v>1424927159</v>
      </c>
      <c r="P2963" s="8">
        <f t="shared" si="461"/>
        <v>42061.212488425925</v>
      </c>
      <c r="Q2963" s="8">
        <f t="shared" si="465"/>
        <v>42061</v>
      </c>
      <c r="R2963" s="9">
        <f t="shared" si="466"/>
        <v>0.21248842592467554</v>
      </c>
      <c r="S2963" t="b">
        <v>0</v>
      </c>
      <c r="T2963">
        <v>108</v>
      </c>
      <c r="U2963">
        <f t="shared" si="467"/>
        <v>108</v>
      </c>
      <c r="V2963" t="str">
        <f t="shared" si="468"/>
        <v/>
      </c>
      <c r="W2963" t="b">
        <v>1</v>
      </c>
      <c r="X2963" t="s">
        <v>8269</v>
      </c>
      <c r="Y2963" s="3">
        <f t="shared" si="469"/>
        <v>1.0962000000000001</v>
      </c>
      <c r="Z2963" s="4">
        <f t="shared" si="462"/>
        <v>50.75</v>
      </c>
      <c r="AA2963" t="s">
        <v>8313</v>
      </c>
      <c r="AB2963" t="s">
        <v>8314</v>
      </c>
      <c r="AC2963">
        <f>1</f>
        <v>1</v>
      </c>
    </row>
    <row r="2964" spans="1:29" ht="43.2" x14ac:dyDescent="0.3">
      <c r="A2964">
        <v>2962</v>
      </c>
      <c r="B2964" s="1" t="s">
        <v>2962</v>
      </c>
      <c r="C2964" s="1" t="s">
        <v>7072</v>
      </c>
      <c r="D2964">
        <v>1000</v>
      </c>
      <c r="E2964">
        <f>VLOOKUP(D2964,LU_A!$C$2:$D$13,1,TRUE)</f>
        <v>1000</v>
      </c>
      <c r="F2964" t="str">
        <f>VLOOKUP($D2964,LU_A!$C$2:$D$13,2,TRUE)</f>
        <v>SmB</v>
      </c>
      <c r="G2964">
        <v>1218</v>
      </c>
      <c r="H2964" t="s">
        <v>8219</v>
      </c>
      <c r="I2964" t="s">
        <v>8224</v>
      </c>
      <c r="J2964" t="s">
        <v>8246</v>
      </c>
      <c r="K2964">
        <v>1425193140</v>
      </c>
      <c r="L2964" s="8">
        <f t="shared" si="460"/>
        <v>42064.290972222225</v>
      </c>
      <c r="M2964" s="8">
        <f t="shared" si="463"/>
        <v>42064</v>
      </c>
      <c r="N2964" s="9">
        <f t="shared" si="464"/>
        <v>0.29097222222480923</v>
      </c>
      <c r="O2964">
        <v>1422769906</v>
      </c>
      <c r="P2964" s="8">
        <f t="shared" si="461"/>
        <v>42036.24428240741</v>
      </c>
      <c r="Q2964" s="8">
        <f t="shared" si="465"/>
        <v>42036</v>
      </c>
      <c r="R2964" s="9">
        <f t="shared" si="466"/>
        <v>0.24428240740962792</v>
      </c>
      <c r="S2964" t="b">
        <v>0</v>
      </c>
      <c r="T2964">
        <v>20</v>
      </c>
      <c r="U2964">
        <f t="shared" si="467"/>
        <v>20</v>
      </c>
      <c r="V2964" t="str">
        <f t="shared" si="468"/>
        <v/>
      </c>
      <c r="W2964" t="b">
        <v>1</v>
      </c>
      <c r="X2964" t="s">
        <v>8269</v>
      </c>
      <c r="Y2964" s="3">
        <f t="shared" si="469"/>
        <v>1.218</v>
      </c>
      <c r="Z2964" s="4">
        <f t="shared" si="462"/>
        <v>60.9</v>
      </c>
      <c r="AA2964" t="s">
        <v>8313</v>
      </c>
      <c r="AB2964" t="s">
        <v>8314</v>
      </c>
      <c r="AC2964">
        <f>1</f>
        <v>1</v>
      </c>
    </row>
    <row r="2965" spans="1:29" ht="57.6" x14ac:dyDescent="0.3">
      <c r="A2965">
        <v>2963</v>
      </c>
      <c r="B2965" s="1" t="s">
        <v>2963</v>
      </c>
      <c r="C2965" s="1" t="s">
        <v>7073</v>
      </c>
      <c r="D2965">
        <v>10000</v>
      </c>
      <c r="E2965">
        <f>VLOOKUP(D2965,LU_A!$C$2:$D$13,1,TRUE)</f>
        <v>10000</v>
      </c>
      <c r="F2965" t="str">
        <f>VLOOKUP($D2965,LU_A!$C$2:$D$13,2,TRUE)</f>
        <v>SmD</v>
      </c>
      <c r="G2965">
        <v>10685</v>
      </c>
      <c r="H2965" t="s">
        <v>8219</v>
      </c>
      <c r="I2965" t="s">
        <v>8224</v>
      </c>
      <c r="J2965" t="s">
        <v>8246</v>
      </c>
      <c r="K2965">
        <v>1435835824</v>
      </c>
      <c r="L2965" s="8">
        <f t="shared" si="460"/>
        <v>42187.470185185186</v>
      </c>
      <c r="M2965" s="8">
        <f t="shared" si="463"/>
        <v>42187</v>
      </c>
      <c r="N2965" s="9">
        <f t="shared" si="464"/>
        <v>0.47018518518598285</v>
      </c>
      <c r="O2965">
        <v>1433243824</v>
      </c>
      <c r="P2965" s="8">
        <f t="shared" si="461"/>
        <v>42157.470185185186</v>
      </c>
      <c r="Q2965" s="8">
        <f t="shared" si="465"/>
        <v>42157</v>
      </c>
      <c r="R2965" s="9">
        <f t="shared" si="466"/>
        <v>0.47018518518598285</v>
      </c>
      <c r="S2965" t="b">
        <v>0</v>
      </c>
      <c r="T2965">
        <v>98</v>
      </c>
      <c r="U2965">
        <f t="shared" si="467"/>
        <v>98</v>
      </c>
      <c r="V2965" t="str">
        <f t="shared" si="468"/>
        <v/>
      </c>
      <c r="W2965" t="b">
        <v>1</v>
      </c>
      <c r="X2965" t="s">
        <v>8269</v>
      </c>
      <c r="Y2965" s="3">
        <f t="shared" si="469"/>
        <v>1.0685</v>
      </c>
      <c r="Z2965" s="4">
        <f t="shared" si="462"/>
        <v>109.03061224489795</v>
      </c>
      <c r="AA2965" t="s">
        <v>8313</v>
      </c>
      <c r="AB2965" t="s">
        <v>8314</v>
      </c>
      <c r="AC2965">
        <f>1</f>
        <v>1</v>
      </c>
    </row>
    <row r="2966" spans="1:29" ht="43.2" x14ac:dyDescent="0.3">
      <c r="A2966">
        <v>2964</v>
      </c>
      <c r="B2966" s="1" t="s">
        <v>2964</v>
      </c>
      <c r="C2966" s="1" t="s">
        <v>7074</v>
      </c>
      <c r="D2966">
        <v>5000</v>
      </c>
      <c r="E2966">
        <f>VLOOKUP(D2966,LU_A!$C$2:$D$13,1,TRUE)</f>
        <v>5000</v>
      </c>
      <c r="F2966" t="str">
        <f>VLOOKUP($D2966,LU_A!$C$2:$D$13,2,TRUE)</f>
        <v>SmC</v>
      </c>
      <c r="G2966">
        <v>5035.6899999999996</v>
      </c>
      <c r="H2966" t="s">
        <v>8219</v>
      </c>
      <c r="I2966" t="s">
        <v>8224</v>
      </c>
      <c r="J2966" t="s">
        <v>8246</v>
      </c>
      <c r="K2966">
        <v>1407360720</v>
      </c>
      <c r="L2966" s="8">
        <f t="shared" si="460"/>
        <v>41857.897222222222</v>
      </c>
      <c r="M2966" s="8">
        <f t="shared" si="463"/>
        <v>41857</v>
      </c>
      <c r="N2966" s="9">
        <f t="shared" si="464"/>
        <v>0.89722222222189885</v>
      </c>
      <c r="O2966">
        <v>1404769819</v>
      </c>
      <c r="P2966" s="8">
        <f t="shared" si="461"/>
        <v>41827.909942129627</v>
      </c>
      <c r="Q2966" s="8">
        <f t="shared" si="465"/>
        <v>41827</v>
      </c>
      <c r="R2966" s="9">
        <f t="shared" si="466"/>
        <v>0.90994212962687016</v>
      </c>
      <c r="S2966" t="b">
        <v>0</v>
      </c>
      <c r="T2966">
        <v>196</v>
      </c>
      <c r="U2966">
        <f t="shared" si="467"/>
        <v>196</v>
      </c>
      <c r="V2966" t="str">
        <f t="shared" si="468"/>
        <v/>
      </c>
      <c r="W2966" t="b">
        <v>1</v>
      </c>
      <c r="X2966" t="s">
        <v>8269</v>
      </c>
      <c r="Y2966" s="3">
        <f t="shared" si="469"/>
        <v>1.0071379999999999</v>
      </c>
      <c r="Z2966" s="4">
        <f t="shared" si="462"/>
        <v>25.692295918367346</v>
      </c>
      <c r="AA2966" t="s">
        <v>8313</v>
      </c>
      <c r="AB2966" t="s">
        <v>8314</v>
      </c>
      <c r="AC2966">
        <f>1</f>
        <v>1</v>
      </c>
    </row>
    <row r="2967" spans="1:29" ht="57.6" x14ac:dyDescent="0.3">
      <c r="A2967">
        <v>2965</v>
      </c>
      <c r="B2967" s="1" t="s">
        <v>2965</v>
      </c>
      <c r="C2967" s="1" t="s">
        <v>7075</v>
      </c>
      <c r="D2967">
        <v>1500</v>
      </c>
      <c r="E2967">
        <f>VLOOKUP(D2967,LU_A!$C$2:$D$13,1,TRUE)</f>
        <v>1000</v>
      </c>
      <c r="F2967" t="str">
        <f>VLOOKUP($D2967,LU_A!$C$2:$D$13,2,TRUE)</f>
        <v>SmB</v>
      </c>
      <c r="G2967">
        <v>1635</v>
      </c>
      <c r="H2967" t="s">
        <v>8219</v>
      </c>
      <c r="I2967" t="s">
        <v>8224</v>
      </c>
      <c r="J2967" t="s">
        <v>8246</v>
      </c>
      <c r="K2967">
        <v>1436290233</v>
      </c>
      <c r="L2967" s="8">
        <f t="shared" si="460"/>
        <v>42192.729548611111</v>
      </c>
      <c r="M2967" s="8">
        <f t="shared" si="463"/>
        <v>42192</v>
      </c>
      <c r="N2967" s="9">
        <f t="shared" si="464"/>
        <v>0.72954861111065838</v>
      </c>
      <c r="O2967">
        <v>1433698233</v>
      </c>
      <c r="P2967" s="8">
        <f t="shared" si="461"/>
        <v>42162.729548611111</v>
      </c>
      <c r="Q2967" s="8">
        <f t="shared" si="465"/>
        <v>42162</v>
      </c>
      <c r="R2967" s="9">
        <f t="shared" si="466"/>
        <v>0.72954861111065838</v>
      </c>
      <c r="S2967" t="b">
        <v>0</v>
      </c>
      <c r="T2967">
        <v>39</v>
      </c>
      <c r="U2967">
        <f t="shared" si="467"/>
        <v>39</v>
      </c>
      <c r="V2967" t="str">
        <f t="shared" si="468"/>
        <v/>
      </c>
      <c r="W2967" t="b">
        <v>1</v>
      </c>
      <c r="X2967" t="s">
        <v>8269</v>
      </c>
      <c r="Y2967" s="3">
        <f t="shared" si="469"/>
        <v>1.0900000000000001</v>
      </c>
      <c r="Z2967" s="4">
        <f t="shared" si="462"/>
        <v>41.92307692307692</v>
      </c>
      <c r="AA2967" t="s">
        <v>8313</v>
      </c>
      <c r="AB2967" t="s">
        <v>8314</v>
      </c>
      <c r="AC2967">
        <f>1</f>
        <v>1</v>
      </c>
    </row>
    <row r="2968" spans="1:29" ht="43.2" x14ac:dyDescent="0.3">
      <c r="A2968">
        <v>2966</v>
      </c>
      <c r="B2968" s="1" t="s">
        <v>2966</v>
      </c>
      <c r="C2968" s="1" t="s">
        <v>7076</v>
      </c>
      <c r="D2968">
        <v>10000</v>
      </c>
      <c r="E2968">
        <f>VLOOKUP(D2968,LU_A!$C$2:$D$13,1,TRUE)</f>
        <v>10000</v>
      </c>
      <c r="F2968" t="str">
        <f>VLOOKUP($D2968,LU_A!$C$2:$D$13,2,TRUE)</f>
        <v>SmD</v>
      </c>
      <c r="G2968">
        <v>11363</v>
      </c>
      <c r="H2968" t="s">
        <v>8219</v>
      </c>
      <c r="I2968" t="s">
        <v>8224</v>
      </c>
      <c r="J2968" t="s">
        <v>8246</v>
      </c>
      <c r="K2968">
        <v>1442425412</v>
      </c>
      <c r="L2968" s="8">
        <f t="shared" si="460"/>
        <v>42263.738564814819</v>
      </c>
      <c r="M2968" s="8">
        <f t="shared" si="463"/>
        <v>42263</v>
      </c>
      <c r="N2968" s="9">
        <f t="shared" si="464"/>
        <v>0.73856481481925584</v>
      </c>
      <c r="O2968">
        <v>1439833412</v>
      </c>
      <c r="P2968" s="8">
        <f t="shared" si="461"/>
        <v>42233.738564814819</v>
      </c>
      <c r="Q2968" s="8">
        <f t="shared" si="465"/>
        <v>42233</v>
      </c>
      <c r="R2968" s="9">
        <f t="shared" si="466"/>
        <v>0.73856481481925584</v>
      </c>
      <c r="S2968" t="b">
        <v>0</v>
      </c>
      <c r="T2968">
        <v>128</v>
      </c>
      <c r="U2968">
        <f t="shared" si="467"/>
        <v>128</v>
      </c>
      <c r="V2968" t="str">
        <f t="shared" si="468"/>
        <v/>
      </c>
      <c r="W2968" t="b">
        <v>1</v>
      </c>
      <c r="X2968" t="s">
        <v>8269</v>
      </c>
      <c r="Y2968" s="3">
        <f t="shared" si="469"/>
        <v>1.1363000000000001</v>
      </c>
      <c r="Z2968" s="4">
        <f t="shared" si="462"/>
        <v>88.7734375</v>
      </c>
      <c r="AA2968" t="s">
        <v>8313</v>
      </c>
      <c r="AB2968" t="s">
        <v>8314</v>
      </c>
      <c r="AC2968">
        <f>1</f>
        <v>1</v>
      </c>
    </row>
    <row r="2969" spans="1:29" ht="43.2" x14ac:dyDescent="0.3">
      <c r="A2969">
        <v>2967</v>
      </c>
      <c r="B2969" s="1" t="s">
        <v>2967</v>
      </c>
      <c r="C2969" s="1" t="s">
        <v>7077</v>
      </c>
      <c r="D2969">
        <v>5000</v>
      </c>
      <c r="E2969">
        <f>VLOOKUP(D2969,LU_A!$C$2:$D$13,1,TRUE)</f>
        <v>5000</v>
      </c>
      <c r="F2969" t="str">
        <f>VLOOKUP($D2969,LU_A!$C$2:$D$13,2,TRUE)</f>
        <v>SmC</v>
      </c>
      <c r="G2969">
        <v>5696</v>
      </c>
      <c r="H2969" t="s">
        <v>8219</v>
      </c>
      <c r="I2969" t="s">
        <v>8224</v>
      </c>
      <c r="J2969" t="s">
        <v>8246</v>
      </c>
      <c r="K2969">
        <v>1425872692</v>
      </c>
      <c r="L2969" s="8">
        <f t="shared" si="460"/>
        <v>42072.156157407408</v>
      </c>
      <c r="M2969" s="8">
        <f t="shared" si="463"/>
        <v>42072</v>
      </c>
      <c r="N2969" s="9">
        <f t="shared" si="464"/>
        <v>0.15615740740759065</v>
      </c>
      <c r="O2969">
        <v>1423284292</v>
      </c>
      <c r="P2969" s="8">
        <f t="shared" si="461"/>
        <v>42042.197824074072</v>
      </c>
      <c r="Q2969" s="8">
        <f t="shared" si="465"/>
        <v>42042</v>
      </c>
      <c r="R2969" s="9">
        <f t="shared" si="466"/>
        <v>0.197824074071832</v>
      </c>
      <c r="S2969" t="b">
        <v>0</v>
      </c>
      <c r="T2969">
        <v>71</v>
      </c>
      <c r="U2969">
        <f t="shared" si="467"/>
        <v>71</v>
      </c>
      <c r="V2969" t="str">
        <f t="shared" si="468"/>
        <v/>
      </c>
      <c r="W2969" t="b">
        <v>1</v>
      </c>
      <c r="X2969" t="s">
        <v>8269</v>
      </c>
      <c r="Y2969" s="3">
        <f t="shared" si="469"/>
        <v>1.1392</v>
      </c>
      <c r="Z2969" s="4">
        <f t="shared" si="462"/>
        <v>80.225352112676063</v>
      </c>
      <c r="AA2969" t="s">
        <v>8313</v>
      </c>
      <c r="AB2969" t="s">
        <v>8314</v>
      </c>
      <c r="AC2969">
        <f>1</f>
        <v>1</v>
      </c>
    </row>
    <row r="2970" spans="1:29" ht="28.8" x14ac:dyDescent="0.3">
      <c r="A2970">
        <v>2968</v>
      </c>
      <c r="B2970" s="1" t="s">
        <v>2968</v>
      </c>
      <c r="C2970" s="1" t="s">
        <v>7078</v>
      </c>
      <c r="D2970">
        <v>3500</v>
      </c>
      <c r="E2970">
        <f>VLOOKUP(D2970,LU_A!$C$2:$D$13,1,TRUE)</f>
        <v>1000</v>
      </c>
      <c r="F2970" t="str">
        <f>VLOOKUP($D2970,LU_A!$C$2:$D$13,2,TRUE)</f>
        <v>SmB</v>
      </c>
      <c r="G2970">
        <v>3710</v>
      </c>
      <c r="H2970" t="s">
        <v>8219</v>
      </c>
      <c r="I2970" t="s">
        <v>8224</v>
      </c>
      <c r="J2970" t="s">
        <v>8246</v>
      </c>
      <c r="K2970">
        <v>1471406340</v>
      </c>
      <c r="L2970" s="8">
        <f t="shared" si="460"/>
        <v>42599.165972222225</v>
      </c>
      <c r="M2970" s="8">
        <f t="shared" si="463"/>
        <v>42599</v>
      </c>
      <c r="N2970" s="9">
        <f t="shared" si="464"/>
        <v>0.16597222222480923</v>
      </c>
      <c r="O2970">
        <v>1470227660</v>
      </c>
      <c r="P2970" s="8">
        <f t="shared" si="461"/>
        <v>42585.523842592593</v>
      </c>
      <c r="Q2970" s="8">
        <f t="shared" si="465"/>
        <v>42585</v>
      </c>
      <c r="R2970" s="9">
        <f t="shared" si="466"/>
        <v>0.52384259259270038</v>
      </c>
      <c r="S2970" t="b">
        <v>0</v>
      </c>
      <c r="T2970">
        <v>47</v>
      </c>
      <c r="U2970">
        <f t="shared" si="467"/>
        <v>47</v>
      </c>
      <c r="V2970" t="str">
        <f t="shared" si="468"/>
        <v/>
      </c>
      <c r="W2970" t="b">
        <v>1</v>
      </c>
      <c r="X2970" t="s">
        <v>8269</v>
      </c>
      <c r="Y2970" s="3">
        <f t="shared" si="469"/>
        <v>1.06</v>
      </c>
      <c r="Z2970" s="4">
        <f t="shared" si="462"/>
        <v>78.936170212765958</v>
      </c>
      <c r="AA2970" t="s">
        <v>8313</v>
      </c>
      <c r="AB2970" t="s">
        <v>8314</v>
      </c>
      <c r="AC2970">
        <f>1</f>
        <v>1</v>
      </c>
    </row>
    <row r="2971" spans="1:29" ht="43.2" x14ac:dyDescent="0.3">
      <c r="A2971">
        <v>2969</v>
      </c>
      <c r="B2971" s="1" t="s">
        <v>2969</v>
      </c>
      <c r="C2971" s="1" t="s">
        <v>7079</v>
      </c>
      <c r="D2971">
        <v>1000</v>
      </c>
      <c r="E2971">
        <f>VLOOKUP(D2971,LU_A!$C$2:$D$13,1,TRUE)</f>
        <v>1000</v>
      </c>
      <c r="F2971" t="str">
        <f>VLOOKUP($D2971,LU_A!$C$2:$D$13,2,TRUE)</f>
        <v>SmB</v>
      </c>
      <c r="G2971">
        <v>1625</v>
      </c>
      <c r="H2971" t="s">
        <v>8219</v>
      </c>
      <c r="I2971" t="s">
        <v>8229</v>
      </c>
      <c r="J2971" t="s">
        <v>8251</v>
      </c>
      <c r="K2971">
        <v>1430693460</v>
      </c>
      <c r="L2971" s="8">
        <f t="shared" si="460"/>
        <v>42127.952083333337</v>
      </c>
      <c r="M2971" s="8">
        <f t="shared" si="463"/>
        <v>42127</v>
      </c>
      <c r="N2971" s="9">
        <f t="shared" si="464"/>
        <v>0.95208333333721384</v>
      </c>
      <c r="O2971">
        <v>1428087153</v>
      </c>
      <c r="P2971" s="8">
        <f t="shared" si="461"/>
        <v>42097.786493055552</v>
      </c>
      <c r="Q2971" s="8">
        <f t="shared" si="465"/>
        <v>42097</v>
      </c>
      <c r="R2971" s="9">
        <f t="shared" si="466"/>
        <v>0.78649305555154569</v>
      </c>
      <c r="S2971" t="b">
        <v>0</v>
      </c>
      <c r="T2971">
        <v>17</v>
      </c>
      <c r="U2971">
        <f t="shared" si="467"/>
        <v>17</v>
      </c>
      <c r="V2971" t="str">
        <f t="shared" si="468"/>
        <v/>
      </c>
      <c r="W2971" t="b">
        <v>1</v>
      </c>
      <c r="X2971" t="s">
        <v>8269</v>
      </c>
      <c r="Y2971" s="3">
        <f t="shared" si="469"/>
        <v>1.625</v>
      </c>
      <c r="Z2971" s="4">
        <f t="shared" si="462"/>
        <v>95.588235294117652</v>
      </c>
      <c r="AA2971" t="s">
        <v>8313</v>
      </c>
      <c r="AB2971" t="s">
        <v>8314</v>
      </c>
      <c r="AC2971">
        <f>1</f>
        <v>1</v>
      </c>
    </row>
    <row r="2972" spans="1:29" ht="43.2" x14ac:dyDescent="0.3">
      <c r="A2972">
        <v>2970</v>
      </c>
      <c r="B2972" s="1" t="s">
        <v>2970</v>
      </c>
      <c r="C2972" s="1" t="s">
        <v>7080</v>
      </c>
      <c r="D2972">
        <v>6000</v>
      </c>
      <c r="E2972">
        <f>VLOOKUP(D2972,LU_A!$C$2:$D$13,1,TRUE)</f>
        <v>5000</v>
      </c>
      <c r="F2972" t="str">
        <f>VLOOKUP($D2972,LU_A!$C$2:$D$13,2,TRUE)</f>
        <v>SmC</v>
      </c>
      <c r="G2972">
        <v>6360</v>
      </c>
      <c r="H2972" t="s">
        <v>8219</v>
      </c>
      <c r="I2972" t="s">
        <v>8224</v>
      </c>
      <c r="J2972" t="s">
        <v>8246</v>
      </c>
      <c r="K2972">
        <v>1405699451</v>
      </c>
      <c r="L2972" s="8">
        <f t="shared" si="460"/>
        <v>41838.669571759259</v>
      </c>
      <c r="M2972" s="8">
        <f t="shared" si="463"/>
        <v>41838</v>
      </c>
      <c r="N2972" s="9">
        <f t="shared" si="464"/>
        <v>0.66957175925927004</v>
      </c>
      <c r="O2972">
        <v>1403107451</v>
      </c>
      <c r="P2972" s="8">
        <f t="shared" si="461"/>
        <v>41808.669571759259</v>
      </c>
      <c r="Q2972" s="8">
        <f t="shared" si="465"/>
        <v>41808</v>
      </c>
      <c r="R2972" s="9">
        <f t="shared" si="466"/>
        <v>0.66957175925927004</v>
      </c>
      <c r="S2972" t="b">
        <v>0</v>
      </c>
      <c r="T2972">
        <v>91</v>
      </c>
      <c r="U2972">
        <f t="shared" si="467"/>
        <v>91</v>
      </c>
      <c r="V2972" t="str">
        <f t="shared" si="468"/>
        <v/>
      </c>
      <c r="W2972" t="b">
        <v>1</v>
      </c>
      <c r="X2972" t="s">
        <v>8269</v>
      </c>
      <c r="Y2972" s="3">
        <f t="shared" si="469"/>
        <v>1.06</v>
      </c>
      <c r="Z2972" s="4">
        <f t="shared" si="462"/>
        <v>69.890109890109883</v>
      </c>
      <c r="AA2972" t="s">
        <v>8313</v>
      </c>
      <c r="AB2972" t="s">
        <v>8314</v>
      </c>
      <c r="AC2972">
        <f>1</f>
        <v>1</v>
      </c>
    </row>
    <row r="2973" spans="1:29" ht="43.2" x14ac:dyDescent="0.3">
      <c r="A2973">
        <v>2971</v>
      </c>
      <c r="B2973" s="1" t="s">
        <v>2971</v>
      </c>
      <c r="C2973" s="1" t="s">
        <v>7081</v>
      </c>
      <c r="D2973">
        <v>3200</v>
      </c>
      <c r="E2973">
        <f>VLOOKUP(D2973,LU_A!$C$2:$D$13,1,TRUE)</f>
        <v>1000</v>
      </c>
      <c r="F2973" t="str">
        <f>VLOOKUP($D2973,LU_A!$C$2:$D$13,2,TRUE)</f>
        <v>SmB</v>
      </c>
      <c r="G2973">
        <v>3205</v>
      </c>
      <c r="H2973" t="s">
        <v>8219</v>
      </c>
      <c r="I2973" t="s">
        <v>8224</v>
      </c>
      <c r="J2973" t="s">
        <v>8246</v>
      </c>
      <c r="K2973">
        <v>1409500078</v>
      </c>
      <c r="L2973" s="8">
        <f t="shared" si="460"/>
        <v>41882.658310185187</v>
      </c>
      <c r="M2973" s="8">
        <f t="shared" si="463"/>
        <v>41882</v>
      </c>
      <c r="N2973" s="9">
        <f t="shared" si="464"/>
        <v>0.65831018518656492</v>
      </c>
      <c r="O2973">
        <v>1406908078</v>
      </c>
      <c r="P2973" s="8">
        <f t="shared" si="461"/>
        <v>41852.658310185187</v>
      </c>
      <c r="Q2973" s="8">
        <f t="shared" si="465"/>
        <v>41852</v>
      </c>
      <c r="R2973" s="9">
        <f t="shared" si="466"/>
        <v>0.65831018518656492</v>
      </c>
      <c r="S2973" t="b">
        <v>0</v>
      </c>
      <c r="T2973">
        <v>43</v>
      </c>
      <c r="U2973">
        <f t="shared" si="467"/>
        <v>43</v>
      </c>
      <c r="V2973" t="str">
        <f t="shared" si="468"/>
        <v/>
      </c>
      <c r="W2973" t="b">
        <v>1</v>
      </c>
      <c r="X2973" t="s">
        <v>8269</v>
      </c>
      <c r="Y2973" s="3">
        <f t="shared" si="469"/>
        <v>1.0015624999999999</v>
      </c>
      <c r="Z2973" s="4">
        <f t="shared" si="462"/>
        <v>74.534883720930239</v>
      </c>
      <c r="AA2973" t="s">
        <v>8313</v>
      </c>
      <c r="AB2973" t="s">
        <v>8314</v>
      </c>
      <c r="AC2973">
        <f>1</f>
        <v>1</v>
      </c>
    </row>
    <row r="2974" spans="1:29" ht="28.8" x14ac:dyDescent="0.3">
      <c r="A2974">
        <v>2972</v>
      </c>
      <c r="B2974" s="1" t="s">
        <v>2972</v>
      </c>
      <c r="C2974" s="1" t="s">
        <v>7082</v>
      </c>
      <c r="D2974">
        <v>2000</v>
      </c>
      <c r="E2974">
        <f>VLOOKUP(D2974,LU_A!$C$2:$D$13,1,TRUE)</f>
        <v>1000</v>
      </c>
      <c r="F2974" t="str">
        <f>VLOOKUP($D2974,LU_A!$C$2:$D$13,2,TRUE)</f>
        <v>SmB</v>
      </c>
      <c r="G2974">
        <v>2107</v>
      </c>
      <c r="H2974" t="s">
        <v>8219</v>
      </c>
      <c r="I2974" t="s">
        <v>8224</v>
      </c>
      <c r="J2974" t="s">
        <v>8246</v>
      </c>
      <c r="K2974">
        <v>1480899600</v>
      </c>
      <c r="L2974" s="8">
        <f t="shared" si="460"/>
        <v>42709.041666666672</v>
      </c>
      <c r="M2974" s="8">
        <f t="shared" si="463"/>
        <v>42709</v>
      </c>
      <c r="N2974" s="9">
        <f t="shared" si="464"/>
        <v>4.1666666671517305E-2</v>
      </c>
      <c r="O2974">
        <v>1479609520</v>
      </c>
      <c r="P2974" s="8">
        <f t="shared" si="461"/>
        <v>42694.110185185185</v>
      </c>
      <c r="Q2974" s="8">
        <f t="shared" si="465"/>
        <v>42694</v>
      </c>
      <c r="R2974" s="9">
        <f t="shared" si="466"/>
        <v>0.11018518518540077</v>
      </c>
      <c r="S2974" t="b">
        <v>0</v>
      </c>
      <c r="T2974">
        <v>17</v>
      </c>
      <c r="U2974">
        <f t="shared" si="467"/>
        <v>17</v>
      </c>
      <c r="V2974" t="str">
        <f t="shared" si="468"/>
        <v/>
      </c>
      <c r="W2974" t="b">
        <v>1</v>
      </c>
      <c r="X2974" t="s">
        <v>8269</v>
      </c>
      <c r="Y2974" s="3">
        <f t="shared" si="469"/>
        <v>1.0535000000000001</v>
      </c>
      <c r="Z2974" s="4">
        <f t="shared" si="462"/>
        <v>123.94117647058823</v>
      </c>
      <c r="AA2974" t="s">
        <v>8313</v>
      </c>
      <c r="AB2974" t="s">
        <v>8314</v>
      </c>
      <c r="AC2974">
        <f>1</f>
        <v>1</v>
      </c>
    </row>
    <row r="2975" spans="1:29" ht="43.2" x14ac:dyDescent="0.3">
      <c r="A2975">
        <v>2973</v>
      </c>
      <c r="B2975" s="1" t="s">
        <v>2973</v>
      </c>
      <c r="C2975" s="1" t="s">
        <v>7083</v>
      </c>
      <c r="D2975">
        <v>5000</v>
      </c>
      <c r="E2975">
        <f>VLOOKUP(D2975,LU_A!$C$2:$D$13,1,TRUE)</f>
        <v>5000</v>
      </c>
      <c r="F2975" t="str">
        <f>VLOOKUP($D2975,LU_A!$C$2:$D$13,2,TRUE)</f>
        <v>SmC</v>
      </c>
      <c r="G2975">
        <v>8740</v>
      </c>
      <c r="H2975" t="s">
        <v>8219</v>
      </c>
      <c r="I2975" t="s">
        <v>8224</v>
      </c>
      <c r="J2975" t="s">
        <v>8246</v>
      </c>
      <c r="K2975">
        <v>1451620800</v>
      </c>
      <c r="L2975" s="8">
        <f t="shared" si="460"/>
        <v>42370.166666666672</v>
      </c>
      <c r="M2975" s="8">
        <f t="shared" si="463"/>
        <v>42370</v>
      </c>
      <c r="N2975" s="9">
        <f t="shared" si="464"/>
        <v>0.16666666667151731</v>
      </c>
      <c r="O2975">
        <v>1449171508</v>
      </c>
      <c r="P2975" s="8">
        <f t="shared" si="461"/>
        <v>42341.818379629629</v>
      </c>
      <c r="Q2975" s="8">
        <f t="shared" si="465"/>
        <v>42341</v>
      </c>
      <c r="R2975" s="9">
        <f t="shared" si="466"/>
        <v>0.81837962962890742</v>
      </c>
      <c r="S2975" t="b">
        <v>0</v>
      </c>
      <c r="T2975">
        <v>33</v>
      </c>
      <c r="U2975">
        <f t="shared" si="467"/>
        <v>33</v>
      </c>
      <c r="V2975" t="str">
        <f t="shared" si="468"/>
        <v/>
      </c>
      <c r="W2975" t="b">
        <v>1</v>
      </c>
      <c r="X2975" t="s">
        <v>8269</v>
      </c>
      <c r="Y2975" s="3">
        <f t="shared" si="469"/>
        <v>1.748</v>
      </c>
      <c r="Z2975" s="4">
        <f t="shared" si="462"/>
        <v>264.84848484848487</v>
      </c>
      <c r="AA2975" t="s">
        <v>8313</v>
      </c>
      <c r="AB2975" t="s">
        <v>8314</v>
      </c>
      <c r="AC2975">
        <f>1</f>
        <v>1</v>
      </c>
    </row>
    <row r="2976" spans="1:29" ht="57.6" x14ac:dyDescent="0.3">
      <c r="A2976">
        <v>2974</v>
      </c>
      <c r="B2976" s="1" t="s">
        <v>2974</v>
      </c>
      <c r="C2976" s="1" t="s">
        <v>7084</v>
      </c>
      <c r="D2976">
        <v>5000</v>
      </c>
      <c r="E2976">
        <f>VLOOKUP(D2976,LU_A!$C$2:$D$13,1,TRUE)</f>
        <v>5000</v>
      </c>
      <c r="F2976" t="str">
        <f>VLOOKUP($D2976,LU_A!$C$2:$D$13,2,TRUE)</f>
        <v>SmC</v>
      </c>
      <c r="G2976">
        <v>5100</v>
      </c>
      <c r="H2976" t="s">
        <v>8219</v>
      </c>
      <c r="I2976" t="s">
        <v>8224</v>
      </c>
      <c r="J2976" t="s">
        <v>8246</v>
      </c>
      <c r="K2976">
        <v>1411695300</v>
      </c>
      <c r="L2976" s="8">
        <f t="shared" si="460"/>
        <v>41908.065972222219</v>
      </c>
      <c r="M2976" s="8">
        <f t="shared" si="463"/>
        <v>41908</v>
      </c>
      <c r="N2976" s="9">
        <f t="shared" si="464"/>
        <v>6.5972222218988463E-2</v>
      </c>
      <c r="O2976">
        <v>1409275671</v>
      </c>
      <c r="P2976" s="8">
        <f t="shared" si="461"/>
        <v>41880.061006944445</v>
      </c>
      <c r="Q2976" s="8">
        <f t="shared" si="465"/>
        <v>41880</v>
      </c>
      <c r="R2976" s="9">
        <f t="shared" si="466"/>
        <v>6.1006944444670808E-2</v>
      </c>
      <c r="S2976" t="b">
        <v>0</v>
      </c>
      <c r="T2976">
        <v>87</v>
      </c>
      <c r="U2976">
        <f t="shared" si="467"/>
        <v>87</v>
      </c>
      <c r="V2976" t="str">
        <f t="shared" si="468"/>
        <v/>
      </c>
      <c r="W2976" t="b">
        <v>1</v>
      </c>
      <c r="X2976" t="s">
        <v>8269</v>
      </c>
      <c r="Y2976" s="3">
        <f t="shared" si="469"/>
        <v>1.02</v>
      </c>
      <c r="Z2976" s="4">
        <f t="shared" si="462"/>
        <v>58.620689655172413</v>
      </c>
      <c r="AA2976" t="s">
        <v>8313</v>
      </c>
      <c r="AB2976" t="s">
        <v>8314</v>
      </c>
      <c r="AC2976">
        <f>1</f>
        <v>1</v>
      </c>
    </row>
    <row r="2977" spans="1:29" ht="43.2" x14ac:dyDescent="0.3">
      <c r="A2977">
        <v>2975</v>
      </c>
      <c r="B2977" s="1" t="s">
        <v>2975</v>
      </c>
      <c r="C2977" s="1" t="s">
        <v>7085</v>
      </c>
      <c r="D2977">
        <v>8000</v>
      </c>
      <c r="E2977">
        <f>VLOOKUP(D2977,LU_A!$C$2:$D$13,1,TRUE)</f>
        <v>5000</v>
      </c>
      <c r="F2977" t="str">
        <f>VLOOKUP($D2977,LU_A!$C$2:$D$13,2,TRUE)</f>
        <v>SmC</v>
      </c>
      <c r="G2977">
        <v>8010</v>
      </c>
      <c r="H2977" t="s">
        <v>8219</v>
      </c>
      <c r="I2977" t="s">
        <v>8224</v>
      </c>
      <c r="J2977" t="s">
        <v>8246</v>
      </c>
      <c r="K2977">
        <v>1417057200</v>
      </c>
      <c r="L2977" s="8">
        <f t="shared" si="460"/>
        <v>41970.125</v>
      </c>
      <c r="M2977" s="8">
        <f t="shared" si="463"/>
        <v>41970</v>
      </c>
      <c r="N2977" s="9">
        <f t="shared" si="464"/>
        <v>0.125</v>
      </c>
      <c r="O2977">
        <v>1414599886</v>
      </c>
      <c r="P2977" s="8">
        <f t="shared" si="461"/>
        <v>41941.683865740742</v>
      </c>
      <c r="Q2977" s="8">
        <f t="shared" si="465"/>
        <v>41941</v>
      </c>
      <c r="R2977" s="9">
        <f t="shared" si="466"/>
        <v>0.68386574074247619</v>
      </c>
      <c r="S2977" t="b">
        <v>0</v>
      </c>
      <c r="T2977">
        <v>113</v>
      </c>
      <c r="U2977">
        <f t="shared" si="467"/>
        <v>113</v>
      </c>
      <c r="V2977" t="str">
        <f t="shared" si="468"/>
        <v/>
      </c>
      <c r="W2977" t="b">
        <v>1</v>
      </c>
      <c r="X2977" t="s">
        <v>8269</v>
      </c>
      <c r="Y2977" s="3">
        <f t="shared" si="469"/>
        <v>1.00125</v>
      </c>
      <c r="Z2977" s="4">
        <f t="shared" si="462"/>
        <v>70.884955752212392</v>
      </c>
      <c r="AA2977" t="s">
        <v>8313</v>
      </c>
      <c r="AB2977" t="s">
        <v>8314</v>
      </c>
      <c r="AC2977">
        <f>1</f>
        <v>1</v>
      </c>
    </row>
    <row r="2978" spans="1:29" ht="43.2" x14ac:dyDescent="0.3">
      <c r="A2978">
        <v>2976</v>
      </c>
      <c r="B2978" s="1" t="s">
        <v>2976</v>
      </c>
      <c r="C2978" s="1" t="s">
        <v>7086</v>
      </c>
      <c r="D2978">
        <v>70</v>
      </c>
      <c r="E2978">
        <f>VLOOKUP(D2978,LU_A!$C$2:$D$13,1,TRUE)</f>
        <v>0</v>
      </c>
      <c r="F2978" t="str">
        <f>VLOOKUP($D2978,LU_A!$C$2:$D$13,2,TRUE)</f>
        <v>SmA</v>
      </c>
      <c r="G2978">
        <v>120</v>
      </c>
      <c r="H2978" t="s">
        <v>8219</v>
      </c>
      <c r="I2978" t="s">
        <v>8225</v>
      </c>
      <c r="J2978" t="s">
        <v>8247</v>
      </c>
      <c r="K2978">
        <v>1457870400</v>
      </c>
      <c r="L2978" s="8">
        <f t="shared" si="460"/>
        <v>42442.5</v>
      </c>
      <c r="M2978" s="8">
        <f t="shared" si="463"/>
        <v>42442</v>
      </c>
      <c r="N2978" s="9">
        <f t="shared" si="464"/>
        <v>0.5</v>
      </c>
      <c r="O2978">
        <v>1456421530</v>
      </c>
      <c r="P2978" s="8">
        <f t="shared" si="461"/>
        <v>42425.730671296296</v>
      </c>
      <c r="Q2978" s="8">
        <f t="shared" si="465"/>
        <v>42425</v>
      </c>
      <c r="R2978" s="9">
        <f t="shared" si="466"/>
        <v>0.73067129629635019</v>
      </c>
      <c r="S2978" t="b">
        <v>0</v>
      </c>
      <c r="T2978">
        <v>14</v>
      </c>
      <c r="U2978">
        <f t="shared" si="467"/>
        <v>14</v>
      </c>
      <c r="V2978" t="str">
        <f t="shared" si="468"/>
        <v/>
      </c>
      <c r="W2978" t="b">
        <v>1</v>
      </c>
      <c r="X2978" t="s">
        <v>8269</v>
      </c>
      <c r="Y2978" s="3">
        <f t="shared" si="469"/>
        <v>1.7142857142857142</v>
      </c>
      <c r="Z2978" s="4">
        <f t="shared" si="462"/>
        <v>8.5714285714285712</v>
      </c>
      <c r="AA2978" t="s">
        <v>8313</v>
      </c>
      <c r="AB2978" t="s">
        <v>8314</v>
      </c>
      <c r="AC2978">
        <f>1</f>
        <v>1</v>
      </c>
    </row>
    <row r="2979" spans="1:29" ht="57.6" x14ac:dyDescent="0.3">
      <c r="A2979">
        <v>2977</v>
      </c>
      <c r="B2979" s="1" t="s">
        <v>2977</v>
      </c>
      <c r="C2979" s="1" t="s">
        <v>7087</v>
      </c>
      <c r="D2979">
        <v>3000</v>
      </c>
      <c r="E2979">
        <f>VLOOKUP(D2979,LU_A!$C$2:$D$13,1,TRUE)</f>
        <v>1000</v>
      </c>
      <c r="F2979" t="str">
        <f>VLOOKUP($D2979,LU_A!$C$2:$D$13,2,TRUE)</f>
        <v>SmB</v>
      </c>
      <c r="G2979">
        <v>3407</v>
      </c>
      <c r="H2979" t="s">
        <v>8219</v>
      </c>
      <c r="I2979" t="s">
        <v>8224</v>
      </c>
      <c r="J2979" t="s">
        <v>8246</v>
      </c>
      <c r="K2979">
        <v>1427076840</v>
      </c>
      <c r="L2979" s="8">
        <f t="shared" si="460"/>
        <v>42086.093055555553</v>
      </c>
      <c r="M2979" s="8">
        <f t="shared" si="463"/>
        <v>42086</v>
      </c>
      <c r="N2979" s="9">
        <f t="shared" si="464"/>
        <v>9.3055555553291924E-2</v>
      </c>
      <c r="O2979">
        <v>1421960934</v>
      </c>
      <c r="P2979" s="8">
        <f t="shared" si="461"/>
        <v>42026.88118055556</v>
      </c>
      <c r="Q2979" s="8">
        <f t="shared" si="465"/>
        <v>42026</v>
      </c>
      <c r="R2979" s="9">
        <f t="shared" si="466"/>
        <v>0.88118055555969477</v>
      </c>
      <c r="S2979" t="b">
        <v>0</v>
      </c>
      <c r="T2979">
        <v>30</v>
      </c>
      <c r="U2979">
        <f t="shared" si="467"/>
        <v>30</v>
      </c>
      <c r="V2979" t="str">
        <f t="shared" si="468"/>
        <v/>
      </c>
      <c r="W2979" t="b">
        <v>1</v>
      </c>
      <c r="X2979" t="s">
        <v>8269</v>
      </c>
      <c r="Y2979" s="3">
        <f t="shared" si="469"/>
        <v>1.1356666666666666</v>
      </c>
      <c r="Z2979" s="4">
        <f t="shared" si="462"/>
        <v>113.56666666666666</v>
      </c>
      <c r="AA2979" t="s">
        <v>8313</v>
      </c>
      <c r="AB2979" t="s">
        <v>8314</v>
      </c>
      <c r="AC2979">
        <f>1</f>
        <v>1</v>
      </c>
    </row>
    <row r="2980" spans="1:29" ht="57.6" x14ac:dyDescent="0.3">
      <c r="A2980">
        <v>2978</v>
      </c>
      <c r="B2980" s="1" t="s">
        <v>2978</v>
      </c>
      <c r="C2980" s="1" t="s">
        <v>7088</v>
      </c>
      <c r="D2980">
        <v>750</v>
      </c>
      <c r="E2980">
        <f>VLOOKUP(D2980,LU_A!$C$2:$D$13,1,TRUE)</f>
        <v>0</v>
      </c>
      <c r="F2980" t="str">
        <f>VLOOKUP($D2980,LU_A!$C$2:$D$13,2,TRUE)</f>
        <v>SmA</v>
      </c>
      <c r="G2980">
        <v>971</v>
      </c>
      <c r="H2980" t="s">
        <v>8219</v>
      </c>
      <c r="I2980" t="s">
        <v>8224</v>
      </c>
      <c r="J2980" t="s">
        <v>8246</v>
      </c>
      <c r="K2980">
        <v>1413784740</v>
      </c>
      <c r="L2980" s="8">
        <f t="shared" si="460"/>
        <v>41932.249305555553</v>
      </c>
      <c r="M2980" s="8">
        <f t="shared" si="463"/>
        <v>41932</v>
      </c>
      <c r="N2980" s="9">
        <f t="shared" si="464"/>
        <v>0.24930555555329192</v>
      </c>
      <c r="O2980">
        <v>1412954547</v>
      </c>
      <c r="P2980" s="8">
        <f t="shared" si="461"/>
        <v>41922.640590277777</v>
      </c>
      <c r="Q2980" s="8">
        <f t="shared" si="465"/>
        <v>41922</v>
      </c>
      <c r="R2980" s="9">
        <f t="shared" si="466"/>
        <v>0.640590277776937</v>
      </c>
      <c r="S2980" t="b">
        <v>0</v>
      </c>
      <c r="T2980">
        <v>16</v>
      </c>
      <c r="U2980">
        <f t="shared" si="467"/>
        <v>16</v>
      </c>
      <c r="V2980" t="str">
        <f t="shared" si="468"/>
        <v/>
      </c>
      <c r="W2980" t="b">
        <v>1</v>
      </c>
      <c r="X2980" t="s">
        <v>8269</v>
      </c>
      <c r="Y2980" s="3">
        <f t="shared" si="469"/>
        <v>1.2946666666666666</v>
      </c>
      <c r="Z2980" s="4">
        <f t="shared" si="462"/>
        <v>60.6875</v>
      </c>
      <c r="AA2980" t="s">
        <v>8313</v>
      </c>
      <c r="AB2980" t="s">
        <v>8314</v>
      </c>
      <c r="AC2980">
        <f>1</f>
        <v>1</v>
      </c>
    </row>
    <row r="2981" spans="1:29" ht="43.2" x14ac:dyDescent="0.3">
      <c r="A2981">
        <v>2979</v>
      </c>
      <c r="B2981" s="1" t="s">
        <v>2979</v>
      </c>
      <c r="C2981" s="1" t="s">
        <v>7089</v>
      </c>
      <c r="D2981">
        <v>5000</v>
      </c>
      <c r="E2981">
        <f>VLOOKUP(D2981,LU_A!$C$2:$D$13,1,TRUE)</f>
        <v>5000</v>
      </c>
      <c r="F2981" t="str">
        <f>VLOOKUP($D2981,LU_A!$C$2:$D$13,2,TRUE)</f>
        <v>SmC</v>
      </c>
      <c r="G2981">
        <v>5070</v>
      </c>
      <c r="H2981" t="s">
        <v>8219</v>
      </c>
      <c r="I2981" t="s">
        <v>8224</v>
      </c>
      <c r="J2981" t="s">
        <v>8246</v>
      </c>
      <c r="K2981">
        <v>1420524000</v>
      </c>
      <c r="L2981" s="8">
        <f t="shared" si="460"/>
        <v>42010.25</v>
      </c>
      <c r="M2981" s="8">
        <f t="shared" si="463"/>
        <v>42010</v>
      </c>
      <c r="N2981" s="9">
        <f t="shared" si="464"/>
        <v>0.25</v>
      </c>
      <c r="O2981">
        <v>1419104823</v>
      </c>
      <c r="P2981" s="8">
        <f t="shared" si="461"/>
        <v>41993.824340277773</v>
      </c>
      <c r="Q2981" s="8">
        <f t="shared" si="465"/>
        <v>41993</v>
      </c>
      <c r="R2981" s="9">
        <f t="shared" si="466"/>
        <v>0.82434027777344454</v>
      </c>
      <c r="S2981" t="b">
        <v>0</v>
      </c>
      <c r="T2981">
        <v>46</v>
      </c>
      <c r="U2981">
        <f t="shared" si="467"/>
        <v>46</v>
      </c>
      <c r="V2981" t="str">
        <f t="shared" si="468"/>
        <v/>
      </c>
      <c r="W2981" t="b">
        <v>1</v>
      </c>
      <c r="X2981" t="s">
        <v>8269</v>
      </c>
      <c r="Y2981" s="3">
        <f t="shared" si="469"/>
        <v>1.014</v>
      </c>
      <c r="Z2981" s="4">
        <f t="shared" si="462"/>
        <v>110.21739130434783</v>
      </c>
      <c r="AA2981" t="s">
        <v>8313</v>
      </c>
      <c r="AB2981" t="s">
        <v>8314</v>
      </c>
      <c r="AC2981">
        <f>1</f>
        <v>1</v>
      </c>
    </row>
    <row r="2982" spans="1:29" ht="43.2" x14ac:dyDescent="0.3">
      <c r="A2982">
        <v>2980</v>
      </c>
      <c r="B2982" s="1" t="s">
        <v>2980</v>
      </c>
      <c r="C2982" s="1" t="s">
        <v>7090</v>
      </c>
      <c r="D2982">
        <v>3000</v>
      </c>
      <c r="E2982">
        <f>VLOOKUP(D2982,LU_A!$C$2:$D$13,1,TRUE)</f>
        <v>1000</v>
      </c>
      <c r="F2982" t="str">
        <f>VLOOKUP($D2982,LU_A!$C$2:$D$13,2,TRUE)</f>
        <v>SmB</v>
      </c>
      <c r="G2982">
        <v>3275</v>
      </c>
      <c r="H2982" t="s">
        <v>8219</v>
      </c>
      <c r="I2982" t="s">
        <v>8224</v>
      </c>
      <c r="J2982" t="s">
        <v>8246</v>
      </c>
      <c r="K2982">
        <v>1440381600</v>
      </c>
      <c r="L2982" s="8">
        <f t="shared" si="460"/>
        <v>42240.083333333328</v>
      </c>
      <c r="M2982" s="8">
        <f t="shared" si="463"/>
        <v>42240</v>
      </c>
      <c r="N2982" s="9">
        <f t="shared" si="464"/>
        <v>8.3333333328482695E-2</v>
      </c>
      <c r="O2982">
        <v>1438639130</v>
      </c>
      <c r="P2982" s="8">
        <f t="shared" si="461"/>
        <v>42219.915856481486</v>
      </c>
      <c r="Q2982" s="8">
        <f t="shared" si="465"/>
        <v>42219</v>
      </c>
      <c r="R2982" s="9">
        <f t="shared" si="466"/>
        <v>0.91585648148611654</v>
      </c>
      <c r="S2982" t="b">
        <v>0</v>
      </c>
      <c r="T2982">
        <v>24</v>
      </c>
      <c r="U2982">
        <f t="shared" si="467"/>
        <v>24</v>
      </c>
      <c r="V2982" t="str">
        <f t="shared" si="468"/>
        <v/>
      </c>
      <c r="W2982" t="b">
        <v>1</v>
      </c>
      <c r="X2982" t="s">
        <v>8269</v>
      </c>
      <c r="Y2982" s="3">
        <f t="shared" si="469"/>
        <v>1.0916666666666666</v>
      </c>
      <c r="Z2982" s="4">
        <f t="shared" si="462"/>
        <v>136.45833333333334</v>
      </c>
      <c r="AA2982" t="s">
        <v>8313</v>
      </c>
      <c r="AB2982" t="s">
        <v>8314</v>
      </c>
      <c r="AC2982">
        <f>1</f>
        <v>1</v>
      </c>
    </row>
    <row r="2983" spans="1:29" ht="57.6" x14ac:dyDescent="0.3">
      <c r="A2983">
        <v>2981</v>
      </c>
      <c r="B2983" s="1" t="s">
        <v>2981</v>
      </c>
      <c r="C2983" s="1" t="s">
        <v>7091</v>
      </c>
      <c r="D2983">
        <v>4000</v>
      </c>
      <c r="E2983">
        <f>VLOOKUP(D2983,LU_A!$C$2:$D$13,1,TRUE)</f>
        <v>1000</v>
      </c>
      <c r="F2983" t="str">
        <f>VLOOKUP($D2983,LU_A!$C$2:$D$13,2,TRUE)</f>
        <v>SmB</v>
      </c>
      <c r="G2983">
        <v>5157</v>
      </c>
      <c r="H2983" t="s">
        <v>8219</v>
      </c>
      <c r="I2983" t="s">
        <v>8241</v>
      </c>
      <c r="J2983" t="s">
        <v>8249</v>
      </c>
      <c r="K2983">
        <v>1443014756</v>
      </c>
      <c r="L2983" s="8">
        <f t="shared" si="460"/>
        <v>42270.559675925921</v>
      </c>
      <c r="M2983" s="8">
        <f t="shared" si="463"/>
        <v>42270</v>
      </c>
      <c r="N2983" s="9">
        <f t="shared" si="464"/>
        <v>0.559675925920601</v>
      </c>
      <c r="O2983">
        <v>1439126756</v>
      </c>
      <c r="P2983" s="8">
        <f t="shared" si="461"/>
        <v>42225.559675925921</v>
      </c>
      <c r="Q2983" s="8">
        <f t="shared" si="465"/>
        <v>42225</v>
      </c>
      <c r="R2983" s="9">
        <f t="shared" si="466"/>
        <v>0.559675925920601</v>
      </c>
      <c r="S2983" t="b">
        <v>1</v>
      </c>
      <c r="T2983">
        <v>97</v>
      </c>
      <c r="U2983">
        <f t="shared" si="467"/>
        <v>97</v>
      </c>
      <c r="V2983" t="str">
        <f t="shared" si="468"/>
        <v/>
      </c>
      <c r="W2983" t="b">
        <v>1</v>
      </c>
      <c r="X2983" t="s">
        <v>8301</v>
      </c>
      <c r="Y2983" s="3">
        <f t="shared" si="469"/>
        <v>1.28925</v>
      </c>
      <c r="Z2983" s="4">
        <f t="shared" si="462"/>
        <v>53.164948453608247</v>
      </c>
      <c r="AA2983" t="s">
        <v>8313</v>
      </c>
      <c r="AB2983" t="s">
        <v>8353</v>
      </c>
      <c r="AC2983">
        <f>1</f>
        <v>1</v>
      </c>
    </row>
    <row r="2984" spans="1:29" ht="28.8" x14ac:dyDescent="0.3">
      <c r="A2984">
        <v>2982</v>
      </c>
      <c r="B2984" s="1" t="s">
        <v>2982</v>
      </c>
      <c r="C2984" s="1" t="s">
        <v>7092</v>
      </c>
      <c r="D2984">
        <v>5000</v>
      </c>
      <c r="E2984">
        <f>VLOOKUP(D2984,LU_A!$C$2:$D$13,1,TRUE)</f>
        <v>5000</v>
      </c>
      <c r="F2984" t="str">
        <f>VLOOKUP($D2984,LU_A!$C$2:$D$13,2,TRUE)</f>
        <v>SmC</v>
      </c>
      <c r="G2984">
        <v>5103</v>
      </c>
      <c r="H2984" t="s">
        <v>8219</v>
      </c>
      <c r="I2984" t="s">
        <v>8225</v>
      </c>
      <c r="J2984" t="s">
        <v>8247</v>
      </c>
      <c r="K2984">
        <v>1455208143</v>
      </c>
      <c r="L2984" s="8">
        <f t="shared" si="460"/>
        <v>42411.686840277776</v>
      </c>
      <c r="M2984" s="8">
        <f t="shared" si="463"/>
        <v>42411</v>
      </c>
      <c r="N2984" s="9">
        <f t="shared" si="464"/>
        <v>0.68684027777635492</v>
      </c>
      <c r="O2984">
        <v>1452616143</v>
      </c>
      <c r="P2984" s="8">
        <f t="shared" si="461"/>
        <v>42381.686840277776</v>
      </c>
      <c r="Q2984" s="8">
        <f t="shared" si="465"/>
        <v>42381</v>
      </c>
      <c r="R2984" s="9">
        <f t="shared" si="466"/>
        <v>0.68684027777635492</v>
      </c>
      <c r="S2984" t="b">
        <v>1</v>
      </c>
      <c r="T2984">
        <v>59</v>
      </c>
      <c r="U2984">
        <f t="shared" si="467"/>
        <v>59</v>
      </c>
      <c r="V2984" t="str">
        <f t="shared" si="468"/>
        <v/>
      </c>
      <c r="W2984" t="b">
        <v>1</v>
      </c>
      <c r="X2984" t="s">
        <v>8301</v>
      </c>
      <c r="Y2984" s="3">
        <f t="shared" si="469"/>
        <v>1.0206</v>
      </c>
      <c r="Z2984" s="4">
        <f t="shared" si="462"/>
        <v>86.491525423728817</v>
      </c>
      <c r="AA2984" t="s">
        <v>8313</v>
      </c>
      <c r="AB2984" t="s">
        <v>8353</v>
      </c>
      <c r="AC2984">
        <f>1</f>
        <v>1</v>
      </c>
    </row>
    <row r="2985" spans="1:29" ht="43.2" x14ac:dyDescent="0.3">
      <c r="A2985">
        <v>2983</v>
      </c>
      <c r="B2985" s="1" t="s">
        <v>2983</v>
      </c>
      <c r="C2985" s="1" t="s">
        <v>7093</v>
      </c>
      <c r="D2985">
        <v>116000</v>
      </c>
      <c r="E2985">
        <f>VLOOKUP(D2985,LU_A!$C$2:$D$13,1,TRUE)</f>
        <v>50000</v>
      </c>
      <c r="F2985" t="str">
        <f>VLOOKUP($D2985,LU_A!$C$2:$D$13,2,TRUE)</f>
        <v>LgD</v>
      </c>
      <c r="G2985">
        <v>169985.91</v>
      </c>
      <c r="H2985" t="s">
        <v>8219</v>
      </c>
      <c r="I2985" t="s">
        <v>8224</v>
      </c>
      <c r="J2985" t="s">
        <v>8246</v>
      </c>
      <c r="K2985">
        <v>1415722236</v>
      </c>
      <c r="L2985" s="8">
        <f t="shared" si="460"/>
        <v>41954.674027777779</v>
      </c>
      <c r="M2985" s="8">
        <f t="shared" si="463"/>
        <v>41954</v>
      </c>
      <c r="N2985" s="9">
        <f t="shared" si="464"/>
        <v>0.67402777777897427</v>
      </c>
      <c r="O2985">
        <v>1410534636</v>
      </c>
      <c r="P2985" s="8">
        <f t="shared" si="461"/>
        <v>41894.632361111115</v>
      </c>
      <c r="Q2985" s="8">
        <f t="shared" si="465"/>
        <v>41894</v>
      </c>
      <c r="R2985" s="9">
        <f t="shared" si="466"/>
        <v>0.63236111111473292</v>
      </c>
      <c r="S2985" t="b">
        <v>1</v>
      </c>
      <c r="T2985">
        <v>1095</v>
      </c>
      <c r="U2985">
        <f t="shared" si="467"/>
        <v>1095</v>
      </c>
      <c r="V2985" t="str">
        <f t="shared" si="468"/>
        <v/>
      </c>
      <c r="W2985" t="b">
        <v>1</v>
      </c>
      <c r="X2985" t="s">
        <v>8301</v>
      </c>
      <c r="Y2985" s="3">
        <f t="shared" si="469"/>
        <v>1.465395775862069</v>
      </c>
      <c r="Z2985" s="4">
        <f t="shared" si="462"/>
        <v>155.23827397260274</v>
      </c>
      <c r="AA2985" t="s">
        <v>8313</v>
      </c>
      <c r="AB2985" t="s">
        <v>8353</v>
      </c>
      <c r="AC2985">
        <f>1</f>
        <v>1</v>
      </c>
    </row>
    <row r="2986" spans="1:29" ht="57.6" x14ac:dyDescent="0.3">
      <c r="A2986">
        <v>2984</v>
      </c>
      <c r="B2986" s="1" t="s">
        <v>2984</v>
      </c>
      <c r="C2986" s="1" t="s">
        <v>7094</v>
      </c>
      <c r="D2986">
        <v>25000</v>
      </c>
      <c r="E2986">
        <f>VLOOKUP(D2986,LU_A!$C$2:$D$13,1,TRUE)</f>
        <v>25000</v>
      </c>
      <c r="F2986" t="str">
        <f>VLOOKUP($D2986,LU_A!$C$2:$D$13,2,TRUE)</f>
        <v>MedC</v>
      </c>
      <c r="G2986">
        <v>25088</v>
      </c>
      <c r="H2986" t="s">
        <v>8219</v>
      </c>
      <c r="I2986" t="s">
        <v>8224</v>
      </c>
      <c r="J2986" t="s">
        <v>8246</v>
      </c>
      <c r="K2986">
        <v>1472020881</v>
      </c>
      <c r="L2986" s="8">
        <f t="shared" si="460"/>
        <v>42606.278715277775</v>
      </c>
      <c r="M2986" s="8">
        <f t="shared" si="463"/>
        <v>42606</v>
      </c>
      <c r="N2986" s="9">
        <f t="shared" si="464"/>
        <v>0.27871527777460869</v>
      </c>
      <c r="O2986">
        <v>1469428881</v>
      </c>
      <c r="P2986" s="8">
        <f t="shared" si="461"/>
        <v>42576.278715277775</v>
      </c>
      <c r="Q2986" s="8">
        <f t="shared" si="465"/>
        <v>42576</v>
      </c>
      <c r="R2986" s="9">
        <f t="shared" si="466"/>
        <v>0.27871527777460869</v>
      </c>
      <c r="S2986" t="b">
        <v>1</v>
      </c>
      <c r="T2986">
        <v>218</v>
      </c>
      <c r="U2986">
        <f t="shared" si="467"/>
        <v>218</v>
      </c>
      <c r="V2986" t="str">
        <f t="shared" si="468"/>
        <v/>
      </c>
      <c r="W2986" t="b">
        <v>1</v>
      </c>
      <c r="X2986" t="s">
        <v>8301</v>
      </c>
      <c r="Y2986" s="3">
        <f t="shared" si="469"/>
        <v>1.00352</v>
      </c>
      <c r="Z2986" s="4">
        <f t="shared" si="462"/>
        <v>115.08256880733946</v>
      </c>
      <c r="AA2986" t="s">
        <v>8313</v>
      </c>
      <c r="AB2986" t="s">
        <v>8353</v>
      </c>
      <c r="AC2986">
        <f>1</f>
        <v>1</v>
      </c>
    </row>
    <row r="2987" spans="1:29" ht="57.6" x14ac:dyDescent="0.3">
      <c r="A2987">
        <v>2985</v>
      </c>
      <c r="B2987" s="1" t="s">
        <v>2985</v>
      </c>
      <c r="C2987" s="1" t="s">
        <v>7095</v>
      </c>
      <c r="D2987">
        <v>10000</v>
      </c>
      <c r="E2987">
        <f>VLOOKUP(D2987,LU_A!$C$2:$D$13,1,TRUE)</f>
        <v>10000</v>
      </c>
      <c r="F2987" t="str">
        <f>VLOOKUP($D2987,LU_A!$C$2:$D$13,2,TRUE)</f>
        <v>SmD</v>
      </c>
      <c r="G2987">
        <v>12165</v>
      </c>
      <c r="H2987" t="s">
        <v>8219</v>
      </c>
      <c r="I2987" t="s">
        <v>8228</v>
      </c>
      <c r="J2987" t="s">
        <v>8250</v>
      </c>
      <c r="K2987">
        <v>1477886400</v>
      </c>
      <c r="L2987" s="8">
        <f t="shared" si="460"/>
        <v>42674.166666666672</v>
      </c>
      <c r="M2987" s="8">
        <f t="shared" si="463"/>
        <v>42674</v>
      </c>
      <c r="N2987" s="9">
        <f t="shared" si="464"/>
        <v>0.16666666667151731</v>
      </c>
      <c r="O2987">
        <v>1476228128</v>
      </c>
      <c r="P2987" s="8">
        <f t="shared" si="461"/>
        <v>42654.973703703698</v>
      </c>
      <c r="Q2987" s="8">
        <f t="shared" si="465"/>
        <v>42654</v>
      </c>
      <c r="R2987" s="9">
        <f t="shared" si="466"/>
        <v>0.973703703697538</v>
      </c>
      <c r="S2987" t="b">
        <v>0</v>
      </c>
      <c r="T2987">
        <v>111</v>
      </c>
      <c r="U2987">
        <f t="shared" si="467"/>
        <v>111</v>
      </c>
      <c r="V2987" t="str">
        <f t="shared" si="468"/>
        <v/>
      </c>
      <c r="W2987" t="b">
        <v>1</v>
      </c>
      <c r="X2987" t="s">
        <v>8301</v>
      </c>
      <c r="Y2987" s="3">
        <f t="shared" si="469"/>
        <v>1.2164999999999999</v>
      </c>
      <c r="Z2987" s="4">
        <f t="shared" si="462"/>
        <v>109.5945945945946</v>
      </c>
      <c r="AA2987" t="s">
        <v>8313</v>
      </c>
      <c r="AB2987" t="s">
        <v>8353</v>
      </c>
      <c r="AC2987">
        <f>1</f>
        <v>1</v>
      </c>
    </row>
    <row r="2988" spans="1:29" ht="43.2" x14ac:dyDescent="0.3">
      <c r="A2988">
        <v>2986</v>
      </c>
      <c r="B2988" s="1" t="s">
        <v>2986</v>
      </c>
      <c r="C2988" s="1" t="s">
        <v>7096</v>
      </c>
      <c r="D2988">
        <v>2400</v>
      </c>
      <c r="E2988">
        <f>VLOOKUP(D2988,LU_A!$C$2:$D$13,1,TRUE)</f>
        <v>1000</v>
      </c>
      <c r="F2988" t="str">
        <f>VLOOKUP($D2988,LU_A!$C$2:$D$13,2,TRUE)</f>
        <v>SmB</v>
      </c>
      <c r="G2988">
        <v>2532</v>
      </c>
      <c r="H2988" t="s">
        <v>8219</v>
      </c>
      <c r="I2988" t="s">
        <v>8225</v>
      </c>
      <c r="J2988" t="s">
        <v>8247</v>
      </c>
      <c r="K2988">
        <v>1462100406</v>
      </c>
      <c r="L2988" s="8">
        <f t="shared" si="460"/>
        <v>42491.458402777775</v>
      </c>
      <c r="M2988" s="8">
        <f t="shared" si="463"/>
        <v>42491</v>
      </c>
      <c r="N2988" s="9">
        <f t="shared" si="464"/>
        <v>0.45840277777460869</v>
      </c>
      <c r="O2988">
        <v>1456920006</v>
      </c>
      <c r="P2988" s="8">
        <f t="shared" si="461"/>
        <v>42431.500069444446</v>
      </c>
      <c r="Q2988" s="8">
        <f t="shared" si="465"/>
        <v>42431</v>
      </c>
      <c r="R2988" s="9">
        <f t="shared" si="466"/>
        <v>0.500069444446126</v>
      </c>
      <c r="S2988" t="b">
        <v>0</v>
      </c>
      <c r="T2988">
        <v>56</v>
      </c>
      <c r="U2988">
        <f t="shared" si="467"/>
        <v>56</v>
      </c>
      <c r="V2988" t="str">
        <f t="shared" si="468"/>
        <v/>
      </c>
      <c r="W2988" t="b">
        <v>1</v>
      </c>
      <c r="X2988" t="s">
        <v>8301</v>
      </c>
      <c r="Y2988" s="3">
        <f t="shared" si="469"/>
        <v>1.0549999999999999</v>
      </c>
      <c r="Z2988" s="4">
        <f t="shared" si="462"/>
        <v>45.214285714285715</v>
      </c>
      <c r="AA2988" t="s">
        <v>8313</v>
      </c>
      <c r="AB2988" t="s">
        <v>8353</v>
      </c>
      <c r="AC2988">
        <f>1</f>
        <v>1</v>
      </c>
    </row>
    <row r="2989" spans="1:29" ht="57.6" x14ac:dyDescent="0.3">
      <c r="A2989">
        <v>2987</v>
      </c>
      <c r="B2989" s="1" t="s">
        <v>2987</v>
      </c>
      <c r="C2989" s="1" t="s">
        <v>7097</v>
      </c>
      <c r="D2989">
        <v>25000</v>
      </c>
      <c r="E2989">
        <f>VLOOKUP(D2989,LU_A!$C$2:$D$13,1,TRUE)</f>
        <v>25000</v>
      </c>
      <c r="F2989" t="str">
        <f>VLOOKUP($D2989,LU_A!$C$2:$D$13,2,TRUE)</f>
        <v>MedC</v>
      </c>
      <c r="G2989">
        <v>27600.2</v>
      </c>
      <c r="H2989" t="s">
        <v>8219</v>
      </c>
      <c r="I2989" t="s">
        <v>8224</v>
      </c>
      <c r="J2989" t="s">
        <v>8246</v>
      </c>
      <c r="K2989">
        <v>1476316800</v>
      </c>
      <c r="L2989" s="8">
        <f t="shared" si="460"/>
        <v>42656</v>
      </c>
      <c r="M2989" s="8">
        <f t="shared" si="463"/>
        <v>42656</v>
      </c>
      <c r="N2989" s="9">
        <f t="shared" si="464"/>
        <v>0</v>
      </c>
      <c r="O2989">
        <v>1473837751</v>
      </c>
      <c r="P2989" s="8">
        <f t="shared" si="461"/>
        <v>42627.307303240741</v>
      </c>
      <c r="Q2989" s="8">
        <f t="shared" si="465"/>
        <v>42627</v>
      </c>
      <c r="R2989" s="9">
        <f t="shared" si="466"/>
        <v>0.307303240741021</v>
      </c>
      <c r="S2989" t="b">
        <v>0</v>
      </c>
      <c r="T2989">
        <v>265</v>
      </c>
      <c r="U2989">
        <f t="shared" si="467"/>
        <v>265</v>
      </c>
      <c r="V2989" t="str">
        <f t="shared" si="468"/>
        <v/>
      </c>
      <c r="W2989" t="b">
        <v>1</v>
      </c>
      <c r="X2989" t="s">
        <v>8301</v>
      </c>
      <c r="Y2989" s="3">
        <f t="shared" si="469"/>
        <v>1.1040080000000001</v>
      </c>
      <c r="Z2989" s="4">
        <f t="shared" si="462"/>
        <v>104.15169811320754</v>
      </c>
      <c r="AA2989" t="s">
        <v>8313</v>
      </c>
      <c r="AB2989" t="s">
        <v>8353</v>
      </c>
      <c r="AC2989">
        <f>1</f>
        <v>1</v>
      </c>
    </row>
    <row r="2990" spans="1:29" ht="43.2" x14ac:dyDescent="0.3">
      <c r="A2990">
        <v>2988</v>
      </c>
      <c r="B2990" s="1" t="s">
        <v>2988</v>
      </c>
      <c r="C2990" s="1" t="s">
        <v>7098</v>
      </c>
      <c r="D2990">
        <v>1000</v>
      </c>
      <c r="E2990">
        <f>VLOOKUP(D2990,LU_A!$C$2:$D$13,1,TRUE)</f>
        <v>1000</v>
      </c>
      <c r="F2990" t="str">
        <f>VLOOKUP($D2990,LU_A!$C$2:$D$13,2,TRUE)</f>
        <v>SmB</v>
      </c>
      <c r="G2990">
        <v>1000</v>
      </c>
      <c r="H2990" t="s">
        <v>8219</v>
      </c>
      <c r="I2990" t="s">
        <v>8225</v>
      </c>
      <c r="J2990" t="s">
        <v>8247</v>
      </c>
      <c r="K2990">
        <v>1466412081</v>
      </c>
      <c r="L2990" s="8">
        <f t="shared" si="460"/>
        <v>42541.362048611118</v>
      </c>
      <c r="M2990" s="8">
        <f t="shared" si="463"/>
        <v>42541</v>
      </c>
      <c r="N2990" s="9">
        <f t="shared" si="464"/>
        <v>0.3620486111176433</v>
      </c>
      <c r="O2990">
        <v>1463820081</v>
      </c>
      <c r="P2990" s="8">
        <f t="shared" si="461"/>
        <v>42511.362048611118</v>
      </c>
      <c r="Q2990" s="8">
        <f t="shared" si="465"/>
        <v>42511</v>
      </c>
      <c r="R2990" s="9">
        <f t="shared" si="466"/>
        <v>0.3620486111176433</v>
      </c>
      <c r="S2990" t="b">
        <v>0</v>
      </c>
      <c r="T2990">
        <v>28</v>
      </c>
      <c r="U2990">
        <f t="shared" si="467"/>
        <v>28</v>
      </c>
      <c r="V2990" t="str">
        <f t="shared" si="468"/>
        <v/>
      </c>
      <c r="W2990" t="b">
        <v>1</v>
      </c>
      <c r="X2990" t="s">
        <v>8301</v>
      </c>
      <c r="Y2990" s="3">
        <f t="shared" si="469"/>
        <v>1</v>
      </c>
      <c r="Z2990" s="4">
        <f t="shared" si="462"/>
        <v>35.714285714285715</v>
      </c>
      <c r="AA2990" t="s">
        <v>8313</v>
      </c>
      <c r="AB2990" t="s">
        <v>8353</v>
      </c>
      <c r="AC2990">
        <f>1</f>
        <v>1</v>
      </c>
    </row>
    <row r="2991" spans="1:29" x14ac:dyDescent="0.3">
      <c r="A2991">
        <v>2989</v>
      </c>
      <c r="B2991" s="1" t="s">
        <v>2989</v>
      </c>
      <c r="C2991" s="1" t="s">
        <v>7099</v>
      </c>
      <c r="D2991">
        <v>20000</v>
      </c>
      <c r="E2991">
        <f>VLOOKUP(D2991,LU_A!$C$2:$D$13,1,TRUE)</f>
        <v>20000</v>
      </c>
      <c r="F2991" t="str">
        <f>VLOOKUP($D2991,LU_A!$C$2:$D$13,2,TRUE)</f>
        <v>MedB</v>
      </c>
      <c r="G2991">
        <v>35307</v>
      </c>
      <c r="H2991" t="s">
        <v>8219</v>
      </c>
      <c r="I2991" t="s">
        <v>8224</v>
      </c>
      <c r="J2991" t="s">
        <v>8246</v>
      </c>
      <c r="K2991">
        <v>1450673940</v>
      </c>
      <c r="L2991" s="8">
        <f t="shared" si="460"/>
        <v>42359.207638888889</v>
      </c>
      <c r="M2991" s="8">
        <f t="shared" si="463"/>
        <v>42359</v>
      </c>
      <c r="N2991" s="9">
        <f t="shared" si="464"/>
        <v>0.20763888888905058</v>
      </c>
      <c r="O2991">
        <v>1448756962</v>
      </c>
      <c r="P2991" s="8">
        <f t="shared" si="461"/>
        <v>42337.02039351852</v>
      </c>
      <c r="Q2991" s="8">
        <f t="shared" si="465"/>
        <v>42337</v>
      </c>
      <c r="R2991" s="9">
        <f t="shared" si="466"/>
        <v>2.0393518519995268E-2</v>
      </c>
      <c r="S2991" t="b">
        <v>0</v>
      </c>
      <c r="T2991">
        <v>364</v>
      </c>
      <c r="U2991">
        <f t="shared" si="467"/>
        <v>364</v>
      </c>
      <c r="V2991" t="str">
        <f t="shared" si="468"/>
        <v/>
      </c>
      <c r="W2991" t="b">
        <v>1</v>
      </c>
      <c r="X2991" t="s">
        <v>8301</v>
      </c>
      <c r="Y2991" s="3">
        <f t="shared" si="469"/>
        <v>1.76535</v>
      </c>
      <c r="Z2991" s="4">
        <f t="shared" si="462"/>
        <v>96.997252747252745</v>
      </c>
      <c r="AA2991" t="s">
        <v>8313</v>
      </c>
      <c r="AB2991" t="s">
        <v>8353</v>
      </c>
      <c r="AC2991">
        <f>1</f>
        <v>1</v>
      </c>
    </row>
    <row r="2992" spans="1:29" ht="43.2" x14ac:dyDescent="0.3">
      <c r="A2992">
        <v>2990</v>
      </c>
      <c r="B2992" s="1" t="s">
        <v>2990</v>
      </c>
      <c r="C2992" s="1" t="s">
        <v>7100</v>
      </c>
      <c r="D2992">
        <v>10000</v>
      </c>
      <c r="E2992">
        <f>VLOOKUP(D2992,LU_A!$C$2:$D$13,1,TRUE)</f>
        <v>10000</v>
      </c>
      <c r="F2992" t="str">
        <f>VLOOKUP($D2992,LU_A!$C$2:$D$13,2,TRUE)</f>
        <v>SmD</v>
      </c>
      <c r="G2992">
        <v>10000</v>
      </c>
      <c r="H2992" t="s">
        <v>8219</v>
      </c>
      <c r="I2992" t="s">
        <v>8224</v>
      </c>
      <c r="J2992" t="s">
        <v>8246</v>
      </c>
      <c r="K2992">
        <v>1452174420</v>
      </c>
      <c r="L2992" s="8">
        <f t="shared" si="460"/>
        <v>42376.57430555555</v>
      </c>
      <c r="M2992" s="8">
        <f t="shared" si="463"/>
        <v>42376</v>
      </c>
      <c r="N2992" s="9">
        <f t="shared" si="464"/>
        <v>0.57430555555038154</v>
      </c>
      <c r="O2992">
        <v>1449150420</v>
      </c>
      <c r="P2992" s="8">
        <f t="shared" si="461"/>
        <v>42341.57430555555</v>
      </c>
      <c r="Q2992" s="8">
        <f t="shared" si="465"/>
        <v>42341</v>
      </c>
      <c r="R2992" s="9">
        <f t="shared" si="466"/>
        <v>0.57430555555038154</v>
      </c>
      <c r="S2992" t="b">
        <v>0</v>
      </c>
      <c r="T2992">
        <v>27</v>
      </c>
      <c r="U2992">
        <f t="shared" si="467"/>
        <v>27</v>
      </c>
      <c r="V2992" t="str">
        <f t="shared" si="468"/>
        <v/>
      </c>
      <c r="W2992" t="b">
        <v>1</v>
      </c>
      <c r="X2992" t="s">
        <v>8301</v>
      </c>
      <c r="Y2992" s="3">
        <f t="shared" si="469"/>
        <v>1</v>
      </c>
      <c r="Z2992" s="4">
        <f t="shared" si="462"/>
        <v>370.37037037037038</v>
      </c>
      <c r="AA2992" t="s">
        <v>8313</v>
      </c>
      <c r="AB2992" t="s">
        <v>8353</v>
      </c>
      <c r="AC2992">
        <f>1</f>
        <v>1</v>
      </c>
    </row>
    <row r="2993" spans="1:29" ht="43.2" x14ac:dyDescent="0.3">
      <c r="A2993">
        <v>2991</v>
      </c>
      <c r="B2993" s="1" t="s">
        <v>2991</v>
      </c>
      <c r="C2993" s="1" t="s">
        <v>7101</v>
      </c>
      <c r="D2993">
        <v>8500</v>
      </c>
      <c r="E2993">
        <f>VLOOKUP(D2993,LU_A!$C$2:$D$13,1,TRUE)</f>
        <v>5000</v>
      </c>
      <c r="F2993" t="str">
        <f>VLOOKUP($D2993,LU_A!$C$2:$D$13,2,TRUE)</f>
        <v>SmC</v>
      </c>
      <c r="G2993">
        <v>8780</v>
      </c>
      <c r="H2993" t="s">
        <v>8219</v>
      </c>
      <c r="I2993" t="s">
        <v>8224</v>
      </c>
      <c r="J2993" t="s">
        <v>8246</v>
      </c>
      <c r="K2993">
        <v>1485547530</v>
      </c>
      <c r="L2993" s="8">
        <f t="shared" si="460"/>
        <v>42762.837152777778</v>
      </c>
      <c r="M2993" s="8">
        <f t="shared" si="463"/>
        <v>42762</v>
      </c>
      <c r="N2993" s="9">
        <f t="shared" si="464"/>
        <v>0.83715277777810115</v>
      </c>
      <c r="O2993">
        <v>1483646730</v>
      </c>
      <c r="P2993" s="8">
        <f t="shared" si="461"/>
        <v>42740.837152777778</v>
      </c>
      <c r="Q2993" s="8">
        <f t="shared" si="465"/>
        <v>42740</v>
      </c>
      <c r="R2993" s="9">
        <f t="shared" si="466"/>
        <v>0.83715277777810115</v>
      </c>
      <c r="S2993" t="b">
        <v>0</v>
      </c>
      <c r="T2993">
        <v>93</v>
      </c>
      <c r="U2993">
        <f t="shared" si="467"/>
        <v>93</v>
      </c>
      <c r="V2993" t="str">
        <f t="shared" si="468"/>
        <v/>
      </c>
      <c r="W2993" t="b">
        <v>1</v>
      </c>
      <c r="X2993" t="s">
        <v>8301</v>
      </c>
      <c r="Y2993" s="3">
        <f t="shared" si="469"/>
        <v>1.0329411764705883</v>
      </c>
      <c r="Z2993" s="4">
        <f t="shared" si="462"/>
        <v>94.408602150537632</v>
      </c>
      <c r="AA2993" t="s">
        <v>8313</v>
      </c>
      <c r="AB2993" t="s">
        <v>8353</v>
      </c>
      <c r="AC2993">
        <f>1</f>
        <v>1</v>
      </c>
    </row>
    <row r="2994" spans="1:29" ht="43.2" x14ac:dyDescent="0.3">
      <c r="A2994">
        <v>2992</v>
      </c>
      <c r="B2994" s="1" t="s">
        <v>2992</v>
      </c>
      <c r="C2994" s="1" t="s">
        <v>7102</v>
      </c>
      <c r="D2994">
        <v>3000</v>
      </c>
      <c r="E2994">
        <f>VLOOKUP(D2994,LU_A!$C$2:$D$13,1,TRUE)</f>
        <v>1000</v>
      </c>
      <c r="F2994" t="str">
        <f>VLOOKUP($D2994,LU_A!$C$2:$D$13,2,TRUE)</f>
        <v>SmB</v>
      </c>
      <c r="G2994">
        <v>3135</v>
      </c>
      <c r="H2994" t="s">
        <v>8219</v>
      </c>
      <c r="I2994" t="s">
        <v>8224</v>
      </c>
      <c r="J2994" t="s">
        <v>8246</v>
      </c>
      <c r="K2994">
        <v>1476037510</v>
      </c>
      <c r="L2994" s="8">
        <f t="shared" si="460"/>
        <v>42652.767476851848</v>
      </c>
      <c r="M2994" s="8">
        <f t="shared" si="463"/>
        <v>42652</v>
      </c>
      <c r="N2994" s="9">
        <f t="shared" si="464"/>
        <v>0.76747685184818693</v>
      </c>
      <c r="O2994">
        <v>1473445510</v>
      </c>
      <c r="P2994" s="8">
        <f t="shared" si="461"/>
        <v>42622.767476851848</v>
      </c>
      <c r="Q2994" s="8">
        <f t="shared" si="465"/>
        <v>42622</v>
      </c>
      <c r="R2994" s="9">
        <f t="shared" si="466"/>
        <v>0.76747685184818693</v>
      </c>
      <c r="S2994" t="b">
        <v>0</v>
      </c>
      <c r="T2994">
        <v>64</v>
      </c>
      <c r="U2994">
        <f t="shared" si="467"/>
        <v>64</v>
      </c>
      <c r="V2994" t="str">
        <f t="shared" si="468"/>
        <v/>
      </c>
      <c r="W2994" t="b">
        <v>1</v>
      </c>
      <c r="X2994" t="s">
        <v>8301</v>
      </c>
      <c r="Y2994" s="3">
        <f t="shared" si="469"/>
        <v>1.0449999999999999</v>
      </c>
      <c r="Z2994" s="4">
        <f t="shared" si="462"/>
        <v>48.984375</v>
      </c>
      <c r="AA2994" t="s">
        <v>8313</v>
      </c>
      <c r="AB2994" t="s">
        <v>8353</v>
      </c>
      <c r="AC2994">
        <f>1</f>
        <v>1</v>
      </c>
    </row>
    <row r="2995" spans="1:29" x14ac:dyDescent="0.3">
      <c r="A2995">
        <v>2993</v>
      </c>
      <c r="B2995" s="1" t="s">
        <v>2993</v>
      </c>
      <c r="C2995" s="1" t="s">
        <v>7103</v>
      </c>
      <c r="D2995">
        <v>1000</v>
      </c>
      <c r="E2995">
        <f>VLOOKUP(D2995,LU_A!$C$2:$D$13,1,TRUE)</f>
        <v>1000</v>
      </c>
      <c r="F2995" t="str">
        <f>VLOOKUP($D2995,LU_A!$C$2:$D$13,2,TRUE)</f>
        <v>SmB</v>
      </c>
      <c r="G2995">
        <v>1003</v>
      </c>
      <c r="H2995" t="s">
        <v>8219</v>
      </c>
      <c r="I2995" t="s">
        <v>8224</v>
      </c>
      <c r="J2995" t="s">
        <v>8246</v>
      </c>
      <c r="K2995">
        <v>1455998867</v>
      </c>
      <c r="L2995" s="8">
        <f t="shared" si="460"/>
        <v>42420.838738425926</v>
      </c>
      <c r="M2995" s="8">
        <f t="shared" si="463"/>
        <v>42420</v>
      </c>
      <c r="N2995" s="9">
        <f t="shared" si="464"/>
        <v>0.83873842592583969</v>
      </c>
      <c r="O2995">
        <v>1453406867</v>
      </c>
      <c r="P2995" s="8">
        <f t="shared" si="461"/>
        <v>42390.838738425926</v>
      </c>
      <c r="Q2995" s="8">
        <f t="shared" si="465"/>
        <v>42390</v>
      </c>
      <c r="R2995" s="9">
        <f t="shared" si="466"/>
        <v>0.83873842592583969</v>
      </c>
      <c r="S2995" t="b">
        <v>0</v>
      </c>
      <c r="T2995">
        <v>22</v>
      </c>
      <c r="U2995">
        <f t="shared" si="467"/>
        <v>22</v>
      </c>
      <c r="V2995" t="str">
        <f t="shared" si="468"/>
        <v/>
      </c>
      <c r="W2995" t="b">
        <v>1</v>
      </c>
      <c r="X2995" t="s">
        <v>8301</v>
      </c>
      <c r="Y2995" s="3">
        <f t="shared" si="469"/>
        <v>1.0029999999999999</v>
      </c>
      <c r="Z2995" s="4">
        <f t="shared" si="462"/>
        <v>45.590909090909093</v>
      </c>
      <c r="AA2995" t="s">
        <v>8313</v>
      </c>
      <c r="AB2995" t="s">
        <v>8353</v>
      </c>
      <c r="AC2995">
        <f>1</f>
        <v>1</v>
      </c>
    </row>
    <row r="2996" spans="1:29" ht="43.2" x14ac:dyDescent="0.3">
      <c r="A2996">
        <v>2994</v>
      </c>
      <c r="B2996" s="1" t="s">
        <v>2994</v>
      </c>
      <c r="C2996" s="1" t="s">
        <v>7104</v>
      </c>
      <c r="D2996">
        <v>300</v>
      </c>
      <c r="E2996">
        <f>VLOOKUP(D2996,LU_A!$C$2:$D$13,1,TRUE)</f>
        <v>0</v>
      </c>
      <c r="F2996" t="str">
        <f>VLOOKUP($D2996,LU_A!$C$2:$D$13,2,TRUE)</f>
        <v>SmA</v>
      </c>
      <c r="G2996">
        <v>1373.24</v>
      </c>
      <c r="H2996" t="s">
        <v>8219</v>
      </c>
      <c r="I2996" t="s">
        <v>8225</v>
      </c>
      <c r="J2996" t="s">
        <v>8247</v>
      </c>
      <c r="K2996">
        <v>1412335772</v>
      </c>
      <c r="L2996" s="8">
        <f t="shared" si="460"/>
        <v>41915.478842592594</v>
      </c>
      <c r="M2996" s="8">
        <f t="shared" si="463"/>
        <v>41915</v>
      </c>
      <c r="N2996" s="9">
        <f t="shared" si="464"/>
        <v>0.47884259259444661</v>
      </c>
      <c r="O2996">
        <v>1409743772</v>
      </c>
      <c r="P2996" s="8">
        <f t="shared" si="461"/>
        <v>41885.478842592594</v>
      </c>
      <c r="Q2996" s="8">
        <f t="shared" si="465"/>
        <v>41885</v>
      </c>
      <c r="R2996" s="9">
        <f t="shared" si="466"/>
        <v>0.47884259259444661</v>
      </c>
      <c r="S2996" t="b">
        <v>0</v>
      </c>
      <c r="T2996">
        <v>59</v>
      </c>
      <c r="U2996">
        <f t="shared" si="467"/>
        <v>59</v>
      </c>
      <c r="V2996" t="str">
        <f t="shared" si="468"/>
        <v/>
      </c>
      <c r="W2996" t="b">
        <v>1</v>
      </c>
      <c r="X2996" t="s">
        <v>8301</v>
      </c>
      <c r="Y2996" s="3">
        <f t="shared" si="469"/>
        <v>4.577466666666667</v>
      </c>
      <c r="Z2996" s="4">
        <f t="shared" si="462"/>
        <v>23.275254237288134</v>
      </c>
      <c r="AA2996" t="s">
        <v>8313</v>
      </c>
      <c r="AB2996" t="s">
        <v>8353</v>
      </c>
      <c r="AC2996">
        <f>1</f>
        <v>1</v>
      </c>
    </row>
    <row r="2997" spans="1:29" ht="43.2" x14ac:dyDescent="0.3">
      <c r="A2997">
        <v>2995</v>
      </c>
      <c r="B2997" s="1" t="s">
        <v>2995</v>
      </c>
      <c r="C2997" s="1" t="s">
        <v>7105</v>
      </c>
      <c r="D2997">
        <v>15000</v>
      </c>
      <c r="E2997">
        <f>VLOOKUP(D2997,LU_A!$C$2:$D$13,1,TRUE)</f>
        <v>15000</v>
      </c>
      <c r="F2997" t="str">
        <f>VLOOKUP($D2997,LU_A!$C$2:$D$13,2,TRUE)</f>
        <v>MedA</v>
      </c>
      <c r="G2997">
        <v>15744</v>
      </c>
      <c r="H2997" t="s">
        <v>8219</v>
      </c>
      <c r="I2997" t="s">
        <v>8224</v>
      </c>
      <c r="J2997" t="s">
        <v>8246</v>
      </c>
      <c r="K2997">
        <v>1484841471</v>
      </c>
      <c r="L2997" s="8">
        <f t="shared" si="460"/>
        <v>42754.665173611109</v>
      </c>
      <c r="M2997" s="8">
        <f t="shared" si="463"/>
        <v>42754</v>
      </c>
      <c r="N2997" s="9">
        <f t="shared" si="464"/>
        <v>0.66517361110891216</v>
      </c>
      <c r="O2997">
        <v>1482249471</v>
      </c>
      <c r="P2997" s="8">
        <f t="shared" si="461"/>
        <v>42724.665173611109</v>
      </c>
      <c r="Q2997" s="8">
        <f t="shared" si="465"/>
        <v>42724</v>
      </c>
      <c r="R2997" s="9">
        <f t="shared" si="466"/>
        <v>0.66517361110891216</v>
      </c>
      <c r="S2997" t="b">
        <v>0</v>
      </c>
      <c r="T2997">
        <v>249</v>
      </c>
      <c r="U2997">
        <f t="shared" si="467"/>
        <v>249</v>
      </c>
      <c r="V2997" t="str">
        <f t="shared" si="468"/>
        <v/>
      </c>
      <c r="W2997" t="b">
        <v>1</v>
      </c>
      <c r="X2997" t="s">
        <v>8301</v>
      </c>
      <c r="Y2997" s="3">
        <f t="shared" si="469"/>
        <v>1.0496000000000001</v>
      </c>
      <c r="Z2997" s="4">
        <f t="shared" si="462"/>
        <v>63.2289156626506</v>
      </c>
      <c r="AA2997" t="s">
        <v>8313</v>
      </c>
      <c r="AB2997" t="s">
        <v>8353</v>
      </c>
      <c r="AC2997">
        <f>1</f>
        <v>1</v>
      </c>
    </row>
    <row r="2998" spans="1:29" ht="28.8" x14ac:dyDescent="0.3">
      <c r="A2998">
        <v>2996</v>
      </c>
      <c r="B2998" s="1" t="s">
        <v>2996</v>
      </c>
      <c r="C2998" s="1" t="s">
        <v>7106</v>
      </c>
      <c r="D2998">
        <v>35000</v>
      </c>
      <c r="E2998">
        <f>VLOOKUP(D2998,LU_A!$C$2:$D$13,1,TRUE)</f>
        <v>35000</v>
      </c>
      <c r="F2998" t="str">
        <f>VLOOKUP($D2998,LU_A!$C$2:$D$13,2,TRUE)</f>
        <v>LgA</v>
      </c>
      <c r="G2998">
        <v>60180</v>
      </c>
      <c r="H2998" t="s">
        <v>8219</v>
      </c>
      <c r="I2998" t="s">
        <v>8224</v>
      </c>
      <c r="J2998" t="s">
        <v>8246</v>
      </c>
      <c r="K2998">
        <v>1432677240</v>
      </c>
      <c r="L2998" s="8">
        <f t="shared" si="460"/>
        <v>42150.912500000006</v>
      </c>
      <c r="M2998" s="8">
        <f t="shared" si="463"/>
        <v>42150</v>
      </c>
      <c r="N2998" s="9">
        <f t="shared" si="464"/>
        <v>0.91250000000582077</v>
      </c>
      <c r="O2998">
        <v>1427493240</v>
      </c>
      <c r="P2998" s="8">
        <f t="shared" si="461"/>
        <v>42090.912500000006</v>
      </c>
      <c r="Q2998" s="8">
        <f t="shared" si="465"/>
        <v>42090</v>
      </c>
      <c r="R2998" s="9">
        <f t="shared" si="466"/>
        <v>0.91250000000582077</v>
      </c>
      <c r="S2998" t="b">
        <v>0</v>
      </c>
      <c r="T2998">
        <v>392</v>
      </c>
      <c r="U2998">
        <f t="shared" si="467"/>
        <v>392</v>
      </c>
      <c r="V2998" t="str">
        <f t="shared" si="468"/>
        <v/>
      </c>
      <c r="W2998" t="b">
        <v>1</v>
      </c>
      <c r="X2998" t="s">
        <v>8301</v>
      </c>
      <c r="Y2998" s="3">
        <f t="shared" si="469"/>
        <v>1.7194285714285715</v>
      </c>
      <c r="Z2998" s="4">
        <f t="shared" si="462"/>
        <v>153.5204081632653</v>
      </c>
      <c r="AA2998" t="s">
        <v>8313</v>
      </c>
      <c r="AB2998" t="s">
        <v>8353</v>
      </c>
      <c r="AC2998">
        <f>1</f>
        <v>1</v>
      </c>
    </row>
    <row r="2999" spans="1:29" ht="43.2" x14ac:dyDescent="0.3">
      <c r="A2999">
        <v>2997</v>
      </c>
      <c r="B2999" s="1" t="s">
        <v>2997</v>
      </c>
      <c r="C2999" s="1" t="s">
        <v>7107</v>
      </c>
      <c r="D2999">
        <v>10000</v>
      </c>
      <c r="E2999">
        <f>VLOOKUP(D2999,LU_A!$C$2:$D$13,1,TRUE)</f>
        <v>10000</v>
      </c>
      <c r="F2999" t="str">
        <f>VLOOKUP($D2999,LU_A!$C$2:$D$13,2,TRUE)</f>
        <v>SmD</v>
      </c>
      <c r="G2999">
        <v>10373</v>
      </c>
      <c r="H2999" t="s">
        <v>8219</v>
      </c>
      <c r="I2999" t="s">
        <v>8224</v>
      </c>
      <c r="J2999" t="s">
        <v>8246</v>
      </c>
      <c r="K2999">
        <v>1488171540</v>
      </c>
      <c r="L2999" s="8">
        <f t="shared" si="460"/>
        <v>42793.207638888889</v>
      </c>
      <c r="M2999" s="8">
        <f t="shared" si="463"/>
        <v>42793</v>
      </c>
      <c r="N2999" s="9">
        <f t="shared" si="464"/>
        <v>0.20763888888905058</v>
      </c>
      <c r="O2999">
        <v>1486661793</v>
      </c>
      <c r="P2999" s="8">
        <f t="shared" si="461"/>
        <v>42775.733715277776</v>
      </c>
      <c r="Q2999" s="8">
        <f t="shared" si="465"/>
        <v>42775</v>
      </c>
      <c r="R2999" s="9">
        <f t="shared" si="466"/>
        <v>0.73371527777635492</v>
      </c>
      <c r="S2999" t="b">
        <v>0</v>
      </c>
      <c r="T2999">
        <v>115</v>
      </c>
      <c r="U2999">
        <f t="shared" si="467"/>
        <v>115</v>
      </c>
      <c r="V2999" t="str">
        <f t="shared" si="468"/>
        <v/>
      </c>
      <c r="W2999" t="b">
        <v>1</v>
      </c>
      <c r="X2999" t="s">
        <v>8301</v>
      </c>
      <c r="Y2999" s="3">
        <f t="shared" si="469"/>
        <v>1.0373000000000001</v>
      </c>
      <c r="Z2999" s="4">
        <f t="shared" si="462"/>
        <v>90.2</v>
      </c>
      <c r="AA2999" t="s">
        <v>8313</v>
      </c>
      <c r="AB2999" t="s">
        <v>8353</v>
      </c>
      <c r="AC2999">
        <f>1</f>
        <v>1</v>
      </c>
    </row>
    <row r="3000" spans="1:29" ht="43.2" x14ac:dyDescent="0.3">
      <c r="A3000">
        <v>2998</v>
      </c>
      <c r="B3000" s="1" t="s">
        <v>2998</v>
      </c>
      <c r="C3000" s="1" t="s">
        <v>7108</v>
      </c>
      <c r="D3000">
        <v>50000</v>
      </c>
      <c r="E3000">
        <f>VLOOKUP(D3000,LU_A!$C$2:$D$13,1,TRUE)</f>
        <v>50000</v>
      </c>
      <c r="F3000" t="str">
        <f>VLOOKUP($D3000,LU_A!$C$2:$D$13,2,TRUE)</f>
        <v>LgD</v>
      </c>
      <c r="G3000">
        <v>51514.5</v>
      </c>
      <c r="H3000" t="s">
        <v>8219</v>
      </c>
      <c r="I3000" t="s">
        <v>8224</v>
      </c>
      <c r="J3000" t="s">
        <v>8246</v>
      </c>
      <c r="K3000">
        <v>1402892700</v>
      </c>
      <c r="L3000" s="8">
        <f t="shared" si="460"/>
        <v>41806.184027777781</v>
      </c>
      <c r="M3000" s="8">
        <f t="shared" si="463"/>
        <v>41806</v>
      </c>
      <c r="N3000" s="9">
        <f t="shared" si="464"/>
        <v>0.18402777778101154</v>
      </c>
      <c r="O3000">
        <v>1400474329</v>
      </c>
      <c r="P3000" s="8">
        <f t="shared" si="461"/>
        <v>41778.193622685183</v>
      </c>
      <c r="Q3000" s="8">
        <f t="shared" si="465"/>
        <v>41778</v>
      </c>
      <c r="R3000" s="9">
        <f t="shared" si="466"/>
        <v>0.19362268518307246</v>
      </c>
      <c r="S3000" t="b">
        <v>0</v>
      </c>
      <c r="T3000">
        <v>433</v>
      </c>
      <c r="U3000">
        <f t="shared" si="467"/>
        <v>433</v>
      </c>
      <c r="V3000" t="str">
        <f t="shared" si="468"/>
        <v/>
      </c>
      <c r="W3000" t="b">
        <v>1</v>
      </c>
      <c r="X3000" t="s">
        <v>8301</v>
      </c>
      <c r="Y3000" s="3">
        <f t="shared" si="469"/>
        <v>1.0302899999999999</v>
      </c>
      <c r="Z3000" s="4">
        <f t="shared" si="462"/>
        <v>118.97113163972287</v>
      </c>
      <c r="AA3000" t="s">
        <v>8313</v>
      </c>
      <c r="AB3000" t="s">
        <v>8353</v>
      </c>
      <c r="AC3000">
        <f>1</f>
        <v>1</v>
      </c>
    </row>
    <row r="3001" spans="1:29" ht="43.2" x14ac:dyDescent="0.3">
      <c r="A3001">
        <v>2999</v>
      </c>
      <c r="B3001" s="1" t="s">
        <v>2999</v>
      </c>
      <c r="C3001" s="1" t="s">
        <v>7109</v>
      </c>
      <c r="D3001">
        <v>1350</v>
      </c>
      <c r="E3001">
        <f>VLOOKUP(D3001,LU_A!$C$2:$D$13,1,TRUE)</f>
        <v>1000</v>
      </c>
      <c r="F3001" t="str">
        <f>VLOOKUP($D3001,LU_A!$C$2:$D$13,2,TRUE)</f>
        <v>SmB</v>
      </c>
      <c r="G3001">
        <v>1605</v>
      </c>
      <c r="H3001" t="s">
        <v>8219</v>
      </c>
      <c r="I3001" t="s">
        <v>8224</v>
      </c>
      <c r="J3001" t="s">
        <v>8246</v>
      </c>
      <c r="K3001">
        <v>1488333600</v>
      </c>
      <c r="L3001" s="8">
        <f t="shared" si="460"/>
        <v>42795.083333333328</v>
      </c>
      <c r="M3001" s="8">
        <f t="shared" si="463"/>
        <v>42795</v>
      </c>
      <c r="N3001" s="9">
        <f t="shared" si="464"/>
        <v>8.3333333328482695E-2</v>
      </c>
      <c r="O3001">
        <v>1487094360</v>
      </c>
      <c r="P3001" s="8">
        <f t="shared" si="461"/>
        <v>42780.740277777775</v>
      </c>
      <c r="Q3001" s="8">
        <f t="shared" si="465"/>
        <v>42780</v>
      </c>
      <c r="R3001" s="9">
        <f t="shared" si="466"/>
        <v>0.74027777777519077</v>
      </c>
      <c r="S3001" t="b">
        <v>0</v>
      </c>
      <c r="T3001">
        <v>20</v>
      </c>
      <c r="U3001">
        <f t="shared" si="467"/>
        <v>20</v>
      </c>
      <c r="V3001" t="str">
        <f t="shared" si="468"/>
        <v/>
      </c>
      <c r="W3001" t="b">
        <v>1</v>
      </c>
      <c r="X3001" t="s">
        <v>8301</v>
      </c>
      <c r="Y3001" s="3">
        <f t="shared" si="469"/>
        <v>1.1888888888888889</v>
      </c>
      <c r="Z3001" s="4">
        <f t="shared" si="462"/>
        <v>80.25</v>
      </c>
      <c r="AA3001" t="s">
        <v>8313</v>
      </c>
      <c r="AB3001" t="s">
        <v>8353</v>
      </c>
      <c r="AC3001">
        <f>1</f>
        <v>1</v>
      </c>
    </row>
    <row r="3002" spans="1:29" ht="43.2" x14ac:dyDescent="0.3">
      <c r="A3002">
        <v>3000</v>
      </c>
      <c r="B3002" s="1" t="s">
        <v>3000</v>
      </c>
      <c r="C3002" s="1" t="s">
        <v>7110</v>
      </c>
      <c r="D3002">
        <v>500</v>
      </c>
      <c r="E3002">
        <f>VLOOKUP(D3002,LU_A!$C$2:$D$13,1,TRUE)</f>
        <v>0</v>
      </c>
      <c r="F3002" t="str">
        <f>VLOOKUP($D3002,LU_A!$C$2:$D$13,2,TRUE)</f>
        <v>SmA</v>
      </c>
      <c r="G3002">
        <v>500</v>
      </c>
      <c r="H3002" t="s">
        <v>8219</v>
      </c>
      <c r="I3002" t="s">
        <v>8224</v>
      </c>
      <c r="J3002" t="s">
        <v>8246</v>
      </c>
      <c r="K3002">
        <v>1485885600</v>
      </c>
      <c r="L3002" s="8">
        <f t="shared" si="460"/>
        <v>42766.75</v>
      </c>
      <c r="M3002" s="8">
        <f t="shared" si="463"/>
        <v>42766</v>
      </c>
      <c r="N3002" s="9">
        <f t="shared" si="464"/>
        <v>0.75</v>
      </c>
      <c r="O3002">
        <v>1484682670</v>
      </c>
      <c r="P3002" s="8">
        <f t="shared" si="461"/>
        <v>42752.827199074076</v>
      </c>
      <c r="Q3002" s="8">
        <f t="shared" si="465"/>
        <v>42752</v>
      </c>
      <c r="R3002" s="9">
        <f t="shared" si="466"/>
        <v>0.82719907407590654</v>
      </c>
      <c r="S3002" t="b">
        <v>0</v>
      </c>
      <c r="T3002">
        <v>8</v>
      </c>
      <c r="U3002">
        <f t="shared" si="467"/>
        <v>8</v>
      </c>
      <c r="V3002" t="str">
        <f t="shared" si="468"/>
        <v/>
      </c>
      <c r="W3002" t="b">
        <v>1</v>
      </c>
      <c r="X3002" t="s">
        <v>8301</v>
      </c>
      <c r="Y3002" s="3">
        <f t="shared" si="469"/>
        <v>1</v>
      </c>
      <c r="Z3002" s="4">
        <f t="shared" si="462"/>
        <v>62.5</v>
      </c>
      <c r="AA3002" t="s">
        <v>8313</v>
      </c>
      <c r="AB3002" t="s">
        <v>8353</v>
      </c>
      <c r="AC3002">
        <f>1</f>
        <v>1</v>
      </c>
    </row>
    <row r="3003" spans="1:29" ht="43.2" x14ac:dyDescent="0.3">
      <c r="A3003">
        <v>3001</v>
      </c>
      <c r="B3003" s="1" t="s">
        <v>3001</v>
      </c>
      <c r="C3003" s="1" t="s">
        <v>7111</v>
      </c>
      <c r="D3003">
        <v>7214</v>
      </c>
      <c r="E3003">
        <f>VLOOKUP(D3003,LU_A!$C$2:$D$13,1,TRUE)</f>
        <v>5000</v>
      </c>
      <c r="F3003" t="str">
        <f>VLOOKUP($D3003,LU_A!$C$2:$D$13,2,TRUE)</f>
        <v>SmC</v>
      </c>
      <c r="G3003">
        <v>22991.01</v>
      </c>
      <c r="H3003" t="s">
        <v>8219</v>
      </c>
      <c r="I3003" t="s">
        <v>8224</v>
      </c>
      <c r="J3003" t="s">
        <v>8246</v>
      </c>
      <c r="K3003">
        <v>1468445382</v>
      </c>
      <c r="L3003" s="8">
        <f t="shared" si="460"/>
        <v>42564.895625000005</v>
      </c>
      <c r="M3003" s="8">
        <f t="shared" si="463"/>
        <v>42564</v>
      </c>
      <c r="N3003" s="9">
        <f t="shared" si="464"/>
        <v>0.89562500000465661</v>
      </c>
      <c r="O3003">
        <v>1465853382</v>
      </c>
      <c r="P3003" s="8">
        <f t="shared" si="461"/>
        <v>42534.895625000005</v>
      </c>
      <c r="Q3003" s="8">
        <f t="shared" si="465"/>
        <v>42534</v>
      </c>
      <c r="R3003" s="9">
        <f t="shared" si="466"/>
        <v>0.89562500000465661</v>
      </c>
      <c r="S3003" t="b">
        <v>0</v>
      </c>
      <c r="T3003">
        <v>175</v>
      </c>
      <c r="U3003">
        <f t="shared" si="467"/>
        <v>175</v>
      </c>
      <c r="V3003" t="str">
        <f t="shared" si="468"/>
        <v/>
      </c>
      <c r="W3003" t="b">
        <v>1</v>
      </c>
      <c r="X3003" t="s">
        <v>8301</v>
      </c>
      <c r="Y3003" s="3">
        <f t="shared" si="469"/>
        <v>3.1869988910451896</v>
      </c>
      <c r="Z3003" s="4">
        <f t="shared" si="462"/>
        <v>131.37719999999999</v>
      </c>
      <c r="AA3003" t="s">
        <v>8313</v>
      </c>
      <c r="AB3003" t="s">
        <v>8353</v>
      </c>
      <c r="AC3003">
        <f>1</f>
        <v>1</v>
      </c>
    </row>
    <row r="3004" spans="1:29" ht="28.8" x14ac:dyDescent="0.3">
      <c r="A3004">
        <v>3002</v>
      </c>
      <c r="B3004" s="1" t="s">
        <v>3002</v>
      </c>
      <c r="C3004" s="1" t="s">
        <v>7112</v>
      </c>
      <c r="D3004">
        <v>7000</v>
      </c>
      <c r="E3004">
        <f>VLOOKUP(D3004,LU_A!$C$2:$D$13,1,TRUE)</f>
        <v>5000</v>
      </c>
      <c r="F3004" t="str">
        <f>VLOOKUP($D3004,LU_A!$C$2:$D$13,2,TRUE)</f>
        <v>SmC</v>
      </c>
      <c r="G3004">
        <v>7595.43</v>
      </c>
      <c r="H3004" t="s">
        <v>8219</v>
      </c>
      <c r="I3004" t="s">
        <v>8224</v>
      </c>
      <c r="J3004" t="s">
        <v>8246</v>
      </c>
      <c r="K3004">
        <v>1356552252</v>
      </c>
      <c r="L3004" s="8">
        <f t="shared" si="460"/>
        <v>41269.83625</v>
      </c>
      <c r="M3004" s="8">
        <f t="shared" si="463"/>
        <v>41269</v>
      </c>
      <c r="N3004" s="9">
        <f t="shared" si="464"/>
        <v>0.83625000000029104</v>
      </c>
      <c r="O3004">
        <v>1353960252</v>
      </c>
      <c r="P3004" s="8">
        <f t="shared" si="461"/>
        <v>41239.83625</v>
      </c>
      <c r="Q3004" s="8">
        <f t="shared" si="465"/>
        <v>41239</v>
      </c>
      <c r="R3004" s="9">
        <f t="shared" si="466"/>
        <v>0.83625000000029104</v>
      </c>
      <c r="S3004" t="b">
        <v>0</v>
      </c>
      <c r="T3004">
        <v>104</v>
      </c>
      <c r="U3004">
        <f t="shared" si="467"/>
        <v>104</v>
      </c>
      <c r="V3004" t="str">
        <f t="shared" si="468"/>
        <v/>
      </c>
      <c r="W3004" t="b">
        <v>1</v>
      </c>
      <c r="X3004" t="s">
        <v>8301</v>
      </c>
      <c r="Y3004" s="3">
        <f t="shared" si="469"/>
        <v>1.0850614285714286</v>
      </c>
      <c r="Z3004" s="4">
        <f t="shared" si="462"/>
        <v>73.032980769230775</v>
      </c>
      <c r="AA3004" t="s">
        <v>8313</v>
      </c>
      <c r="AB3004" t="s">
        <v>8353</v>
      </c>
      <c r="AC3004">
        <f>1</f>
        <v>1</v>
      </c>
    </row>
    <row r="3005" spans="1:29" ht="43.2" x14ac:dyDescent="0.3">
      <c r="A3005">
        <v>3003</v>
      </c>
      <c r="B3005" s="1" t="s">
        <v>3003</v>
      </c>
      <c r="C3005" s="1" t="s">
        <v>7113</v>
      </c>
      <c r="D3005">
        <v>3000</v>
      </c>
      <c r="E3005">
        <f>VLOOKUP(D3005,LU_A!$C$2:$D$13,1,TRUE)</f>
        <v>1000</v>
      </c>
      <c r="F3005" t="str">
        <f>VLOOKUP($D3005,LU_A!$C$2:$D$13,2,TRUE)</f>
        <v>SmB</v>
      </c>
      <c r="G3005">
        <v>3035</v>
      </c>
      <c r="H3005" t="s">
        <v>8219</v>
      </c>
      <c r="I3005" t="s">
        <v>8224</v>
      </c>
      <c r="J3005" t="s">
        <v>8246</v>
      </c>
      <c r="K3005">
        <v>1456811940</v>
      </c>
      <c r="L3005" s="8">
        <f t="shared" si="460"/>
        <v>42430.249305555553</v>
      </c>
      <c r="M3005" s="8">
        <f t="shared" si="463"/>
        <v>42430</v>
      </c>
      <c r="N3005" s="9">
        <f t="shared" si="464"/>
        <v>0.24930555555329192</v>
      </c>
      <c r="O3005">
        <v>1454098976</v>
      </c>
      <c r="P3005" s="8">
        <f t="shared" si="461"/>
        <v>42398.849259259259</v>
      </c>
      <c r="Q3005" s="8">
        <f t="shared" si="465"/>
        <v>42398</v>
      </c>
      <c r="R3005" s="9">
        <f t="shared" si="466"/>
        <v>0.84925925925927004</v>
      </c>
      <c r="S3005" t="b">
        <v>0</v>
      </c>
      <c r="T3005">
        <v>17</v>
      </c>
      <c r="U3005">
        <f t="shared" si="467"/>
        <v>17</v>
      </c>
      <c r="V3005" t="str">
        <f t="shared" si="468"/>
        <v/>
      </c>
      <c r="W3005" t="b">
        <v>1</v>
      </c>
      <c r="X3005" t="s">
        <v>8301</v>
      </c>
      <c r="Y3005" s="3">
        <f t="shared" si="469"/>
        <v>1.0116666666666667</v>
      </c>
      <c r="Z3005" s="4">
        <f t="shared" si="462"/>
        <v>178.52941176470588</v>
      </c>
      <c r="AA3005" t="s">
        <v>8313</v>
      </c>
      <c r="AB3005" t="s">
        <v>8353</v>
      </c>
      <c r="AC3005">
        <f>1</f>
        <v>1</v>
      </c>
    </row>
    <row r="3006" spans="1:29" ht="57.6" x14ac:dyDescent="0.3">
      <c r="A3006">
        <v>3004</v>
      </c>
      <c r="B3006" s="1" t="s">
        <v>3004</v>
      </c>
      <c r="C3006" s="1" t="s">
        <v>7114</v>
      </c>
      <c r="D3006">
        <v>40000</v>
      </c>
      <c r="E3006">
        <f>VLOOKUP(D3006,LU_A!$C$2:$D$13,1,TRUE)</f>
        <v>40000</v>
      </c>
      <c r="F3006" t="str">
        <f>VLOOKUP($D3006,LU_A!$C$2:$D$13,2,TRUE)</f>
        <v>LgB</v>
      </c>
      <c r="G3006">
        <v>45126</v>
      </c>
      <c r="H3006" t="s">
        <v>8219</v>
      </c>
      <c r="I3006" t="s">
        <v>8224</v>
      </c>
      <c r="J3006" t="s">
        <v>8246</v>
      </c>
      <c r="K3006">
        <v>1416089324</v>
      </c>
      <c r="L3006" s="8">
        <f t="shared" si="460"/>
        <v>41958.922731481478</v>
      </c>
      <c r="M3006" s="8">
        <f t="shared" si="463"/>
        <v>41958</v>
      </c>
      <c r="N3006" s="9">
        <f t="shared" si="464"/>
        <v>0.92273148147796746</v>
      </c>
      <c r="O3006">
        <v>1413493724</v>
      </c>
      <c r="P3006" s="8">
        <f t="shared" si="461"/>
        <v>41928.881064814814</v>
      </c>
      <c r="Q3006" s="8">
        <f t="shared" si="465"/>
        <v>41928</v>
      </c>
      <c r="R3006" s="9">
        <f t="shared" si="466"/>
        <v>0.88106481481372612</v>
      </c>
      <c r="S3006" t="b">
        <v>0</v>
      </c>
      <c r="T3006">
        <v>277</v>
      </c>
      <c r="U3006">
        <f t="shared" si="467"/>
        <v>277</v>
      </c>
      <c r="V3006" t="str">
        <f t="shared" si="468"/>
        <v/>
      </c>
      <c r="W3006" t="b">
        <v>1</v>
      </c>
      <c r="X3006" t="s">
        <v>8301</v>
      </c>
      <c r="Y3006" s="3">
        <f t="shared" si="469"/>
        <v>1.12815</v>
      </c>
      <c r="Z3006" s="4">
        <f t="shared" si="462"/>
        <v>162.90974729241879</v>
      </c>
      <c r="AA3006" t="s">
        <v>8313</v>
      </c>
      <c r="AB3006" t="s">
        <v>8353</v>
      </c>
      <c r="AC3006">
        <f>1</f>
        <v>1</v>
      </c>
    </row>
    <row r="3007" spans="1:29" ht="43.2" x14ac:dyDescent="0.3">
      <c r="A3007">
        <v>3005</v>
      </c>
      <c r="B3007" s="1" t="s">
        <v>3005</v>
      </c>
      <c r="C3007" s="1" t="s">
        <v>7115</v>
      </c>
      <c r="D3007">
        <v>10600</v>
      </c>
      <c r="E3007">
        <f>VLOOKUP(D3007,LU_A!$C$2:$D$13,1,TRUE)</f>
        <v>10000</v>
      </c>
      <c r="F3007" t="str">
        <f>VLOOKUP($D3007,LU_A!$C$2:$D$13,2,TRUE)</f>
        <v>SmD</v>
      </c>
      <c r="G3007">
        <v>12772.6</v>
      </c>
      <c r="H3007" t="s">
        <v>8219</v>
      </c>
      <c r="I3007" t="s">
        <v>8224</v>
      </c>
      <c r="J3007" t="s">
        <v>8246</v>
      </c>
      <c r="K3007">
        <v>1412611905</v>
      </c>
      <c r="L3007" s="8">
        <f t="shared" si="460"/>
        <v>41918.674826388888</v>
      </c>
      <c r="M3007" s="8">
        <f t="shared" si="463"/>
        <v>41918</v>
      </c>
      <c r="N3007" s="9">
        <f t="shared" si="464"/>
        <v>0.67482638888759539</v>
      </c>
      <c r="O3007">
        <v>1410019905</v>
      </c>
      <c r="P3007" s="8">
        <f t="shared" si="461"/>
        <v>41888.674826388888</v>
      </c>
      <c r="Q3007" s="8">
        <f t="shared" si="465"/>
        <v>41888</v>
      </c>
      <c r="R3007" s="9">
        <f t="shared" si="466"/>
        <v>0.67482638888759539</v>
      </c>
      <c r="S3007" t="b">
        <v>0</v>
      </c>
      <c r="T3007">
        <v>118</v>
      </c>
      <c r="U3007">
        <f t="shared" si="467"/>
        <v>118</v>
      </c>
      <c r="V3007" t="str">
        <f t="shared" si="468"/>
        <v/>
      </c>
      <c r="W3007" t="b">
        <v>1</v>
      </c>
      <c r="X3007" t="s">
        <v>8301</v>
      </c>
      <c r="Y3007" s="3">
        <f t="shared" si="469"/>
        <v>1.2049622641509434</v>
      </c>
      <c r="Z3007" s="4">
        <f t="shared" si="462"/>
        <v>108.24237288135593</v>
      </c>
      <c r="AA3007" t="s">
        <v>8313</v>
      </c>
      <c r="AB3007" t="s">
        <v>8353</v>
      </c>
      <c r="AC3007">
        <f>1</f>
        <v>1</v>
      </c>
    </row>
    <row r="3008" spans="1:29" ht="28.8" x14ac:dyDescent="0.3">
      <c r="A3008">
        <v>3006</v>
      </c>
      <c r="B3008" s="1" t="s">
        <v>3006</v>
      </c>
      <c r="C3008" s="1" t="s">
        <v>7116</v>
      </c>
      <c r="D3008">
        <v>8000</v>
      </c>
      <c r="E3008">
        <f>VLOOKUP(D3008,LU_A!$C$2:$D$13,1,TRUE)</f>
        <v>5000</v>
      </c>
      <c r="F3008" t="str">
        <f>VLOOKUP($D3008,LU_A!$C$2:$D$13,2,TRUE)</f>
        <v>SmC</v>
      </c>
      <c r="G3008">
        <v>8620</v>
      </c>
      <c r="H3008" t="s">
        <v>8219</v>
      </c>
      <c r="I3008" t="s">
        <v>8229</v>
      </c>
      <c r="J3008" t="s">
        <v>8251</v>
      </c>
      <c r="K3008">
        <v>1418580591</v>
      </c>
      <c r="L3008" s="8">
        <f t="shared" si="460"/>
        <v>41987.756840277783</v>
      </c>
      <c r="M3008" s="8">
        <f t="shared" si="463"/>
        <v>41987</v>
      </c>
      <c r="N3008" s="9">
        <f t="shared" si="464"/>
        <v>0.75684027778333984</v>
      </c>
      <c r="O3008">
        <v>1415988591</v>
      </c>
      <c r="P3008" s="8">
        <f t="shared" si="461"/>
        <v>41957.756840277783</v>
      </c>
      <c r="Q3008" s="8">
        <f t="shared" si="465"/>
        <v>41957</v>
      </c>
      <c r="R3008" s="9">
        <f t="shared" si="466"/>
        <v>0.75684027778333984</v>
      </c>
      <c r="S3008" t="b">
        <v>0</v>
      </c>
      <c r="T3008">
        <v>97</v>
      </c>
      <c r="U3008">
        <f t="shared" si="467"/>
        <v>97</v>
      </c>
      <c r="V3008" t="str">
        <f t="shared" si="468"/>
        <v/>
      </c>
      <c r="W3008" t="b">
        <v>1</v>
      </c>
      <c r="X3008" t="s">
        <v>8301</v>
      </c>
      <c r="Y3008" s="3">
        <f t="shared" si="469"/>
        <v>1.0774999999999999</v>
      </c>
      <c r="Z3008" s="4">
        <f t="shared" si="462"/>
        <v>88.865979381443296</v>
      </c>
      <c r="AA3008" t="s">
        <v>8313</v>
      </c>
      <c r="AB3008" t="s">
        <v>8353</v>
      </c>
      <c r="AC3008">
        <f>1</f>
        <v>1</v>
      </c>
    </row>
    <row r="3009" spans="1:29" ht="28.8" x14ac:dyDescent="0.3">
      <c r="A3009">
        <v>3007</v>
      </c>
      <c r="B3009" s="1" t="s">
        <v>3007</v>
      </c>
      <c r="C3009" s="1" t="s">
        <v>7117</v>
      </c>
      <c r="D3009">
        <v>600</v>
      </c>
      <c r="E3009">
        <f>VLOOKUP(D3009,LU_A!$C$2:$D$13,1,TRUE)</f>
        <v>0</v>
      </c>
      <c r="F3009" t="str">
        <f>VLOOKUP($D3009,LU_A!$C$2:$D$13,2,TRUE)</f>
        <v>SmA</v>
      </c>
      <c r="G3009">
        <v>1080</v>
      </c>
      <c r="H3009" t="s">
        <v>8219</v>
      </c>
      <c r="I3009" t="s">
        <v>8224</v>
      </c>
      <c r="J3009" t="s">
        <v>8246</v>
      </c>
      <c r="K3009">
        <v>1429938683</v>
      </c>
      <c r="L3009" s="8">
        <f t="shared" si="460"/>
        <v>42119.216238425928</v>
      </c>
      <c r="M3009" s="8">
        <f t="shared" si="463"/>
        <v>42119</v>
      </c>
      <c r="N3009" s="9">
        <f t="shared" si="464"/>
        <v>0.216238425928168</v>
      </c>
      <c r="O3009">
        <v>1428124283</v>
      </c>
      <c r="P3009" s="8">
        <f t="shared" si="461"/>
        <v>42098.216238425928</v>
      </c>
      <c r="Q3009" s="8">
        <f t="shared" si="465"/>
        <v>42098</v>
      </c>
      <c r="R3009" s="9">
        <f t="shared" si="466"/>
        <v>0.216238425928168</v>
      </c>
      <c r="S3009" t="b">
        <v>0</v>
      </c>
      <c r="T3009">
        <v>20</v>
      </c>
      <c r="U3009">
        <f t="shared" si="467"/>
        <v>20</v>
      </c>
      <c r="V3009" t="str">
        <f t="shared" si="468"/>
        <v/>
      </c>
      <c r="W3009" t="b">
        <v>1</v>
      </c>
      <c r="X3009" t="s">
        <v>8301</v>
      </c>
      <c r="Y3009" s="3">
        <f t="shared" si="469"/>
        <v>1.8</v>
      </c>
      <c r="Z3009" s="4">
        <f t="shared" si="462"/>
        <v>54</v>
      </c>
      <c r="AA3009" t="s">
        <v>8313</v>
      </c>
      <c r="AB3009" t="s">
        <v>8353</v>
      </c>
      <c r="AC3009">
        <f>1</f>
        <v>1</v>
      </c>
    </row>
    <row r="3010" spans="1:29" ht="43.2" x14ac:dyDescent="0.3">
      <c r="A3010">
        <v>3008</v>
      </c>
      <c r="B3010" s="1" t="s">
        <v>3008</v>
      </c>
      <c r="C3010" s="1" t="s">
        <v>7118</v>
      </c>
      <c r="D3010">
        <v>3000</v>
      </c>
      <c r="E3010">
        <f>VLOOKUP(D3010,LU_A!$C$2:$D$13,1,TRUE)</f>
        <v>1000</v>
      </c>
      <c r="F3010" t="str">
        <f>VLOOKUP($D3010,LU_A!$C$2:$D$13,2,TRUE)</f>
        <v>SmB</v>
      </c>
      <c r="G3010">
        <v>3035</v>
      </c>
      <c r="H3010" t="s">
        <v>8219</v>
      </c>
      <c r="I3010" t="s">
        <v>8224</v>
      </c>
      <c r="J3010" t="s">
        <v>8246</v>
      </c>
      <c r="K3010">
        <v>1453352719</v>
      </c>
      <c r="L3010" s="8">
        <f t="shared" ref="L3010:L3073" si="470">(((K3010/60)/60)/24)+DATE(1970,1,1)</f>
        <v>42390.212025462963</v>
      </c>
      <c r="M3010" s="8">
        <f t="shared" si="463"/>
        <v>42390</v>
      </c>
      <c r="N3010" s="9">
        <f t="shared" si="464"/>
        <v>0.21202546296262881</v>
      </c>
      <c r="O3010">
        <v>1450760719</v>
      </c>
      <c r="P3010" s="8">
        <f t="shared" ref="P3010:P3073" si="471">(((O3010/60)/60)/24)+DATE(1970,1,1)</f>
        <v>42360.212025462963</v>
      </c>
      <c r="Q3010" s="8">
        <f t="shared" si="465"/>
        <v>42360</v>
      </c>
      <c r="R3010" s="9">
        <f t="shared" si="466"/>
        <v>0.21202546296262881</v>
      </c>
      <c r="S3010" t="b">
        <v>0</v>
      </c>
      <c r="T3010">
        <v>26</v>
      </c>
      <c r="U3010">
        <f t="shared" si="467"/>
        <v>26</v>
      </c>
      <c r="V3010" t="str">
        <f t="shared" si="468"/>
        <v/>
      </c>
      <c r="W3010" t="b">
        <v>1</v>
      </c>
      <c r="X3010" t="s">
        <v>8301</v>
      </c>
      <c r="Y3010" s="3">
        <f t="shared" si="469"/>
        <v>1.0116666666666667</v>
      </c>
      <c r="Z3010" s="4">
        <f t="shared" ref="Z3010:Z3073" si="472">IFERROR(G3010/T3010," ")</f>
        <v>116.73076923076923</v>
      </c>
      <c r="AA3010" t="s">
        <v>8313</v>
      </c>
      <c r="AB3010" t="s">
        <v>8353</v>
      </c>
      <c r="AC3010">
        <f>1</f>
        <v>1</v>
      </c>
    </row>
    <row r="3011" spans="1:29" ht="43.2" x14ac:dyDescent="0.3">
      <c r="A3011">
        <v>3009</v>
      </c>
      <c r="B3011" s="1" t="s">
        <v>3009</v>
      </c>
      <c r="C3011" s="1" t="s">
        <v>7119</v>
      </c>
      <c r="D3011">
        <v>25000</v>
      </c>
      <c r="E3011">
        <f>VLOOKUP(D3011,LU_A!$C$2:$D$13,1,TRUE)</f>
        <v>25000</v>
      </c>
      <c r="F3011" t="str">
        <f>VLOOKUP($D3011,LU_A!$C$2:$D$13,2,TRUE)</f>
        <v>MedC</v>
      </c>
      <c r="G3011">
        <v>29939</v>
      </c>
      <c r="H3011" t="s">
        <v>8219</v>
      </c>
      <c r="I3011" t="s">
        <v>8224</v>
      </c>
      <c r="J3011" t="s">
        <v>8246</v>
      </c>
      <c r="K3011">
        <v>1417012840</v>
      </c>
      <c r="L3011" s="8">
        <f t="shared" si="470"/>
        <v>41969.611574074079</v>
      </c>
      <c r="M3011" s="8">
        <f t="shared" ref="M3011:M3074" si="473">INT(L3011)</f>
        <v>41969</v>
      </c>
      <c r="N3011" s="9">
        <f t="shared" ref="N3011:N3074" si="474">L3011-M3011</f>
        <v>0.61157407407881692</v>
      </c>
      <c r="O3011">
        <v>1414417240</v>
      </c>
      <c r="P3011" s="8">
        <f t="shared" si="471"/>
        <v>41939.569907407407</v>
      </c>
      <c r="Q3011" s="8">
        <f t="shared" ref="Q3011:Q3074" si="475">INT(P3011)</f>
        <v>41939</v>
      </c>
      <c r="R3011" s="9">
        <f t="shared" ref="R3011:R3074" si="476">P3011-Q3011</f>
        <v>0.56990740740729962</v>
      </c>
      <c r="S3011" t="b">
        <v>0</v>
      </c>
      <c r="T3011">
        <v>128</v>
      </c>
      <c r="U3011">
        <f t="shared" ref="U3011:U3074" si="477">IF(H3011="successful",T3011,"")</f>
        <v>128</v>
      </c>
      <c r="V3011" t="str">
        <f t="shared" ref="V3011:V3074" si="478">IF(H3011="failed",T3011,"")</f>
        <v/>
      </c>
      <c r="W3011" t="b">
        <v>1</v>
      </c>
      <c r="X3011" t="s">
        <v>8301</v>
      </c>
      <c r="Y3011" s="3">
        <f t="shared" ref="Y3011:Y3074" si="479">G3011/D3011</f>
        <v>1.19756</v>
      </c>
      <c r="Z3011" s="4">
        <f t="shared" si="472"/>
        <v>233.8984375</v>
      </c>
      <c r="AA3011" t="s">
        <v>8313</v>
      </c>
      <c r="AB3011" t="s">
        <v>8353</v>
      </c>
      <c r="AC3011">
        <f>1</f>
        <v>1</v>
      </c>
    </row>
    <row r="3012" spans="1:29" ht="43.2" x14ac:dyDescent="0.3">
      <c r="A3012">
        <v>3010</v>
      </c>
      <c r="B3012" s="1" t="s">
        <v>3010</v>
      </c>
      <c r="C3012" s="1" t="s">
        <v>7120</v>
      </c>
      <c r="D3012">
        <v>1500</v>
      </c>
      <c r="E3012">
        <f>VLOOKUP(D3012,LU_A!$C$2:$D$13,1,TRUE)</f>
        <v>1000</v>
      </c>
      <c r="F3012" t="str">
        <f>VLOOKUP($D3012,LU_A!$C$2:$D$13,2,TRUE)</f>
        <v>SmB</v>
      </c>
      <c r="G3012">
        <v>2370</v>
      </c>
      <c r="H3012" t="s">
        <v>8219</v>
      </c>
      <c r="I3012" t="s">
        <v>8224</v>
      </c>
      <c r="J3012" t="s">
        <v>8246</v>
      </c>
      <c r="K3012">
        <v>1424548719</v>
      </c>
      <c r="L3012" s="8">
        <f t="shared" si="470"/>
        <v>42056.832395833335</v>
      </c>
      <c r="M3012" s="8">
        <f t="shared" si="473"/>
        <v>42056</v>
      </c>
      <c r="N3012" s="9">
        <f t="shared" si="474"/>
        <v>0.83239583333488554</v>
      </c>
      <c r="O3012">
        <v>1419364719</v>
      </c>
      <c r="P3012" s="8">
        <f t="shared" si="471"/>
        <v>41996.832395833335</v>
      </c>
      <c r="Q3012" s="8">
        <f t="shared" si="475"/>
        <v>41996</v>
      </c>
      <c r="R3012" s="9">
        <f t="shared" si="476"/>
        <v>0.83239583333488554</v>
      </c>
      <c r="S3012" t="b">
        <v>0</v>
      </c>
      <c r="T3012">
        <v>15</v>
      </c>
      <c r="U3012">
        <f t="shared" si="477"/>
        <v>15</v>
      </c>
      <c r="V3012" t="str">
        <f t="shared" si="478"/>
        <v/>
      </c>
      <c r="W3012" t="b">
        <v>1</v>
      </c>
      <c r="X3012" t="s">
        <v>8301</v>
      </c>
      <c r="Y3012" s="3">
        <f t="shared" si="479"/>
        <v>1.58</v>
      </c>
      <c r="Z3012" s="4">
        <f t="shared" si="472"/>
        <v>158</v>
      </c>
      <c r="AA3012" t="s">
        <v>8313</v>
      </c>
      <c r="AB3012" t="s">
        <v>8353</v>
      </c>
      <c r="AC3012">
        <f>1</f>
        <v>1</v>
      </c>
    </row>
    <row r="3013" spans="1:29" ht="43.2" x14ac:dyDescent="0.3">
      <c r="A3013">
        <v>3011</v>
      </c>
      <c r="B3013" s="1" t="s">
        <v>3011</v>
      </c>
      <c r="C3013" s="1" t="s">
        <v>7121</v>
      </c>
      <c r="D3013">
        <v>300</v>
      </c>
      <c r="E3013">
        <f>VLOOKUP(D3013,LU_A!$C$2:$D$13,1,TRUE)</f>
        <v>0</v>
      </c>
      <c r="F3013" t="str">
        <f>VLOOKUP($D3013,LU_A!$C$2:$D$13,2,TRUE)</f>
        <v>SmA</v>
      </c>
      <c r="G3013">
        <v>371</v>
      </c>
      <c r="H3013" t="s">
        <v>8219</v>
      </c>
      <c r="I3013" t="s">
        <v>8227</v>
      </c>
      <c r="J3013" t="s">
        <v>8249</v>
      </c>
      <c r="K3013">
        <v>1450911540</v>
      </c>
      <c r="L3013" s="8">
        <f t="shared" si="470"/>
        <v>42361.957638888889</v>
      </c>
      <c r="M3013" s="8">
        <f t="shared" si="473"/>
        <v>42361</v>
      </c>
      <c r="N3013" s="9">
        <f t="shared" si="474"/>
        <v>0.95763888888905058</v>
      </c>
      <c r="O3013">
        <v>1448536516</v>
      </c>
      <c r="P3013" s="8">
        <f t="shared" si="471"/>
        <v>42334.468935185185</v>
      </c>
      <c r="Q3013" s="8">
        <f t="shared" si="475"/>
        <v>42334</v>
      </c>
      <c r="R3013" s="9">
        <f t="shared" si="476"/>
        <v>0.46893518518481869</v>
      </c>
      <c r="S3013" t="b">
        <v>0</v>
      </c>
      <c r="T3013">
        <v>25</v>
      </c>
      <c r="U3013">
        <f t="shared" si="477"/>
        <v>25</v>
      </c>
      <c r="V3013" t="str">
        <f t="shared" si="478"/>
        <v/>
      </c>
      <c r="W3013" t="b">
        <v>1</v>
      </c>
      <c r="X3013" t="s">
        <v>8301</v>
      </c>
      <c r="Y3013" s="3">
        <f t="shared" si="479"/>
        <v>1.2366666666666666</v>
      </c>
      <c r="Z3013" s="4">
        <f t="shared" si="472"/>
        <v>14.84</v>
      </c>
      <c r="AA3013" t="s">
        <v>8313</v>
      </c>
      <c r="AB3013" t="s">
        <v>8353</v>
      </c>
      <c r="AC3013">
        <f>1</f>
        <v>1</v>
      </c>
    </row>
    <row r="3014" spans="1:29" ht="43.2" x14ac:dyDescent="0.3">
      <c r="A3014">
        <v>3012</v>
      </c>
      <c r="B3014" s="1" t="s">
        <v>3012</v>
      </c>
      <c r="C3014" s="1" t="s">
        <v>7122</v>
      </c>
      <c r="D3014">
        <v>4000</v>
      </c>
      <c r="E3014">
        <f>VLOOKUP(D3014,LU_A!$C$2:$D$13,1,TRUE)</f>
        <v>1000</v>
      </c>
      <c r="F3014" t="str">
        <f>VLOOKUP($D3014,LU_A!$C$2:$D$13,2,TRUE)</f>
        <v>SmB</v>
      </c>
      <c r="G3014">
        <v>4685</v>
      </c>
      <c r="H3014" t="s">
        <v>8219</v>
      </c>
      <c r="I3014" t="s">
        <v>8224</v>
      </c>
      <c r="J3014" t="s">
        <v>8246</v>
      </c>
      <c r="K3014">
        <v>1423587130</v>
      </c>
      <c r="L3014" s="8">
        <f t="shared" si="470"/>
        <v>42045.702893518523</v>
      </c>
      <c r="M3014" s="8">
        <f t="shared" si="473"/>
        <v>42045</v>
      </c>
      <c r="N3014" s="9">
        <f t="shared" si="474"/>
        <v>0.70289351852261461</v>
      </c>
      <c r="O3014">
        <v>1421772730</v>
      </c>
      <c r="P3014" s="8">
        <f t="shared" si="471"/>
        <v>42024.702893518523</v>
      </c>
      <c r="Q3014" s="8">
        <f t="shared" si="475"/>
        <v>42024</v>
      </c>
      <c r="R3014" s="9">
        <f t="shared" si="476"/>
        <v>0.70289351852261461</v>
      </c>
      <c r="S3014" t="b">
        <v>0</v>
      </c>
      <c r="T3014">
        <v>55</v>
      </c>
      <c r="U3014">
        <f t="shared" si="477"/>
        <v>55</v>
      </c>
      <c r="V3014" t="str">
        <f t="shared" si="478"/>
        <v/>
      </c>
      <c r="W3014" t="b">
        <v>1</v>
      </c>
      <c r="X3014" t="s">
        <v>8301</v>
      </c>
      <c r="Y3014" s="3">
        <f t="shared" si="479"/>
        <v>1.1712499999999999</v>
      </c>
      <c r="Z3014" s="4">
        <f t="shared" si="472"/>
        <v>85.181818181818187</v>
      </c>
      <c r="AA3014" t="s">
        <v>8313</v>
      </c>
      <c r="AB3014" t="s">
        <v>8353</v>
      </c>
      <c r="AC3014">
        <f>1</f>
        <v>1</v>
      </c>
    </row>
    <row r="3015" spans="1:29" ht="43.2" x14ac:dyDescent="0.3">
      <c r="A3015">
        <v>3013</v>
      </c>
      <c r="B3015" s="1" t="s">
        <v>3013</v>
      </c>
      <c r="C3015" s="1" t="s">
        <v>7123</v>
      </c>
      <c r="D3015">
        <v>10000</v>
      </c>
      <c r="E3015">
        <f>VLOOKUP(D3015,LU_A!$C$2:$D$13,1,TRUE)</f>
        <v>10000</v>
      </c>
      <c r="F3015" t="str">
        <f>VLOOKUP($D3015,LU_A!$C$2:$D$13,2,TRUE)</f>
        <v>SmD</v>
      </c>
      <c r="G3015">
        <v>15696</v>
      </c>
      <c r="H3015" t="s">
        <v>8219</v>
      </c>
      <c r="I3015" t="s">
        <v>8224</v>
      </c>
      <c r="J3015" t="s">
        <v>8246</v>
      </c>
      <c r="K3015">
        <v>1434917049</v>
      </c>
      <c r="L3015" s="8">
        <f t="shared" si="470"/>
        <v>42176.836215277777</v>
      </c>
      <c r="M3015" s="8">
        <f t="shared" si="473"/>
        <v>42176</v>
      </c>
      <c r="N3015" s="9">
        <f t="shared" si="474"/>
        <v>0.83621527777722804</v>
      </c>
      <c r="O3015">
        <v>1432325049</v>
      </c>
      <c r="P3015" s="8">
        <f t="shared" si="471"/>
        <v>42146.836215277777</v>
      </c>
      <c r="Q3015" s="8">
        <f t="shared" si="475"/>
        <v>42146</v>
      </c>
      <c r="R3015" s="9">
        <f t="shared" si="476"/>
        <v>0.83621527777722804</v>
      </c>
      <c r="S3015" t="b">
        <v>0</v>
      </c>
      <c r="T3015">
        <v>107</v>
      </c>
      <c r="U3015">
        <f t="shared" si="477"/>
        <v>107</v>
      </c>
      <c r="V3015" t="str">
        <f t="shared" si="478"/>
        <v/>
      </c>
      <c r="W3015" t="b">
        <v>1</v>
      </c>
      <c r="X3015" t="s">
        <v>8301</v>
      </c>
      <c r="Y3015" s="3">
        <f t="shared" si="479"/>
        <v>1.5696000000000001</v>
      </c>
      <c r="Z3015" s="4">
        <f t="shared" si="472"/>
        <v>146.69158878504672</v>
      </c>
      <c r="AA3015" t="s">
        <v>8313</v>
      </c>
      <c r="AB3015" t="s">
        <v>8353</v>
      </c>
      <c r="AC3015">
        <f>1</f>
        <v>1</v>
      </c>
    </row>
    <row r="3016" spans="1:29" ht="43.2" x14ac:dyDescent="0.3">
      <c r="A3016">
        <v>3014</v>
      </c>
      <c r="B3016" s="1" t="s">
        <v>3014</v>
      </c>
      <c r="C3016" s="1" t="s">
        <v>7124</v>
      </c>
      <c r="D3016">
        <v>25000</v>
      </c>
      <c r="E3016">
        <f>VLOOKUP(D3016,LU_A!$C$2:$D$13,1,TRUE)</f>
        <v>25000</v>
      </c>
      <c r="F3016" t="str">
        <f>VLOOKUP($D3016,LU_A!$C$2:$D$13,2,TRUE)</f>
        <v>MedC</v>
      </c>
      <c r="G3016">
        <v>28276</v>
      </c>
      <c r="H3016" t="s">
        <v>8219</v>
      </c>
      <c r="I3016" t="s">
        <v>8224</v>
      </c>
      <c r="J3016" t="s">
        <v>8246</v>
      </c>
      <c r="K3016">
        <v>1415163600</v>
      </c>
      <c r="L3016" s="8">
        <f t="shared" si="470"/>
        <v>41948.208333333336</v>
      </c>
      <c r="M3016" s="8">
        <f t="shared" si="473"/>
        <v>41948</v>
      </c>
      <c r="N3016" s="9">
        <f t="shared" si="474"/>
        <v>0.20833333333575865</v>
      </c>
      <c r="O3016">
        <v>1412737080</v>
      </c>
      <c r="P3016" s="8">
        <f t="shared" si="471"/>
        <v>41920.123611111114</v>
      </c>
      <c r="Q3016" s="8">
        <f t="shared" si="475"/>
        <v>41920</v>
      </c>
      <c r="R3016" s="9">
        <f t="shared" si="476"/>
        <v>0.12361111111385981</v>
      </c>
      <c r="S3016" t="b">
        <v>0</v>
      </c>
      <c r="T3016">
        <v>557</v>
      </c>
      <c r="U3016">
        <f t="shared" si="477"/>
        <v>557</v>
      </c>
      <c r="V3016" t="str">
        <f t="shared" si="478"/>
        <v/>
      </c>
      <c r="W3016" t="b">
        <v>1</v>
      </c>
      <c r="X3016" t="s">
        <v>8301</v>
      </c>
      <c r="Y3016" s="3">
        <f t="shared" si="479"/>
        <v>1.13104</v>
      </c>
      <c r="Z3016" s="4">
        <f t="shared" si="472"/>
        <v>50.764811490125673</v>
      </c>
      <c r="AA3016" t="s">
        <v>8313</v>
      </c>
      <c r="AB3016" t="s">
        <v>8353</v>
      </c>
      <c r="AC3016">
        <f>1</f>
        <v>1</v>
      </c>
    </row>
    <row r="3017" spans="1:29" ht="43.2" x14ac:dyDescent="0.3">
      <c r="A3017">
        <v>3015</v>
      </c>
      <c r="B3017" s="1" t="s">
        <v>3015</v>
      </c>
      <c r="C3017" s="1" t="s">
        <v>7125</v>
      </c>
      <c r="D3017">
        <v>3400</v>
      </c>
      <c r="E3017">
        <f>VLOOKUP(D3017,LU_A!$C$2:$D$13,1,TRUE)</f>
        <v>1000</v>
      </c>
      <c r="F3017" t="str">
        <f>VLOOKUP($D3017,LU_A!$C$2:$D$13,2,TRUE)</f>
        <v>SmB</v>
      </c>
      <c r="G3017">
        <v>3508</v>
      </c>
      <c r="H3017" t="s">
        <v>8219</v>
      </c>
      <c r="I3017" t="s">
        <v>8224</v>
      </c>
      <c r="J3017" t="s">
        <v>8246</v>
      </c>
      <c r="K3017">
        <v>1402459200</v>
      </c>
      <c r="L3017" s="8">
        <f t="shared" si="470"/>
        <v>41801.166666666664</v>
      </c>
      <c r="M3017" s="8">
        <f t="shared" si="473"/>
        <v>41801</v>
      </c>
      <c r="N3017" s="9">
        <f t="shared" si="474"/>
        <v>0.16666666666424135</v>
      </c>
      <c r="O3017">
        <v>1401125238</v>
      </c>
      <c r="P3017" s="8">
        <f t="shared" si="471"/>
        <v>41785.72729166667</v>
      </c>
      <c r="Q3017" s="8">
        <f t="shared" si="475"/>
        <v>41785</v>
      </c>
      <c r="R3017" s="9">
        <f t="shared" si="476"/>
        <v>0.72729166666977108</v>
      </c>
      <c r="S3017" t="b">
        <v>0</v>
      </c>
      <c r="T3017">
        <v>40</v>
      </c>
      <c r="U3017">
        <f t="shared" si="477"/>
        <v>40</v>
      </c>
      <c r="V3017" t="str">
        <f t="shared" si="478"/>
        <v/>
      </c>
      <c r="W3017" t="b">
        <v>1</v>
      </c>
      <c r="X3017" t="s">
        <v>8301</v>
      </c>
      <c r="Y3017" s="3">
        <f t="shared" si="479"/>
        <v>1.0317647058823529</v>
      </c>
      <c r="Z3017" s="4">
        <f t="shared" si="472"/>
        <v>87.7</v>
      </c>
      <c r="AA3017" t="s">
        <v>8313</v>
      </c>
      <c r="AB3017" t="s">
        <v>8353</v>
      </c>
      <c r="AC3017">
        <f>1</f>
        <v>1</v>
      </c>
    </row>
    <row r="3018" spans="1:29" ht="57.6" x14ac:dyDescent="0.3">
      <c r="A3018">
        <v>3016</v>
      </c>
      <c r="B3018" s="1" t="s">
        <v>3016</v>
      </c>
      <c r="C3018" s="1" t="s">
        <v>7126</v>
      </c>
      <c r="D3018">
        <v>8500</v>
      </c>
      <c r="E3018">
        <f>VLOOKUP(D3018,LU_A!$C$2:$D$13,1,TRUE)</f>
        <v>5000</v>
      </c>
      <c r="F3018" t="str">
        <f>VLOOKUP($D3018,LU_A!$C$2:$D$13,2,TRUE)</f>
        <v>SmC</v>
      </c>
      <c r="G3018">
        <v>8722</v>
      </c>
      <c r="H3018" t="s">
        <v>8219</v>
      </c>
      <c r="I3018" t="s">
        <v>8224</v>
      </c>
      <c r="J3018" t="s">
        <v>8246</v>
      </c>
      <c r="K3018">
        <v>1405688952</v>
      </c>
      <c r="L3018" s="8">
        <f t="shared" si="470"/>
        <v>41838.548055555555</v>
      </c>
      <c r="M3018" s="8">
        <f t="shared" si="473"/>
        <v>41838</v>
      </c>
      <c r="N3018" s="9">
        <f t="shared" si="474"/>
        <v>0.54805555555503815</v>
      </c>
      <c r="O3018">
        <v>1400504952</v>
      </c>
      <c r="P3018" s="8">
        <f t="shared" si="471"/>
        <v>41778.548055555555</v>
      </c>
      <c r="Q3018" s="8">
        <f t="shared" si="475"/>
        <v>41778</v>
      </c>
      <c r="R3018" s="9">
        <f t="shared" si="476"/>
        <v>0.54805555555503815</v>
      </c>
      <c r="S3018" t="b">
        <v>0</v>
      </c>
      <c r="T3018">
        <v>36</v>
      </c>
      <c r="U3018">
        <f t="shared" si="477"/>
        <v>36</v>
      </c>
      <c r="V3018" t="str">
        <f t="shared" si="478"/>
        <v/>
      </c>
      <c r="W3018" t="b">
        <v>1</v>
      </c>
      <c r="X3018" t="s">
        <v>8301</v>
      </c>
      <c r="Y3018" s="3">
        <f t="shared" si="479"/>
        <v>1.0261176470588236</v>
      </c>
      <c r="Z3018" s="4">
        <f t="shared" si="472"/>
        <v>242.27777777777777</v>
      </c>
      <c r="AA3018" t="s">
        <v>8313</v>
      </c>
      <c r="AB3018" t="s">
        <v>8353</v>
      </c>
      <c r="AC3018">
        <f>1</f>
        <v>1</v>
      </c>
    </row>
    <row r="3019" spans="1:29" ht="43.2" x14ac:dyDescent="0.3">
      <c r="A3019">
        <v>3017</v>
      </c>
      <c r="B3019" s="1" t="s">
        <v>3017</v>
      </c>
      <c r="C3019" s="1" t="s">
        <v>7127</v>
      </c>
      <c r="D3019">
        <v>22000</v>
      </c>
      <c r="E3019">
        <f>VLOOKUP(D3019,LU_A!$C$2:$D$13,1,TRUE)</f>
        <v>20000</v>
      </c>
      <c r="F3019" t="str">
        <f>VLOOKUP($D3019,LU_A!$C$2:$D$13,2,TRUE)</f>
        <v>MedB</v>
      </c>
      <c r="G3019">
        <v>23285</v>
      </c>
      <c r="H3019" t="s">
        <v>8219</v>
      </c>
      <c r="I3019" t="s">
        <v>8224</v>
      </c>
      <c r="J3019" t="s">
        <v>8246</v>
      </c>
      <c r="K3019">
        <v>1408566243</v>
      </c>
      <c r="L3019" s="8">
        <f t="shared" si="470"/>
        <v>41871.850034722222</v>
      </c>
      <c r="M3019" s="8">
        <f t="shared" si="473"/>
        <v>41871</v>
      </c>
      <c r="N3019" s="9">
        <f t="shared" si="474"/>
        <v>0.85003472222160781</v>
      </c>
      <c r="O3019">
        <v>1405974243</v>
      </c>
      <c r="P3019" s="8">
        <f t="shared" si="471"/>
        <v>41841.850034722222</v>
      </c>
      <c r="Q3019" s="8">
        <f t="shared" si="475"/>
        <v>41841</v>
      </c>
      <c r="R3019" s="9">
        <f t="shared" si="476"/>
        <v>0.85003472222160781</v>
      </c>
      <c r="S3019" t="b">
        <v>0</v>
      </c>
      <c r="T3019">
        <v>159</v>
      </c>
      <c r="U3019">
        <f t="shared" si="477"/>
        <v>159</v>
      </c>
      <c r="V3019" t="str">
        <f t="shared" si="478"/>
        <v/>
      </c>
      <c r="W3019" t="b">
        <v>1</v>
      </c>
      <c r="X3019" t="s">
        <v>8301</v>
      </c>
      <c r="Y3019" s="3">
        <f t="shared" si="479"/>
        <v>1.0584090909090909</v>
      </c>
      <c r="Z3019" s="4">
        <f t="shared" si="472"/>
        <v>146.44654088050314</v>
      </c>
      <c r="AA3019" t="s">
        <v>8313</v>
      </c>
      <c r="AB3019" t="s">
        <v>8353</v>
      </c>
      <c r="AC3019">
        <f>1</f>
        <v>1</v>
      </c>
    </row>
    <row r="3020" spans="1:29" ht="43.2" x14ac:dyDescent="0.3">
      <c r="A3020">
        <v>3018</v>
      </c>
      <c r="B3020" s="1" t="s">
        <v>3018</v>
      </c>
      <c r="C3020" s="1" t="s">
        <v>7128</v>
      </c>
      <c r="D3020">
        <v>4200</v>
      </c>
      <c r="E3020">
        <f>VLOOKUP(D3020,LU_A!$C$2:$D$13,1,TRUE)</f>
        <v>1000</v>
      </c>
      <c r="F3020" t="str">
        <f>VLOOKUP($D3020,LU_A!$C$2:$D$13,2,TRUE)</f>
        <v>SmB</v>
      </c>
      <c r="G3020">
        <v>4230</v>
      </c>
      <c r="H3020" t="s">
        <v>8219</v>
      </c>
      <c r="I3020" t="s">
        <v>8230</v>
      </c>
      <c r="J3020" t="s">
        <v>8249</v>
      </c>
      <c r="K3020">
        <v>1437429600</v>
      </c>
      <c r="L3020" s="8">
        <f t="shared" si="470"/>
        <v>42205.916666666672</v>
      </c>
      <c r="M3020" s="8">
        <f t="shared" si="473"/>
        <v>42205</v>
      </c>
      <c r="N3020" s="9">
        <f t="shared" si="474"/>
        <v>0.91666666667151731</v>
      </c>
      <c r="O3020">
        <v>1433747376</v>
      </c>
      <c r="P3020" s="8">
        <f t="shared" si="471"/>
        <v>42163.29833333334</v>
      </c>
      <c r="Q3020" s="8">
        <f t="shared" si="475"/>
        <v>42163</v>
      </c>
      <c r="R3020" s="9">
        <f t="shared" si="476"/>
        <v>0.29833333333954215</v>
      </c>
      <c r="S3020" t="b">
        <v>0</v>
      </c>
      <c r="T3020">
        <v>41</v>
      </c>
      <c r="U3020">
        <f t="shared" si="477"/>
        <v>41</v>
      </c>
      <c r="V3020" t="str">
        <f t="shared" si="478"/>
        <v/>
      </c>
      <c r="W3020" t="b">
        <v>1</v>
      </c>
      <c r="X3020" t="s">
        <v>8301</v>
      </c>
      <c r="Y3020" s="3">
        <f t="shared" si="479"/>
        <v>1.0071428571428571</v>
      </c>
      <c r="Z3020" s="4">
        <f t="shared" si="472"/>
        <v>103.17073170731707</v>
      </c>
      <c r="AA3020" t="s">
        <v>8313</v>
      </c>
      <c r="AB3020" t="s">
        <v>8353</v>
      </c>
      <c r="AC3020">
        <f>1</f>
        <v>1</v>
      </c>
    </row>
    <row r="3021" spans="1:29" ht="43.2" x14ac:dyDescent="0.3">
      <c r="A3021">
        <v>3019</v>
      </c>
      <c r="B3021" s="1" t="s">
        <v>3019</v>
      </c>
      <c r="C3021" s="1" t="s">
        <v>7129</v>
      </c>
      <c r="D3021">
        <v>15000</v>
      </c>
      <c r="E3021">
        <f>VLOOKUP(D3021,LU_A!$C$2:$D$13,1,TRUE)</f>
        <v>15000</v>
      </c>
      <c r="F3021" t="str">
        <f>VLOOKUP($D3021,LU_A!$C$2:$D$13,2,TRUE)</f>
        <v>MedA</v>
      </c>
      <c r="G3021">
        <v>18185</v>
      </c>
      <c r="H3021" t="s">
        <v>8219</v>
      </c>
      <c r="I3021" t="s">
        <v>8224</v>
      </c>
      <c r="J3021" t="s">
        <v>8246</v>
      </c>
      <c r="K3021">
        <v>1401159600</v>
      </c>
      <c r="L3021" s="8">
        <f t="shared" si="470"/>
        <v>41786.125</v>
      </c>
      <c r="M3021" s="8">
        <f t="shared" si="473"/>
        <v>41786</v>
      </c>
      <c r="N3021" s="9">
        <f t="shared" si="474"/>
        <v>0.125</v>
      </c>
      <c r="O3021">
        <v>1398801620</v>
      </c>
      <c r="P3021" s="8">
        <f t="shared" si="471"/>
        <v>41758.833564814813</v>
      </c>
      <c r="Q3021" s="8">
        <f t="shared" si="475"/>
        <v>41758</v>
      </c>
      <c r="R3021" s="9">
        <f t="shared" si="476"/>
        <v>0.83356481481314404</v>
      </c>
      <c r="S3021" t="b">
        <v>0</v>
      </c>
      <c r="T3021">
        <v>226</v>
      </c>
      <c r="U3021">
        <f t="shared" si="477"/>
        <v>226</v>
      </c>
      <c r="V3021" t="str">
        <f t="shared" si="478"/>
        <v/>
      </c>
      <c r="W3021" t="b">
        <v>1</v>
      </c>
      <c r="X3021" t="s">
        <v>8301</v>
      </c>
      <c r="Y3021" s="3">
        <f t="shared" si="479"/>
        <v>1.2123333333333333</v>
      </c>
      <c r="Z3021" s="4">
        <f t="shared" si="472"/>
        <v>80.464601769911511</v>
      </c>
      <c r="AA3021" t="s">
        <v>8313</v>
      </c>
      <c r="AB3021" t="s">
        <v>8353</v>
      </c>
      <c r="AC3021">
        <f>1</f>
        <v>1</v>
      </c>
    </row>
    <row r="3022" spans="1:29" ht="43.2" x14ac:dyDescent="0.3">
      <c r="A3022">
        <v>3020</v>
      </c>
      <c r="B3022" s="1" t="s">
        <v>3020</v>
      </c>
      <c r="C3022" s="1" t="s">
        <v>7130</v>
      </c>
      <c r="D3022">
        <v>7000</v>
      </c>
      <c r="E3022">
        <f>VLOOKUP(D3022,LU_A!$C$2:$D$13,1,TRUE)</f>
        <v>5000</v>
      </c>
      <c r="F3022" t="str">
        <f>VLOOKUP($D3022,LU_A!$C$2:$D$13,2,TRUE)</f>
        <v>SmC</v>
      </c>
      <c r="G3022">
        <v>7040</v>
      </c>
      <c r="H3022" t="s">
        <v>8219</v>
      </c>
      <c r="I3022" t="s">
        <v>8224</v>
      </c>
      <c r="J3022" t="s">
        <v>8246</v>
      </c>
      <c r="K3022">
        <v>1439583533</v>
      </c>
      <c r="L3022" s="8">
        <f t="shared" si="470"/>
        <v>42230.846446759257</v>
      </c>
      <c r="M3022" s="8">
        <f t="shared" si="473"/>
        <v>42230</v>
      </c>
      <c r="N3022" s="9">
        <f t="shared" si="474"/>
        <v>0.84644675925665069</v>
      </c>
      <c r="O3022">
        <v>1434399533</v>
      </c>
      <c r="P3022" s="8">
        <f t="shared" si="471"/>
        <v>42170.846446759257</v>
      </c>
      <c r="Q3022" s="8">
        <f t="shared" si="475"/>
        <v>42170</v>
      </c>
      <c r="R3022" s="9">
        <f t="shared" si="476"/>
        <v>0.84644675925665069</v>
      </c>
      <c r="S3022" t="b">
        <v>0</v>
      </c>
      <c r="T3022">
        <v>30</v>
      </c>
      <c r="U3022">
        <f t="shared" si="477"/>
        <v>30</v>
      </c>
      <c r="V3022" t="str">
        <f t="shared" si="478"/>
        <v/>
      </c>
      <c r="W3022" t="b">
        <v>1</v>
      </c>
      <c r="X3022" t="s">
        <v>8301</v>
      </c>
      <c r="Y3022" s="3">
        <f t="shared" si="479"/>
        <v>1.0057142857142858</v>
      </c>
      <c r="Z3022" s="4">
        <f t="shared" si="472"/>
        <v>234.66666666666666</v>
      </c>
      <c r="AA3022" t="s">
        <v>8313</v>
      </c>
      <c r="AB3022" t="s">
        <v>8353</v>
      </c>
      <c r="AC3022">
        <f>1</f>
        <v>1</v>
      </c>
    </row>
    <row r="3023" spans="1:29" ht="43.2" x14ac:dyDescent="0.3">
      <c r="A3023">
        <v>3021</v>
      </c>
      <c r="B3023" s="1" t="s">
        <v>3021</v>
      </c>
      <c r="C3023" s="1" t="s">
        <v>7131</v>
      </c>
      <c r="D3023">
        <v>4500</v>
      </c>
      <c r="E3023">
        <f>VLOOKUP(D3023,LU_A!$C$2:$D$13,1,TRUE)</f>
        <v>1000</v>
      </c>
      <c r="F3023" t="str">
        <f>VLOOKUP($D3023,LU_A!$C$2:$D$13,2,TRUE)</f>
        <v>SmB</v>
      </c>
      <c r="G3023">
        <v>5221</v>
      </c>
      <c r="H3023" t="s">
        <v>8219</v>
      </c>
      <c r="I3023" t="s">
        <v>8224</v>
      </c>
      <c r="J3023" t="s">
        <v>8246</v>
      </c>
      <c r="K3023">
        <v>1479794340</v>
      </c>
      <c r="L3023" s="8">
        <f t="shared" si="470"/>
        <v>42696.249305555553</v>
      </c>
      <c r="M3023" s="8">
        <f t="shared" si="473"/>
        <v>42696</v>
      </c>
      <c r="N3023" s="9">
        <f t="shared" si="474"/>
        <v>0.24930555555329192</v>
      </c>
      <c r="O3023">
        <v>1476715869</v>
      </c>
      <c r="P3023" s="8">
        <f t="shared" si="471"/>
        <v>42660.618854166663</v>
      </c>
      <c r="Q3023" s="8">
        <f t="shared" si="475"/>
        <v>42660</v>
      </c>
      <c r="R3023" s="9">
        <f t="shared" si="476"/>
        <v>0.61885416666336823</v>
      </c>
      <c r="S3023" t="b">
        <v>0</v>
      </c>
      <c r="T3023">
        <v>103</v>
      </c>
      <c r="U3023">
        <f t="shared" si="477"/>
        <v>103</v>
      </c>
      <c r="V3023" t="str">
        <f t="shared" si="478"/>
        <v/>
      </c>
      <c r="W3023" t="b">
        <v>1</v>
      </c>
      <c r="X3023" t="s">
        <v>8301</v>
      </c>
      <c r="Y3023" s="3">
        <f t="shared" si="479"/>
        <v>1.1602222222222223</v>
      </c>
      <c r="Z3023" s="4">
        <f t="shared" si="472"/>
        <v>50.689320388349515</v>
      </c>
      <c r="AA3023" t="s">
        <v>8313</v>
      </c>
      <c r="AB3023" t="s">
        <v>8353</v>
      </c>
      <c r="AC3023">
        <f>1</f>
        <v>1</v>
      </c>
    </row>
    <row r="3024" spans="1:29" ht="43.2" x14ac:dyDescent="0.3">
      <c r="A3024">
        <v>3022</v>
      </c>
      <c r="B3024" s="1" t="s">
        <v>3022</v>
      </c>
      <c r="C3024" s="1" t="s">
        <v>7132</v>
      </c>
      <c r="D3024">
        <v>10000</v>
      </c>
      <c r="E3024">
        <f>VLOOKUP(D3024,LU_A!$C$2:$D$13,1,TRUE)</f>
        <v>10000</v>
      </c>
      <c r="F3024" t="str">
        <f>VLOOKUP($D3024,LU_A!$C$2:$D$13,2,TRUE)</f>
        <v>SmD</v>
      </c>
      <c r="G3024">
        <v>10088</v>
      </c>
      <c r="H3024" t="s">
        <v>8219</v>
      </c>
      <c r="I3024" t="s">
        <v>8224</v>
      </c>
      <c r="J3024" t="s">
        <v>8246</v>
      </c>
      <c r="K3024">
        <v>1472338409</v>
      </c>
      <c r="L3024" s="8">
        <f t="shared" si="470"/>
        <v>42609.95380787037</v>
      </c>
      <c r="M3024" s="8">
        <f t="shared" si="473"/>
        <v>42609</v>
      </c>
      <c r="N3024" s="9">
        <f t="shared" si="474"/>
        <v>0.95380787036992842</v>
      </c>
      <c r="O3024">
        <v>1468450409</v>
      </c>
      <c r="P3024" s="8">
        <f t="shared" si="471"/>
        <v>42564.95380787037</v>
      </c>
      <c r="Q3024" s="8">
        <f t="shared" si="475"/>
        <v>42564</v>
      </c>
      <c r="R3024" s="9">
        <f t="shared" si="476"/>
        <v>0.95380787036992842</v>
      </c>
      <c r="S3024" t="b">
        <v>0</v>
      </c>
      <c r="T3024">
        <v>62</v>
      </c>
      <c r="U3024">
        <f t="shared" si="477"/>
        <v>62</v>
      </c>
      <c r="V3024" t="str">
        <f t="shared" si="478"/>
        <v/>
      </c>
      <c r="W3024" t="b">
        <v>1</v>
      </c>
      <c r="X3024" t="s">
        <v>8301</v>
      </c>
      <c r="Y3024" s="3">
        <f t="shared" si="479"/>
        <v>1.0087999999999999</v>
      </c>
      <c r="Z3024" s="4">
        <f t="shared" si="472"/>
        <v>162.70967741935485</v>
      </c>
      <c r="AA3024" t="s">
        <v>8313</v>
      </c>
      <c r="AB3024" t="s">
        <v>8353</v>
      </c>
      <c r="AC3024">
        <f>1</f>
        <v>1</v>
      </c>
    </row>
    <row r="3025" spans="1:29" ht="57.6" x14ac:dyDescent="0.3">
      <c r="A3025">
        <v>3023</v>
      </c>
      <c r="B3025" s="1" t="s">
        <v>3023</v>
      </c>
      <c r="C3025" s="1" t="s">
        <v>7133</v>
      </c>
      <c r="D3025">
        <v>700</v>
      </c>
      <c r="E3025">
        <f>VLOOKUP(D3025,LU_A!$C$2:$D$13,1,TRUE)</f>
        <v>0</v>
      </c>
      <c r="F3025" t="str">
        <f>VLOOKUP($D3025,LU_A!$C$2:$D$13,2,TRUE)</f>
        <v>SmA</v>
      </c>
      <c r="G3025">
        <v>721</v>
      </c>
      <c r="H3025" t="s">
        <v>8219</v>
      </c>
      <c r="I3025" t="s">
        <v>8225</v>
      </c>
      <c r="J3025" t="s">
        <v>8247</v>
      </c>
      <c r="K3025">
        <v>1434039186</v>
      </c>
      <c r="L3025" s="8">
        <f t="shared" si="470"/>
        <v>42166.675763888896</v>
      </c>
      <c r="M3025" s="8">
        <f t="shared" si="473"/>
        <v>42166</v>
      </c>
      <c r="N3025" s="9">
        <f t="shared" si="474"/>
        <v>0.67576388889574446</v>
      </c>
      <c r="O3025">
        <v>1430151186</v>
      </c>
      <c r="P3025" s="8">
        <f t="shared" si="471"/>
        <v>42121.675763888896</v>
      </c>
      <c r="Q3025" s="8">
        <f t="shared" si="475"/>
        <v>42121</v>
      </c>
      <c r="R3025" s="9">
        <f t="shared" si="476"/>
        <v>0.67576388889574446</v>
      </c>
      <c r="S3025" t="b">
        <v>0</v>
      </c>
      <c r="T3025">
        <v>6</v>
      </c>
      <c r="U3025">
        <f t="shared" si="477"/>
        <v>6</v>
      </c>
      <c r="V3025" t="str">
        <f t="shared" si="478"/>
        <v/>
      </c>
      <c r="W3025" t="b">
        <v>1</v>
      </c>
      <c r="X3025" t="s">
        <v>8301</v>
      </c>
      <c r="Y3025" s="3">
        <f t="shared" si="479"/>
        <v>1.03</v>
      </c>
      <c r="Z3025" s="4">
        <f t="shared" si="472"/>
        <v>120.16666666666667</v>
      </c>
      <c r="AA3025" t="s">
        <v>8313</v>
      </c>
      <c r="AB3025" t="s">
        <v>8353</v>
      </c>
      <c r="AC3025">
        <f>1</f>
        <v>1</v>
      </c>
    </row>
    <row r="3026" spans="1:29" ht="43.2" x14ac:dyDescent="0.3">
      <c r="A3026">
        <v>3024</v>
      </c>
      <c r="B3026" s="1" t="s">
        <v>3024</v>
      </c>
      <c r="C3026" s="1" t="s">
        <v>7134</v>
      </c>
      <c r="D3026">
        <v>5000</v>
      </c>
      <c r="E3026">
        <f>VLOOKUP(D3026,LU_A!$C$2:$D$13,1,TRUE)</f>
        <v>5000</v>
      </c>
      <c r="F3026" t="str">
        <f>VLOOKUP($D3026,LU_A!$C$2:$D$13,2,TRUE)</f>
        <v>SmC</v>
      </c>
      <c r="G3026">
        <v>12321</v>
      </c>
      <c r="H3026" t="s">
        <v>8219</v>
      </c>
      <c r="I3026" t="s">
        <v>8224</v>
      </c>
      <c r="J3026" t="s">
        <v>8246</v>
      </c>
      <c r="K3026">
        <v>1349567475</v>
      </c>
      <c r="L3026" s="8">
        <f t="shared" si="470"/>
        <v>41188.993923611109</v>
      </c>
      <c r="M3026" s="8">
        <f t="shared" si="473"/>
        <v>41188</v>
      </c>
      <c r="N3026" s="9">
        <f t="shared" si="474"/>
        <v>0.99392361110949423</v>
      </c>
      <c r="O3026">
        <v>1346975475</v>
      </c>
      <c r="P3026" s="8">
        <f t="shared" si="471"/>
        <v>41158.993923611109</v>
      </c>
      <c r="Q3026" s="8">
        <f t="shared" si="475"/>
        <v>41158</v>
      </c>
      <c r="R3026" s="9">
        <f t="shared" si="476"/>
        <v>0.99392361110949423</v>
      </c>
      <c r="S3026" t="b">
        <v>0</v>
      </c>
      <c r="T3026">
        <v>182</v>
      </c>
      <c r="U3026">
        <f t="shared" si="477"/>
        <v>182</v>
      </c>
      <c r="V3026" t="str">
        <f t="shared" si="478"/>
        <v/>
      </c>
      <c r="W3026" t="b">
        <v>1</v>
      </c>
      <c r="X3026" t="s">
        <v>8301</v>
      </c>
      <c r="Y3026" s="3">
        <f t="shared" si="479"/>
        <v>2.4641999999999999</v>
      </c>
      <c r="Z3026" s="4">
        <f t="shared" si="472"/>
        <v>67.697802197802204</v>
      </c>
      <c r="AA3026" t="s">
        <v>8313</v>
      </c>
      <c r="AB3026" t="s">
        <v>8353</v>
      </c>
      <c r="AC3026">
        <f>1</f>
        <v>1</v>
      </c>
    </row>
    <row r="3027" spans="1:29" ht="43.2" x14ac:dyDescent="0.3">
      <c r="A3027">
        <v>3025</v>
      </c>
      <c r="B3027" s="1" t="s">
        <v>3025</v>
      </c>
      <c r="C3027" s="1" t="s">
        <v>7135</v>
      </c>
      <c r="D3027">
        <v>2500</v>
      </c>
      <c r="E3027">
        <f>VLOOKUP(D3027,LU_A!$C$2:$D$13,1,TRUE)</f>
        <v>1000</v>
      </c>
      <c r="F3027" t="str">
        <f>VLOOKUP($D3027,LU_A!$C$2:$D$13,2,TRUE)</f>
        <v>SmB</v>
      </c>
      <c r="G3027">
        <v>7555</v>
      </c>
      <c r="H3027" t="s">
        <v>8219</v>
      </c>
      <c r="I3027" t="s">
        <v>8225</v>
      </c>
      <c r="J3027" t="s">
        <v>8247</v>
      </c>
      <c r="K3027">
        <v>1401465600</v>
      </c>
      <c r="L3027" s="8">
        <f t="shared" si="470"/>
        <v>41789.666666666664</v>
      </c>
      <c r="M3027" s="8">
        <f t="shared" si="473"/>
        <v>41789</v>
      </c>
      <c r="N3027" s="9">
        <f t="shared" si="474"/>
        <v>0.66666666666424135</v>
      </c>
      <c r="O3027">
        <v>1399032813</v>
      </c>
      <c r="P3027" s="8">
        <f t="shared" si="471"/>
        <v>41761.509409722225</v>
      </c>
      <c r="Q3027" s="8">
        <f t="shared" si="475"/>
        <v>41761</v>
      </c>
      <c r="R3027" s="9">
        <f t="shared" si="476"/>
        <v>0.50940972222451819</v>
      </c>
      <c r="S3027" t="b">
        <v>0</v>
      </c>
      <c r="T3027">
        <v>145</v>
      </c>
      <c r="U3027">
        <f t="shared" si="477"/>
        <v>145</v>
      </c>
      <c r="V3027" t="str">
        <f t="shared" si="478"/>
        <v/>
      </c>
      <c r="W3027" t="b">
        <v>1</v>
      </c>
      <c r="X3027" t="s">
        <v>8301</v>
      </c>
      <c r="Y3027" s="3">
        <f t="shared" si="479"/>
        <v>3.0219999999999998</v>
      </c>
      <c r="Z3027" s="4">
        <f t="shared" si="472"/>
        <v>52.103448275862071</v>
      </c>
      <c r="AA3027" t="s">
        <v>8313</v>
      </c>
      <c r="AB3027" t="s">
        <v>8353</v>
      </c>
      <c r="AC3027">
        <f>1</f>
        <v>1</v>
      </c>
    </row>
    <row r="3028" spans="1:29" ht="57.6" x14ac:dyDescent="0.3">
      <c r="A3028">
        <v>3026</v>
      </c>
      <c r="B3028" s="1" t="s">
        <v>3026</v>
      </c>
      <c r="C3028" s="1" t="s">
        <v>7136</v>
      </c>
      <c r="D3028">
        <v>900</v>
      </c>
      <c r="E3028">
        <f>VLOOKUP(D3028,LU_A!$C$2:$D$13,1,TRUE)</f>
        <v>0</v>
      </c>
      <c r="F3028" t="str">
        <f>VLOOKUP($D3028,LU_A!$C$2:$D$13,2,TRUE)</f>
        <v>SmA</v>
      </c>
      <c r="G3028">
        <v>1290</v>
      </c>
      <c r="H3028" t="s">
        <v>8219</v>
      </c>
      <c r="I3028" t="s">
        <v>8225</v>
      </c>
      <c r="J3028" t="s">
        <v>8247</v>
      </c>
      <c r="K3028">
        <v>1488538892</v>
      </c>
      <c r="L3028" s="8">
        <f t="shared" si="470"/>
        <v>42797.459398148145</v>
      </c>
      <c r="M3028" s="8">
        <f t="shared" si="473"/>
        <v>42797</v>
      </c>
      <c r="N3028" s="9">
        <f t="shared" si="474"/>
        <v>0.45939814814482816</v>
      </c>
      <c r="O3028">
        <v>1487329292</v>
      </c>
      <c r="P3028" s="8">
        <f t="shared" si="471"/>
        <v>42783.459398148145</v>
      </c>
      <c r="Q3028" s="8">
        <f t="shared" si="475"/>
        <v>42783</v>
      </c>
      <c r="R3028" s="9">
        <f t="shared" si="476"/>
        <v>0.45939814814482816</v>
      </c>
      <c r="S3028" t="b">
        <v>0</v>
      </c>
      <c r="T3028">
        <v>25</v>
      </c>
      <c r="U3028">
        <f t="shared" si="477"/>
        <v>25</v>
      </c>
      <c r="V3028" t="str">
        <f t="shared" si="478"/>
        <v/>
      </c>
      <c r="W3028" t="b">
        <v>1</v>
      </c>
      <c r="X3028" t="s">
        <v>8301</v>
      </c>
      <c r="Y3028" s="3">
        <f t="shared" si="479"/>
        <v>1.4333333333333333</v>
      </c>
      <c r="Z3028" s="4">
        <f t="shared" si="472"/>
        <v>51.6</v>
      </c>
      <c r="AA3028" t="s">
        <v>8313</v>
      </c>
      <c r="AB3028" t="s">
        <v>8353</v>
      </c>
      <c r="AC3028">
        <f>1</f>
        <v>1</v>
      </c>
    </row>
    <row r="3029" spans="1:29" ht="43.2" x14ac:dyDescent="0.3">
      <c r="A3029">
        <v>3027</v>
      </c>
      <c r="B3029" s="1" t="s">
        <v>3027</v>
      </c>
      <c r="C3029" s="1" t="s">
        <v>7137</v>
      </c>
      <c r="D3029">
        <v>40000</v>
      </c>
      <c r="E3029">
        <f>VLOOKUP(D3029,LU_A!$C$2:$D$13,1,TRUE)</f>
        <v>40000</v>
      </c>
      <c r="F3029" t="str">
        <f>VLOOKUP($D3029,LU_A!$C$2:$D$13,2,TRUE)</f>
        <v>LgB</v>
      </c>
      <c r="G3029">
        <v>52576</v>
      </c>
      <c r="H3029" t="s">
        <v>8219</v>
      </c>
      <c r="I3029" t="s">
        <v>8224</v>
      </c>
      <c r="J3029" t="s">
        <v>8246</v>
      </c>
      <c r="K3029">
        <v>1426866851</v>
      </c>
      <c r="L3029" s="8">
        <f t="shared" si="470"/>
        <v>42083.662627314814</v>
      </c>
      <c r="M3029" s="8">
        <f t="shared" si="473"/>
        <v>42083</v>
      </c>
      <c r="N3029" s="9">
        <f t="shared" si="474"/>
        <v>0.66262731481401715</v>
      </c>
      <c r="O3029">
        <v>1424278451</v>
      </c>
      <c r="P3029" s="8">
        <f t="shared" si="471"/>
        <v>42053.704293981486</v>
      </c>
      <c r="Q3029" s="8">
        <f t="shared" si="475"/>
        <v>42053</v>
      </c>
      <c r="R3029" s="9">
        <f t="shared" si="476"/>
        <v>0.70429398148553446</v>
      </c>
      <c r="S3029" t="b">
        <v>0</v>
      </c>
      <c r="T3029">
        <v>320</v>
      </c>
      <c r="U3029">
        <f t="shared" si="477"/>
        <v>320</v>
      </c>
      <c r="V3029" t="str">
        <f t="shared" si="478"/>
        <v/>
      </c>
      <c r="W3029" t="b">
        <v>1</v>
      </c>
      <c r="X3029" t="s">
        <v>8301</v>
      </c>
      <c r="Y3029" s="3">
        <f t="shared" si="479"/>
        <v>1.3144</v>
      </c>
      <c r="Z3029" s="4">
        <f t="shared" si="472"/>
        <v>164.3</v>
      </c>
      <c r="AA3029" t="s">
        <v>8313</v>
      </c>
      <c r="AB3029" t="s">
        <v>8353</v>
      </c>
      <c r="AC3029">
        <f>1</f>
        <v>1</v>
      </c>
    </row>
    <row r="3030" spans="1:29" ht="28.8" x14ac:dyDescent="0.3">
      <c r="A3030">
        <v>3028</v>
      </c>
      <c r="B3030" s="1" t="s">
        <v>3028</v>
      </c>
      <c r="C3030" s="1" t="s">
        <v>7138</v>
      </c>
      <c r="D3030">
        <v>5000</v>
      </c>
      <c r="E3030">
        <f>VLOOKUP(D3030,LU_A!$C$2:$D$13,1,TRUE)</f>
        <v>5000</v>
      </c>
      <c r="F3030" t="str">
        <f>VLOOKUP($D3030,LU_A!$C$2:$D$13,2,TRUE)</f>
        <v>SmC</v>
      </c>
      <c r="G3030">
        <v>8401</v>
      </c>
      <c r="H3030" t="s">
        <v>8219</v>
      </c>
      <c r="I3030" t="s">
        <v>8224</v>
      </c>
      <c r="J3030" t="s">
        <v>8246</v>
      </c>
      <c r="K3030">
        <v>1471242025</v>
      </c>
      <c r="L3030" s="8">
        <f t="shared" si="470"/>
        <v>42597.264178240745</v>
      </c>
      <c r="M3030" s="8">
        <f t="shared" si="473"/>
        <v>42597</v>
      </c>
      <c r="N3030" s="9">
        <f t="shared" si="474"/>
        <v>0.26417824074451346</v>
      </c>
      <c r="O3030">
        <v>1468650025</v>
      </c>
      <c r="P3030" s="8">
        <f t="shared" si="471"/>
        <v>42567.264178240745</v>
      </c>
      <c r="Q3030" s="8">
        <f t="shared" si="475"/>
        <v>42567</v>
      </c>
      <c r="R3030" s="9">
        <f t="shared" si="476"/>
        <v>0.26417824074451346</v>
      </c>
      <c r="S3030" t="b">
        <v>0</v>
      </c>
      <c r="T3030">
        <v>99</v>
      </c>
      <c r="U3030">
        <f t="shared" si="477"/>
        <v>99</v>
      </c>
      <c r="V3030" t="str">
        <f t="shared" si="478"/>
        <v/>
      </c>
      <c r="W3030" t="b">
        <v>1</v>
      </c>
      <c r="X3030" t="s">
        <v>8301</v>
      </c>
      <c r="Y3030" s="3">
        <f t="shared" si="479"/>
        <v>1.6801999999999999</v>
      </c>
      <c r="Z3030" s="4">
        <f t="shared" si="472"/>
        <v>84.858585858585855</v>
      </c>
      <c r="AA3030" t="s">
        <v>8313</v>
      </c>
      <c r="AB3030" t="s">
        <v>8353</v>
      </c>
      <c r="AC3030">
        <f>1</f>
        <v>1</v>
      </c>
    </row>
    <row r="3031" spans="1:29" ht="43.2" x14ac:dyDescent="0.3">
      <c r="A3031">
        <v>3029</v>
      </c>
      <c r="B3031" s="1" t="s">
        <v>3029</v>
      </c>
      <c r="C3031" s="1" t="s">
        <v>7139</v>
      </c>
      <c r="D3031">
        <v>30000</v>
      </c>
      <c r="E3031">
        <f>VLOOKUP(D3031,LU_A!$C$2:$D$13,1,TRUE)</f>
        <v>30000</v>
      </c>
      <c r="F3031" t="str">
        <f>VLOOKUP($D3031,LU_A!$C$2:$D$13,2,TRUE)</f>
        <v>MedD</v>
      </c>
      <c r="G3031">
        <v>32903</v>
      </c>
      <c r="H3031" t="s">
        <v>8219</v>
      </c>
      <c r="I3031" t="s">
        <v>8224</v>
      </c>
      <c r="J3031" t="s">
        <v>8246</v>
      </c>
      <c r="K3031">
        <v>1416285300</v>
      </c>
      <c r="L3031" s="8">
        <f t="shared" si="470"/>
        <v>41961.190972222219</v>
      </c>
      <c r="M3031" s="8">
        <f t="shared" si="473"/>
        <v>41961</v>
      </c>
      <c r="N3031" s="9">
        <f t="shared" si="474"/>
        <v>0.19097222221898846</v>
      </c>
      <c r="O3031">
        <v>1413824447</v>
      </c>
      <c r="P3031" s="8">
        <f t="shared" si="471"/>
        <v>41932.708877314813</v>
      </c>
      <c r="Q3031" s="8">
        <f t="shared" si="475"/>
        <v>41932</v>
      </c>
      <c r="R3031" s="9">
        <f t="shared" si="476"/>
        <v>0.70887731481343508</v>
      </c>
      <c r="S3031" t="b">
        <v>0</v>
      </c>
      <c r="T3031">
        <v>348</v>
      </c>
      <c r="U3031">
        <f t="shared" si="477"/>
        <v>348</v>
      </c>
      <c r="V3031" t="str">
        <f t="shared" si="478"/>
        <v/>
      </c>
      <c r="W3031" t="b">
        <v>1</v>
      </c>
      <c r="X3031" t="s">
        <v>8301</v>
      </c>
      <c r="Y3031" s="3">
        <f t="shared" si="479"/>
        <v>1.0967666666666667</v>
      </c>
      <c r="Z3031" s="4">
        <f t="shared" si="472"/>
        <v>94.548850574712645</v>
      </c>
      <c r="AA3031" t="s">
        <v>8313</v>
      </c>
      <c r="AB3031" t="s">
        <v>8353</v>
      </c>
      <c r="AC3031">
        <f>1</f>
        <v>1</v>
      </c>
    </row>
    <row r="3032" spans="1:29" ht="43.2" x14ac:dyDescent="0.3">
      <c r="A3032">
        <v>3030</v>
      </c>
      <c r="B3032" s="1" t="s">
        <v>3030</v>
      </c>
      <c r="C3032" s="1" t="s">
        <v>7140</v>
      </c>
      <c r="D3032">
        <v>1750</v>
      </c>
      <c r="E3032">
        <f>VLOOKUP(D3032,LU_A!$C$2:$D$13,1,TRUE)</f>
        <v>1000</v>
      </c>
      <c r="F3032" t="str">
        <f>VLOOKUP($D3032,LU_A!$C$2:$D$13,2,TRUE)</f>
        <v>SmB</v>
      </c>
      <c r="G3032">
        <v>1867</v>
      </c>
      <c r="H3032" t="s">
        <v>8219</v>
      </c>
      <c r="I3032" t="s">
        <v>8224</v>
      </c>
      <c r="J3032" t="s">
        <v>8246</v>
      </c>
      <c r="K3032">
        <v>1442426171</v>
      </c>
      <c r="L3032" s="8">
        <f t="shared" si="470"/>
        <v>42263.747349537036</v>
      </c>
      <c r="M3032" s="8">
        <f t="shared" si="473"/>
        <v>42263</v>
      </c>
      <c r="N3032" s="9">
        <f t="shared" si="474"/>
        <v>0.747349537035916</v>
      </c>
      <c r="O3032">
        <v>1439834171</v>
      </c>
      <c r="P3032" s="8">
        <f t="shared" si="471"/>
        <v>42233.747349537036</v>
      </c>
      <c r="Q3032" s="8">
        <f t="shared" si="475"/>
        <v>42233</v>
      </c>
      <c r="R3032" s="9">
        <f t="shared" si="476"/>
        <v>0.747349537035916</v>
      </c>
      <c r="S3032" t="b">
        <v>0</v>
      </c>
      <c r="T3032">
        <v>41</v>
      </c>
      <c r="U3032">
        <f t="shared" si="477"/>
        <v>41</v>
      </c>
      <c r="V3032" t="str">
        <f t="shared" si="478"/>
        <v/>
      </c>
      <c r="W3032" t="b">
        <v>1</v>
      </c>
      <c r="X3032" t="s">
        <v>8301</v>
      </c>
      <c r="Y3032" s="3">
        <f t="shared" si="479"/>
        <v>1.0668571428571429</v>
      </c>
      <c r="Z3032" s="4">
        <f t="shared" si="472"/>
        <v>45.536585365853661</v>
      </c>
      <c r="AA3032" t="s">
        <v>8313</v>
      </c>
      <c r="AB3032" t="s">
        <v>8353</v>
      </c>
      <c r="AC3032">
        <f>1</f>
        <v>1</v>
      </c>
    </row>
    <row r="3033" spans="1:29" ht="72" x14ac:dyDescent="0.3">
      <c r="A3033">
        <v>3031</v>
      </c>
      <c r="B3033" s="1" t="s">
        <v>3031</v>
      </c>
      <c r="C3033" s="1" t="s">
        <v>7141</v>
      </c>
      <c r="D3033">
        <v>1500</v>
      </c>
      <c r="E3033">
        <f>VLOOKUP(D3033,LU_A!$C$2:$D$13,1,TRUE)</f>
        <v>1000</v>
      </c>
      <c r="F3033" t="str">
        <f>VLOOKUP($D3033,LU_A!$C$2:$D$13,2,TRUE)</f>
        <v>SmB</v>
      </c>
      <c r="G3033">
        <v>1500</v>
      </c>
      <c r="H3033" t="s">
        <v>8219</v>
      </c>
      <c r="I3033" t="s">
        <v>8224</v>
      </c>
      <c r="J3033" t="s">
        <v>8246</v>
      </c>
      <c r="K3033">
        <v>1476479447</v>
      </c>
      <c r="L3033" s="8">
        <f t="shared" si="470"/>
        <v>42657.882488425923</v>
      </c>
      <c r="M3033" s="8">
        <f t="shared" si="473"/>
        <v>42657</v>
      </c>
      <c r="N3033" s="9">
        <f t="shared" si="474"/>
        <v>0.88248842592292931</v>
      </c>
      <c r="O3033">
        <v>1471295447</v>
      </c>
      <c r="P3033" s="8">
        <f t="shared" si="471"/>
        <v>42597.882488425923</v>
      </c>
      <c r="Q3033" s="8">
        <f t="shared" si="475"/>
        <v>42597</v>
      </c>
      <c r="R3033" s="9">
        <f t="shared" si="476"/>
        <v>0.88248842592292931</v>
      </c>
      <c r="S3033" t="b">
        <v>0</v>
      </c>
      <c r="T3033">
        <v>29</v>
      </c>
      <c r="U3033">
        <f t="shared" si="477"/>
        <v>29</v>
      </c>
      <c r="V3033" t="str">
        <f t="shared" si="478"/>
        <v/>
      </c>
      <c r="W3033" t="b">
        <v>1</v>
      </c>
      <c r="X3033" t="s">
        <v>8301</v>
      </c>
      <c r="Y3033" s="3">
        <f t="shared" si="479"/>
        <v>1</v>
      </c>
      <c r="Z3033" s="4">
        <f t="shared" si="472"/>
        <v>51.724137931034484</v>
      </c>
      <c r="AA3033" t="s">
        <v>8313</v>
      </c>
      <c r="AB3033" t="s">
        <v>8353</v>
      </c>
      <c r="AC3033">
        <f>1</f>
        <v>1</v>
      </c>
    </row>
    <row r="3034" spans="1:29" ht="43.2" x14ac:dyDescent="0.3">
      <c r="A3034">
        <v>3032</v>
      </c>
      <c r="B3034" s="1" t="s">
        <v>3032</v>
      </c>
      <c r="C3034" s="1" t="s">
        <v>7142</v>
      </c>
      <c r="D3034">
        <v>1000</v>
      </c>
      <c r="E3034">
        <f>VLOOKUP(D3034,LU_A!$C$2:$D$13,1,TRUE)</f>
        <v>1000</v>
      </c>
      <c r="F3034" t="str">
        <f>VLOOKUP($D3034,LU_A!$C$2:$D$13,2,TRUE)</f>
        <v>SmB</v>
      </c>
      <c r="G3034">
        <v>1272</v>
      </c>
      <c r="H3034" t="s">
        <v>8219</v>
      </c>
      <c r="I3034" t="s">
        <v>8224</v>
      </c>
      <c r="J3034" t="s">
        <v>8246</v>
      </c>
      <c r="K3034">
        <v>1441933459</v>
      </c>
      <c r="L3034" s="8">
        <f t="shared" si="470"/>
        <v>42258.044664351852</v>
      </c>
      <c r="M3034" s="8">
        <f t="shared" si="473"/>
        <v>42258</v>
      </c>
      <c r="N3034" s="9">
        <f t="shared" si="474"/>
        <v>4.4664351851679385E-2</v>
      </c>
      <c r="O3034">
        <v>1439341459</v>
      </c>
      <c r="P3034" s="8">
        <f t="shared" si="471"/>
        <v>42228.044664351852</v>
      </c>
      <c r="Q3034" s="8">
        <f t="shared" si="475"/>
        <v>42228</v>
      </c>
      <c r="R3034" s="9">
        <f t="shared" si="476"/>
        <v>4.4664351851679385E-2</v>
      </c>
      <c r="S3034" t="b">
        <v>0</v>
      </c>
      <c r="T3034">
        <v>25</v>
      </c>
      <c r="U3034">
        <f t="shared" si="477"/>
        <v>25</v>
      </c>
      <c r="V3034" t="str">
        <f t="shared" si="478"/>
        <v/>
      </c>
      <c r="W3034" t="b">
        <v>1</v>
      </c>
      <c r="X3034" t="s">
        <v>8301</v>
      </c>
      <c r="Y3034" s="3">
        <f t="shared" si="479"/>
        <v>1.272</v>
      </c>
      <c r="Z3034" s="4">
        <f t="shared" si="472"/>
        <v>50.88</v>
      </c>
      <c r="AA3034" t="s">
        <v>8313</v>
      </c>
      <c r="AB3034" t="s">
        <v>8353</v>
      </c>
      <c r="AC3034">
        <f>1</f>
        <v>1</v>
      </c>
    </row>
    <row r="3035" spans="1:29" ht="43.2" x14ac:dyDescent="0.3">
      <c r="A3035">
        <v>3033</v>
      </c>
      <c r="B3035" s="1" t="s">
        <v>3033</v>
      </c>
      <c r="C3035" s="1" t="s">
        <v>7143</v>
      </c>
      <c r="D3035">
        <v>3000</v>
      </c>
      <c r="E3035">
        <f>VLOOKUP(D3035,LU_A!$C$2:$D$13,1,TRUE)</f>
        <v>1000</v>
      </c>
      <c r="F3035" t="str">
        <f>VLOOKUP($D3035,LU_A!$C$2:$D$13,2,TRUE)</f>
        <v>SmB</v>
      </c>
      <c r="G3035">
        <v>4396</v>
      </c>
      <c r="H3035" t="s">
        <v>8219</v>
      </c>
      <c r="I3035" t="s">
        <v>8224</v>
      </c>
      <c r="J3035" t="s">
        <v>8246</v>
      </c>
      <c r="K3035">
        <v>1471487925</v>
      </c>
      <c r="L3035" s="8">
        <f t="shared" si="470"/>
        <v>42600.110243055555</v>
      </c>
      <c r="M3035" s="8">
        <f t="shared" si="473"/>
        <v>42600</v>
      </c>
      <c r="N3035" s="9">
        <f t="shared" si="474"/>
        <v>0.11024305555474712</v>
      </c>
      <c r="O3035">
        <v>1468895925</v>
      </c>
      <c r="P3035" s="8">
        <f t="shared" si="471"/>
        <v>42570.110243055555</v>
      </c>
      <c r="Q3035" s="8">
        <f t="shared" si="475"/>
        <v>42570</v>
      </c>
      <c r="R3035" s="9">
        <f t="shared" si="476"/>
        <v>0.11024305555474712</v>
      </c>
      <c r="S3035" t="b">
        <v>0</v>
      </c>
      <c r="T3035">
        <v>23</v>
      </c>
      <c r="U3035">
        <f t="shared" si="477"/>
        <v>23</v>
      </c>
      <c r="V3035" t="str">
        <f t="shared" si="478"/>
        <v/>
      </c>
      <c r="W3035" t="b">
        <v>1</v>
      </c>
      <c r="X3035" t="s">
        <v>8301</v>
      </c>
      <c r="Y3035" s="3">
        <f t="shared" si="479"/>
        <v>1.4653333333333334</v>
      </c>
      <c r="Z3035" s="4">
        <f t="shared" si="472"/>
        <v>191.13043478260869</v>
      </c>
      <c r="AA3035" t="s">
        <v>8313</v>
      </c>
      <c r="AB3035" t="s">
        <v>8353</v>
      </c>
      <c r="AC3035">
        <f>1</f>
        <v>1</v>
      </c>
    </row>
    <row r="3036" spans="1:29" ht="72" x14ac:dyDescent="0.3">
      <c r="A3036">
        <v>3034</v>
      </c>
      <c r="B3036" s="1" t="s">
        <v>3034</v>
      </c>
      <c r="C3036" s="1" t="s">
        <v>7144</v>
      </c>
      <c r="D3036">
        <v>100000</v>
      </c>
      <c r="E3036">
        <f>VLOOKUP(D3036,LU_A!$C$2:$D$13,1,TRUE)</f>
        <v>50000</v>
      </c>
      <c r="F3036" t="str">
        <f>VLOOKUP($D3036,LU_A!$C$2:$D$13,2,TRUE)</f>
        <v>LgD</v>
      </c>
      <c r="G3036">
        <v>112536</v>
      </c>
      <c r="H3036" t="s">
        <v>8219</v>
      </c>
      <c r="I3036" t="s">
        <v>8224</v>
      </c>
      <c r="J3036" t="s">
        <v>8246</v>
      </c>
      <c r="K3036">
        <v>1477972740</v>
      </c>
      <c r="L3036" s="8">
        <f t="shared" si="470"/>
        <v>42675.165972222225</v>
      </c>
      <c r="M3036" s="8">
        <f t="shared" si="473"/>
        <v>42675</v>
      </c>
      <c r="N3036" s="9">
        <f t="shared" si="474"/>
        <v>0.16597222222480923</v>
      </c>
      <c r="O3036">
        <v>1475326255</v>
      </c>
      <c r="P3036" s="8">
        <f t="shared" si="471"/>
        <v>42644.535358796296</v>
      </c>
      <c r="Q3036" s="8">
        <f t="shared" si="475"/>
        <v>42644</v>
      </c>
      <c r="R3036" s="9">
        <f t="shared" si="476"/>
        <v>0.53535879629635019</v>
      </c>
      <c r="S3036" t="b">
        <v>0</v>
      </c>
      <c r="T3036">
        <v>1260</v>
      </c>
      <c r="U3036">
        <f t="shared" si="477"/>
        <v>1260</v>
      </c>
      <c r="V3036" t="str">
        <f t="shared" si="478"/>
        <v/>
      </c>
      <c r="W3036" t="b">
        <v>1</v>
      </c>
      <c r="X3036" t="s">
        <v>8301</v>
      </c>
      <c r="Y3036" s="3">
        <f t="shared" si="479"/>
        <v>1.1253599999999999</v>
      </c>
      <c r="Z3036" s="4">
        <f t="shared" si="472"/>
        <v>89.314285714285717</v>
      </c>
      <c r="AA3036" t="s">
        <v>8313</v>
      </c>
      <c r="AB3036" t="s">
        <v>8353</v>
      </c>
      <c r="AC3036">
        <f>1</f>
        <v>1</v>
      </c>
    </row>
    <row r="3037" spans="1:29" ht="28.8" x14ac:dyDescent="0.3">
      <c r="A3037">
        <v>3035</v>
      </c>
      <c r="B3037" s="1" t="s">
        <v>3035</v>
      </c>
      <c r="C3037" s="1" t="s">
        <v>7145</v>
      </c>
      <c r="D3037">
        <v>25000</v>
      </c>
      <c r="E3037">
        <f>VLOOKUP(D3037,LU_A!$C$2:$D$13,1,TRUE)</f>
        <v>25000</v>
      </c>
      <c r="F3037" t="str">
        <f>VLOOKUP($D3037,LU_A!$C$2:$D$13,2,TRUE)</f>
        <v>MedC</v>
      </c>
      <c r="G3037">
        <v>27196.71</v>
      </c>
      <c r="H3037" t="s">
        <v>8219</v>
      </c>
      <c r="I3037" t="s">
        <v>8224</v>
      </c>
      <c r="J3037" t="s">
        <v>8246</v>
      </c>
      <c r="K3037">
        <v>1367674009</v>
      </c>
      <c r="L3037" s="8">
        <f t="shared" si="470"/>
        <v>41398.560289351852</v>
      </c>
      <c r="M3037" s="8">
        <f t="shared" si="473"/>
        <v>41398</v>
      </c>
      <c r="N3037" s="9">
        <f t="shared" si="474"/>
        <v>0.56028935185167938</v>
      </c>
      <c r="O3037">
        <v>1365082009</v>
      </c>
      <c r="P3037" s="8">
        <f t="shared" si="471"/>
        <v>41368.560289351852</v>
      </c>
      <c r="Q3037" s="8">
        <f t="shared" si="475"/>
        <v>41368</v>
      </c>
      <c r="R3037" s="9">
        <f t="shared" si="476"/>
        <v>0.56028935185167938</v>
      </c>
      <c r="S3037" t="b">
        <v>0</v>
      </c>
      <c r="T3037">
        <v>307</v>
      </c>
      <c r="U3037">
        <f t="shared" si="477"/>
        <v>307</v>
      </c>
      <c r="V3037" t="str">
        <f t="shared" si="478"/>
        <v/>
      </c>
      <c r="W3037" t="b">
        <v>1</v>
      </c>
      <c r="X3037" t="s">
        <v>8301</v>
      </c>
      <c r="Y3037" s="3">
        <f t="shared" si="479"/>
        <v>1.0878684000000001</v>
      </c>
      <c r="Z3037" s="4">
        <f t="shared" si="472"/>
        <v>88.588631921824103</v>
      </c>
      <c r="AA3037" t="s">
        <v>8313</v>
      </c>
      <c r="AB3037" t="s">
        <v>8353</v>
      </c>
      <c r="AC3037">
        <f>1</f>
        <v>1</v>
      </c>
    </row>
    <row r="3038" spans="1:29" ht="43.2" x14ac:dyDescent="0.3">
      <c r="A3038">
        <v>3036</v>
      </c>
      <c r="B3038" s="1" t="s">
        <v>3036</v>
      </c>
      <c r="C3038" s="1" t="s">
        <v>7146</v>
      </c>
      <c r="D3038">
        <v>25000</v>
      </c>
      <c r="E3038">
        <f>VLOOKUP(D3038,LU_A!$C$2:$D$13,1,TRUE)</f>
        <v>25000</v>
      </c>
      <c r="F3038" t="str">
        <f>VLOOKUP($D3038,LU_A!$C$2:$D$13,2,TRUE)</f>
        <v>MedC</v>
      </c>
      <c r="G3038">
        <v>31683</v>
      </c>
      <c r="H3038" t="s">
        <v>8219</v>
      </c>
      <c r="I3038" t="s">
        <v>8224</v>
      </c>
      <c r="J3038" t="s">
        <v>8246</v>
      </c>
      <c r="K3038">
        <v>1376654340</v>
      </c>
      <c r="L3038" s="8">
        <f t="shared" si="470"/>
        <v>41502.499305555553</v>
      </c>
      <c r="M3038" s="8">
        <f t="shared" si="473"/>
        <v>41502</v>
      </c>
      <c r="N3038" s="9">
        <f t="shared" si="474"/>
        <v>0.49930555555329192</v>
      </c>
      <c r="O3038">
        <v>1373568644</v>
      </c>
      <c r="P3038" s="8">
        <f t="shared" si="471"/>
        <v>41466.785231481481</v>
      </c>
      <c r="Q3038" s="8">
        <f t="shared" si="475"/>
        <v>41466</v>
      </c>
      <c r="R3038" s="9">
        <f t="shared" si="476"/>
        <v>0.78523148148087785</v>
      </c>
      <c r="S3038" t="b">
        <v>0</v>
      </c>
      <c r="T3038">
        <v>329</v>
      </c>
      <c r="U3038">
        <f t="shared" si="477"/>
        <v>329</v>
      </c>
      <c r="V3038" t="str">
        <f t="shared" si="478"/>
        <v/>
      </c>
      <c r="W3038" t="b">
        <v>1</v>
      </c>
      <c r="X3038" t="s">
        <v>8301</v>
      </c>
      <c r="Y3038" s="3">
        <f t="shared" si="479"/>
        <v>1.26732</v>
      </c>
      <c r="Z3038" s="4">
        <f t="shared" si="472"/>
        <v>96.300911854103347</v>
      </c>
      <c r="AA3038" t="s">
        <v>8313</v>
      </c>
      <c r="AB3038" t="s">
        <v>8353</v>
      </c>
      <c r="AC3038">
        <f>1</f>
        <v>1</v>
      </c>
    </row>
    <row r="3039" spans="1:29" ht="57.6" x14ac:dyDescent="0.3">
      <c r="A3039">
        <v>3037</v>
      </c>
      <c r="B3039" s="1" t="s">
        <v>3037</v>
      </c>
      <c r="C3039" s="1" t="s">
        <v>7147</v>
      </c>
      <c r="D3039">
        <v>500</v>
      </c>
      <c r="E3039">
        <f>VLOOKUP(D3039,LU_A!$C$2:$D$13,1,TRUE)</f>
        <v>0</v>
      </c>
      <c r="F3039" t="str">
        <f>VLOOKUP($D3039,LU_A!$C$2:$D$13,2,TRUE)</f>
        <v>SmA</v>
      </c>
      <c r="G3039">
        <v>1066</v>
      </c>
      <c r="H3039" t="s">
        <v>8219</v>
      </c>
      <c r="I3039" t="s">
        <v>8224</v>
      </c>
      <c r="J3039" t="s">
        <v>8246</v>
      </c>
      <c r="K3039">
        <v>1285995540</v>
      </c>
      <c r="L3039" s="8">
        <f t="shared" si="470"/>
        <v>40453.207638888889</v>
      </c>
      <c r="M3039" s="8">
        <f t="shared" si="473"/>
        <v>40453</v>
      </c>
      <c r="N3039" s="9">
        <f t="shared" si="474"/>
        <v>0.20763888888905058</v>
      </c>
      <c r="O3039">
        <v>1279574773</v>
      </c>
      <c r="P3039" s="8">
        <f t="shared" si="471"/>
        <v>40378.893206018518</v>
      </c>
      <c r="Q3039" s="8">
        <f t="shared" si="475"/>
        <v>40378</v>
      </c>
      <c r="R3039" s="9">
        <f t="shared" si="476"/>
        <v>0.893206018517958</v>
      </c>
      <c r="S3039" t="b">
        <v>0</v>
      </c>
      <c r="T3039">
        <v>32</v>
      </c>
      <c r="U3039">
        <f t="shared" si="477"/>
        <v>32</v>
      </c>
      <c r="V3039" t="str">
        <f t="shared" si="478"/>
        <v/>
      </c>
      <c r="W3039" t="b">
        <v>1</v>
      </c>
      <c r="X3039" t="s">
        <v>8301</v>
      </c>
      <c r="Y3039" s="3">
        <f t="shared" si="479"/>
        <v>2.1320000000000001</v>
      </c>
      <c r="Z3039" s="4">
        <f t="shared" si="472"/>
        <v>33.3125</v>
      </c>
      <c r="AA3039" t="s">
        <v>8313</v>
      </c>
      <c r="AB3039" t="s">
        <v>8353</v>
      </c>
      <c r="AC3039">
        <f>1</f>
        <v>1</v>
      </c>
    </row>
    <row r="3040" spans="1:29" ht="43.2" x14ac:dyDescent="0.3">
      <c r="A3040">
        <v>3038</v>
      </c>
      <c r="B3040" s="1" t="s">
        <v>3038</v>
      </c>
      <c r="C3040" s="1" t="s">
        <v>7148</v>
      </c>
      <c r="D3040">
        <v>1000</v>
      </c>
      <c r="E3040">
        <f>VLOOKUP(D3040,LU_A!$C$2:$D$13,1,TRUE)</f>
        <v>1000</v>
      </c>
      <c r="F3040" t="str">
        <f>VLOOKUP($D3040,LU_A!$C$2:$D$13,2,TRUE)</f>
        <v>SmB</v>
      </c>
      <c r="G3040">
        <v>1005</v>
      </c>
      <c r="H3040" t="s">
        <v>8219</v>
      </c>
      <c r="I3040" t="s">
        <v>8224</v>
      </c>
      <c r="J3040" t="s">
        <v>8246</v>
      </c>
      <c r="K3040">
        <v>1457071397</v>
      </c>
      <c r="L3040" s="8">
        <f t="shared" si="470"/>
        <v>42433.252280092594</v>
      </c>
      <c r="M3040" s="8">
        <f t="shared" si="473"/>
        <v>42433</v>
      </c>
      <c r="N3040" s="9">
        <f t="shared" si="474"/>
        <v>0.25228009259444661</v>
      </c>
      <c r="O3040">
        <v>1451887397</v>
      </c>
      <c r="P3040" s="8">
        <f t="shared" si="471"/>
        <v>42373.252280092594</v>
      </c>
      <c r="Q3040" s="8">
        <f t="shared" si="475"/>
        <v>42373</v>
      </c>
      <c r="R3040" s="9">
        <f t="shared" si="476"/>
        <v>0.25228009259444661</v>
      </c>
      <c r="S3040" t="b">
        <v>0</v>
      </c>
      <c r="T3040">
        <v>27</v>
      </c>
      <c r="U3040">
        <f t="shared" si="477"/>
        <v>27</v>
      </c>
      <c r="V3040" t="str">
        <f t="shared" si="478"/>
        <v/>
      </c>
      <c r="W3040" t="b">
        <v>1</v>
      </c>
      <c r="X3040" t="s">
        <v>8301</v>
      </c>
      <c r="Y3040" s="3">
        <f t="shared" si="479"/>
        <v>1.0049999999999999</v>
      </c>
      <c r="Z3040" s="4">
        <f t="shared" si="472"/>
        <v>37.222222222222221</v>
      </c>
      <c r="AA3040" t="s">
        <v>8313</v>
      </c>
      <c r="AB3040" t="s">
        <v>8353</v>
      </c>
      <c r="AC3040">
        <f>1</f>
        <v>1</v>
      </c>
    </row>
    <row r="3041" spans="1:29" ht="43.2" x14ac:dyDescent="0.3">
      <c r="A3041">
        <v>3039</v>
      </c>
      <c r="B3041" s="1" t="s">
        <v>3039</v>
      </c>
      <c r="C3041" s="1" t="s">
        <v>7149</v>
      </c>
      <c r="D3041">
        <v>20000</v>
      </c>
      <c r="E3041">
        <f>VLOOKUP(D3041,LU_A!$C$2:$D$13,1,TRUE)</f>
        <v>20000</v>
      </c>
      <c r="F3041" t="str">
        <f>VLOOKUP($D3041,LU_A!$C$2:$D$13,2,TRUE)</f>
        <v>MedB</v>
      </c>
      <c r="G3041">
        <v>21742.78</v>
      </c>
      <c r="H3041" t="s">
        <v>8219</v>
      </c>
      <c r="I3041" t="s">
        <v>8224</v>
      </c>
      <c r="J3041" t="s">
        <v>8246</v>
      </c>
      <c r="K3041">
        <v>1388303940</v>
      </c>
      <c r="L3041" s="8">
        <f t="shared" si="470"/>
        <v>41637.332638888889</v>
      </c>
      <c r="M3041" s="8">
        <f t="shared" si="473"/>
        <v>41637</v>
      </c>
      <c r="N3041" s="9">
        <f t="shared" si="474"/>
        <v>0.33263888888905058</v>
      </c>
      <c r="O3041">
        <v>1386011038</v>
      </c>
      <c r="P3041" s="8">
        <f t="shared" si="471"/>
        <v>41610.794421296298</v>
      </c>
      <c r="Q3041" s="8">
        <f t="shared" si="475"/>
        <v>41610</v>
      </c>
      <c r="R3041" s="9">
        <f t="shared" si="476"/>
        <v>0.79442129629751435</v>
      </c>
      <c r="S3041" t="b">
        <v>0</v>
      </c>
      <c r="T3041">
        <v>236</v>
      </c>
      <c r="U3041">
        <f t="shared" si="477"/>
        <v>236</v>
      </c>
      <c r="V3041" t="str">
        <f t="shared" si="478"/>
        <v/>
      </c>
      <c r="W3041" t="b">
        <v>1</v>
      </c>
      <c r="X3041" t="s">
        <v>8301</v>
      </c>
      <c r="Y3041" s="3">
        <f t="shared" si="479"/>
        <v>1.0871389999999999</v>
      </c>
      <c r="Z3041" s="4">
        <f t="shared" si="472"/>
        <v>92.130423728813554</v>
      </c>
      <c r="AA3041" t="s">
        <v>8313</v>
      </c>
      <c r="AB3041" t="s">
        <v>8353</v>
      </c>
      <c r="AC3041">
        <f>1</f>
        <v>1</v>
      </c>
    </row>
    <row r="3042" spans="1:29" ht="43.2" x14ac:dyDescent="0.3">
      <c r="A3042">
        <v>3040</v>
      </c>
      <c r="B3042" s="1" t="s">
        <v>3040</v>
      </c>
      <c r="C3042" s="1" t="s">
        <v>7150</v>
      </c>
      <c r="D3042">
        <v>3000</v>
      </c>
      <c r="E3042">
        <f>VLOOKUP(D3042,LU_A!$C$2:$D$13,1,TRUE)</f>
        <v>1000</v>
      </c>
      <c r="F3042" t="str">
        <f>VLOOKUP($D3042,LU_A!$C$2:$D$13,2,TRUE)</f>
        <v>SmB</v>
      </c>
      <c r="G3042">
        <v>3225</v>
      </c>
      <c r="H3042" t="s">
        <v>8219</v>
      </c>
      <c r="I3042" t="s">
        <v>8224</v>
      </c>
      <c r="J3042" t="s">
        <v>8246</v>
      </c>
      <c r="K3042">
        <v>1435359600</v>
      </c>
      <c r="L3042" s="8">
        <f t="shared" si="470"/>
        <v>42181.958333333328</v>
      </c>
      <c r="M3042" s="8">
        <f t="shared" si="473"/>
        <v>42181</v>
      </c>
      <c r="N3042" s="9">
        <f t="shared" si="474"/>
        <v>0.95833333332848269</v>
      </c>
      <c r="O3042">
        <v>1434999621</v>
      </c>
      <c r="P3042" s="8">
        <f t="shared" si="471"/>
        <v>42177.791909722218</v>
      </c>
      <c r="Q3042" s="8">
        <f t="shared" si="475"/>
        <v>42177</v>
      </c>
      <c r="R3042" s="9">
        <f t="shared" si="476"/>
        <v>0.79190972221840639</v>
      </c>
      <c r="S3042" t="b">
        <v>0</v>
      </c>
      <c r="T3042">
        <v>42</v>
      </c>
      <c r="U3042">
        <f t="shared" si="477"/>
        <v>42</v>
      </c>
      <c r="V3042" t="str">
        <f t="shared" si="478"/>
        <v/>
      </c>
      <c r="W3042" t="b">
        <v>1</v>
      </c>
      <c r="X3042" t="s">
        <v>8301</v>
      </c>
      <c r="Y3042" s="3">
        <f t="shared" si="479"/>
        <v>1.075</v>
      </c>
      <c r="Z3042" s="4">
        <f t="shared" si="472"/>
        <v>76.785714285714292</v>
      </c>
      <c r="AA3042" t="s">
        <v>8313</v>
      </c>
      <c r="AB3042" t="s">
        <v>8353</v>
      </c>
      <c r="AC3042">
        <f>1</f>
        <v>1</v>
      </c>
    </row>
    <row r="3043" spans="1:29" ht="28.8" x14ac:dyDescent="0.3">
      <c r="A3043">
        <v>3041</v>
      </c>
      <c r="B3043" s="1" t="s">
        <v>3041</v>
      </c>
      <c r="C3043" s="1" t="s">
        <v>7151</v>
      </c>
      <c r="D3043">
        <v>8300</v>
      </c>
      <c r="E3043">
        <f>VLOOKUP(D3043,LU_A!$C$2:$D$13,1,TRUE)</f>
        <v>5000</v>
      </c>
      <c r="F3043" t="str">
        <f>VLOOKUP($D3043,LU_A!$C$2:$D$13,2,TRUE)</f>
        <v>SmC</v>
      </c>
      <c r="G3043">
        <v>9170</v>
      </c>
      <c r="H3043" t="s">
        <v>8219</v>
      </c>
      <c r="I3043" t="s">
        <v>8224</v>
      </c>
      <c r="J3043" t="s">
        <v>8246</v>
      </c>
      <c r="K3043">
        <v>1453323048</v>
      </c>
      <c r="L3043" s="8">
        <f t="shared" si="470"/>
        <v>42389.868611111116</v>
      </c>
      <c r="M3043" s="8">
        <f t="shared" si="473"/>
        <v>42389</v>
      </c>
      <c r="N3043" s="9">
        <f t="shared" si="474"/>
        <v>0.86861111111647915</v>
      </c>
      <c r="O3043">
        <v>1450731048</v>
      </c>
      <c r="P3043" s="8">
        <f t="shared" si="471"/>
        <v>42359.868611111116</v>
      </c>
      <c r="Q3043" s="8">
        <f t="shared" si="475"/>
        <v>42359</v>
      </c>
      <c r="R3043" s="9">
        <f t="shared" si="476"/>
        <v>0.86861111111647915</v>
      </c>
      <c r="S3043" t="b">
        <v>0</v>
      </c>
      <c r="T3043">
        <v>95</v>
      </c>
      <c r="U3043">
        <f t="shared" si="477"/>
        <v>95</v>
      </c>
      <c r="V3043" t="str">
        <f t="shared" si="478"/>
        <v/>
      </c>
      <c r="W3043" t="b">
        <v>1</v>
      </c>
      <c r="X3043" t="s">
        <v>8301</v>
      </c>
      <c r="Y3043" s="3">
        <f t="shared" si="479"/>
        <v>1.1048192771084338</v>
      </c>
      <c r="Z3043" s="4">
        <f t="shared" si="472"/>
        <v>96.526315789473685</v>
      </c>
      <c r="AA3043" t="s">
        <v>8313</v>
      </c>
      <c r="AB3043" t="s">
        <v>8353</v>
      </c>
      <c r="AC3043">
        <f>1</f>
        <v>1</v>
      </c>
    </row>
    <row r="3044" spans="1:29" ht="57.6" x14ac:dyDescent="0.3">
      <c r="A3044">
        <v>3042</v>
      </c>
      <c r="B3044" s="1" t="s">
        <v>3042</v>
      </c>
      <c r="C3044" s="1" t="s">
        <v>7152</v>
      </c>
      <c r="D3044">
        <v>1500</v>
      </c>
      <c r="E3044">
        <f>VLOOKUP(D3044,LU_A!$C$2:$D$13,1,TRUE)</f>
        <v>1000</v>
      </c>
      <c r="F3044" t="str">
        <f>VLOOKUP($D3044,LU_A!$C$2:$D$13,2,TRUE)</f>
        <v>SmB</v>
      </c>
      <c r="G3044">
        <v>1920</v>
      </c>
      <c r="H3044" t="s">
        <v>8219</v>
      </c>
      <c r="I3044" t="s">
        <v>8225</v>
      </c>
      <c r="J3044" t="s">
        <v>8247</v>
      </c>
      <c r="K3044">
        <v>1444149047</v>
      </c>
      <c r="L3044" s="8">
        <f t="shared" si="470"/>
        <v>42283.688043981485</v>
      </c>
      <c r="M3044" s="8">
        <f t="shared" si="473"/>
        <v>42283</v>
      </c>
      <c r="N3044" s="9">
        <f t="shared" si="474"/>
        <v>0.68804398148495238</v>
      </c>
      <c r="O3044">
        <v>1441557047</v>
      </c>
      <c r="P3044" s="8">
        <f t="shared" si="471"/>
        <v>42253.688043981485</v>
      </c>
      <c r="Q3044" s="8">
        <f t="shared" si="475"/>
        <v>42253</v>
      </c>
      <c r="R3044" s="9">
        <f t="shared" si="476"/>
        <v>0.68804398148495238</v>
      </c>
      <c r="S3044" t="b">
        <v>0</v>
      </c>
      <c r="T3044">
        <v>37</v>
      </c>
      <c r="U3044">
        <f t="shared" si="477"/>
        <v>37</v>
      </c>
      <c r="V3044" t="str">
        <f t="shared" si="478"/>
        <v/>
      </c>
      <c r="W3044" t="b">
        <v>1</v>
      </c>
      <c r="X3044" t="s">
        <v>8301</v>
      </c>
      <c r="Y3044" s="3">
        <f t="shared" si="479"/>
        <v>1.28</v>
      </c>
      <c r="Z3044" s="4">
        <f t="shared" si="472"/>
        <v>51.891891891891895</v>
      </c>
      <c r="AA3044" t="s">
        <v>8313</v>
      </c>
      <c r="AB3044" t="s">
        <v>8353</v>
      </c>
      <c r="AC3044">
        <f>1</f>
        <v>1</v>
      </c>
    </row>
    <row r="3045" spans="1:29" ht="43.2" x14ac:dyDescent="0.3">
      <c r="A3045">
        <v>3043</v>
      </c>
      <c r="B3045" s="1" t="s">
        <v>3043</v>
      </c>
      <c r="C3045" s="1" t="s">
        <v>7153</v>
      </c>
      <c r="D3045">
        <v>15000</v>
      </c>
      <c r="E3045">
        <f>VLOOKUP(D3045,LU_A!$C$2:$D$13,1,TRUE)</f>
        <v>15000</v>
      </c>
      <c r="F3045" t="str">
        <f>VLOOKUP($D3045,LU_A!$C$2:$D$13,2,TRUE)</f>
        <v>MedA</v>
      </c>
      <c r="G3045">
        <v>16501</v>
      </c>
      <c r="H3045" t="s">
        <v>8219</v>
      </c>
      <c r="I3045" t="s">
        <v>8229</v>
      </c>
      <c r="J3045" t="s">
        <v>8251</v>
      </c>
      <c r="K3045">
        <v>1429152600</v>
      </c>
      <c r="L3045" s="8">
        <f t="shared" si="470"/>
        <v>42110.118055555555</v>
      </c>
      <c r="M3045" s="8">
        <f t="shared" si="473"/>
        <v>42110</v>
      </c>
      <c r="N3045" s="9">
        <f t="shared" si="474"/>
        <v>0.11805555555474712</v>
      </c>
      <c r="O3045">
        <v>1426815699</v>
      </c>
      <c r="P3045" s="8">
        <f t="shared" si="471"/>
        <v>42083.070590277777</v>
      </c>
      <c r="Q3045" s="8">
        <f t="shared" si="475"/>
        <v>42083</v>
      </c>
      <c r="R3045" s="9">
        <f t="shared" si="476"/>
        <v>7.0590277777228039E-2</v>
      </c>
      <c r="S3045" t="b">
        <v>0</v>
      </c>
      <c r="T3045">
        <v>128</v>
      </c>
      <c r="U3045">
        <f t="shared" si="477"/>
        <v>128</v>
      </c>
      <c r="V3045" t="str">
        <f t="shared" si="478"/>
        <v/>
      </c>
      <c r="W3045" t="b">
        <v>1</v>
      </c>
      <c r="X3045" t="s">
        <v>8301</v>
      </c>
      <c r="Y3045" s="3">
        <f t="shared" si="479"/>
        <v>1.1000666666666667</v>
      </c>
      <c r="Z3045" s="4">
        <f t="shared" si="472"/>
        <v>128.9140625</v>
      </c>
      <c r="AA3045" t="s">
        <v>8313</v>
      </c>
      <c r="AB3045" t="s">
        <v>8353</v>
      </c>
      <c r="AC3045">
        <f>1</f>
        <v>1</v>
      </c>
    </row>
    <row r="3046" spans="1:29" ht="43.2" x14ac:dyDescent="0.3">
      <c r="A3046">
        <v>3044</v>
      </c>
      <c r="B3046" s="1" t="s">
        <v>3044</v>
      </c>
      <c r="C3046" s="1" t="s">
        <v>7154</v>
      </c>
      <c r="D3046">
        <v>12000</v>
      </c>
      <c r="E3046">
        <f>VLOOKUP(D3046,LU_A!$C$2:$D$13,1,TRUE)</f>
        <v>10000</v>
      </c>
      <c r="F3046" t="str">
        <f>VLOOKUP($D3046,LU_A!$C$2:$D$13,2,TRUE)</f>
        <v>SmD</v>
      </c>
      <c r="G3046">
        <v>13121</v>
      </c>
      <c r="H3046" t="s">
        <v>8219</v>
      </c>
      <c r="I3046" t="s">
        <v>8224</v>
      </c>
      <c r="J3046" t="s">
        <v>8246</v>
      </c>
      <c r="K3046">
        <v>1454433998</v>
      </c>
      <c r="L3046" s="8">
        <f t="shared" si="470"/>
        <v>42402.7268287037</v>
      </c>
      <c r="M3046" s="8">
        <f t="shared" si="473"/>
        <v>42402</v>
      </c>
      <c r="N3046" s="9">
        <f t="shared" si="474"/>
        <v>0.72682870370044839</v>
      </c>
      <c r="O3046">
        <v>1453137998</v>
      </c>
      <c r="P3046" s="8">
        <f t="shared" si="471"/>
        <v>42387.7268287037</v>
      </c>
      <c r="Q3046" s="8">
        <f t="shared" si="475"/>
        <v>42387</v>
      </c>
      <c r="R3046" s="9">
        <f t="shared" si="476"/>
        <v>0.72682870370044839</v>
      </c>
      <c r="S3046" t="b">
        <v>0</v>
      </c>
      <c r="T3046">
        <v>156</v>
      </c>
      <c r="U3046">
        <f t="shared" si="477"/>
        <v>156</v>
      </c>
      <c r="V3046" t="str">
        <f t="shared" si="478"/>
        <v/>
      </c>
      <c r="W3046" t="b">
        <v>1</v>
      </c>
      <c r="X3046" t="s">
        <v>8301</v>
      </c>
      <c r="Y3046" s="3">
        <f t="shared" si="479"/>
        <v>1.0934166666666667</v>
      </c>
      <c r="Z3046" s="4">
        <f t="shared" si="472"/>
        <v>84.108974358974365</v>
      </c>
      <c r="AA3046" t="s">
        <v>8313</v>
      </c>
      <c r="AB3046" t="s">
        <v>8353</v>
      </c>
      <c r="AC3046">
        <f>1</f>
        <v>1</v>
      </c>
    </row>
    <row r="3047" spans="1:29" ht="43.2" x14ac:dyDescent="0.3">
      <c r="A3047">
        <v>3045</v>
      </c>
      <c r="B3047" s="1" t="s">
        <v>3045</v>
      </c>
      <c r="C3047" s="1" t="s">
        <v>7155</v>
      </c>
      <c r="D3047">
        <v>4000</v>
      </c>
      <c r="E3047">
        <f>VLOOKUP(D3047,LU_A!$C$2:$D$13,1,TRUE)</f>
        <v>1000</v>
      </c>
      <c r="F3047" t="str">
        <f>VLOOKUP($D3047,LU_A!$C$2:$D$13,2,TRUE)</f>
        <v>SmB</v>
      </c>
      <c r="G3047">
        <v>5308.26</v>
      </c>
      <c r="H3047" t="s">
        <v>8219</v>
      </c>
      <c r="I3047" t="s">
        <v>8224</v>
      </c>
      <c r="J3047" t="s">
        <v>8246</v>
      </c>
      <c r="K3047">
        <v>1408679055</v>
      </c>
      <c r="L3047" s="8">
        <f t="shared" si="470"/>
        <v>41873.155729166669</v>
      </c>
      <c r="M3047" s="8">
        <f t="shared" si="473"/>
        <v>41873</v>
      </c>
      <c r="N3047" s="9">
        <f t="shared" si="474"/>
        <v>0.15572916666860692</v>
      </c>
      <c r="O3047">
        <v>1406087055</v>
      </c>
      <c r="P3047" s="8">
        <f t="shared" si="471"/>
        <v>41843.155729166669</v>
      </c>
      <c r="Q3047" s="8">
        <f t="shared" si="475"/>
        <v>41843</v>
      </c>
      <c r="R3047" s="9">
        <f t="shared" si="476"/>
        <v>0.15572916666860692</v>
      </c>
      <c r="S3047" t="b">
        <v>0</v>
      </c>
      <c r="T3047">
        <v>64</v>
      </c>
      <c r="U3047">
        <f t="shared" si="477"/>
        <v>64</v>
      </c>
      <c r="V3047" t="str">
        <f t="shared" si="478"/>
        <v/>
      </c>
      <c r="W3047" t="b">
        <v>1</v>
      </c>
      <c r="X3047" t="s">
        <v>8301</v>
      </c>
      <c r="Y3047" s="3">
        <f t="shared" si="479"/>
        <v>1.3270650000000002</v>
      </c>
      <c r="Z3047" s="4">
        <f t="shared" si="472"/>
        <v>82.941562500000003</v>
      </c>
      <c r="AA3047" t="s">
        <v>8313</v>
      </c>
      <c r="AB3047" t="s">
        <v>8353</v>
      </c>
      <c r="AC3047">
        <f>1</f>
        <v>1</v>
      </c>
    </row>
    <row r="3048" spans="1:29" ht="57.6" x14ac:dyDescent="0.3">
      <c r="A3048">
        <v>3046</v>
      </c>
      <c r="B3048" s="1" t="s">
        <v>3046</v>
      </c>
      <c r="C3048" s="1" t="s">
        <v>7156</v>
      </c>
      <c r="D3048">
        <v>7900</v>
      </c>
      <c r="E3048">
        <f>VLOOKUP(D3048,LU_A!$C$2:$D$13,1,TRUE)</f>
        <v>5000</v>
      </c>
      <c r="F3048" t="str">
        <f>VLOOKUP($D3048,LU_A!$C$2:$D$13,2,TRUE)</f>
        <v>SmC</v>
      </c>
      <c r="G3048">
        <v>15077</v>
      </c>
      <c r="H3048" t="s">
        <v>8219</v>
      </c>
      <c r="I3048" t="s">
        <v>8224</v>
      </c>
      <c r="J3048" t="s">
        <v>8246</v>
      </c>
      <c r="K3048">
        <v>1410324720</v>
      </c>
      <c r="L3048" s="8">
        <f t="shared" si="470"/>
        <v>41892.202777777777</v>
      </c>
      <c r="M3048" s="8">
        <f t="shared" si="473"/>
        <v>41892</v>
      </c>
      <c r="N3048" s="9">
        <f t="shared" si="474"/>
        <v>0.20277777777664596</v>
      </c>
      <c r="O3048">
        <v>1407784586</v>
      </c>
      <c r="P3048" s="8">
        <f t="shared" si="471"/>
        <v>41862.803078703706</v>
      </c>
      <c r="Q3048" s="8">
        <f t="shared" si="475"/>
        <v>41862</v>
      </c>
      <c r="R3048" s="9">
        <f t="shared" si="476"/>
        <v>0.80307870370597811</v>
      </c>
      <c r="S3048" t="b">
        <v>0</v>
      </c>
      <c r="T3048">
        <v>58</v>
      </c>
      <c r="U3048">
        <f t="shared" si="477"/>
        <v>58</v>
      </c>
      <c r="V3048" t="str">
        <f t="shared" si="478"/>
        <v/>
      </c>
      <c r="W3048" t="b">
        <v>1</v>
      </c>
      <c r="X3048" t="s">
        <v>8301</v>
      </c>
      <c r="Y3048" s="3">
        <f t="shared" si="479"/>
        <v>1.9084810126582279</v>
      </c>
      <c r="Z3048" s="4">
        <f t="shared" si="472"/>
        <v>259.94827586206895</v>
      </c>
      <c r="AA3048" t="s">
        <v>8313</v>
      </c>
      <c r="AB3048" t="s">
        <v>8353</v>
      </c>
      <c r="AC3048">
        <f>1</f>
        <v>1</v>
      </c>
    </row>
    <row r="3049" spans="1:29" ht="43.2" x14ac:dyDescent="0.3">
      <c r="A3049">
        <v>3047</v>
      </c>
      <c r="B3049" s="1" t="s">
        <v>3047</v>
      </c>
      <c r="C3049" s="1" t="s">
        <v>7157</v>
      </c>
      <c r="D3049">
        <v>500</v>
      </c>
      <c r="E3049">
        <f>VLOOKUP(D3049,LU_A!$C$2:$D$13,1,TRUE)</f>
        <v>0</v>
      </c>
      <c r="F3049" t="str">
        <f>VLOOKUP($D3049,LU_A!$C$2:$D$13,2,TRUE)</f>
        <v>SmA</v>
      </c>
      <c r="G3049">
        <v>745</v>
      </c>
      <c r="H3049" t="s">
        <v>8219</v>
      </c>
      <c r="I3049" t="s">
        <v>8224</v>
      </c>
      <c r="J3049" t="s">
        <v>8246</v>
      </c>
      <c r="K3049">
        <v>1461762960</v>
      </c>
      <c r="L3049" s="8">
        <f t="shared" si="470"/>
        <v>42487.552777777775</v>
      </c>
      <c r="M3049" s="8">
        <f t="shared" si="473"/>
        <v>42487</v>
      </c>
      <c r="N3049" s="9">
        <f t="shared" si="474"/>
        <v>0.55277777777519077</v>
      </c>
      <c r="O3049">
        <v>1457999054</v>
      </c>
      <c r="P3049" s="8">
        <f t="shared" si="471"/>
        <v>42443.989050925928</v>
      </c>
      <c r="Q3049" s="8">
        <f t="shared" si="475"/>
        <v>42443</v>
      </c>
      <c r="R3049" s="9">
        <f t="shared" si="476"/>
        <v>0.98905092592758592</v>
      </c>
      <c r="S3049" t="b">
        <v>0</v>
      </c>
      <c r="T3049">
        <v>20</v>
      </c>
      <c r="U3049">
        <f t="shared" si="477"/>
        <v>20</v>
      </c>
      <c r="V3049" t="str">
        <f t="shared" si="478"/>
        <v/>
      </c>
      <c r="W3049" t="b">
        <v>1</v>
      </c>
      <c r="X3049" t="s">
        <v>8301</v>
      </c>
      <c r="Y3049" s="3">
        <f t="shared" si="479"/>
        <v>1.49</v>
      </c>
      <c r="Z3049" s="4">
        <f t="shared" si="472"/>
        <v>37.25</v>
      </c>
      <c r="AA3049" t="s">
        <v>8313</v>
      </c>
      <c r="AB3049" t="s">
        <v>8353</v>
      </c>
      <c r="AC3049">
        <f>1</f>
        <v>1</v>
      </c>
    </row>
    <row r="3050" spans="1:29" ht="43.2" x14ac:dyDescent="0.3">
      <c r="A3050">
        <v>3048</v>
      </c>
      <c r="B3050" s="1" t="s">
        <v>3048</v>
      </c>
      <c r="C3050" s="1" t="s">
        <v>7158</v>
      </c>
      <c r="D3050">
        <v>5000</v>
      </c>
      <c r="E3050">
        <f>VLOOKUP(D3050,LU_A!$C$2:$D$13,1,TRUE)</f>
        <v>5000</v>
      </c>
      <c r="F3050" t="str">
        <f>VLOOKUP($D3050,LU_A!$C$2:$D$13,2,TRUE)</f>
        <v>SmC</v>
      </c>
      <c r="G3050">
        <v>8320</v>
      </c>
      <c r="H3050" t="s">
        <v>8219</v>
      </c>
      <c r="I3050" t="s">
        <v>8224</v>
      </c>
      <c r="J3050" t="s">
        <v>8246</v>
      </c>
      <c r="K3050">
        <v>1420060920</v>
      </c>
      <c r="L3050" s="8">
        <f t="shared" si="470"/>
        <v>42004.890277777777</v>
      </c>
      <c r="M3050" s="8">
        <f t="shared" si="473"/>
        <v>42004</v>
      </c>
      <c r="N3050" s="9">
        <f t="shared" si="474"/>
        <v>0.89027777777664596</v>
      </c>
      <c r="O3050">
        <v>1417556262</v>
      </c>
      <c r="P3050" s="8">
        <f t="shared" si="471"/>
        <v>41975.901180555549</v>
      </c>
      <c r="Q3050" s="8">
        <f t="shared" si="475"/>
        <v>41975</v>
      </c>
      <c r="R3050" s="9">
        <f t="shared" si="476"/>
        <v>0.90118055554921739</v>
      </c>
      <c r="S3050" t="b">
        <v>0</v>
      </c>
      <c r="T3050">
        <v>47</v>
      </c>
      <c r="U3050">
        <f t="shared" si="477"/>
        <v>47</v>
      </c>
      <c r="V3050" t="str">
        <f t="shared" si="478"/>
        <v/>
      </c>
      <c r="W3050" t="b">
        <v>1</v>
      </c>
      <c r="X3050" t="s">
        <v>8301</v>
      </c>
      <c r="Y3050" s="3">
        <f t="shared" si="479"/>
        <v>1.6639999999999999</v>
      </c>
      <c r="Z3050" s="4">
        <f t="shared" si="472"/>
        <v>177.02127659574469</v>
      </c>
      <c r="AA3050" t="s">
        <v>8313</v>
      </c>
      <c r="AB3050" t="s">
        <v>8353</v>
      </c>
      <c r="AC3050">
        <f>1</f>
        <v>1</v>
      </c>
    </row>
    <row r="3051" spans="1:29" ht="57.6" x14ac:dyDescent="0.3">
      <c r="A3051">
        <v>3049</v>
      </c>
      <c r="B3051" s="1" t="s">
        <v>3049</v>
      </c>
      <c r="C3051" s="1" t="s">
        <v>7159</v>
      </c>
      <c r="D3051">
        <v>3750</v>
      </c>
      <c r="E3051">
        <f>VLOOKUP(D3051,LU_A!$C$2:$D$13,1,TRUE)</f>
        <v>1000</v>
      </c>
      <c r="F3051" t="str">
        <f>VLOOKUP($D3051,LU_A!$C$2:$D$13,2,TRUE)</f>
        <v>SmB</v>
      </c>
      <c r="G3051">
        <v>4000</v>
      </c>
      <c r="H3051" t="s">
        <v>8219</v>
      </c>
      <c r="I3051" t="s">
        <v>8224</v>
      </c>
      <c r="J3051" t="s">
        <v>8246</v>
      </c>
      <c r="K3051">
        <v>1434241255</v>
      </c>
      <c r="L3051" s="8">
        <f t="shared" si="470"/>
        <v>42169.014525462961</v>
      </c>
      <c r="M3051" s="8">
        <f t="shared" si="473"/>
        <v>42169</v>
      </c>
      <c r="N3051" s="9">
        <f t="shared" si="474"/>
        <v>1.452546296059154E-2</v>
      </c>
      <c r="O3051">
        <v>1431649255</v>
      </c>
      <c r="P3051" s="8">
        <f t="shared" si="471"/>
        <v>42139.014525462961</v>
      </c>
      <c r="Q3051" s="8">
        <f t="shared" si="475"/>
        <v>42139</v>
      </c>
      <c r="R3051" s="9">
        <f t="shared" si="476"/>
        <v>1.452546296059154E-2</v>
      </c>
      <c r="S3051" t="b">
        <v>0</v>
      </c>
      <c r="T3051">
        <v>54</v>
      </c>
      <c r="U3051">
        <f t="shared" si="477"/>
        <v>54</v>
      </c>
      <c r="V3051" t="str">
        <f t="shared" si="478"/>
        <v/>
      </c>
      <c r="W3051" t="b">
        <v>1</v>
      </c>
      <c r="X3051" t="s">
        <v>8301</v>
      </c>
      <c r="Y3051" s="3">
        <f t="shared" si="479"/>
        <v>1.0666666666666667</v>
      </c>
      <c r="Z3051" s="4">
        <f t="shared" si="472"/>
        <v>74.074074074074076</v>
      </c>
      <c r="AA3051" t="s">
        <v>8313</v>
      </c>
      <c r="AB3051" t="s">
        <v>8353</v>
      </c>
      <c r="AC3051">
        <f>1</f>
        <v>1</v>
      </c>
    </row>
    <row r="3052" spans="1:29" ht="28.8" x14ac:dyDescent="0.3">
      <c r="A3052">
        <v>3050</v>
      </c>
      <c r="B3052" s="1" t="s">
        <v>3050</v>
      </c>
      <c r="C3052" s="1" t="s">
        <v>7160</v>
      </c>
      <c r="D3052">
        <v>600</v>
      </c>
      <c r="E3052">
        <f>VLOOKUP(D3052,LU_A!$C$2:$D$13,1,TRUE)</f>
        <v>0</v>
      </c>
      <c r="F3052" t="str">
        <f>VLOOKUP($D3052,LU_A!$C$2:$D$13,2,TRUE)</f>
        <v>SmA</v>
      </c>
      <c r="G3052">
        <v>636</v>
      </c>
      <c r="H3052" t="s">
        <v>8219</v>
      </c>
      <c r="I3052" t="s">
        <v>8224</v>
      </c>
      <c r="J3052" t="s">
        <v>8246</v>
      </c>
      <c r="K3052">
        <v>1462420960</v>
      </c>
      <c r="L3052" s="8">
        <f t="shared" si="470"/>
        <v>42495.16851851852</v>
      </c>
      <c r="M3052" s="8">
        <f t="shared" si="473"/>
        <v>42495</v>
      </c>
      <c r="N3052" s="9">
        <f t="shared" si="474"/>
        <v>0.16851851851970423</v>
      </c>
      <c r="O3052">
        <v>1459828960</v>
      </c>
      <c r="P3052" s="8">
        <f t="shared" si="471"/>
        <v>42465.16851851852</v>
      </c>
      <c r="Q3052" s="8">
        <f t="shared" si="475"/>
        <v>42465</v>
      </c>
      <c r="R3052" s="9">
        <f t="shared" si="476"/>
        <v>0.16851851851970423</v>
      </c>
      <c r="S3052" t="b">
        <v>0</v>
      </c>
      <c r="T3052">
        <v>9</v>
      </c>
      <c r="U3052">
        <f t="shared" si="477"/>
        <v>9</v>
      </c>
      <c r="V3052" t="str">
        <f t="shared" si="478"/>
        <v/>
      </c>
      <c r="W3052" t="b">
        <v>1</v>
      </c>
      <c r="X3052" t="s">
        <v>8301</v>
      </c>
      <c r="Y3052" s="3">
        <f t="shared" si="479"/>
        <v>1.06</v>
      </c>
      <c r="Z3052" s="4">
        <f t="shared" si="472"/>
        <v>70.666666666666671</v>
      </c>
      <c r="AA3052" t="s">
        <v>8313</v>
      </c>
      <c r="AB3052" t="s">
        <v>8353</v>
      </c>
      <c r="AC3052">
        <f>1</f>
        <v>1</v>
      </c>
    </row>
    <row r="3053" spans="1:29" ht="57.6" x14ac:dyDescent="0.3">
      <c r="A3053">
        <v>3051</v>
      </c>
      <c r="B3053" s="1" t="s">
        <v>3051</v>
      </c>
      <c r="C3053" s="1" t="s">
        <v>7161</v>
      </c>
      <c r="D3053">
        <v>3500</v>
      </c>
      <c r="E3053">
        <f>VLOOKUP(D3053,LU_A!$C$2:$D$13,1,TRUE)</f>
        <v>1000</v>
      </c>
      <c r="F3053" t="str">
        <f>VLOOKUP($D3053,LU_A!$C$2:$D$13,2,TRUE)</f>
        <v>SmB</v>
      </c>
      <c r="G3053">
        <v>827</v>
      </c>
      <c r="H3053" t="s">
        <v>8221</v>
      </c>
      <c r="I3053" t="s">
        <v>8225</v>
      </c>
      <c r="J3053" t="s">
        <v>8247</v>
      </c>
      <c r="K3053">
        <v>1486547945</v>
      </c>
      <c r="L3053" s="8">
        <f t="shared" si="470"/>
        <v>42774.416030092587</v>
      </c>
      <c r="M3053" s="8">
        <f t="shared" si="473"/>
        <v>42774</v>
      </c>
      <c r="N3053" s="9">
        <f t="shared" si="474"/>
        <v>0.41603009258687962</v>
      </c>
      <c r="O3053">
        <v>1483955945</v>
      </c>
      <c r="P3053" s="8">
        <f t="shared" si="471"/>
        <v>42744.416030092587</v>
      </c>
      <c r="Q3053" s="8">
        <f t="shared" si="475"/>
        <v>42744</v>
      </c>
      <c r="R3053" s="9">
        <f t="shared" si="476"/>
        <v>0.41603009258687962</v>
      </c>
      <c r="S3053" t="b">
        <v>1</v>
      </c>
      <c r="T3053">
        <v>35</v>
      </c>
      <c r="U3053" t="str">
        <f t="shared" si="477"/>
        <v/>
      </c>
      <c r="V3053">
        <f t="shared" si="478"/>
        <v>35</v>
      </c>
      <c r="W3053" t="b">
        <v>0</v>
      </c>
      <c r="X3053" t="s">
        <v>8301</v>
      </c>
      <c r="Y3053" s="3">
        <f t="shared" si="479"/>
        <v>0.23628571428571429</v>
      </c>
      <c r="Z3053" s="4">
        <f t="shared" si="472"/>
        <v>23.62857142857143</v>
      </c>
      <c r="AA3053" t="s">
        <v>8313</v>
      </c>
      <c r="AB3053" t="s">
        <v>8353</v>
      </c>
      <c r="AC3053">
        <f>1</f>
        <v>1</v>
      </c>
    </row>
    <row r="3054" spans="1:29" ht="43.2" x14ac:dyDescent="0.3">
      <c r="A3054">
        <v>3052</v>
      </c>
      <c r="B3054" s="1" t="s">
        <v>3052</v>
      </c>
      <c r="C3054" s="1" t="s">
        <v>7162</v>
      </c>
      <c r="D3054">
        <v>50000</v>
      </c>
      <c r="E3054">
        <f>VLOOKUP(D3054,LU_A!$C$2:$D$13,1,TRUE)</f>
        <v>50000</v>
      </c>
      <c r="F3054" t="str">
        <f>VLOOKUP($D3054,LU_A!$C$2:$D$13,2,TRUE)</f>
        <v>LgD</v>
      </c>
      <c r="G3054">
        <v>75</v>
      </c>
      <c r="H3054" t="s">
        <v>8221</v>
      </c>
      <c r="I3054" t="s">
        <v>8224</v>
      </c>
      <c r="J3054" t="s">
        <v>8246</v>
      </c>
      <c r="K3054">
        <v>1432828740</v>
      </c>
      <c r="L3054" s="8">
        <f t="shared" si="470"/>
        <v>42152.665972222225</v>
      </c>
      <c r="M3054" s="8">
        <f t="shared" si="473"/>
        <v>42152</v>
      </c>
      <c r="N3054" s="9">
        <f t="shared" si="474"/>
        <v>0.66597222222480923</v>
      </c>
      <c r="O3054">
        <v>1430237094</v>
      </c>
      <c r="P3054" s="8">
        <f t="shared" si="471"/>
        <v>42122.670069444444</v>
      </c>
      <c r="Q3054" s="8">
        <f t="shared" si="475"/>
        <v>42122</v>
      </c>
      <c r="R3054" s="9">
        <f t="shared" si="476"/>
        <v>0.67006944444437977</v>
      </c>
      <c r="S3054" t="b">
        <v>0</v>
      </c>
      <c r="T3054">
        <v>2</v>
      </c>
      <c r="U3054" t="str">
        <f t="shared" si="477"/>
        <v/>
      </c>
      <c r="V3054">
        <f t="shared" si="478"/>
        <v>2</v>
      </c>
      <c r="W3054" t="b">
        <v>0</v>
      </c>
      <c r="X3054" t="s">
        <v>8301</v>
      </c>
      <c r="Y3054" s="3">
        <f t="shared" si="479"/>
        <v>1.5E-3</v>
      </c>
      <c r="Z3054" s="4">
        <f t="shared" si="472"/>
        <v>37.5</v>
      </c>
      <c r="AA3054" t="s">
        <v>8313</v>
      </c>
      <c r="AB3054" t="s">
        <v>8353</v>
      </c>
      <c r="AC3054">
        <f>1</f>
        <v>1</v>
      </c>
    </row>
    <row r="3055" spans="1:29" ht="57.6" x14ac:dyDescent="0.3">
      <c r="A3055">
        <v>3053</v>
      </c>
      <c r="B3055" s="1" t="s">
        <v>3053</v>
      </c>
      <c r="C3055" s="1" t="s">
        <v>7163</v>
      </c>
      <c r="D3055">
        <v>10000</v>
      </c>
      <c r="E3055">
        <f>VLOOKUP(D3055,LU_A!$C$2:$D$13,1,TRUE)</f>
        <v>10000</v>
      </c>
      <c r="F3055" t="str">
        <f>VLOOKUP($D3055,LU_A!$C$2:$D$13,2,TRUE)</f>
        <v>SmD</v>
      </c>
      <c r="G3055">
        <v>40</v>
      </c>
      <c r="H3055" t="s">
        <v>8221</v>
      </c>
      <c r="I3055" t="s">
        <v>8224</v>
      </c>
      <c r="J3055" t="s">
        <v>8246</v>
      </c>
      <c r="K3055">
        <v>1412222340</v>
      </c>
      <c r="L3055" s="8">
        <f t="shared" si="470"/>
        <v>41914.165972222225</v>
      </c>
      <c r="M3055" s="8">
        <f t="shared" si="473"/>
        <v>41914</v>
      </c>
      <c r="N3055" s="9">
        <f t="shared" si="474"/>
        <v>0.16597222222480923</v>
      </c>
      <c r="O3055">
        <v>1407781013</v>
      </c>
      <c r="P3055" s="8">
        <f t="shared" si="471"/>
        <v>41862.761724537035</v>
      </c>
      <c r="Q3055" s="8">
        <f t="shared" si="475"/>
        <v>41862</v>
      </c>
      <c r="R3055" s="9">
        <f t="shared" si="476"/>
        <v>0.76172453703475185</v>
      </c>
      <c r="S3055" t="b">
        <v>0</v>
      </c>
      <c r="T3055">
        <v>3</v>
      </c>
      <c r="U3055" t="str">
        <f t="shared" si="477"/>
        <v/>
      </c>
      <c r="V3055">
        <f t="shared" si="478"/>
        <v>3</v>
      </c>
      <c r="W3055" t="b">
        <v>0</v>
      </c>
      <c r="X3055" t="s">
        <v>8301</v>
      </c>
      <c r="Y3055" s="3">
        <f t="shared" si="479"/>
        <v>4.0000000000000001E-3</v>
      </c>
      <c r="Z3055" s="4">
        <f t="shared" si="472"/>
        <v>13.333333333333334</v>
      </c>
      <c r="AA3055" t="s">
        <v>8313</v>
      </c>
      <c r="AB3055" t="s">
        <v>8353</v>
      </c>
      <c r="AC3055">
        <f>1</f>
        <v>1</v>
      </c>
    </row>
    <row r="3056" spans="1:29" ht="43.2" x14ac:dyDescent="0.3">
      <c r="A3056">
        <v>3054</v>
      </c>
      <c r="B3056" s="1" t="s">
        <v>3054</v>
      </c>
      <c r="C3056" s="1" t="s">
        <v>7164</v>
      </c>
      <c r="D3056">
        <v>300</v>
      </c>
      <c r="E3056">
        <f>VLOOKUP(D3056,LU_A!$C$2:$D$13,1,TRUE)</f>
        <v>0</v>
      </c>
      <c r="F3056" t="str">
        <f>VLOOKUP($D3056,LU_A!$C$2:$D$13,2,TRUE)</f>
        <v>SmA</v>
      </c>
      <c r="G3056">
        <v>0</v>
      </c>
      <c r="H3056" t="s">
        <v>8221</v>
      </c>
      <c r="I3056" t="s">
        <v>8224</v>
      </c>
      <c r="J3056" t="s">
        <v>8246</v>
      </c>
      <c r="K3056">
        <v>1425258240</v>
      </c>
      <c r="L3056" s="8">
        <f t="shared" si="470"/>
        <v>42065.044444444444</v>
      </c>
      <c r="M3056" s="8">
        <f t="shared" si="473"/>
        <v>42065</v>
      </c>
      <c r="N3056" s="9">
        <f t="shared" si="474"/>
        <v>4.4444444443797693E-2</v>
      </c>
      <c r="O3056">
        <v>1422043154</v>
      </c>
      <c r="P3056" s="8">
        <f t="shared" si="471"/>
        <v>42027.832800925928</v>
      </c>
      <c r="Q3056" s="8">
        <f t="shared" si="475"/>
        <v>42027</v>
      </c>
      <c r="R3056" s="9">
        <f t="shared" si="476"/>
        <v>0.83280092592758592</v>
      </c>
      <c r="S3056" t="b">
        <v>0</v>
      </c>
      <c r="T3056">
        <v>0</v>
      </c>
      <c r="U3056" t="str">
        <f t="shared" si="477"/>
        <v/>
      </c>
      <c r="V3056">
        <f t="shared" si="478"/>
        <v>0</v>
      </c>
      <c r="W3056" t="b">
        <v>0</v>
      </c>
      <c r="X3056" t="s">
        <v>8301</v>
      </c>
      <c r="Y3056" s="3">
        <f t="shared" si="479"/>
        <v>0</v>
      </c>
      <c r="Z3056" s="4" t="str">
        <f t="shared" si="472"/>
        <v xml:space="preserve"> </v>
      </c>
      <c r="AA3056" t="s">
        <v>8313</v>
      </c>
      <c r="AB3056" t="s">
        <v>8353</v>
      </c>
      <c r="AC3056">
        <f>1</f>
        <v>1</v>
      </c>
    </row>
    <row r="3057" spans="1:29" ht="43.2" x14ac:dyDescent="0.3">
      <c r="A3057">
        <v>3055</v>
      </c>
      <c r="B3057" s="1" t="s">
        <v>3055</v>
      </c>
      <c r="C3057" s="1" t="s">
        <v>7165</v>
      </c>
      <c r="D3057">
        <v>20000</v>
      </c>
      <c r="E3057">
        <f>VLOOKUP(D3057,LU_A!$C$2:$D$13,1,TRUE)</f>
        <v>20000</v>
      </c>
      <c r="F3057" t="str">
        <f>VLOOKUP($D3057,LU_A!$C$2:$D$13,2,TRUE)</f>
        <v>MedB</v>
      </c>
      <c r="G3057">
        <v>1</v>
      </c>
      <c r="H3057" t="s">
        <v>8221</v>
      </c>
      <c r="I3057" t="s">
        <v>8224</v>
      </c>
      <c r="J3057" t="s">
        <v>8246</v>
      </c>
      <c r="K3057">
        <v>1420844390</v>
      </c>
      <c r="L3057" s="8">
        <f t="shared" si="470"/>
        <v>42013.95821759259</v>
      </c>
      <c r="M3057" s="8">
        <f t="shared" si="473"/>
        <v>42013</v>
      </c>
      <c r="N3057" s="9">
        <f t="shared" si="474"/>
        <v>0.95821759258979</v>
      </c>
      <c r="O3057">
        <v>1415660390</v>
      </c>
      <c r="P3057" s="8">
        <f t="shared" si="471"/>
        <v>41953.95821759259</v>
      </c>
      <c r="Q3057" s="8">
        <f t="shared" si="475"/>
        <v>41953</v>
      </c>
      <c r="R3057" s="9">
        <f t="shared" si="476"/>
        <v>0.95821759258979</v>
      </c>
      <c r="S3057" t="b">
        <v>0</v>
      </c>
      <c r="T3057">
        <v>1</v>
      </c>
      <c r="U3057" t="str">
        <f t="shared" si="477"/>
        <v/>
      </c>
      <c r="V3057">
        <f t="shared" si="478"/>
        <v>1</v>
      </c>
      <c r="W3057" t="b">
        <v>0</v>
      </c>
      <c r="X3057" t="s">
        <v>8301</v>
      </c>
      <c r="Y3057" s="3">
        <f t="shared" si="479"/>
        <v>5.0000000000000002E-5</v>
      </c>
      <c r="Z3057" s="4">
        <f t="shared" si="472"/>
        <v>1</v>
      </c>
      <c r="AA3057" t="s">
        <v>8313</v>
      </c>
      <c r="AB3057" t="s">
        <v>8353</v>
      </c>
      <c r="AC3057">
        <f>1</f>
        <v>1</v>
      </c>
    </row>
    <row r="3058" spans="1:29" ht="43.2" x14ac:dyDescent="0.3">
      <c r="A3058">
        <v>3056</v>
      </c>
      <c r="B3058" s="1" t="s">
        <v>3056</v>
      </c>
      <c r="C3058" s="1" t="s">
        <v>7166</v>
      </c>
      <c r="D3058">
        <v>25000</v>
      </c>
      <c r="E3058">
        <f>VLOOKUP(D3058,LU_A!$C$2:$D$13,1,TRUE)</f>
        <v>25000</v>
      </c>
      <c r="F3058" t="str">
        <f>VLOOKUP($D3058,LU_A!$C$2:$D$13,2,TRUE)</f>
        <v>MedC</v>
      </c>
      <c r="G3058">
        <v>0</v>
      </c>
      <c r="H3058" t="s">
        <v>8221</v>
      </c>
      <c r="I3058" t="s">
        <v>8224</v>
      </c>
      <c r="J3058" t="s">
        <v>8246</v>
      </c>
      <c r="K3058">
        <v>1412003784</v>
      </c>
      <c r="L3058" s="8">
        <f t="shared" si="470"/>
        <v>41911.636388888888</v>
      </c>
      <c r="M3058" s="8">
        <f t="shared" si="473"/>
        <v>41911</v>
      </c>
      <c r="N3058" s="9">
        <f t="shared" si="474"/>
        <v>0.63638888888817746</v>
      </c>
      <c r="O3058">
        <v>1406819784</v>
      </c>
      <c r="P3058" s="8">
        <f t="shared" si="471"/>
        <v>41851.636388888888</v>
      </c>
      <c r="Q3058" s="8">
        <f t="shared" si="475"/>
        <v>41851</v>
      </c>
      <c r="R3058" s="9">
        <f t="shared" si="476"/>
        <v>0.63638888888817746</v>
      </c>
      <c r="S3058" t="b">
        <v>0</v>
      </c>
      <c r="T3058">
        <v>0</v>
      </c>
      <c r="U3058" t="str">
        <f t="shared" si="477"/>
        <v/>
      </c>
      <c r="V3058">
        <f t="shared" si="478"/>
        <v>0</v>
      </c>
      <c r="W3058" t="b">
        <v>0</v>
      </c>
      <c r="X3058" t="s">
        <v>8301</v>
      </c>
      <c r="Y3058" s="3">
        <f t="shared" si="479"/>
        <v>0</v>
      </c>
      <c r="Z3058" s="4" t="str">
        <f t="shared" si="472"/>
        <v xml:space="preserve"> </v>
      </c>
      <c r="AA3058" t="s">
        <v>8313</v>
      </c>
      <c r="AB3058" t="s">
        <v>8353</v>
      </c>
      <c r="AC3058">
        <f>1</f>
        <v>1</v>
      </c>
    </row>
    <row r="3059" spans="1:29" ht="43.2" x14ac:dyDescent="0.3">
      <c r="A3059">
        <v>3057</v>
      </c>
      <c r="B3059" s="1" t="s">
        <v>3057</v>
      </c>
      <c r="C3059" s="1" t="s">
        <v>7167</v>
      </c>
      <c r="D3059">
        <v>50000</v>
      </c>
      <c r="E3059">
        <f>VLOOKUP(D3059,LU_A!$C$2:$D$13,1,TRUE)</f>
        <v>50000</v>
      </c>
      <c r="F3059" t="str">
        <f>VLOOKUP($D3059,LU_A!$C$2:$D$13,2,TRUE)</f>
        <v>LgD</v>
      </c>
      <c r="G3059">
        <v>0</v>
      </c>
      <c r="H3059" t="s">
        <v>8221</v>
      </c>
      <c r="I3059" t="s">
        <v>8225</v>
      </c>
      <c r="J3059" t="s">
        <v>8247</v>
      </c>
      <c r="K3059">
        <v>1459694211</v>
      </c>
      <c r="L3059" s="8">
        <f t="shared" si="470"/>
        <v>42463.608923611115</v>
      </c>
      <c r="M3059" s="8">
        <f t="shared" si="473"/>
        <v>42463</v>
      </c>
      <c r="N3059" s="9">
        <f t="shared" si="474"/>
        <v>0.60892361111473292</v>
      </c>
      <c r="O3059">
        <v>1457105811</v>
      </c>
      <c r="P3059" s="8">
        <f t="shared" si="471"/>
        <v>42433.650590277779</v>
      </c>
      <c r="Q3059" s="8">
        <f t="shared" si="475"/>
        <v>42433</v>
      </c>
      <c r="R3059" s="9">
        <f t="shared" si="476"/>
        <v>0.65059027777897427</v>
      </c>
      <c r="S3059" t="b">
        <v>0</v>
      </c>
      <c r="T3059">
        <v>0</v>
      </c>
      <c r="U3059" t="str">
        <f t="shared" si="477"/>
        <v/>
      </c>
      <c r="V3059">
        <f t="shared" si="478"/>
        <v>0</v>
      </c>
      <c r="W3059" t="b">
        <v>0</v>
      </c>
      <c r="X3059" t="s">
        <v>8301</v>
      </c>
      <c r="Y3059" s="3">
        <f t="shared" si="479"/>
        <v>0</v>
      </c>
      <c r="Z3059" s="4" t="str">
        <f t="shared" si="472"/>
        <v xml:space="preserve"> </v>
      </c>
      <c r="AA3059" t="s">
        <v>8313</v>
      </c>
      <c r="AB3059" t="s">
        <v>8353</v>
      </c>
      <c r="AC3059">
        <f>1</f>
        <v>1</v>
      </c>
    </row>
    <row r="3060" spans="1:29" ht="57.6" x14ac:dyDescent="0.3">
      <c r="A3060">
        <v>3058</v>
      </c>
      <c r="B3060" s="1" t="s">
        <v>3058</v>
      </c>
      <c r="C3060" s="1" t="s">
        <v>7168</v>
      </c>
      <c r="D3060">
        <v>18000</v>
      </c>
      <c r="E3060">
        <f>VLOOKUP(D3060,LU_A!$C$2:$D$13,1,TRUE)</f>
        <v>15000</v>
      </c>
      <c r="F3060" t="str">
        <f>VLOOKUP($D3060,LU_A!$C$2:$D$13,2,TRUE)</f>
        <v>MedA</v>
      </c>
      <c r="G3060">
        <v>3</v>
      </c>
      <c r="H3060" t="s">
        <v>8221</v>
      </c>
      <c r="I3060" t="s">
        <v>8237</v>
      </c>
      <c r="J3060" t="s">
        <v>8249</v>
      </c>
      <c r="K3060">
        <v>1463734740</v>
      </c>
      <c r="L3060" s="8">
        <f t="shared" si="470"/>
        <v>42510.374305555553</v>
      </c>
      <c r="M3060" s="8">
        <f t="shared" si="473"/>
        <v>42510</v>
      </c>
      <c r="N3060" s="9">
        <f t="shared" si="474"/>
        <v>0.37430555555329192</v>
      </c>
      <c r="O3060">
        <v>1459414740</v>
      </c>
      <c r="P3060" s="8">
        <f t="shared" si="471"/>
        <v>42460.374305555553</v>
      </c>
      <c r="Q3060" s="8">
        <f t="shared" si="475"/>
        <v>42460</v>
      </c>
      <c r="R3060" s="9">
        <f t="shared" si="476"/>
        <v>0.37430555555329192</v>
      </c>
      <c r="S3060" t="b">
        <v>0</v>
      </c>
      <c r="T3060">
        <v>3</v>
      </c>
      <c r="U3060" t="str">
        <f t="shared" si="477"/>
        <v/>
      </c>
      <c r="V3060">
        <f t="shared" si="478"/>
        <v>3</v>
      </c>
      <c r="W3060" t="b">
        <v>0</v>
      </c>
      <c r="X3060" t="s">
        <v>8301</v>
      </c>
      <c r="Y3060" s="3">
        <f t="shared" si="479"/>
        <v>1.6666666666666666E-4</v>
      </c>
      <c r="Z3060" s="4">
        <f t="shared" si="472"/>
        <v>1</v>
      </c>
      <c r="AA3060" t="s">
        <v>8313</v>
      </c>
      <c r="AB3060" t="s">
        <v>8353</v>
      </c>
      <c r="AC3060">
        <f>1</f>
        <v>1</v>
      </c>
    </row>
    <row r="3061" spans="1:29" ht="43.2" x14ac:dyDescent="0.3">
      <c r="A3061">
        <v>3059</v>
      </c>
      <c r="B3061" s="1" t="s">
        <v>3059</v>
      </c>
      <c r="C3061" s="1" t="s">
        <v>7169</v>
      </c>
      <c r="D3061">
        <v>15000</v>
      </c>
      <c r="E3061">
        <f>VLOOKUP(D3061,LU_A!$C$2:$D$13,1,TRUE)</f>
        <v>15000</v>
      </c>
      <c r="F3061" t="str">
        <f>VLOOKUP($D3061,LU_A!$C$2:$D$13,2,TRUE)</f>
        <v>MedA</v>
      </c>
      <c r="G3061">
        <v>451</v>
      </c>
      <c r="H3061" t="s">
        <v>8221</v>
      </c>
      <c r="I3061" t="s">
        <v>8224</v>
      </c>
      <c r="J3061" t="s">
        <v>8246</v>
      </c>
      <c r="K3061">
        <v>1407536846</v>
      </c>
      <c r="L3061" s="8">
        <f t="shared" si="470"/>
        <v>41859.935717592591</v>
      </c>
      <c r="M3061" s="8">
        <f t="shared" si="473"/>
        <v>41859</v>
      </c>
      <c r="N3061" s="9">
        <f t="shared" si="474"/>
        <v>0.93571759259066312</v>
      </c>
      <c r="O3061">
        <v>1404944846</v>
      </c>
      <c r="P3061" s="8">
        <f t="shared" si="471"/>
        <v>41829.935717592591</v>
      </c>
      <c r="Q3061" s="8">
        <f t="shared" si="475"/>
        <v>41829</v>
      </c>
      <c r="R3061" s="9">
        <f t="shared" si="476"/>
        <v>0.93571759259066312</v>
      </c>
      <c r="S3061" t="b">
        <v>0</v>
      </c>
      <c r="T3061">
        <v>11</v>
      </c>
      <c r="U3061" t="str">
        <f t="shared" si="477"/>
        <v/>
      </c>
      <c r="V3061">
        <f t="shared" si="478"/>
        <v>11</v>
      </c>
      <c r="W3061" t="b">
        <v>0</v>
      </c>
      <c r="X3061" t="s">
        <v>8301</v>
      </c>
      <c r="Y3061" s="3">
        <f t="shared" si="479"/>
        <v>3.0066666666666665E-2</v>
      </c>
      <c r="Z3061" s="4">
        <f t="shared" si="472"/>
        <v>41</v>
      </c>
      <c r="AA3061" t="s">
        <v>8313</v>
      </c>
      <c r="AB3061" t="s">
        <v>8353</v>
      </c>
      <c r="AC3061">
        <f>1</f>
        <v>1</v>
      </c>
    </row>
    <row r="3062" spans="1:29" ht="28.8" x14ac:dyDescent="0.3">
      <c r="A3062">
        <v>3060</v>
      </c>
      <c r="B3062" s="1" t="s">
        <v>3060</v>
      </c>
      <c r="C3062" s="1" t="s">
        <v>7170</v>
      </c>
      <c r="D3062">
        <v>220000</v>
      </c>
      <c r="E3062">
        <f>VLOOKUP(D3062,LU_A!$C$2:$D$13,1,TRUE)</f>
        <v>50000</v>
      </c>
      <c r="F3062" t="str">
        <f>VLOOKUP($D3062,LU_A!$C$2:$D$13,2,TRUE)</f>
        <v>LgD</v>
      </c>
      <c r="G3062">
        <v>335</v>
      </c>
      <c r="H3062" t="s">
        <v>8221</v>
      </c>
      <c r="I3062" t="s">
        <v>8224</v>
      </c>
      <c r="J3062" t="s">
        <v>8246</v>
      </c>
      <c r="K3062">
        <v>1443422134</v>
      </c>
      <c r="L3062" s="8">
        <f t="shared" si="470"/>
        <v>42275.274699074071</v>
      </c>
      <c r="M3062" s="8">
        <f t="shared" si="473"/>
        <v>42275</v>
      </c>
      <c r="N3062" s="9">
        <f t="shared" si="474"/>
        <v>0.27469907407066785</v>
      </c>
      <c r="O3062">
        <v>1440830134</v>
      </c>
      <c r="P3062" s="8">
        <f t="shared" si="471"/>
        <v>42245.274699074071</v>
      </c>
      <c r="Q3062" s="8">
        <f t="shared" si="475"/>
        <v>42245</v>
      </c>
      <c r="R3062" s="9">
        <f t="shared" si="476"/>
        <v>0.27469907407066785</v>
      </c>
      <c r="S3062" t="b">
        <v>0</v>
      </c>
      <c r="T3062">
        <v>6</v>
      </c>
      <c r="U3062" t="str">
        <f t="shared" si="477"/>
        <v/>
      </c>
      <c r="V3062">
        <f t="shared" si="478"/>
        <v>6</v>
      </c>
      <c r="W3062" t="b">
        <v>0</v>
      </c>
      <c r="X3062" t="s">
        <v>8301</v>
      </c>
      <c r="Y3062" s="3">
        <f t="shared" si="479"/>
        <v>1.5227272727272728E-3</v>
      </c>
      <c r="Z3062" s="4">
        <f t="shared" si="472"/>
        <v>55.833333333333336</v>
      </c>
      <c r="AA3062" t="s">
        <v>8313</v>
      </c>
      <c r="AB3062" t="s">
        <v>8353</v>
      </c>
      <c r="AC3062">
        <f>1</f>
        <v>1</v>
      </c>
    </row>
    <row r="3063" spans="1:29" x14ac:dyDescent="0.3">
      <c r="A3063">
        <v>3061</v>
      </c>
      <c r="B3063" s="1" t="s">
        <v>3061</v>
      </c>
      <c r="C3063" s="1" t="s">
        <v>7171</v>
      </c>
      <c r="D3063">
        <v>1000000</v>
      </c>
      <c r="E3063">
        <f>VLOOKUP(D3063,LU_A!$C$2:$D$13,1,TRUE)</f>
        <v>50000</v>
      </c>
      <c r="F3063" t="str">
        <f>VLOOKUP($D3063,LU_A!$C$2:$D$13,2,TRUE)</f>
        <v>LgD</v>
      </c>
      <c r="G3063">
        <v>0</v>
      </c>
      <c r="H3063" t="s">
        <v>8221</v>
      </c>
      <c r="I3063" t="s">
        <v>8224</v>
      </c>
      <c r="J3063" t="s">
        <v>8246</v>
      </c>
      <c r="K3063">
        <v>1407955748</v>
      </c>
      <c r="L3063" s="8">
        <f t="shared" si="470"/>
        <v>41864.784120370372</v>
      </c>
      <c r="M3063" s="8">
        <f t="shared" si="473"/>
        <v>41864</v>
      </c>
      <c r="N3063" s="9">
        <f t="shared" si="474"/>
        <v>0.78412037037196569</v>
      </c>
      <c r="O3063">
        <v>1405363748</v>
      </c>
      <c r="P3063" s="8">
        <f t="shared" si="471"/>
        <v>41834.784120370372</v>
      </c>
      <c r="Q3063" s="8">
        <f t="shared" si="475"/>
        <v>41834</v>
      </c>
      <c r="R3063" s="9">
        <f t="shared" si="476"/>
        <v>0.78412037037196569</v>
      </c>
      <c r="S3063" t="b">
        <v>0</v>
      </c>
      <c r="T3063">
        <v>0</v>
      </c>
      <c r="U3063" t="str">
        <f t="shared" si="477"/>
        <v/>
      </c>
      <c r="V3063">
        <f t="shared" si="478"/>
        <v>0</v>
      </c>
      <c r="W3063" t="b">
        <v>0</v>
      </c>
      <c r="X3063" t="s">
        <v>8301</v>
      </c>
      <c r="Y3063" s="3">
        <f t="shared" si="479"/>
        <v>0</v>
      </c>
      <c r="Z3063" s="4" t="str">
        <f t="shared" si="472"/>
        <v xml:space="preserve"> </v>
      </c>
      <c r="AA3063" t="s">
        <v>8313</v>
      </c>
      <c r="AB3063" t="s">
        <v>8353</v>
      </c>
      <c r="AC3063">
        <f>1</f>
        <v>1</v>
      </c>
    </row>
    <row r="3064" spans="1:29" ht="43.2" x14ac:dyDescent="0.3">
      <c r="A3064">
        <v>3062</v>
      </c>
      <c r="B3064" s="1" t="s">
        <v>3062</v>
      </c>
      <c r="C3064" s="1" t="s">
        <v>7172</v>
      </c>
      <c r="D3064">
        <v>10000</v>
      </c>
      <c r="E3064">
        <f>VLOOKUP(D3064,LU_A!$C$2:$D$13,1,TRUE)</f>
        <v>10000</v>
      </c>
      <c r="F3064" t="str">
        <f>VLOOKUP($D3064,LU_A!$C$2:$D$13,2,TRUE)</f>
        <v>SmD</v>
      </c>
      <c r="G3064">
        <v>6684</v>
      </c>
      <c r="H3064" t="s">
        <v>8221</v>
      </c>
      <c r="I3064" t="s">
        <v>8224</v>
      </c>
      <c r="J3064" t="s">
        <v>8246</v>
      </c>
      <c r="K3064">
        <v>1443636000</v>
      </c>
      <c r="L3064" s="8">
        <f t="shared" si="470"/>
        <v>42277.75</v>
      </c>
      <c r="M3064" s="8">
        <f t="shared" si="473"/>
        <v>42277</v>
      </c>
      <c r="N3064" s="9">
        <f t="shared" si="474"/>
        <v>0.75</v>
      </c>
      <c r="O3064">
        <v>1441111892</v>
      </c>
      <c r="P3064" s="8">
        <f t="shared" si="471"/>
        <v>42248.535787037035</v>
      </c>
      <c r="Q3064" s="8">
        <f t="shared" si="475"/>
        <v>42248</v>
      </c>
      <c r="R3064" s="9">
        <f t="shared" si="476"/>
        <v>0.53578703703533392</v>
      </c>
      <c r="S3064" t="b">
        <v>0</v>
      </c>
      <c r="T3064">
        <v>67</v>
      </c>
      <c r="U3064" t="str">
        <f t="shared" si="477"/>
        <v/>
      </c>
      <c r="V3064">
        <f t="shared" si="478"/>
        <v>67</v>
      </c>
      <c r="W3064" t="b">
        <v>0</v>
      </c>
      <c r="X3064" t="s">
        <v>8301</v>
      </c>
      <c r="Y3064" s="3">
        <f t="shared" si="479"/>
        <v>0.66839999999999999</v>
      </c>
      <c r="Z3064" s="4">
        <f t="shared" si="472"/>
        <v>99.761194029850742</v>
      </c>
      <c r="AA3064" t="s">
        <v>8313</v>
      </c>
      <c r="AB3064" t="s">
        <v>8353</v>
      </c>
      <c r="AC3064">
        <f>1</f>
        <v>1</v>
      </c>
    </row>
    <row r="3065" spans="1:29" ht="43.2" x14ac:dyDescent="0.3">
      <c r="A3065">
        <v>3063</v>
      </c>
      <c r="B3065" s="1" t="s">
        <v>3063</v>
      </c>
      <c r="C3065" s="1" t="s">
        <v>7173</v>
      </c>
      <c r="D3065">
        <v>3000</v>
      </c>
      <c r="E3065">
        <f>VLOOKUP(D3065,LU_A!$C$2:$D$13,1,TRUE)</f>
        <v>1000</v>
      </c>
      <c r="F3065" t="str">
        <f>VLOOKUP($D3065,LU_A!$C$2:$D$13,2,TRUE)</f>
        <v>SmB</v>
      </c>
      <c r="G3065">
        <v>587</v>
      </c>
      <c r="H3065" t="s">
        <v>8221</v>
      </c>
      <c r="I3065" t="s">
        <v>8224</v>
      </c>
      <c r="J3065" t="s">
        <v>8246</v>
      </c>
      <c r="K3065">
        <v>1477174138</v>
      </c>
      <c r="L3065" s="8">
        <f t="shared" si="470"/>
        <v>42665.922893518517</v>
      </c>
      <c r="M3065" s="8">
        <f t="shared" si="473"/>
        <v>42665</v>
      </c>
      <c r="N3065" s="9">
        <f t="shared" si="474"/>
        <v>0.92289351851650281</v>
      </c>
      <c r="O3065">
        <v>1474150138</v>
      </c>
      <c r="P3065" s="8">
        <f t="shared" si="471"/>
        <v>42630.922893518517</v>
      </c>
      <c r="Q3065" s="8">
        <f t="shared" si="475"/>
        <v>42630</v>
      </c>
      <c r="R3065" s="9">
        <f t="shared" si="476"/>
        <v>0.92289351851650281</v>
      </c>
      <c r="S3065" t="b">
        <v>0</v>
      </c>
      <c r="T3065">
        <v>23</v>
      </c>
      <c r="U3065" t="str">
        <f t="shared" si="477"/>
        <v/>
      </c>
      <c r="V3065">
        <f t="shared" si="478"/>
        <v>23</v>
      </c>
      <c r="W3065" t="b">
        <v>0</v>
      </c>
      <c r="X3065" t="s">
        <v>8301</v>
      </c>
      <c r="Y3065" s="3">
        <f t="shared" si="479"/>
        <v>0.19566666666666666</v>
      </c>
      <c r="Z3065" s="4">
        <f t="shared" si="472"/>
        <v>25.521739130434781</v>
      </c>
      <c r="AA3065" t="s">
        <v>8313</v>
      </c>
      <c r="AB3065" t="s">
        <v>8353</v>
      </c>
      <c r="AC3065">
        <f>1</f>
        <v>1</v>
      </c>
    </row>
    <row r="3066" spans="1:29" ht="28.8" x14ac:dyDescent="0.3">
      <c r="A3066">
        <v>3064</v>
      </c>
      <c r="B3066" s="1" t="s">
        <v>3064</v>
      </c>
      <c r="C3066" s="1" t="s">
        <v>7174</v>
      </c>
      <c r="D3066">
        <v>75000</v>
      </c>
      <c r="E3066">
        <f>VLOOKUP(D3066,LU_A!$C$2:$D$13,1,TRUE)</f>
        <v>50000</v>
      </c>
      <c r="F3066" t="str">
        <f>VLOOKUP($D3066,LU_A!$C$2:$D$13,2,TRUE)</f>
        <v>LgD</v>
      </c>
      <c r="G3066">
        <v>8471</v>
      </c>
      <c r="H3066" t="s">
        <v>8221</v>
      </c>
      <c r="I3066" t="s">
        <v>8224</v>
      </c>
      <c r="J3066" t="s">
        <v>8246</v>
      </c>
      <c r="K3066">
        <v>1448175540</v>
      </c>
      <c r="L3066" s="8">
        <f t="shared" si="470"/>
        <v>42330.290972222225</v>
      </c>
      <c r="M3066" s="8">
        <f t="shared" si="473"/>
        <v>42330</v>
      </c>
      <c r="N3066" s="9">
        <f t="shared" si="474"/>
        <v>0.29097222222480923</v>
      </c>
      <c r="O3066">
        <v>1445483246</v>
      </c>
      <c r="P3066" s="8">
        <f t="shared" si="471"/>
        <v>42299.130162037036</v>
      </c>
      <c r="Q3066" s="8">
        <f t="shared" si="475"/>
        <v>42299</v>
      </c>
      <c r="R3066" s="9">
        <f t="shared" si="476"/>
        <v>0.130162037035916</v>
      </c>
      <c r="S3066" t="b">
        <v>0</v>
      </c>
      <c r="T3066">
        <v>72</v>
      </c>
      <c r="U3066" t="str">
        <f t="shared" si="477"/>
        <v/>
      </c>
      <c r="V3066">
        <f t="shared" si="478"/>
        <v>72</v>
      </c>
      <c r="W3066" t="b">
        <v>0</v>
      </c>
      <c r="X3066" t="s">
        <v>8301</v>
      </c>
      <c r="Y3066" s="3">
        <f t="shared" si="479"/>
        <v>0.11294666666666667</v>
      </c>
      <c r="Z3066" s="4">
        <f t="shared" si="472"/>
        <v>117.65277777777777</v>
      </c>
      <c r="AA3066" t="s">
        <v>8313</v>
      </c>
      <c r="AB3066" t="s">
        <v>8353</v>
      </c>
      <c r="AC3066">
        <f>1</f>
        <v>1</v>
      </c>
    </row>
    <row r="3067" spans="1:29" ht="43.2" x14ac:dyDescent="0.3">
      <c r="A3067">
        <v>3065</v>
      </c>
      <c r="B3067" s="1" t="s">
        <v>3065</v>
      </c>
      <c r="C3067" s="1" t="s">
        <v>7175</v>
      </c>
      <c r="D3067">
        <v>25000</v>
      </c>
      <c r="E3067">
        <f>VLOOKUP(D3067,LU_A!$C$2:$D$13,1,TRUE)</f>
        <v>25000</v>
      </c>
      <c r="F3067" t="str">
        <f>VLOOKUP($D3067,LU_A!$C$2:$D$13,2,TRUE)</f>
        <v>MedC</v>
      </c>
      <c r="G3067">
        <v>10</v>
      </c>
      <c r="H3067" t="s">
        <v>8221</v>
      </c>
      <c r="I3067" t="s">
        <v>8224</v>
      </c>
      <c r="J3067" t="s">
        <v>8246</v>
      </c>
      <c r="K3067">
        <v>1406683172</v>
      </c>
      <c r="L3067" s="8">
        <f t="shared" si="470"/>
        <v>41850.055231481485</v>
      </c>
      <c r="M3067" s="8">
        <f t="shared" si="473"/>
        <v>41850</v>
      </c>
      <c r="N3067" s="9">
        <f t="shared" si="474"/>
        <v>5.5231481484952383E-2</v>
      </c>
      <c r="O3067">
        <v>1404523172</v>
      </c>
      <c r="P3067" s="8">
        <f t="shared" si="471"/>
        <v>41825.055231481485</v>
      </c>
      <c r="Q3067" s="8">
        <f t="shared" si="475"/>
        <v>41825</v>
      </c>
      <c r="R3067" s="9">
        <f t="shared" si="476"/>
        <v>5.5231481484952383E-2</v>
      </c>
      <c r="S3067" t="b">
        <v>0</v>
      </c>
      <c r="T3067">
        <v>2</v>
      </c>
      <c r="U3067" t="str">
        <f t="shared" si="477"/>
        <v/>
      </c>
      <c r="V3067">
        <f t="shared" si="478"/>
        <v>2</v>
      </c>
      <c r="W3067" t="b">
        <v>0</v>
      </c>
      <c r="X3067" t="s">
        <v>8301</v>
      </c>
      <c r="Y3067" s="3">
        <f t="shared" si="479"/>
        <v>4.0000000000000002E-4</v>
      </c>
      <c r="Z3067" s="4">
        <f t="shared" si="472"/>
        <v>5</v>
      </c>
      <c r="AA3067" t="s">
        <v>8313</v>
      </c>
      <c r="AB3067" t="s">
        <v>8353</v>
      </c>
      <c r="AC3067">
        <f>1</f>
        <v>1</v>
      </c>
    </row>
    <row r="3068" spans="1:29" ht="43.2" x14ac:dyDescent="0.3">
      <c r="A3068">
        <v>3066</v>
      </c>
      <c r="B3068" s="1" t="s">
        <v>3066</v>
      </c>
      <c r="C3068" s="1" t="s">
        <v>7176</v>
      </c>
      <c r="D3068">
        <v>350000</v>
      </c>
      <c r="E3068">
        <f>VLOOKUP(D3068,LU_A!$C$2:$D$13,1,TRUE)</f>
        <v>50000</v>
      </c>
      <c r="F3068" t="str">
        <f>VLOOKUP($D3068,LU_A!$C$2:$D$13,2,TRUE)</f>
        <v>LgD</v>
      </c>
      <c r="G3068">
        <v>41950</v>
      </c>
      <c r="H3068" t="s">
        <v>8221</v>
      </c>
      <c r="I3068" t="s">
        <v>8226</v>
      </c>
      <c r="J3068" t="s">
        <v>8248</v>
      </c>
      <c r="K3068">
        <v>1468128537</v>
      </c>
      <c r="L3068" s="8">
        <f t="shared" si="470"/>
        <v>42561.228437500002</v>
      </c>
      <c r="M3068" s="8">
        <f t="shared" si="473"/>
        <v>42561</v>
      </c>
      <c r="N3068" s="9">
        <f t="shared" si="474"/>
        <v>0.22843750000174623</v>
      </c>
      <c r="O3068">
        <v>1465536537</v>
      </c>
      <c r="P3068" s="8">
        <f t="shared" si="471"/>
        <v>42531.228437500002</v>
      </c>
      <c r="Q3068" s="8">
        <f t="shared" si="475"/>
        <v>42531</v>
      </c>
      <c r="R3068" s="9">
        <f t="shared" si="476"/>
        <v>0.22843750000174623</v>
      </c>
      <c r="S3068" t="b">
        <v>0</v>
      </c>
      <c r="T3068">
        <v>15</v>
      </c>
      <c r="U3068" t="str">
        <f t="shared" si="477"/>
        <v/>
      </c>
      <c r="V3068">
        <f t="shared" si="478"/>
        <v>15</v>
      </c>
      <c r="W3068" t="b">
        <v>0</v>
      </c>
      <c r="X3068" t="s">
        <v>8301</v>
      </c>
      <c r="Y3068" s="3">
        <f t="shared" si="479"/>
        <v>0.11985714285714286</v>
      </c>
      <c r="Z3068" s="4">
        <f t="shared" si="472"/>
        <v>2796.6666666666665</v>
      </c>
      <c r="AA3068" t="s">
        <v>8313</v>
      </c>
      <c r="AB3068" t="s">
        <v>8353</v>
      </c>
      <c r="AC3068">
        <f>1</f>
        <v>1</v>
      </c>
    </row>
    <row r="3069" spans="1:29" ht="43.2" x14ac:dyDescent="0.3">
      <c r="A3069">
        <v>3067</v>
      </c>
      <c r="B3069" s="1" t="s">
        <v>3067</v>
      </c>
      <c r="C3069" s="1" t="s">
        <v>7177</v>
      </c>
      <c r="D3069">
        <v>8000</v>
      </c>
      <c r="E3069">
        <f>VLOOKUP(D3069,LU_A!$C$2:$D$13,1,TRUE)</f>
        <v>5000</v>
      </c>
      <c r="F3069" t="str">
        <f>VLOOKUP($D3069,LU_A!$C$2:$D$13,2,TRUE)</f>
        <v>SmC</v>
      </c>
      <c r="G3069">
        <v>200</v>
      </c>
      <c r="H3069" t="s">
        <v>8221</v>
      </c>
      <c r="I3069" t="s">
        <v>8228</v>
      </c>
      <c r="J3069" t="s">
        <v>8250</v>
      </c>
      <c r="K3069">
        <v>1441837879</v>
      </c>
      <c r="L3069" s="8">
        <f t="shared" si="470"/>
        <v>42256.938414351855</v>
      </c>
      <c r="M3069" s="8">
        <f t="shared" si="473"/>
        <v>42256</v>
      </c>
      <c r="N3069" s="9">
        <f t="shared" si="474"/>
        <v>0.93841435185458977</v>
      </c>
      <c r="O3069">
        <v>1439245879</v>
      </c>
      <c r="P3069" s="8">
        <f t="shared" si="471"/>
        <v>42226.938414351855</v>
      </c>
      <c r="Q3069" s="8">
        <f t="shared" si="475"/>
        <v>42226</v>
      </c>
      <c r="R3069" s="9">
        <f t="shared" si="476"/>
        <v>0.93841435185458977</v>
      </c>
      <c r="S3069" t="b">
        <v>0</v>
      </c>
      <c r="T3069">
        <v>1</v>
      </c>
      <c r="U3069" t="str">
        <f t="shared" si="477"/>
        <v/>
      </c>
      <c r="V3069">
        <f t="shared" si="478"/>
        <v>1</v>
      </c>
      <c r="W3069" t="b">
        <v>0</v>
      </c>
      <c r="X3069" t="s">
        <v>8301</v>
      </c>
      <c r="Y3069" s="3">
        <f t="shared" si="479"/>
        <v>2.5000000000000001E-2</v>
      </c>
      <c r="Z3069" s="4">
        <f t="shared" si="472"/>
        <v>200</v>
      </c>
      <c r="AA3069" t="s">
        <v>8313</v>
      </c>
      <c r="AB3069" t="s">
        <v>8353</v>
      </c>
      <c r="AC3069">
        <f>1</f>
        <v>1</v>
      </c>
    </row>
    <row r="3070" spans="1:29" ht="43.2" x14ac:dyDescent="0.3">
      <c r="A3070">
        <v>3068</v>
      </c>
      <c r="B3070" s="1" t="s">
        <v>3068</v>
      </c>
      <c r="C3070" s="1" t="s">
        <v>7178</v>
      </c>
      <c r="D3070">
        <v>250000</v>
      </c>
      <c r="E3070">
        <f>VLOOKUP(D3070,LU_A!$C$2:$D$13,1,TRUE)</f>
        <v>50000</v>
      </c>
      <c r="F3070" t="str">
        <f>VLOOKUP($D3070,LU_A!$C$2:$D$13,2,TRUE)</f>
        <v>LgD</v>
      </c>
      <c r="G3070">
        <v>175</v>
      </c>
      <c r="H3070" t="s">
        <v>8221</v>
      </c>
      <c r="I3070" t="s">
        <v>8224</v>
      </c>
      <c r="J3070" t="s">
        <v>8246</v>
      </c>
      <c r="K3070">
        <v>1445013352</v>
      </c>
      <c r="L3070" s="8">
        <f t="shared" si="470"/>
        <v>42293.691574074073</v>
      </c>
      <c r="M3070" s="8">
        <f t="shared" si="473"/>
        <v>42293</v>
      </c>
      <c r="N3070" s="9">
        <f t="shared" si="474"/>
        <v>0.69157407407328719</v>
      </c>
      <c r="O3070">
        <v>1442421352</v>
      </c>
      <c r="P3070" s="8">
        <f t="shared" si="471"/>
        <v>42263.691574074073</v>
      </c>
      <c r="Q3070" s="8">
        <f t="shared" si="475"/>
        <v>42263</v>
      </c>
      <c r="R3070" s="9">
        <f t="shared" si="476"/>
        <v>0.69157407407328719</v>
      </c>
      <c r="S3070" t="b">
        <v>0</v>
      </c>
      <c r="T3070">
        <v>2</v>
      </c>
      <c r="U3070" t="str">
        <f t="shared" si="477"/>
        <v/>
      </c>
      <c r="V3070">
        <f t="shared" si="478"/>
        <v>2</v>
      </c>
      <c r="W3070" t="b">
        <v>0</v>
      </c>
      <c r="X3070" t="s">
        <v>8301</v>
      </c>
      <c r="Y3070" s="3">
        <f t="shared" si="479"/>
        <v>6.9999999999999999E-4</v>
      </c>
      <c r="Z3070" s="4">
        <f t="shared" si="472"/>
        <v>87.5</v>
      </c>
      <c r="AA3070" t="s">
        <v>8313</v>
      </c>
      <c r="AB3070" t="s">
        <v>8353</v>
      </c>
      <c r="AC3070">
        <f>1</f>
        <v>1</v>
      </c>
    </row>
    <row r="3071" spans="1:29" ht="43.2" x14ac:dyDescent="0.3">
      <c r="A3071">
        <v>3069</v>
      </c>
      <c r="B3071" s="1" t="s">
        <v>3069</v>
      </c>
      <c r="C3071" s="1" t="s">
        <v>7179</v>
      </c>
      <c r="D3071">
        <v>1000</v>
      </c>
      <c r="E3071">
        <f>VLOOKUP(D3071,LU_A!$C$2:$D$13,1,TRUE)</f>
        <v>1000</v>
      </c>
      <c r="F3071" t="str">
        <f>VLOOKUP($D3071,LU_A!$C$2:$D$13,2,TRUE)</f>
        <v>SmB</v>
      </c>
      <c r="G3071">
        <v>141</v>
      </c>
      <c r="H3071" t="s">
        <v>8221</v>
      </c>
      <c r="I3071" t="s">
        <v>8224</v>
      </c>
      <c r="J3071" t="s">
        <v>8246</v>
      </c>
      <c r="K3071">
        <v>1418587234</v>
      </c>
      <c r="L3071" s="8">
        <f t="shared" si="470"/>
        <v>41987.833726851852</v>
      </c>
      <c r="M3071" s="8">
        <f t="shared" si="473"/>
        <v>41987</v>
      </c>
      <c r="N3071" s="9">
        <f t="shared" si="474"/>
        <v>0.83372685185167938</v>
      </c>
      <c r="O3071">
        <v>1415995234</v>
      </c>
      <c r="P3071" s="8">
        <f t="shared" si="471"/>
        <v>41957.833726851852</v>
      </c>
      <c r="Q3071" s="8">
        <f t="shared" si="475"/>
        <v>41957</v>
      </c>
      <c r="R3071" s="9">
        <f t="shared" si="476"/>
        <v>0.83372685185167938</v>
      </c>
      <c r="S3071" t="b">
        <v>0</v>
      </c>
      <c r="T3071">
        <v>7</v>
      </c>
      <c r="U3071" t="str">
        <f t="shared" si="477"/>
        <v/>
      </c>
      <c r="V3071">
        <f t="shared" si="478"/>
        <v>7</v>
      </c>
      <c r="W3071" t="b">
        <v>0</v>
      </c>
      <c r="X3071" t="s">
        <v>8301</v>
      </c>
      <c r="Y3071" s="3">
        <f t="shared" si="479"/>
        <v>0.14099999999999999</v>
      </c>
      <c r="Z3071" s="4">
        <f t="shared" si="472"/>
        <v>20.142857142857142</v>
      </c>
      <c r="AA3071" t="s">
        <v>8313</v>
      </c>
      <c r="AB3071" t="s">
        <v>8353</v>
      </c>
      <c r="AC3071">
        <f>1</f>
        <v>1</v>
      </c>
    </row>
    <row r="3072" spans="1:29" ht="43.2" x14ac:dyDescent="0.3">
      <c r="A3072">
        <v>3070</v>
      </c>
      <c r="B3072" s="1" t="s">
        <v>3070</v>
      </c>
      <c r="C3072" s="1" t="s">
        <v>7180</v>
      </c>
      <c r="D3072">
        <v>10000</v>
      </c>
      <c r="E3072">
        <f>VLOOKUP(D3072,LU_A!$C$2:$D$13,1,TRUE)</f>
        <v>10000</v>
      </c>
      <c r="F3072" t="str">
        <f>VLOOKUP($D3072,LU_A!$C$2:$D$13,2,TRUE)</f>
        <v>SmD</v>
      </c>
      <c r="G3072">
        <v>334</v>
      </c>
      <c r="H3072" t="s">
        <v>8221</v>
      </c>
      <c r="I3072" t="s">
        <v>8225</v>
      </c>
      <c r="J3072" t="s">
        <v>8247</v>
      </c>
      <c r="K3072">
        <v>1481132169</v>
      </c>
      <c r="L3072" s="8">
        <f t="shared" si="470"/>
        <v>42711.733437499999</v>
      </c>
      <c r="M3072" s="8">
        <f t="shared" si="473"/>
        <v>42711</v>
      </c>
      <c r="N3072" s="9">
        <f t="shared" si="474"/>
        <v>0.73343749999912689</v>
      </c>
      <c r="O3072">
        <v>1479317769</v>
      </c>
      <c r="P3072" s="8">
        <f t="shared" si="471"/>
        <v>42690.733437499999</v>
      </c>
      <c r="Q3072" s="8">
        <f t="shared" si="475"/>
        <v>42690</v>
      </c>
      <c r="R3072" s="9">
        <f t="shared" si="476"/>
        <v>0.73343749999912689</v>
      </c>
      <c r="S3072" t="b">
        <v>0</v>
      </c>
      <c r="T3072">
        <v>16</v>
      </c>
      <c r="U3072" t="str">
        <f t="shared" si="477"/>
        <v/>
      </c>
      <c r="V3072">
        <f t="shared" si="478"/>
        <v>16</v>
      </c>
      <c r="W3072" t="b">
        <v>0</v>
      </c>
      <c r="X3072" t="s">
        <v>8301</v>
      </c>
      <c r="Y3072" s="3">
        <f t="shared" si="479"/>
        <v>3.3399999999999999E-2</v>
      </c>
      <c r="Z3072" s="4">
        <f t="shared" si="472"/>
        <v>20.875</v>
      </c>
      <c r="AA3072" t="s">
        <v>8313</v>
      </c>
      <c r="AB3072" t="s">
        <v>8353</v>
      </c>
      <c r="AC3072">
        <f>1</f>
        <v>1</v>
      </c>
    </row>
    <row r="3073" spans="1:29" ht="43.2" x14ac:dyDescent="0.3">
      <c r="A3073">
        <v>3071</v>
      </c>
      <c r="B3073" s="1" t="s">
        <v>3071</v>
      </c>
      <c r="C3073" s="1" t="s">
        <v>7181</v>
      </c>
      <c r="D3073">
        <v>12000</v>
      </c>
      <c r="E3073">
        <f>VLOOKUP(D3073,LU_A!$C$2:$D$13,1,TRUE)</f>
        <v>10000</v>
      </c>
      <c r="F3073" t="str">
        <f>VLOOKUP($D3073,LU_A!$C$2:$D$13,2,TRUE)</f>
        <v>SmD</v>
      </c>
      <c r="G3073">
        <v>7173</v>
      </c>
      <c r="H3073" t="s">
        <v>8221</v>
      </c>
      <c r="I3073" t="s">
        <v>8224</v>
      </c>
      <c r="J3073" t="s">
        <v>8246</v>
      </c>
      <c r="K3073">
        <v>1429595940</v>
      </c>
      <c r="L3073" s="8">
        <f t="shared" si="470"/>
        <v>42115.249305555553</v>
      </c>
      <c r="M3073" s="8">
        <f t="shared" si="473"/>
        <v>42115</v>
      </c>
      <c r="N3073" s="9">
        <f t="shared" si="474"/>
        <v>0.24930555555329192</v>
      </c>
      <c r="O3073">
        <v>1428082481</v>
      </c>
      <c r="P3073" s="8">
        <f t="shared" si="471"/>
        <v>42097.732418981483</v>
      </c>
      <c r="Q3073" s="8">
        <f t="shared" si="475"/>
        <v>42097</v>
      </c>
      <c r="R3073" s="9">
        <f t="shared" si="476"/>
        <v>0.73241898148262408</v>
      </c>
      <c r="S3073" t="b">
        <v>0</v>
      </c>
      <c r="T3073">
        <v>117</v>
      </c>
      <c r="U3073" t="str">
        <f t="shared" si="477"/>
        <v/>
      </c>
      <c r="V3073">
        <f t="shared" si="478"/>
        <v>117</v>
      </c>
      <c r="W3073" t="b">
        <v>0</v>
      </c>
      <c r="X3073" t="s">
        <v>8301</v>
      </c>
      <c r="Y3073" s="3">
        <f t="shared" si="479"/>
        <v>0.59775</v>
      </c>
      <c r="Z3073" s="4">
        <f t="shared" si="472"/>
        <v>61.307692307692307</v>
      </c>
      <c r="AA3073" t="s">
        <v>8313</v>
      </c>
      <c r="AB3073" t="s">
        <v>8353</v>
      </c>
      <c r="AC3073">
        <f>1</f>
        <v>1</v>
      </c>
    </row>
    <row r="3074" spans="1:29" ht="43.2" x14ac:dyDescent="0.3">
      <c r="A3074">
        <v>3072</v>
      </c>
      <c r="B3074" s="1" t="s">
        <v>3072</v>
      </c>
      <c r="C3074" s="1" t="s">
        <v>7182</v>
      </c>
      <c r="D3074">
        <v>12000</v>
      </c>
      <c r="E3074">
        <f>VLOOKUP(D3074,LU_A!$C$2:$D$13,1,TRUE)</f>
        <v>10000</v>
      </c>
      <c r="F3074" t="str">
        <f>VLOOKUP($D3074,LU_A!$C$2:$D$13,2,TRUE)</f>
        <v>SmD</v>
      </c>
      <c r="G3074">
        <v>2</v>
      </c>
      <c r="H3074" t="s">
        <v>8221</v>
      </c>
      <c r="I3074" t="s">
        <v>8224</v>
      </c>
      <c r="J3074" t="s">
        <v>8246</v>
      </c>
      <c r="K3074">
        <v>1477791960</v>
      </c>
      <c r="L3074" s="8">
        <f t="shared" ref="L3074:L3137" si="480">(((K3074/60)/60)/24)+DATE(1970,1,1)</f>
        <v>42673.073611111111</v>
      </c>
      <c r="M3074" s="8">
        <f t="shared" si="473"/>
        <v>42673</v>
      </c>
      <c r="N3074" s="9">
        <f t="shared" si="474"/>
        <v>7.3611111110949423E-2</v>
      </c>
      <c r="O3074">
        <v>1476549262</v>
      </c>
      <c r="P3074" s="8">
        <f t="shared" ref="P3074:P3137" si="481">(((O3074/60)/60)/24)+DATE(1970,1,1)</f>
        <v>42658.690532407403</v>
      </c>
      <c r="Q3074" s="8">
        <f t="shared" si="475"/>
        <v>42658</v>
      </c>
      <c r="R3074" s="9">
        <f t="shared" si="476"/>
        <v>0.69053240740322508</v>
      </c>
      <c r="S3074" t="b">
        <v>0</v>
      </c>
      <c r="T3074">
        <v>2</v>
      </c>
      <c r="U3074" t="str">
        <f t="shared" si="477"/>
        <v/>
      </c>
      <c r="V3074">
        <f t="shared" si="478"/>
        <v>2</v>
      </c>
      <c r="W3074" t="b">
        <v>0</v>
      </c>
      <c r="X3074" t="s">
        <v>8301</v>
      </c>
      <c r="Y3074" s="3">
        <f t="shared" si="479"/>
        <v>1.6666666666666666E-4</v>
      </c>
      <c r="Z3074" s="4">
        <f t="shared" ref="Z3074:Z3137" si="482">IFERROR(G3074/T3074," ")</f>
        <v>1</v>
      </c>
      <c r="AA3074" t="s">
        <v>8313</v>
      </c>
      <c r="AB3074" t="s">
        <v>8353</v>
      </c>
      <c r="AC3074">
        <f>1</f>
        <v>1</v>
      </c>
    </row>
    <row r="3075" spans="1:29" ht="43.2" x14ac:dyDescent="0.3">
      <c r="A3075">
        <v>3073</v>
      </c>
      <c r="B3075" s="1" t="s">
        <v>3073</v>
      </c>
      <c r="C3075" s="1" t="s">
        <v>7183</v>
      </c>
      <c r="D3075">
        <v>2800000</v>
      </c>
      <c r="E3075">
        <f>VLOOKUP(D3075,LU_A!$C$2:$D$13,1,TRUE)</f>
        <v>50000</v>
      </c>
      <c r="F3075" t="str">
        <f>VLOOKUP($D3075,LU_A!$C$2:$D$13,2,TRUE)</f>
        <v>LgD</v>
      </c>
      <c r="G3075">
        <v>645</v>
      </c>
      <c r="H3075" t="s">
        <v>8221</v>
      </c>
      <c r="I3075" t="s">
        <v>8224</v>
      </c>
      <c r="J3075" t="s">
        <v>8246</v>
      </c>
      <c r="K3075">
        <v>1434309540</v>
      </c>
      <c r="L3075" s="8">
        <f t="shared" si="480"/>
        <v>42169.804861111115</v>
      </c>
      <c r="M3075" s="8">
        <f t="shared" ref="M3075:M3138" si="483">INT(L3075)</f>
        <v>42169</v>
      </c>
      <c r="N3075" s="9">
        <f t="shared" ref="N3075:N3138" si="484">L3075-M3075</f>
        <v>0.804861111115315</v>
      </c>
      <c r="O3075">
        <v>1429287900</v>
      </c>
      <c r="P3075" s="8">
        <f t="shared" si="481"/>
        <v>42111.684027777781</v>
      </c>
      <c r="Q3075" s="8">
        <f t="shared" ref="Q3075:Q3138" si="485">INT(P3075)</f>
        <v>42111</v>
      </c>
      <c r="R3075" s="9">
        <f t="shared" ref="R3075:R3138" si="486">P3075-Q3075</f>
        <v>0.68402777778101154</v>
      </c>
      <c r="S3075" t="b">
        <v>0</v>
      </c>
      <c r="T3075">
        <v>7</v>
      </c>
      <c r="U3075" t="str">
        <f t="shared" ref="U3075:U3138" si="487">IF(H3075="successful",T3075,"")</f>
        <v/>
      </c>
      <c r="V3075">
        <f t="shared" ref="V3075:V3138" si="488">IF(H3075="failed",T3075,"")</f>
        <v>7</v>
      </c>
      <c r="W3075" t="b">
        <v>0</v>
      </c>
      <c r="X3075" t="s">
        <v>8301</v>
      </c>
      <c r="Y3075" s="3">
        <f t="shared" ref="Y3075:Y3138" si="489">G3075/D3075</f>
        <v>2.3035714285714285E-4</v>
      </c>
      <c r="Z3075" s="4">
        <f t="shared" si="482"/>
        <v>92.142857142857139</v>
      </c>
      <c r="AA3075" t="s">
        <v>8313</v>
      </c>
      <c r="AB3075" t="s">
        <v>8353</v>
      </c>
      <c r="AC3075">
        <f>1</f>
        <v>1</v>
      </c>
    </row>
    <row r="3076" spans="1:29" ht="57.6" x14ac:dyDescent="0.3">
      <c r="A3076">
        <v>3074</v>
      </c>
      <c r="B3076" s="1" t="s">
        <v>3074</v>
      </c>
      <c r="C3076" s="1" t="s">
        <v>7184</v>
      </c>
      <c r="D3076">
        <v>25000</v>
      </c>
      <c r="E3076">
        <f>VLOOKUP(D3076,LU_A!$C$2:$D$13,1,TRUE)</f>
        <v>25000</v>
      </c>
      <c r="F3076" t="str">
        <f>VLOOKUP($D3076,LU_A!$C$2:$D$13,2,TRUE)</f>
        <v>MedC</v>
      </c>
      <c r="G3076">
        <v>22</v>
      </c>
      <c r="H3076" t="s">
        <v>8221</v>
      </c>
      <c r="I3076" t="s">
        <v>8230</v>
      </c>
      <c r="J3076" t="s">
        <v>8249</v>
      </c>
      <c r="K3076">
        <v>1457617359</v>
      </c>
      <c r="L3076" s="8">
        <f t="shared" si="480"/>
        <v>42439.571284722217</v>
      </c>
      <c r="M3076" s="8">
        <f t="shared" si="483"/>
        <v>42439</v>
      </c>
      <c r="N3076" s="9">
        <f t="shared" si="484"/>
        <v>0.57128472221666016</v>
      </c>
      <c r="O3076">
        <v>1455025359</v>
      </c>
      <c r="P3076" s="8">
        <f t="shared" si="481"/>
        <v>42409.571284722217</v>
      </c>
      <c r="Q3076" s="8">
        <f t="shared" si="485"/>
        <v>42409</v>
      </c>
      <c r="R3076" s="9">
        <f t="shared" si="486"/>
        <v>0.57128472221666016</v>
      </c>
      <c r="S3076" t="b">
        <v>0</v>
      </c>
      <c r="T3076">
        <v>3</v>
      </c>
      <c r="U3076" t="str">
        <f t="shared" si="487"/>
        <v/>
      </c>
      <c r="V3076">
        <f t="shared" si="488"/>
        <v>3</v>
      </c>
      <c r="W3076" t="b">
        <v>0</v>
      </c>
      <c r="X3076" t="s">
        <v>8301</v>
      </c>
      <c r="Y3076" s="3">
        <f t="shared" si="489"/>
        <v>8.8000000000000003E-4</v>
      </c>
      <c r="Z3076" s="4">
        <f t="shared" si="482"/>
        <v>7.333333333333333</v>
      </c>
      <c r="AA3076" t="s">
        <v>8313</v>
      </c>
      <c r="AB3076" t="s">
        <v>8353</v>
      </c>
      <c r="AC3076">
        <f>1</f>
        <v>1</v>
      </c>
    </row>
    <row r="3077" spans="1:29" ht="43.2" x14ac:dyDescent="0.3">
      <c r="A3077">
        <v>3075</v>
      </c>
      <c r="B3077" s="1" t="s">
        <v>3075</v>
      </c>
      <c r="C3077" s="1" t="s">
        <v>7185</v>
      </c>
      <c r="D3077">
        <v>15000</v>
      </c>
      <c r="E3077">
        <f>VLOOKUP(D3077,LU_A!$C$2:$D$13,1,TRUE)</f>
        <v>15000</v>
      </c>
      <c r="F3077" t="str">
        <f>VLOOKUP($D3077,LU_A!$C$2:$D$13,2,TRUE)</f>
        <v>MedA</v>
      </c>
      <c r="G3077">
        <v>1296</v>
      </c>
      <c r="H3077" t="s">
        <v>8221</v>
      </c>
      <c r="I3077" t="s">
        <v>8224</v>
      </c>
      <c r="J3077" t="s">
        <v>8246</v>
      </c>
      <c r="K3077">
        <v>1471573640</v>
      </c>
      <c r="L3077" s="8">
        <f t="shared" si="480"/>
        <v>42601.102314814809</v>
      </c>
      <c r="M3077" s="8">
        <f t="shared" si="483"/>
        <v>42601</v>
      </c>
      <c r="N3077" s="9">
        <f t="shared" si="484"/>
        <v>0.10231481480877846</v>
      </c>
      <c r="O3077">
        <v>1467253640</v>
      </c>
      <c r="P3077" s="8">
        <f t="shared" si="481"/>
        <v>42551.102314814809</v>
      </c>
      <c r="Q3077" s="8">
        <f t="shared" si="485"/>
        <v>42551</v>
      </c>
      <c r="R3077" s="9">
        <f t="shared" si="486"/>
        <v>0.10231481480877846</v>
      </c>
      <c r="S3077" t="b">
        <v>0</v>
      </c>
      <c r="T3077">
        <v>20</v>
      </c>
      <c r="U3077" t="str">
        <f t="shared" si="487"/>
        <v/>
      </c>
      <c r="V3077">
        <f t="shared" si="488"/>
        <v>20</v>
      </c>
      <c r="W3077" t="b">
        <v>0</v>
      </c>
      <c r="X3077" t="s">
        <v>8301</v>
      </c>
      <c r="Y3077" s="3">
        <f t="shared" si="489"/>
        <v>8.6400000000000005E-2</v>
      </c>
      <c r="Z3077" s="4">
        <f t="shared" si="482"/>
        <v>64.8</v>
      </c>
      <c r="AA3077" t="s">
        <v>8313</v>
      </c>
      <c r="AB3077" t="s">
        <v>8353</v>
      </c>
      <c r="AC3077">
        <f>1</f>
        <v>1</v>
      </c>
    </row>
    <row r="3078" spans="1:29" ht="28.8" x14ac:dyDescent="0.3">
      <c r="A3078">
        <v>3076</v>
      </c>
      <c r="B3078" s="1" t="s">
        <v>3076</v>
      </c>
      <c r="C3078" s="1" t="s">
        <v>7186</v>
      </c>
      <c r="D3078">
        <v>10000</v>
      </c>
      <c r="E3078">
        <f>VLOOKUP(D3078,LU_A!$C$2:$D$13,1,TRUE)</f>
        <v>10000</v>
      </c>
      <c r="F3078" t="str">
        <f>VLOOKUP($D3078,LU_A!$C$2:$D$13,2,TRUE)</f>
        <v>SmD</v>
      </c>
      <c r="G3078">
        <v>1506</v>
      </c>
      <c r="H3078" t="s">
        <v>8221</v>
      </c>
      <c r="I3078" t="s">
        <v>8224</v>
      </c>
      <c r="J3078" t="s">
        <v>8246</v>
      </c>
      <c r="K3078">
        <v>1444405123</v>
      </c>
      <c r="L3078" s="8">
        <f t="shared" si="480"/>
        <v>42286.651886574073</v>
      </c>
      <c r="M3078" s="8">
        <f t="shared" si="483"/>
        <v>42286</v>
      </c>
      <c r="N3078" s="9">
        <f t="shared" si="484"/>
        <v>0.65188657407270512</v>
      </c>
      <c r="O3078">
        <v>1439221123</v>
      </c>
      <c r="P3078" s="8">
        <f t="shared" si="481"/>
        <v>42226.651886574073</v>
      </c>
      <c r="Q3078" s="8">
        <f t="shared" si="485"/>
        <v>42226</v>
      </c>
      <c r="R3078" s="9">
        <f t="shared" si="486"/>
        <v>0.65188657407270512</v>
      </c>
      <c r="S3078" t="b">
        <v>0</v>
      </c>
      <c r="T3078">
        <v>50</v>
      </c>
      <c r="U3078" t="str">
        <f t="shared" si="487"/>
        <v/>
      </c>
      <c r="V3078">
        <f t="shared" si="488"/>
        <v>50</v>
      </c>
      <c r="W3078" t="b">
        <v>0</v>
      </c>
      <c r="X3078" t="s">
        <v>8301</v>
      </c>
      <c r="Y3078" s="3">
        <f t="shared" si="489"/>
        <v>0.15060000000000001</v>
      </c>
      <c r="Z3078" s="4">
        <f t="shared" si="482"/>
        <v>30.12</v>
      </c>
      <c r="AA3078" t="s">
        <v>8313</v>
      </c>
      <c r="AB3078" t="s">
        <v>8353</v>
      </c>
      <c r="AC3078">
        <f>1</f>
        <v>1</v>
      </c>
    </row>
    <row r="3079" spans="1:29" ht="43.2" x14ac:dyDescent="0.3">
      <c r="A3079">
        <v>3077</v>
      </c>
      <c r="B3079" s="1" t="s">
        <v>3077</v>
      </c>
      <c r="C3079" s="1" t="s">
        <v>7187</v>
      </c>
      <c r="D3079">
        <v>22000</v>
      </c>
      <c r="E3079">
        <f>VLOOKUP(D3079,LU_A!$C$2:$D$13,1,TRUE)</f>
        <v>20000</v>
      </c>
      <c r="F3079" t="str">
        <f>VLOOKUP($D3079,LU_A!$C$2:$D$13,2,TRUE)</f>
        <v>MedB</v>
      </c>
      <c r="G3079">
        <v>105</v>
      </c>
      <c r="H3079" t="s">
        <v>8221</v>
      </c>
      <c r="I3079" t="s">
        <v>8229</v>
      </c>
      <c r="J3079" t="s">
        <v>8251</v>
      </c>
      <c r="K3079">
        <v>1488495478</v>
      </c>
      <c r="L3079" s="8">
        <f t="shared" si="480"/>
        <v>42796.956921296296</v>
      </c>
      <c r="M3079" s="8">
        <f t="shared" si="483"/>
        <v>42796</v>
      </c>
      <c r="N3079" s="9">
        <f t="shared" si="484"/>
        <v>0.95692129629605915</v>
      </c>
      <c r="O3079">
        <v>1485903478</v>
      </c>
      <c r="P3079" s="8">
        <f t="shared" si="481"/>
        <v>42766.956921296296</v>
      </c>
      <c r="Q3079" s="8">
        <f t="shared" si="485"/>
        <v>42766</v>
      </c>
      <c r="R3079" s="9">
        <f t="shared" si="486"/>
        <v>0.95692129629605915</v>
      </c>
      <c r="S3079" t="b">
        <v>0</v>
      </c>
      <c r="T3079">
        <v>2</v>
      </c>
      <c r="U3079" t="str">
        <f t="shared" si="487"/>
        <v/>
      </c>
      <c r="V3079">
        <f t="shared" si="488"/>
        <v>2</v>
      </c>
      <c r="W3079" t="b">
        <v>0</v>
      </c>
      <c r="X3079" t="s">
        <v>8301</v>
      </c>
      <c r="Y3079" s="3">
        <f t="shared" si="489"/>
        <v>4.7727272727272731E-3</v>
      </c>
      <c r="Z3079" s="4">
        <f t="shared" si="482"/>
        <v>52.5</v>
      </c>
      <c r="AA3079" t="s">
        <v>8313</v>
      </c>
      <c r="AB3079" t="s">
        <v>8353</v>
      </c>
      <c r="AC3079">
        <f>1</f>
        <v>1</v>
      </c>
    </row>
    <row r="3080" spans="1:29" ht="43.2" x14ac:dyDescent="0.3">
      <c r="A3080">
        <v>3078</v>
      </c>
      <c r="B3080" s="1" t="s">
        <v>3078</v>
      </c>
      <c r="C3080" s="1" t="s">
        <v>7188</v>
      </c>
      <c r="D3080">
        <v>60000</v>
      </c>
      <c r="E3080">
        <f>VLOOKUP(D3080,LU_A!$C$2:$D$13,1,TRUE)</f>
        <v>50000</v>
      </c>
      <c r="F3080" t="str">
        <f>VLOOKUP($D3080,LU_A!$C$2:$D$13,2,TRUE)</f>
        <v>LgD</v>
      </c>
      <c r="G3080">
        <v>71</v>
      </c>
      <c r="H3080" t="s">
        <v>8221</v>
      </c>
      <c r="I3080" t="s">
        <v>8224</v>
      </c>
      <c r="J3080" t="s">
        <v>8246</v>
      </c>
      <c r="K3080">
        <v>1424920795</v>
      </c>
      <c r="L3080" s="8">
        <f t="shared" si="480"/>
        <v>42061.138831018514</v>
      </c>
      <c r="M3080" s="8">
        <f t="shared" si="483"/>
        <v>42061</v>
      </c>
      <c r="N3080" s="9">
        <f t="shared" si="484"/>
        <v>0.13883101851388346</v>
      </c>
      <c r="O3080">
        <v>1422328795</v>
      </c>
      <c r="P3080" s="8">
        <f t="shared" si="481"/>
        <v>42031.138831018514</v>
      </c>
      <c r="Q3080" s="8">
        <f t="shared" si="485"/>
        <v>42031</v>
      </c>
      <c r="R3080" s="9">
        <f t="shared" si="486"/>
        <v>0.13883101851388346</v>
      </c>
      <c r="S3080" t="b">
        <v>0</v>
      </c>
      <c r="T3080">
        <v>3</v>
      </c>
      <c r="U3080" t="str">
        <f t="shared" si="487"/>
        <v/>
      </c>
      <c r="V3080">
        <f t="shared" si="488"/>
        <v>3</v>
      </c>
      <c r="W3080" t="b">
        <v>0</v>
      </c>
      <c r="X3080" t="s">
        <v>8301</v>
      </c>
      <c r="Y3080" s="3">
        <f t="shared" si="489"/>
        <v>1.1833333333333333E-3</v>
      </c>
      <c r="Z3080" s="4">
        <f t="shared" si="482"/>
        <v>23.666666666666668</v>
      </c>
      <c r="AA3080" t="s">
        <v>8313</v>
      </c>
      <c r="AB3080" t="s">
        <v>8353</v>
      </c>
      <c r="AC3080">
        <f>1</f>
        <v>1</v>
      </c>
    </row>
    <row r="3081" spans="1:29" ht="43.2" x14ac:dyDescent="0.3">
      <c r="A3081">
        <v>3079</v>
      </c>
      <c r="B3081" s="1" t="s">
        <v>3079</v>
      </c>
      <c r="C3081" s="1" t="s">
        <v>7189</v>
      </c>
      <c r="D3081">
        <v>1333666</v>
      </c>
      <c r="E3081">
        <f>VLOOKUP(D3081,LU_A!$C$2:$D$13,1,TRUE)</f>
        <v>50000</v>
      </c>
      <c r="F3081" t="str">
        <f>VLOOKUP($D3081,LU_A!$C$2:$D$13,2,TRUE)</f>
        <v>LgD</v>
      </c>
      <c r="G3081">
        <v>11226</v>
      </c>
      <c r="H3081" t="s">
        <v>8221</v>
      </c>
      <c r="I3081" t="s">
        <v>8224</v>
      </c>
      <c r="J3081" t="s">
        <v>8246</v>
      </c>
      <c r="K3081">
        <v>1427040435</v>
      </c>
      <c r="L3081" s="8">
        <f t="shared" si="480"/>
        <v>42085.671701388885</v>
      </c>
      <c r="M3081" s="8">
        <f t="shared" si="483"/>
        <v>42085</v>
      </c>
      <c r="N3081" s="9">
        <f t="shared" si="484"/>
        <v>0.671701388884685</v>
      </c>
      <c r="O3081">
        <v>1424452035</v>
      </c>
      <c r="P3081" s="8">
        <f t="shared" si="481"/>
        <v>42055.713368055556</v>
      </c>
      <c r="Q3081" s="8">
        <f t="shared" si="485"/>
        <v>42055</v>
      </c>
      <c r="R3081" s="9">
        <f t="shared" si="486"/>
        <v>0.71336805555620231</v>
      </c>
      <c r="S3081" t="b">
        <v>0</v>
      </c>
      <c r="T3081">
        <v>27</v>
      </c>
      <c r="U3081" t="str">
        <f t="shared" si="487"/>
        <v/>
      </c>
      <c r="V3081">
        <f t="shared" si="488"/>
        <v>27</v>
      </c>
      <c r="W3081" t="b">
        <v>0</v>
      </c>
      <c r="X3081" t="s">
        <v>8301</v>
      </c>
      <c r="Y3081" s="3">
        <f t="shared" si="489"/>
        <v>8.4173998587352451E-3</v>
      </c>
      <c r="Z3081" s="4">
        <f t="shared" si="482"/>
        <v>415.77777777777777</v>
      </c>
      <c r="AA3081" t="s">
        <v>8313</v>
      </c>
      <c r="AB3081" t="s">
        <v>8353</v>
      </c>
      <c r="AC3081">
        <f>1</f>
        <v>1</v>
      </c>
    </row>
    <row r="3082" spans="1:29" ht="43.2" x14ac:dyDescent="0.3">
      <c r="A3082">
        <v>3080</v>
      </c>
      <c r="B3082" s="1" t="s">
        <v>3080</v>
      </c>
      <c r="C3082" s="1" t="s">
        <v>7190</v>
      </c>
      <c r="D3082">
        <v>2000000</v>
      </c>
      <c r="E3082">
        <f>VLOOKUP(D3082,LU_A!$C$2:$D$13,1,TRUE)</f>
        <v>50000</v>
      </c>
      <c r="F3082" t="str">
        <f>VLOOKUP($D3082,LU_A!$C$2:$D$13,2,TRUE)</f>
        <v>LgD</v>
      </c>
      <c r="G3082">
        <v>376</v>
      </c>
      <c r="H3082" t="s">
        <v>8221</v>
      </c>
      <c r="I3082" t="s">
        <v>8224</v>
      </c>
      <c r="J3082" t="s">
        <v>8246</v>
      </c>
      <c r="K3082">
        <v>1419644444</v>
      </c>
      <c r="L3082" s="8">
        <f t="shared" si="480"/>
        <v>42000.0699537037</v>
      </c>
      <c r="M3082" s="8">
        <f t="shared" si="483"/>
        <v>42000</v>
      </c>
      <c r="N3082" s="9">
        <f t="shared" si="484"/>
        <v>6.995370369986631E-2</v>
      </c>
      <c r="O3082">
        <v>1414456844</v>
      </c>
      <c r="P3082" s="8">
        <f t="shared" si="481"/>
        <v>41940.028287037036</v>
      </c>
      <c r="Q3082" s="8">
        <f t="shared" si="485"/>
        <v>41940</v>
      </c>
      <c r="R3082" s="9">
        <f t="shared" si="486"/>
        <v>2.8287037035624962E-2</v>
      </c>
      <c r="S3082" t="b">
        <v>0</v>
      </c>
      <c r="T3082">
        <v>7</v>
      </c>
      <c r="U3082" t="str">
        <f t="shared" si="487"/>
        <v/>
      </c>
      <c r="V3082">
        <f t="shared" si="488"/>
        <v>7</v>
      </c>
      <c r="W3082" t="b">
        <v>0</v>
      </c>
      <c r="X3082" t="s">
        <v>8301</v>
      </c>
      <c r="Y3082" s="3">
        <f t="shared" si="489"/>
        <v>1.8799999999999999E-4</v>
      </c>
      <c r="Z3082" s="4">
        <f t="shared" si="482"/>
        <v>53.714285714285715</v>
      </c>
      <c r="AA3082" t="s">
        <v>8313</v>
      </c>
      <c r="AB3082" t="s">
        <v>8353</v>
      </c>
      <c r="AC3082">
        <f>1</f>
        <v>1</v>
      </c>
    </row>
    <row r="3083" spans="1:29" ht="43.2" x14ac:dyDescent="0.3">
      <c r="A3083">
        <v>3081</v>
      </c>
      <c r="B3083" s="1" t="s">
        <v>3081</v>
      </c>
      <c r="C3083" s="1" t="s">
        <v>7191</v>
      </c>
      <c r="D3083">
        <v>1000000</v>
      </c>
      <c r="E3083">
        <f>VLOOKUP(D3083,LU_A!$C$2:$D$13,1,TRUE)</f>
        <v>50000</v>
      </c>
      <c r="F3083" t="str">
        <f>VLOOKUP($D3083,LU_A!$C$2:$D$13,2,TRUE)</f>
        <v>LgD</v>
      </c>
      <c r="G3083">
        <v>2103</v>
      </c>
      <c r="H3083" t="s">
        <v>8221</v>
      </c>
      <c r="I3083" t="s">
        <v>8224</v>
      </c>
      <c r="J3083" t="s">
        <v>8246</v>
      </c>
      <c r="K3083">
        <v>1442722891</v>
      </c>
      <c r="L3083" s="8">
        <f t="shared" si="480"/>
        <v>42267.181608796294</v>
      </c>
      <c r="M3083" s="8">
        <f t="shared" si="483"/>
        <v>42267</v>
      </c>
      <c r="N3083" s="9">
        <f t="shared" si="484"/>
        <v>0.18160879629431292</v>
      </c>
      <c r="O3083">
        <v>1440130891</v>
      </c>
      <c r="P3083" s="8">
        <f t="shared" si="481"/>
        <v>42237.181608796294</v>
      </c>
      <c r="Q3083" s="8">
        <f t="shared" si="485"/>
        <v>42237</v>
      </c>
      <c r="R3083" s="9">
        <f t="shared" si="486"/>
        <v>0.18160879629431292</v>
      </c>
      <c r="S3083" t="b">
        <v>0</v>
      </c>
      <c r="T3083">
        <v>5</v>
      </c>
      <c r="U3083" t="str">
        <f t="shared" si="487"/>
        <v/>
      </c>
      <c r="V3083">
        <f t="shared" si="488"/>
        <v>5</v>
      </c>
      <c r="W3083" t="b">
        <v>0</v>
      </c>
      <c r="X3083" t="s">
        <v>8301</v>
      </c>
      <c r="Y3083" s="3">
        <f t="shared" si="489"/>
        <v>2.1029999999999998E-3</v>
      </c>
      <c r="Z3083" s="4">
        <f t="shared" si="482"/>
        <v>420.6</v>
      </c>
      <c r="AA3083" t="s">
        <v>8313</v>
      </c>
      <c r="AB3083" t="s">
        <v>8353</v>
      </c>
      <c r="AC3083">
        <f>1</f>
        <v>1</v>
      </c>
    </row>
    <row r="3084" spans="1:29" ht="43.2" x14ac:dyDescent="0.3">
      <c r="A3084">
        <v>3082</v>
      </c>
      <c r="B3084" s="1" t="s">
        <v>3082</v>
      </c>
      <c r="C3084" s="1" t="s">
        <v>7192</v>
      </c>
      <c r="D3084">
        <v>9000</v>
      </c>
      <c r="E3084">
        <f>VLOOKUP(D3084,LU_A!$C$2:$D$13,1,TRUE)</f>
        <v>5000</v>
      </c>
      <c r="F3084" t="str">
        <f>VLOOKUP($D3084,LU_A!$C$2:$D$13,2,TRUE)</f>
        <v>SmC</v>
      </c>
      <c r="G3084">
        <v>0</v>
      </c>
      <c r="H3084" t="s">
        <v>8221</v>
      </c>
      <c r="I3084" t="s">
        <v>8224</v>
      </c>
      <c r="J3084" t="s">
        <v>8246</v>
      </c>
      <c r="K3084">
        <v>1447628946</v>
      </c>
      <c r="L3084" s="8">
        <f t="shared" si="480"/>
        <v>42323.96465277778</v>
      </c>
      <c r="M3084" s="8">
        <f t="shared" si="483"/>
        <v>42323</v>
      </c>
      <c r="N3084" s="9">
        <f t="shared" si="484"/>
        <v>0.96465277778042946</v>
      </c>
      <c r="O3084">
        <v>1445033346</v>
      </c>
      <c r="P3084" s="8">
        <f t="shared" si="481"/>
        <v>42293.922986111109</v>
      </c>
      <c r="Q3084" s="8">
        <f t="shared" si="485"/>
        <v>42293</v>
      </c>
      <c r="R3084" s="9">
        <f t="shared" si="486"/>
        <v>0.92298611110891216</v>
      </c>
      <c r="S3084" t="b">
        <v>0</v>
      </c>
      <c r="T3084">
        <v>0</v>
      </c>
      <c r="U3084" t="str">
        <f t="shared" si="487"/>
        <v/>
      </c>
      <c r="V3084">
        <f t="shared" si="488"/>
        <v>0</v>
      </c>
      <c r="W3084" t="b">
        <v>0</v>
      </c>
      <c r="X3084" t="s">
        <v>8301</v>
      </c>
      <c r="Y3084" s="3">
        <f t="shared" si="489"/>
        <v>0</v>
      </c>
      <c r="Z3084" s="4" t="str">
        <f t="shared" si="482"/>
        <v xml:space="preserve"> </v>
      </c>
      <c r="AA3084" t="s">
        <v>8313</v>
      </c>
      <c r="AB3084" t="s">
        <v>8353</v>
      </c>
      <c r="AC3084">
        <f>1</f>
        <v>1</v>
      </c>
    </row>
    <row r="3085" spans="1:29" ht="57.6" x14ac:dyDescent="0.3">
      <c r="A3085">
        <v>3083</v>
      </c>
      <c r="B3085" s="1" t="s">
        <v>3083</v>
      </c>
      <c r="C3085" s="1" t="s">
        <v>7193</v>
      </c>
      <c r="D3085">
        <v>20000</v>
      </c>
      <c r="E3085">
        <f>VLOOKUP(D3085,LU_A!$C$2:$D$13,1,TRUE)</f>
        <v>20000</v>
      </c>
      <c r="F3085" t="str">
        <f>VLOOKUP($D3085,LU_A!$C$2:$D$13,2,TRUE)</f>
        <v>MedB</v>
      </c>
      <c r="G3085">
        <v>56</v>
      </c>
      <c r="H3085" t="s">
        <v>8221</v>
      </c>
      <c r="I3085" t="s">
        <v>8224</v>
      </c>
      <c r="J3085" t="s">
        <v>8246</v>
      </c>
      <c r="K3085">
        <v>1409547600</v>
      </c>
      <c r="L3085" s="8">
        <f t="shared" si="480"/>
        <v>41883.208333333336</v>
      </c>
      <c r="M3085" s="8">
        <f t="shared" si="483"/>
        <v>41883</v>
      </c>
      <c r="N3085" s="9">
        <f t="shared" si="484"/>
        <v>0.20833333333575865</v>
      </c>
      <c r="O3085">
        <v>1406986278</v>
      </c>
      <c r="P3085" s="8">
        <f t="shared" si="481"/>
        <v>41853.563402777778</v>
      </c>
      <c r="Q3085" s="8">
        <f t="shared" si="485"/>
        <v>41853</v>
      </c>
      <c r="R3085" s="9">
        <f t="shared" si="486"/>
        <v>0.56340277777781012</v>
      </c>
      <c r="S3085" t="b">
        <v>0</v>
      </c>
      <c r="T3085">
        <v>3</v>
      </c>
      <c r="U3085" t="str">
        <f t="shared" si="487"/>
        <v/>
      </c>
      <c r="V3085">
        <f t="shared" si="488"/>
        <v>3</v>
      </c>
      <c r="W3085" t="b">
        <v>0</v>
      </c>
      <c r="X3085" t="s">
        <v>8301</v>
      </c>
      <c r="Y3085" s="3">
        <f t="shared" si="489"/>
        <v>2.8E-3</v>
      </c>
      <c r="Z3085" s="4">
        <f t="shared" si="482"/>
        <v>18.666666666666668</v>
      </c>
      <c r="AA3085" t="s">
        <v>8313</v>
      </c>
      <c r="AB3085" t="s">
        <v>8353</v>
      </c>
      <c r="AC3085">
        <f>1</f>
        <v>1</v>
      </c>
    </row>
    <row r="3086" spans="1:29" ht="57.6" x14ac:dyDescent="0.3">
      <c r="A3086">
        <v>3084</v>
      </c>
      <c r="B3086" s="1" t="s">
        <v>3084</v>
      </c>
      <c r="C3086" s="1" t="s">
        <v>7194</v>
      </c>
      <c r="D3086">
        <v>4059</v>
      </c>
      <c r="E3086">
        <f>VLOOKUP(D3086,LU_A!$C$2:$D$13,1,TRUE)</f>
        <v>1000</v>
      </c>
      <c r="F3086" t="str">
        <f>VLOOKUP($D3086,LU_A!$C$2:$D$13,2,TRUE)</f>
        <v>SmB</v>
      </c>
      <c r="G3086">
        <v>470</v>
      </c>
      <c r="H3086" t="s">
        <v>8221</v>
      </c>
      <c r="I3086" t="s">
        <v>8224</v>
      </c>
      <c r="J3086" t="s">
        <v>8246</v>
      </c>
      <c r="K3086">
        <v>1430851680</v>
      </c>
      <c r="L3086" s="8">
        <f t="shared" si="480"/>
        <v>42129.783333333333</v>
      </c>
      <c r="M3086" s="8">
        <f t="shared" si="483"/>
        <v>42129</v>
      </c>
      <c r="N3086" s="9">
        <f t="shared" si="484"/>
        <v>0.78333333333284827</v>
      </c>
      <c r="O3086">
        <v>1428340931</v>
      </c>
      <c r="P3086" s="8">
        <f t="shared" si="481"/>
        <v>42100.723738425921</v>
      </c>
      <c r="Q3086" s="8">
        <f t="shared" si="485"/>
        <v>42100</v>
      </c>
      <c r="R3086" s="9">
        <f t="shared" si="486"/>
        <v>0.723738425920601</v>
      </c>
      <c r="S3086" t="b">
        <v>0</v>
      </c>
      <c r="T3086">
        <v>6</v>
      </c>
      <c r="U3086" t="str">
        <f t="shared" si="487"/>
        <v/>
      </c>
      <c r="V3086">
        <f t="shared" si="488"/>
        <v>6</v>
      </c>
      <c r="W3086" t="b">
        <v>0</v>
      </c>
      <c r="X3086" t="s">
        <v>8301</v>
      </c>
      <c r="Y3086" s="3">
        <f t="shared" si="489"/>
        <v>0.11579206701157921</v>
      </c>
      <c r="Z3086" s="4">
        <f t="shared" si="482"/>
        <v>78.333333333333329</v>
      </c>
      <c r="AA3086" t="s">
        <v>8313</v>
      </c>
      <c r="AB3086" t="s">
        <v>8353</v>
      </c>
      <c r="AC3086">
        <f>1</f>
        <v>1</v>
      </c>
    </row>
    <row r="3087" spans="1:29" ht="43.2" x14ac:dyDescent="0.3">
      <c r="A3087">
        <v>3085</v>
      </c>
      <c r="B3087" s="1" t="s">
        <v>3085</v>
      </c>
      <c r="C3087" s="1" t="s">
        <v>7195</v>
      </c>
      <c r="D3087">
        <v>25000</v>
      </c>
      <c r="E3087">
        <f>VLOOKUP(D3087,LU_A!$C$2:$D$13,1,TRUE)</f>
        <v>25000</v>
      </c>
      <c r="F3087" t="str">
        <f>VLOOKUP($D3087,LU_A!$C$2:$D$13,2,TRUE)</f>
        <v>MedC</v>
      </c>
      <c r="G3087">
        <v>610</v>
      </c>
      <c r="H3087" t="s">
        <v>8221</v>
      </c>
      <c r="I3087" t="s">
        <v>8224</v>
      </c>
      <c r="J3087" t="s">
        <v>8246</v>
      </c>
      <c r="K3087">
        <v>1443561159</v>
      </c>
      <c r="L3087" s="8">
        <f t="shared" si="480"/>
        <v>42276.883784722217</v>
      </c>
      <c r="M3087" s="8">
        <f t="shared" si="483"/>
        <v>42276</v>
      </c>
      <c r="N3087" s="9">
        <f t="shared" si="484"/>
        <v>0.88378472221666016</v>
      </c>
      <c r="O3087">
        <v>1440969159</v>
      </c>
      <c r="P3087" s="8">
        <f t="shared" si="481"/>
        <v>42246.883784722217</v>
      </c>
      <c r="Q3087" s="8">
        <f t="shared" si="485"/>
        <v>42246</v>
      </c>
      <c r="R3087" s="9">
        <f t="shared" si="486"/>
        <v>0.88378472221666016</v>
      </c>
      <c r="S3087" t="b">
        <v>0</v>
      </c>
      <c r="T3087">
        <v>9</v>
      </c>
      <c r="U3087" t="str">
        <f t="shared" si="487"/>
        <v/>
      </c>
      <c r="V3087">
        <f t="shared" si="488"/>
        <v>9</v>
      </c>
      <c r="W3087" t="b">
        <v>0</v>
      </c>
      <c r="X3087" t="s">
        <v>8301</v>
      </c>
      <c r="Y3087" s="3">
        <f t="shared" si="489"/>
        <v>2.4400000000000002E-2</v>
      </c>
      <c r="Z3087" s="4">
        <f t="shared" si="482"/>
        <v>67.777777777777771</v>
      </c>
      <c r="AA3087" t="s">
        <v>8313</v>
      </c>
      <c r="AB3087" t="s">
        <v>8353</v>
      </c>
      <c r="AC3087">
        <f>1</f>
        <v>1</v>
      </c>
    </row>
    <row r="3088" spans="1:29" ht="43.2" x14ac:dyDescent="0.3">
      <c r="A3088">
        <v>3086</v>
      </c>
      <c r="B3088" s="1" t="s">
        <v>3086</v>
      </c>
      <c r="C3088" s="1" t="s">
        <v>7196</v>
      </c>
      <c r="D3088">
        <v>20000</v>
      </c>
      <c r="E3088">
        <f>VLOOKUP(D3088,LU_A!$C$2:$D$13,1,TRUE)</f>
        <v>20000</v>
      </c>
      <c r="F3088" t="str">
        <f>VLOOKUP($D3088,LU_A!$C$2:$D$13,2,TRUE)</f>
        <v>MedB</v>
      </c>
      <c r="G3088">
        <v>50</v>
      </c>
      <c r="H3088" t="s">
        <v>8221</v>
      </c>
      <c r="I3088" t="s">
        <v>8237</v>
      </c>
      <c r="J3088" t="s">
        <v>8249</v>
      </c>
      <c r="K3088">
        <v>1439827559</v>
      </c>
      <c r="L3088" s="8">
        <f t="shared" si="480"/>
        <v>42233.67082175926</v>
      </c>
      <c r="M3088" s="8">
        <f t="shared" si="483"/>
        <v>42233</v>
      </c>
      <c r="N3088" s="9">
        <f t="shared" si="484"/>
        <v>0.67082175926043419</v>
      </c>
      <c r="O3088">
        <v>1434643559</v>
      </c>
      <c r="P3088" s="8">
        <f t="shared" si="481"/>
        <v>42173.67082175926</v>
      </c>
      <c r="Q3088" s="8">
        <f t="shared" si="485"/>
        <v>42173</v>
      </c>
      <c r="R3088" s="9">
        <f t="shared" si="486"/>
        <v>0.67082175926043419</v>
      </c>
      <c r="S3088" t="b">
        <v>0</v>
      </c>
      <c r="T3088">
        <v>3</v>
      </c>
      <c r="U3088" t="str">
        <f t="shared" si="487"/>
        <v/>
      </c>
      <c r="V3088">
        <f t="shared" si="488"/>
        <v>3</v>
      </c>
      <c r="W3088" t="b">
        <v>0</v>
      </c>
      <c r="X3088" t="s">
        <v>8301</v>
      </c>
      <c r="Y3088" s="3">
        <f t="shared" si="489"/>
        <v>2.5000000000000001E-3</v>
      </c>
      <c r="Z3088" s="4">
        <f t="shared" si="482"/>
        <v>16.666666666666668</v>
      </c>
      <c r="AA3088" t="s">
        <v>8313</v>
      </c>
      <c r="AB3088" t="s">
        <v>8353</v>
      </c>
      <c r="AC3088">
        <f>1</f>
        <v>1</v>
      </c>
    </row>
    <row r="3089" spans="1:29" ht="43.2" x14ac:dyDescent="0.3">
      <c r="A3089">
        <v>3087</v>
      </c>
      <c r="B3089" s="1" t="s">
        <v>3087</v>
      </c>
      <c r="C3089" s="1" t="s">
        <v>7197</v>
      </c>
      <c r="D3089">
        <v>20000</v>
      </c>
      <c r="E3089">
        <f>VLOOKUP(D3089,LU_A!$C$2:$D$13,1,TRUE)</f>
        <v>20000</v>
      </c>
      <c r="F3089" t="str">
        <f>VLOOKUP($D3089,LU_A!$C$2:$D$13,2,TRUE)</f>
        <v>MedB</v>
      </c>
      <c r="G3089">
        <v>125</v>
      </c>
      <c r="H3089" t="s">
        <v>8221</v>
      </c>
      <c r="I3089" t="s">
        <v>8224</v>
      </c>
      <c r="J3089" t="s">
        <v>8246</v>
      </c>
      <c r="K3089">
        <v>1482294990</v>
      </c>
      <c r="L3089" s="8">
        <f t="shared" si="480"/>
        <v>42725.192013888889</v>
      </c>
      <c r="M3089" s="8">
        <f t="shared" si="483"/>
        <v>42725</v>
      </c>
      <c r="N3089" s="9">
        <f t="shared" si="484"/>
        <v>0.19201388888905058</v>
      </c>
      <c r="O3089">
        <v>1477107390</v>
      </c>
      <c r="P3089" s="8">
        <f t="shared" si="481"/>
        <v>42665.150347222225</v>
      </c>
      <c r="Q3089" s="8">
        <f t="shared" si="485"/>
        <v>42665</v>
      </c>
      <c r="R3089" s="9">
        <f t="shared" si="486"/>
        <v>0.15034722222480923</v>
      </c>
      <c r="S3089" t="b">
        <v>0</v>
      </c>
      <c r="T3089">
        <v>2</v>
      </c>
      <c r="U3089" t="str">
        <f t="shared" si="487"/>
        <v/>
      </c>
      <c r="V3089">
        <f t="shared" si="488"/>
        <v>2</v>
      </c>
      <c r="W3089" t="b">
        <v>0</v>
      </c>
      <c r="X3089" t="s">
        <v>8301</v>
      </c>
      <c r="Y3089" s="3">
        <f t="shared" si="489"/>
        <v>6.2500000000000003E-3</v>
      </c>
      <c r="Z3089" s="4">
        <f t="shared" si="482"/>
        <v>62.5</v>
      </c>
      <c r="AA3089" t="s">
        <v>8313</v>
      </c>
      <c r="AB3089" t="s">
        <v>8353</v>
      </c>
      <c r="AC3089">
        <f>1</f>
        <v>1</v>
      </c>
    </row>
    <row r="3090" spans="1:29" ht="43.2" x14ac:dyDescent="0.3">
      <c r="A3090">
        <v>3088</v>
      </c>
      <c r="B3090" s="1" t="s">
        <v>3088</v>
      </c>
      <c r="C3090" s="1" t="s">
        <v>7198</v>
      </c>
      <c r="D3090">
        <v>65000</v>
      </c>
      <c r="E3090">
        <f>VLOOKUP(D3090,LU_A!$C$2:$D$13,1,TRUE)</f>
        <v>50000</v>
      </c>
      <c r="F3090" t="str">
        <f>VLOOKUP($D3090,LU_A!$C$2:$D$13,2,TRUE)</f>
        <v>LgD</v>
      </c>
      <c r="G3090">
        <v>126</v>
      </c>
      <c r="H3090" t="s">
        <v>8221</v>
      </c>
      <c r="I3090" t="s">
        <v>8224</v>
      </c>
      <c r="J3090" t="s">
        <v>8246</v>
      </c>
      <c r="K3090">
        <v>1420724460</v>
      </c>
      <c r="L3090" s="8">
        <f t="shared" si="480"/>
        <v>42012.570138888885</v>
      </c>
      <c r="M3090" s="8">
        <f t="shared" si="483"/>
        <v>42012</v>
      </c>
      <c r="N3090" s="9">
        <f t="shared" si="484"/>
        <v>0.570138888884685</v>
      </c>
      <c r="O3090">
        <v>1418046247</v>
      </c>
      <c r="P3090" s="8">
        <f t="shared" si="481"/>
        <v>41981.57230324074</v>
      </c>
      <c r="Q3090" s="8">
        <f t="shared" si="485"/>
        <v>41981</v>
      </c>
      <c r="R3090" s="9">
        <f t="shared" si="486"/>
        <v>0.57230324074043892</v>
      </c>
      <c r="S3090" t="b">
        <v>0</v>
      </c>
      <c r="T3090">
        <v>3</v>
      </c>
      <c r="U3090" t="str">
        <f t="shared" si="487"/>
        <v/>
      </c>
      <c r="V3090">
        <f t="shared" si="488"/>
        <v>3</v>
      </c>
      <c r="W3090" t="b">
        <v>0</v>
      </c>
      <c r="X3090" t="s">
        <v>8301</v>
      </c>
      <c r="Y3090" s="3">
        <f t="shared" si="489"/>
        <v>1.9384615384615384E-3</v>
      </c>
      <c r="Z3090" s="4">
        <f t="shared" si="482"/>
        <v>42</v>
      </c>
      <c r="AA3090" t="s">
        <v>8313</v>
      </c>
      <c r="AB3090" t="s">
        <v>8353</v>
      </c>
      <c r="AC3090">
        <f>1</f>
        <v>1</v>
      </c>
    </row>
    <row r="3091" spans="1:29" ht="43.2" x14ac:dyDescent="0.3">
      <c r="A3091">
        <v>3089</v>
      </c>
      <c r="B3091" s="1" t="s">
        <v>3089</v>
      </c>
      <c r="C3091" s="1" t="s">
        <v>7199</v>
      </c>
      <c r="D3091">
        <v>25000</v>
      </c>
      <c r="E3091">
        <f>VLOOKUP(D3091,LU_A!$C$2:$D$13,1,TRUE)</f>
        <v>25000</v>
      </c>
      <c r="F3091" t="str">
        <f>VLOOKUP($D3091,LU_A!$C$2:$D$13,2,TRUE)</f>
        <v>MedC</v>
      </c>
      <c r="G3091">
        <v>5854</v>
      </c>
      <c r="H3091" t="s">
        <v>8221</v>
      </c>
      <c r="I3091" t="s">
        <v>8224</v>
      </c>
      <c r="J3091" t="s">
        <v>8246</v>
      </c>
      <c r="K3091">
        <v>1468029540</v>
      </c>
      <c r="L3091" s="8">
        <f t="shared" si="480"/>
        <v>42560.082638888889</v>
      </c>
      <c r="M3091" s="8">
        <f t="shared" si="483"/>
        <v>42560</v>
      </c>
      <c r="N3091" s="9">
        <f t="shared" si="484"/>
        <v>8.2638888889050577E-2</v>
      </c>
      <c r="O3091">
        <v>1465304483</v>
      </c>
      <c r="P3091" s="8">
        <f t="shared" si="481"/>
        <v>42528.542627314819</v>
      </c>
      <c r="Q3091" s="8">
        <f t="shared" si="485"/>
        <v>42528</v>
      </c>
      <c r="R3091" s="9">
        <f t="shared" si="486"/>
        <v>0.54262731481867377</v>
      </c>
      <c r="S3091" t="b">
        <v>0</v>
      </c>
      <c r="T3091">
        <v>45</v>
      </c>
      <c r="U3091" t="str">
        <f t="shared" si="487"/>
        <v/>
      </c>
      <c r="V3091">
        <f t="shared" si="488"/>
        <v>45</v>
      </c>
      <c r="W3091" t="b">
        <v>0</v>
      </c>
      <c r="X3091" t="s">
        <v>8301</v>
      </c>
      <c r="Y3091" s="3">
        <f t="shared" si="489"/>
        <v>0.23416000000000001</v>
      </c>
      <c r="Z3091" s="4">
        <f t="shared" si="482"/>
        <v>130.0888888888889</v>
      </c>
      <c r="AA3091" t="s">
        <v>8313</v>
      </c>
      <c r="AB3091" t="s">
        <v>8353</v>
      </c>
      <c r="AC3091">
        <f>1</f>
        <v>1</v>
      </c>
    </row>
    <row r="3092" spans="1:29" ht="43.2" x14ac:dyDescent="0.3">
      <c r="A3092">
        <v>3090</v>
      </c>
      <c r="B3092" s="1" t="s">
        <v>3090</v>
      </c>
      <c r="C3092" s="1" t="s">
        <v>7200</v>
      </c>
      <c r="D3092">
        <v>225000</v>
      </c>
      <c r="E3092">
        <f>VLOOKUP(D3092,LU_A!$C$2:$D$13,1,TRUE)</f>
        <v>50000</v>
      </c>
      <c r="F3092" t="str">
        <f>VLOOKUP($D3092,LU_A!$C$2:$D$13,2,TRUE)</f>
        <v>LgD</v>
      </c>
      <c r="G3092">
        <v>11432</v>
      </c>
      <c r="H3092" t="s">
        <v>8221</v>
      </c>
      <c r="I3092" t="s">
        <v>8224</v>
      </c>
      <c r="J3092" t="s">
        <v>8246</v>
      </c>
      <c r="K3092">
        <v>1430505545</v>
      </c>
      <c r="L3092" s="8">
        <f t="shared" si="480"/>
        <v>42125.777141203704</v>
      </c>
      <c r="M3092" s="8">
        <f t="shared" si="483"/>
        <v>42125</v>
      </c>
      <c r="N3092" s="9">
        <f t="shared" si="484"/>
        <v>0.77714120370364981</v>
      </c>
      <c r="O3092">
        <v>1425325145</v>
      </c>
      <c r="P3092" s="8">
        <f t="shared" si="481"/>
        <v>42065.818807870368</v>
      </c>
      <c r="Q3092" s="8">
        <f t="shared" si="485"/>
        <v>42065</v>
      </c>
      <c r="R3092" s="9">
        <f t="shared" si="486"/>
        <v>0.81880787036789116</v>
      </c>
      <c r="S3092" t="b">
        <v>0</v>
      </c>
      <c r="T3092">
        <v>9</v>
      </c>
      <c r="U3092" t="str">
        <f t="shared" si="487"/>
        <v/>
      </c>
      <c r="V3092">
        <f t="shared" si="488"/>
        <v>9</v>
      </c>
      <c r="W3092" t="b">
        <v>0</v>
      </c>
      <c r="X3092" t="s">
        <v>8301</v>
      </c>
      <c r="Y3092" s="3">
        <f t="shared" si="489"/>
        <v>5.080888888888889E-2</v>
      </c>
      <c r="Z3092" s="4">
        <f t="shared" si="482"/>
        <v>1270.2222222222222</v>
      </c>
      <c r="AA3092" t="s">
        <v>8313</v>
      </c>
      <c r="AB3092" t="s">
        <v>8353</v>
      </c>
      <c r="AC3092">
        <f>1</f>
        <v>1</v>
      </c>
    </row>
    <row r="3093" spans="1:29" ht="57.6" x14ac:dyDescent="0.3">
      <c r="A3093">
        <v>3091</v>
      </c>
      <c r="B3093" s="1" t="s">
        <v>3091</v>
      </c>
      <c r="C3093" s="1" t="s">
        <v>7201</v>
      </c>
      <c r="D3093">
        <v>5000</v>
      </c>
      <c r="E3093">
        <f>VLOOKUP(D3093,LU_A!$C$2:$D$13,1,TRUE)</f>
        <v>5000</v>
      </c>
      <c r="F3093" t="str">
        <f>VLOOKUP($D3093,LU_A!$C$2:$D$13,2,TRUE)</f>
        <v>SmC</v>
      </c>
      <c r="G3093">
        <v>796</v>
      </c>
      <c r="H3093" t="s">
        <v>8221</v>
      </c>
      <c r="I3093" t="s">
        <v>8224</v>
      </c>
      <c r="J3093" t="s">
        <v>8246</v>
      </c>
      <c r="K3093">
        <v>1471214743</v>
      </c>
      <c r="L3093" s="8">
        <f t="shared" si="480"/>
        <v>42596.948414351849</v>
      </c>
      <c r="M3093" s="8">
        <f t="shared" si="483"/>
        <v>42596</v>
      </c>
      <c r="N3093" s="9">
        <f t="shared" si="484"/>
        <v>0.94841435184935108</v>
      </c>
      <c r="O3093">
        <v>1468622743</v>
      </c>
      <c r="P3093" s="8">
        <f t="shared" si="481"/>
        <v>42566.948414351849</v>
      </c>
      <c r="Q3093" s="8">
        <f t="shared" si="485"/>
        <v>42566</v>
      </c>
      <c r="R3093" s="9">
        <f t="shared" si="486"/>
        <v>0.94841435184935108</v>
      </c>
      <c r="S3093" t="b">
        <v>0</v>
      </c>
      <c r="T3093">
        <v>9</v>
      </c>
      <c r="U3093" t="str">
        <f t="shared" si="487"/>
        <v/>
      </c>
      <c r="V3093">
        <f t="shared" si="488"/>
        <v>9</v>
      </c>
      <c r="W3093" t="b">
        <v>0</v>
      </c>
      <c r="X3093" t="s">
        <v>8301</v>
      </c>
      <c r="Y3093" s="3">
        <f t="shared" si="489"/>
        <v>0.15920000000000001</v>
      </c>
      <c r="Z3093" s="4">
        <f t="shared" si="482"/>
        <v>88.444444444444443</v>
      </c>
      <c r="AA3093" t="s">
        <v>8313</v>
      </c>
      <c r="AB3093" t="s">
        <v>8353</v>
      </c>
      <c r="AC3093">
        <f>1</f>
        <v>1</v>
      </c>
    </row>
    <row r="3094" spans="1:29" ht="43.2" x14ac:dyDescent="0.3">
      <c r="A3094">
        <v>3092</v>
      </c>
      <c r="B3094" s="1" t="s">
        <v>3092</v>
      </c>
      <c r="C3094" s="1" t="s">
        <v>7202</v>
      </c>
      <c r="D3094">
        <v>100000</v>
      </c>
      <c r="E3094">
        <f>VLOOKUP(D3094,LU_A!$C$2:$D$13,1,TRUE)</f>
        <v>50000</v>
      </c>
      <c r="F3094" t="str">
        <f>VLOOKUP($D3094,LU_A!$C$2:$D$13,2,TRUE)</f>
        <v>LgD</v>
      </c>
      <c r="G3094">
        <v>1183.19</v>
      </c>
      <c r="H3094" t="s">
        <v>8221</v>
      </c>
      <c r="I3094" t="s">
        <v>8224</v>
      </c>
      <c r="J3094" t="s">
        <v>8246</v>
      </c>
      <c r="K3094">
        <v>1444946400</v>
      </c>
      <c r="L3094" s="8">
        <f t="shared" si="480"/>
        <v>42292.916666666672</v>
      </c>
      <c r="M3094" s="8">
        <f t="shared" si="483"/>
        <v>42292</v>
      </c>
      <c r="N3094" s="9">
        <f t="shared" si="484"/>
        <v>0.91666666667151731</v>
      </c>
      <c r="O3094">
        <v>1441723912</v>
      </c>
      <c r="P3094" s="8">
        <f t="shared" si="481"/>
        <v>42255.619351851856</v>
      </c>
      <c r="Q3094" s="8">
        <f t="shared" si="485"/>
        <v>42255</v>
      </c>
      <c r="R3094" s="9">
        <f t="shared" si="486"/>
        <v>0.61935185185575392</v>
      </c>
      <c r="S3094" t="b">
        <v>0</v>
      </c>
      <c r="T3094">
        <v>21</v>
      </c>
      <c r="U3094" t="str">
        <f t="shared" si="487"/>
        <v/>
      </c>
      <c r="V3094">
        <f t="shared" si="488"/>
        <v>21</v>
      </c>
      <c r="W3094" t="b">
        <v>0</v>
      </c>
      <c r="X3094" t="s">
        <v>8301</v>
      </c>
      <c r="Y3094" s="3">
        <f t="shared" si="489"/>
        <v>1.1831900000000001E-2</v>
      </c>
      <c r="Z3094" s="4">
        <f t="shared" si="482"/>
        <v>56.342380952380957</v>
      </c>
      <c r="AA3094" t="s">
        <v>8313</v>
      </c>
      <c r="AB3094" t="s">
        <v>8353</v>
      </c>
      <c r="AC3094">
        <f>1</f>
        <v>1</v>
      </c>
    </row>
    <row r="3095" spans="1:29" ht="57.6" x14ac:dyDescent="0.3">
      <c r="A3095">
        <v>3093</v>
      </c>
      <c r="B3095" s="1" t="s">
        <v>3093</v>
      </c>
      <c r="C3095" s="1" t="s">
        <v>7203</v>
      </c>
      <c r="D3095">
        <v>4000</v>
      </c>
      <c r="E3095">
        <f>VLOOKUP(D3095,LU_A!$C$2:$D$13,1,TRUE)</f>
        <v>1000</v>
      </c>
      <c r="F3095" t="str">
        <f>VLOOKUP($D3095,LU_A!$C$2:$D$13,2,TRUE)</f>
        <v>SmB</v>
      </c>
      <c r="G3095">
        <v>910</v>
      </c>
      <c r="H3095" t="s">
        <v>8221</v>
      </c>
      <c r="I3095" t="s">
        <v>8229</v>
      </c>
      <c r="J3095" t="s">
        <v>8251</v>
      </c>
      <c r="K3095">
        <v>1401595140</v>
      </c>
      <c r="L3095" s="8">
        <f t="shared" si="480"/>
        <v>41791.165972222225</v>
      </c>
      <c r="M3095" s="8">
        <f t="shared" si="483"/>
        <v>41791</v>
      </c>
      <c r="N3095" s="9">
        <f t="shared" si="484"/>
        <v>0.16597222222480923</v>
      </c>
      <c r="O3095">
        <v>1398980941</v>
      </c>
      <c r="P3095" s="8">
        <f t="shared" si="481"/>
        <v>41760.909039351849</v>
      </c>
      <c r="Q3095" s="8">
        <f t="shared" si="485"/>
        <v>41760</v>
      </c>
      <c r="R3095" s="9">
        <f t="shared" si="486"/>
        <v>0.90903935184906004</v>
      </c>
      <c r="S3095" t="b">
        <v>0</v>
      </c>
      <c r="T3095">
        <v>17</v>
      </c>
      <c r="U3095" t="str">
        <f t="shared" si="487"/>
        <v/>
      </c>
      <c r="V3095">
        <f t="shared" si="488"/>
        <v>17</v>
      </c>
      <c r="W3095" t="b">
        <v>0</v>
      </c>
      <c r="X3095" t="s">
        <v>8301</v>
      </c>
      <c r="Y3095" s="3">
        <f t="shared" si="489"/>
        <v>0.22750000000000001</v>
      </c>
      <c r="Z3095" s="4">
        <f t="shared" si="482"/>
        <v>53.529411764705884</v>
      </c>
      <c r="AA3095" t="s">
        <v>8313</v>
      </c>
      <c r="AB3095" t="s">
        <v>8353</v>
      </c>
      <c r="AC3095">
        <f>1</f>
        <v>1</v>
      </c>
    </row>
    <row r="3096" spans="1:29" ht="43.2" x14ac:dyDescent="0.3">
      <c r="A3096">
        <v>3094</v>
      </c>
      <c r="B3096" s="1" t="s">
        <v>3094</v>
      </c>
      <c r="C3096" s="1" t="s">
        <v>7204</v>
      </c>
      <c r="D3096">
        <v>100000</v>
      </c>
      <c r="E3096">
        <f>VLOOKUP(D3096,LU_A!$C$2:$D$13,1,TRUE)</f>
        <v>50000</v>
      </c>
      <c r="F3096" t="str">
        <f>VLOOKUP($D3096,LU_A!$C$2:$D$13,2,TRUE)</f>
        <v>LgD</v>
      </c>
      <c r="G3096">
        <v>25</v>
      </c>
      <c r="H3096" t="s">
        <v>8221</v>
      </c>
      <c r="I3096" t="s">
        <v>8224</v>
      </c>
      <c r="J3096" t="s">
        <v>8246</v>
      </c>
      <c r="K3096">
        <v>1442775956</v>
      </c>
      <c r="L3096" s="8">
        <f t="shared" si="480"/>
        <v>42267.795787037037</v>
      </c>
      <c r="M3096" s="8">
        <f t="shared" si="483"/>
        <v>42267</v>
      </c>
      <c r="N3096" s="9">
        <f t="shared" si="484"/>
        <v>0.79578703703737119</v>
      </c>
      <c r="O3096">
        <v>1437591956</v>
      </c>
      <c r="P3096" s="8">
        <f t="shared" si="481"/>
        <v>42207.795787037037</v>
      </c>
      <c r="Q3096" s="8">
        <f t="shared" si="485"/>
        <v>42207</v>
      </c>
      <c r="R3096" s="9">
        <f t="shared" si="486"/>
        <v>0.79578703703737119</v>
      </c>
      <c r="S3096" t="b">
        <v>0</v>
      </c>
      <c r="T3096">
        <v>1</v>
      </c>
      <c r="U3096" t="str">
        <f t="shared" si="487"/>
        <v/>
      </c>
      <c r="V3096">
        <f t="shared" si="488"/>
        <v>1</v>
      </c>
      <c r="W3096" t="b">
        <v>0</v>
      </c>
      <c r="X3096" t="s">
        <v>8301</v>
      </c>
      <c r="Y3096" s="3">
        <f t="shared" si="489"/>
        <v>2.5000000000000001E-4</v>
      </c>
      <c r="Z3096" s="4">
        <f t="shared" si="482"/>
        <v>25</v>
      </c>
      <c r="AA3096" t="s">
        <v>8313</v>
      </c>
      <c r="AB3096" t="s">
        <v>8353</v>
      </c>
      <c r="AC3096">
        <f>1</f>
        <v>1</v>
      </c>
    </row>
    <row r="3097" spans="1:29" ht="43.2" x14ac:dyDescent="0.3">
      <c r="A3097">
        <v>3095</v>
      </c>
      <c r="B3097" s="1" t="s">
        <v>3095</v>
      </c>
      <c r="C3097" s="1" t="s">
        <v>7205</v>
      </c>
      <c r="D3097">
        <v>14920</v>
      </c>
      <c r="E3097">
        <f>VLOOKUP(D3097,LU_A!$C$2:$D$13,1,TRUE)</f>
        <v>10000</v>
      </c>
      <c r="F3097" t="str">
        <f>VLOOKUP($D3097,LU_A!$C$2:$D$13,2,TRUE)</f>
        <v>SmD</v>
      </c>
      <c r="G3097">
        <v>50</v>
      </c>
      <c r="H3097" t="s">
        <v>8221</v>
      </c>
      <c r="I3097" t="s">
        <v>8224</v>
      </c>
      <c r="J3097" t="s">
        <v>8246</v>
      </c>
      <c r="K3097">
        <v>1470011780</v>
      </c>
      <c r="L3097" s="8">
        <f t="shared" si="480"/>
        <v>42583.025231481486</v>
      </c>
      <c r="M3097" s="8">
        <f t="shared" si="483"/>
        <v>42583</v>
      </c>
      <c r="N3097" s="9">
        <f t="shared" si="484"/>
        <v>2.5231481486116536E-2</v>
      </c>
      <c r="O3097">
        <v>1464827780</v>
      </c>
      <c r="P3097" s="8">
        <f t="shared" si="481"/>
        <v>42523.025231481486</v>
      </c>
      <c r="Q3097" s="8">
        <f t="shared" si="485"/>
        <v>42523</v>
      </c>
      <c r="R3097" s="9">
        <f t="shared" si="486"/>
        <v>2.5231481486116536E-2</v>
      </c>
      <c r="S3097" t="b">
        <v>0</v>
      </c>
      <c r="T3097">
        <v>1</v>
      </c>
      <c r="U3097" t="str">
        <f t="shared" si="487"/>
        <v/>
      </c>
      <c r="V3097">
        <f t="shared" si="488"/>
        <v>1</v>
      </c>
      <c r="W3097" t="b">
        <v>0</v>
      </c>
      <c r="X3097" t="s">
        <v>8301</v>
      </c>
      <c r="Y3097" s="3">
        <f t="shared" si="489"/>
        <v>3.351206434316354E-3</v>
      </c>
      <c r="Z3097" s="4">
        <f t="shared" si="482"/>
        <v>50</v>
      </c>
      <c r="AA3097" t="s">
        <v>8313</v>
      </c>
      <c r="AB3097" t="s">
        <v>8353</v>
      </c>
      <c r="AC3097">
        <f>1</f>
        <v>1</v>
      </c>
    </row>
    <row r="3098" spans="1:29" ht="43.2" x14ac:dyDescent="0.3">
      <c r="A3098">
        <v>3096</v>
      </c>
      <c r="B3098" s="1" t="s">
        <v>3096</v>
      </c>
      <c r="C3098" s="1" t="s">
        <v>7206</v>
      </c>
      <c r="D3098">
        <v>20000</v>
      </c>
      <c r="E3098">
        <f>VLOOKUP(D3098,LU_A!$C$2:$D$13,1,TRUE)</f>
        <v>20000</v>
      </c>
      <c r="F3098" t="str">
        <f>VLOOKUP($D3098,LU_A!$C$2:$D$13,2,TRUE)</f>
        <v>MedB</v>
      </c>
      <c r="G3098">
        <v>795</v>
      </c>
      <c r="H3098" t="s">
        <v>8221</v>
      </c>
      <c r="I3098" t="s">
        <v>8224</v>
      </c>
      <c r="J3098" t="s">
        <v>8246</v>
      </c>
      <c r="K3098">
        <v>1432151326</v>
      </c>
      <c r="L3098" s="8">
        <f t="shared" si="480"/>
        <v>42144.825532407413</v>
      </c>
      <c r="M3098" s="8">
        <f t="shared" si="483"/>
        <v>42144</v>
      </c>
      <c r="N3098" s="9">
        <f t="shared" si="484"/>
        <v>0.8255324074125383</v>
      </c>
      <c r="O3098">
        <v>1429559326</v>
      </c>
      <c r="P3098" s="8">
        <f t="shared" si="481"/>
        <v>42114.825532407413</v>
      </c>
      <c r="Q3098" s="8">
        <f t="shared" si="485"/>
        <v>42114</v>
      </c>
      <c r="R3098" s="9">
        <f t="shared" si="486"/>
        <v>0.8255324074125383</v>
      </c>
      <c r="S3098" t="b">
        <v>0</v>
      </c>
      <c r="T3098">
        <v>14</v>
      </c>
      <c r="U3098" t="str">
        <f t="shared" si="487"/>
        <v/>
      </c>
      <c r="V3098">
        <f t="shared" si="488"/>
        <v>14</v>
      </c>
      <c r="W3098" t="b">
        <v>0</v>
      </c>
      <c r="X3098" t="s">
        <v>8301</v>
      </c>
      <c r="Y3098" s="3">
        <f t="shared" si="489"/>
        <v>3.9750000000000001E-2</v>
      </c>
      <c r="Z3098" s="4">
        <f t="shared" si="482"/>
        <v>56.785714285714285</v>
      </c>
      <c r="AA3098" t="s">
        <v>8313</v>
      </c>
      <c r="AB3098" t="s">
        <v>8353</v>
      </c>
      <c r="AC3098">
        <f>1</f>
        <v>1</v>
      </c>
    </row>
    <row r="3099" spans="1:29" ht="43.2" x14ac:dyDescent="0.3">
      <c r="A3099">
        <v>3097</v>
      </c>
      <c r="B3099" s="1" t="s">
        <v>3097</v>
      </c>
      <c r="C3099" s="1" t="s">
        <v>7207</v>
      </c>
      <c r="D3099">
        <v>10000</v>
      </c>
      <c r="E3099">
        <f>VLOOKUP(D3099,LU_A!$C$2:$D$13,1,TRUE)</f>
        <v>10000</v>
      </c>
      <c r="F3099" t="str">
        <f>VLOOKUP($D3099,LU_A!$C$2:$D$13,2,TRUE)</f>
        <v>SmD</v>
      </c>
      <c r="G3099">
        <v>1715</v>
      </c>
      <c r="H3099" t="s">
        <v>8221</v>
      </c>
      <c r="I3099" t="s">
        <v>8225</v>
      </c>
      <c r="J3099" t="s">
        <v>8247</v>
      </c>
      <c r="K3099">
        <v>1475848800</v>
      </c>
      <c r="L3099" s="8">
        <f t="shared" si="480"/>
        <v>42650.583333333328</v>
      </c>
      <c r="M3099" s="8">
        <f t="shared" si="483"/>
        <v>42650</v>
      </c>
      <c r="N3099" s="9">
        <f t="shared" si="484"/>
        <v>0.58333333332848269</v>
      </c>
      <c r="O3099">
        <v>1474027501</v>
      </c>
      <c r="P3099" s="8">
        <f t="shared" si="481"/>
        <v>42629.503483796296</v>
      </c>
      <c r="Q3099" s="8">
        <f t="shared" si="485"/>
        <v>42629</v>
      </c>
      <c r="R3099" s="9">
        <f t="shared" si="486"/>
        <v>0.50348379629576812</v>
      </c>
      <c r="S3099" t="b">
        <v>0</v>
      </c>
      <c r="T3099">
        <v>42</v>
      </c>
      <c r="U3099" t="str">
        <f t="shared" si="487"/>
        <v/>
      </c>
      <c r="V3099">
        <f t="shared" si="488"/>
        <v>42</v>
      </c>
      <c r="W3099" t="b">
        <v>0</v>
      </c>
      <c r="X3099" t="s">
        <v>8301</v>
      </c>
      <c r="Y3099" s="3">
        <f t="shared" si="489"/>
        <v>0.17150000000000001</v>
      </c>
      <c r="Z3099" s="4">
        <f t="shared" si="482"/>
        <v>40.833333333333336</v>
      </c>
      <c r="AA3099" t="s">
        <v>8313</v>
      </c>
      <c r="AB3099" t="s">
        <v>8353</v>
      </c>
      <c r="AC3099">
        <f>1</f>
        <v>1</v>
      </c>
    </row>
    <row r="3100" spans="1:29" ht="43.2" x14ac:dyDescent="0.3">
      <c r="A3100">
        <v>3098</v>
      </c>
      <c r="B3100" s="1" t="s">
        <v>3098</v>
      </c>
      <c r="C3100" s="1" t="s">
        <v>7208</v>
      </c>
      <c r="D3100">
        <v>48725</v>
      </c>
      <c r="E3100">
        <f>VLOOKUP(D3100,LU_A!$C$2:$D$13,1,TRUE)</f>
        <v>45000</v>
      </c>
      <c r="F3100" t="str">
        <f>VLOOKUP($D3100,LU_A!$C$2:$D$13,2,TRUE)</f>
        <v>LgC</v>
      </c>
      <c r="G3100">
        <v>1758</v>
      </c>
      <c r="H3100" t="s">
        <v>8221</v>
      </c>
      <c r="I3100" t="s">
        <v>8224</v>
      </c>
      <c r="J3100" t="s">
        <v>8246</v>
      </c>
      <c r="K3100">
        <v>1454890620</v>
      </c>
      <c r="L3100" s="8">
        <f t="shared" si="480"/>
        <v>42408.01180555555</v>
      </c>
      <c r="M3100" s="8">
        <f t="shared" si="483"/>
        <v>42408</v>
      </c>
      <c r="N3100" s="9">
        <f t="shared" si="484"/>
        <v>1.1805555550381541E-2</v>
      </c>
      <c r="O3100">
        <v>1450724449</v>
      </c>
      <c r="P3100" s="8">
        <f t="shared" si="481"/>
        <v>42359.792233796295</v>
      </c>
      <c r="Q3100" s="8">
        <f t="shared" si="485"/>
        <v>42359</v>
      </c>
      <c r="R3100" s="9">
        <f t="shared" si="486"/>
        <v>0.79223379629547708</v>
      </c>
      <c r="S3100" t="b">
        <v>0</v>
      </c>
      <c r="T3100">
        <v>27</v>
      </c>
      <c r="U3100" t="str">
        <f t="shared" si="487"/>
        <v/>
      </c>
      <c r="V3100">
        <f t="shared" si="488"/>
        <v>27</v>
      </c>
      <c r="W3100" t="b">
        <v>0</v>
      </c>
      <c r="X3100" t="s">
        <v>8301</v>
      </c>
      <c r="Y3100" s="3">
        <f t="shared" si="489"/>
        <v>3.608004104669061E-2</v>
      </c>
      <c r="Z3100" s="4">
        <f t="shared" si="482"/>
        <v>65.111111111111114</v>
      </c>
      <c r="AA3100" t="s">
        <v>8313</v>
      </c>
      <c r="AB3100" t="s">
        <v>8353</v>
      </c>
      <c r="AC3100">
        <f>1</f>
        <v>1</v>
      </c>
    </row>
    <row r="3101" spans="1:29" ht="43.2" x14ac:dyDescent="0.3">
      <c r="A3101">
        <v>3099</v>
      </c>
      <c r="B3101" s="1" t="s">
        <v>3099</v>
      </c>
      <c r="C3101" s="1" t="s">
        <v>7209</v>
      </c>
      <c r="D3101">
        <v>2000</v>
      </c>
      <c r="E3101">
        <f>VLOOKUP(D3101,LU_A!$C$2:$D$13,1,TRUE)</f>
        <v>1000</v>
      </c>
      <c r="F3101" t="str">
        <f>VLOOKUP($D3101,LU_A!$C$2:$D$13,2,TRUE)</f>
        <v>SmB</v>
      </c>
      <c r="G3101">
        <v>278</v>
      </c>
      <c r="H3101" t="s">
        <v>8221</v>
      </c>
      <c r="I3101" t="s">
        <v>8224</v>
      </c>
      <c r="J3101" t="s">
        <v>8246</v>
      </c>
      <c r="K3101">
        <v>1455251591</v>
      </c>
      <c r="L3101" s="8">
        <f t="shared" si="480"/>
        <v>42412.189710648148</v>
      </c>
      <c r="M3101" s="8">
        <f t="shared" si="483"/>
        <v>42412</v>
      </c>
      <c r="N3101" s="9">
        <f t="shared" si="484"/>
        <v>0.18971064814832062</v>
      </c>
      <c r="O3101">
        <v>1452659591</v>
      </c>
      <c r="P3101" s="8">
        <f t="shared" si="481"/>
        <v>42382.189710648148</v>
      </c>
      <c r="Q3101" s="8">
        <f t="shared" si="485"/>
        <v>42382</v>
      </c>
      <c r="R3101" s="9">
        <f t="shared" si="486"/>
        <v>0.18971064814832062</v>
      </c>
      <c r="S3101" t="b">
        <v>0</v>
      </c>
      <c r="T3101">
        <v>5</v>
      </c>
      <c r="U3101" t="str">
        <f t="shared" si="487"/>
        <v/>
      </c>
      <c r="V3101">
        <f t="shared" si="488"/>
        <v>5</v>
      </c>
      <c r="W3101" t="b">
        <v>0</v>
      </c>
      <c r="X3101" t="s">
        <v>8301</v>
      </c>
      <c r="Y3101" s="3">
        <f t="shared" si="489"/>
        <v>0.13900000000000001</v>
      </c>
      <c r="Z3101" s="4">
        <f t="shared" si="482"/>
        <v>55.6</v>
      </c>
      <c r="AA3101" t="s">
        <v>8313</v>
      </c>
      <c r="AB3101" t="s">
        <v>8353</v>
      </c>
      <c r="AC3101">
        <f>1</f>
        <v>1</v>
      </c>
    </row>
    <row r="3102" spans="1:29" ht="43.2" x14ac:dyDescent="0.3">
      <c r="A3102">
        <v>3100</v>
      </c>
      <c r="B3102" s="1" t="s">
        <v>3100</v>
      </c>
      <c r="C3102" s="1" t="s">
        <v>7210</v>
      </c>
      <c r="D3102">
        <v>12000</v>
      </c>
      <c r="E3102">
        <f>VLOOKUP(D3102,LU_A!$C$2:$D$13,1,TRUE)</f>
        <v>10000</v>
      </c>
      <c r="F3102" t="str">
        <f>VLOOKUP($D3102,LU_A!$C$2:$D$13,2,TRUE)</f>
        <v>SmD</v>
      </c>
      <c r="G3102">
        <v>1827</v>
      </c>
      <c r="H3102" t="s">
        <v>8221</v>
      </c>
      <c r="I3102" t="s">
        <v>8224</v>
      </c>
      <c r="J3102" t="s">
        <v>8246</v>
      </c>
      <c r="K3102">
        <v>1413816975</v>
      </c>
      <c r="L3102" s="8">
        <f t="shared" si="480"/>
        <v>41932.622395833336</v>
      </c>
      <c r="M3102" s="8">
        <f t="shared" si="483"/>
        <v>41932</v>
      </c>
      <c r="N3102" s="9">
        <f t="shared" si="484"/>
        <v>0.62239583333575865</v>
      </c>
      <c r="O3102">
        <v>1411224975</v>
      </c>
      <c r="P3102" s="8">
        <f t="shared" si="481"/>
        <v>41902.622395833336</v>
      </c>
      <c r="Q3102" s="8">
        <f t="shared" si="485"/>
        <v>41902</v>
      </c>
      <c r="R3102" s="9">
        <f t="shared" si="486"/>
        <v>0.62239583333575865</v>
      </c>
      <c r="S3102" t="b">
        <v>0</v>
      </c>
      <c r="T3102">
        <v>13</v>
      </c>
      <c r="U3102" t="str">
        <f t="shared" si="487"/>
        <v/>
      </c>
      <c r="V3102">
        <f t="shared" si="488"/>
        <v>13</v>
      </c>
      <c r="W3102" t="b">
        <v>0</v>
      </c>
      <c r="X3102" t="s">
        <v>8301</v>
      </c>
      <c r="Y3102" s="3">
        <f t="shared" si="489"/>
        <v>0.15225</v>
      </c>
      <c r="Z3102" s="4">
        <f t="shared" si="482"/>
        <v>140.53846153846155</v>
      </c>
      <c r="AA3102" t="s">
        <v>8313</v>
      </c>
      <c r="AB3102" t="s">
        <v>8353</v>
      </c>
      <c r="AC3102">
        <f>1</f>
        <v>1</v>
      </c>
    </row>
    <row r="3103" spans="1:29" ht="57.6" x14ac:dyDescent="0.3">
      <c r="A3103">
        <v>3101</v>
      </c>
      <c r="B3103" s="1" t="s">
        <v>3101</v>
      </c>
      <c r="C3103" s="1" t="s">
        <v>7211</v>
      </c>
      <c r="D3103">
        <v>2500</v>
      </c>
      <c r="E3103">
        <f>VLOOKUP(D3103,LU_A!$C$2:$D$13,1,TRUE)</f>
        <v>1000</v>
      </c>
      <c r="F3103" t="str">
        <f>VLOOKUP($D3103,LU_A!$C$2:$D$13,2,TRUE)</f>
        <v>SmB</v>
      </c>
      <c r="G3103">
        <v>300</v>
      </c>
      <c r="H3103" t="s">
        <v>8221</v>
      </c>
      <c r="I3103" t="s">
        <v>8230</v>
      </c>
      <c r="J3103" t="s">
        <v>8249</v>
      </c>
      <c r="K3103">
        <v>1437033360</v>
      </c>
      <c r="L3103" s="8">
        <f t="shared" si="480"/>
        <v>42201.330555555556</v>
      </c>
      <c r="M3103" s="8">
        <f t="shared" si="483"/>
        <v>42201</v>
      </c>
      <c r="N3103" s="9">
        <f t="shared" si="484"/>
        <v>0.33055555555620231</v>
      </c>
      <c r="O3103">
        <v>1434445937</v>
      </c>
      <c r="P3103" s="8">
        <f t="shared" si="481"/>
        <v>42171.383530092593</v>
      </c>
      <c r="Q3103" s="8">
        <f t="shared" si="485"/>
        <v>42171</v>
      </c>
      <c r="R3103" s="9">
        <f t="shared" si="486"/>
        <v>0.38353009259299142</v>
      </c>
      <c r="S3103" t="b">
        <v>0</v>
      </c>
      <c r="T3103">
        <v>12</v>
      </c>
      <c r="U3103" t="str">
        <f t="shared" si="487"/>
        <v/>
      </c>
      <c r="V3103">
        <f t="shared" si="488"/>
        <v>12</v>
      </c>
      <c r="W3103" t="b">
        <v>0</v>
      </c>
      <c r="X3103" t="s">
        <v>8301</v>
      </c>
      <c r="Y3103" s="3">
        <f t="shared" si="489"/>
        <v>0.12</v>
      </c>
      <c r="Z3103" s="4">
        <f t="shared" si="482"/>
        <v>25</v>
      </c>
      <c r="AA3103" t="s">
        <v>8313</v>
      </c>
      <c r="AB3103" t="s">
        <v>8353</v>
      </c>
      <c r="AC3103">
        <f>1</f>
        <v>1</v>
      </c>
    </row>
    <row r="3104" spans="1:29" ht="57.6" x14ac:dyDescent="0.3">
      <c r="A3104">
        <v>3102</v>
      </c>
      <c r="B3104" s="1" t="s">
        <v>3102</v>
      </c>
      <c r="C3104" s="1" t="s">
        <v>7212</v>
      </c>
      <c r="D3104">
        <v>16000</v>
      </c>
      <c r="E3104">
        <f>VLOOKUP(D3104,LU_A!$C$2:$D$13,1,TRUE)</f>
        <v>15000</v>
      </c>
      <c r="F3104" t="str">
        <f>VLOOKUP($D3104,LU_A!$C$2:$D$13,2,TRUE)</f>
        <v>MedA</v>
      </c>
      <c r="G3104">
        <v>6258</v>
      </c>
      <c r="H3104" t="s">
        <v>8221</v>
      </c>
      <c r="I3104" t="s">
        <v>8225</v>
      </c>
      <c r="J3104" t="s">
        <v>8247</v>
      </c>
      <c r="K3104">
        <v>1471939818</v>
      </c>
      <c r="L3104" s="8">
        <f t="shared" si="480"/>
        <v>42605.340486111112</v>
      </c>
      <c r="M3104" s="8">
        <f t="shared" si="483"/>
        <v>42605</v>
      </c>
      <c r="N3104" s="9">
        <f t="shared" si="484"/>
        <v>0.34048611111211358</v>
      </c>
      <c r="O3104">
        <v>1467619818</v>
      </c>
      <c r="P3104" s="8">
        <f t="shared" si="481"/>
        <v>42555.340486111112</v>
      </c>
      <c r="Q3104" s="8">
        <f t="shared" si="485"/>
        <v>42555</v>
      </c>
      <c r="R3104" s="9">
        <f t="shared" si="486"/>
        <v>0.34048611111211358</v>
      </c>
      <c r="S3104" t="b">
        <v>0</v>
      </c>
      <c r="T3104">
        <v>90</v>
      </c>
      <c r="U3104" t="str">
        <f t="shared" si="487"/>
        <v/>
      </c>
      <c r="V3104">
        <f t="shared" si="488"/>
        <v>90</v>
      </c>
      <c r="W3104" t="b">
        <v>0</v>
      </c>
      <c r="X3104" t="s">
        <v>8301</v>
      </c>
      <c r="Y3104" s="3">
        <f t="shared" si="489"/>
        <v>0.391125</v>
      </c>
      <c r="Z3104" s="4">
        <f t="shared" si="482"/>
        <v>69.533333333333331</v>
      </c>
      <c r="AA3104" t="s">
        <v>8313</v>
      </c>
      <c r="AB3104" t="s">
        <v>8353</v>
      </c>
      <c r="AC3104">
        <f>1</f>
        <v>1</v>
      </c>
    </row>
    <row r="3105" spans="1:29" ht="28.8" x14ac:dyDescent="0.3">
      <c r="A3105">
        <v>3103</v>
      </c>
      <c r="B3105" s="1" t="s">
        <v>3103</v>
      </c>
      <c r="C3105" s="1" t="s">
        <v>7213</v>
      </c>
      <c r="D3105">
        <v>4100</v>
      </c>
      <c r="E3105">
        <f>VLOOKUP(D3105,LU_A!$C$2:$D$13,1,TRUE)</f>
        <v>1000</v>
      </c>
      <c r="F3105" t="str">
        <f>VLOOKUP($D3105,LU_A!$C$2:$D$13,2,TRUE)</f>
        <v>SmB</v>
      </c>
      <c r="G3105">
        <v>11</v>
      </c>
      <c r="H3105" t="s">
        <v>8221</v>
      </c>
      <c r="I3105" t="s">
        <v>8224</v>
      </c>
      <c r="J3105" t="s">
        <v>8246</v>
      </c>
      <c r="K3105">
        <v>1434080706</v>
      </c>
      <c r="L3105" s="8">
        <f t="shared" si="480"/>
        <v>42167.156319444446</v>
      </c>
      <c r="M3105" s="8">
        <f t="shared" si="483"/>
        <v>42167</v>
      </c>
      <c r="N3105" s="9">
        <f t="shared" si="484"/>
        <v>0.156319444446126</v>
      </c>
      <c r="O3105">
        <v>1428896706</v>
      </c>
      <c r="P3105" s="8">
        <f t="shared" si="481"/>
        <v>42107.156319444446</v>
      </c>
      <c r="Q3105" s="8">
        <f t="shared" si="485"/>
        <v>42107</v>
      </c>
      <c r="R3105" s="9">
        <f t="shared" si="486"/>
        <v>0.156319444446126</v>
      </c>
      <c r="S3105" t="b">
        <v>0</v>
      </c>
      <c r="T3105">
        <v>2</v>
      </c>
      <c r="U3105" t="str">
        <f t="shared" si="487"/>
        <v/>
      </c>
      <c r="V3105">
        <f t="shared" si="488"/>
        <v>2</v>
      </c>
      <c r="W3105" t="b">
        <v>0</v>
      </c>
      <c r="X3105" t="s">
        <v>8301</v>
      </c>
      <c r="Y3105" s="3">
        <f t="shared" si="489"/>
        <v>2.6829268292682929E-3</v>
      </c>
      <c r="Z3105" s="4">
        <f t="shared" si="482"/>
        <v>5.5</v>
      </c>
      <c r="AA3105" t="s">
        <v>8313</v>
      </c>
      <c r="AB3105" t="s">
        <v>8353</v>
      </c>
      <c r="AC3105">
        <f>1</f>
        <v>1</v>
      </c>
    </row>
    <row r="3106" spans="1:29" ht="43.2" x14ac:dyDescent="0.3">
      <c r="A3106">
        <v>3104</v>
      </c>
      <c r="B3106" s="1" t="s">
        <v>3104</v>
      </c>
      <c r="C3106" s="1" t="s">
        <v>7214</v>
      </c>
      <c r="D3106">
        <v>4000</v>
      </c>
      <c r="E3106">
        <f>VLOOKUP(D3106,LU_A!$C$2:$D$13,1,TRUE)</f>
        <v>1000</v>
      </c>
      <c r="F3106" t="str">
        <f>VLOOKUP($D3106,LU_A!$C$2:$D$13,2,TRUE)</f>
        <v>SmB</v>
      </c>
      <c r="G3106">
        <v>1185</v>
      </c>
      <c r="H3106" t="s">
        <v>8221</v>
      </c>
      <c r="I3106" t="s">
        <v>8226</v>
      </c>
      <c r="J3106" t="s">
        <v>8248</v>
      </c>
      <c r="K3106">
        <v>1422928800</v>
      </c>
      <c r="L3106" s="8">
        <f t="shared" si="480"/>
        <v>42038.083333333328</v>
      </c>
      <c r="M3106" s="8">
        <f t="shared" si="483"/>
        <v>42038</v>
      </c>
      <c r="N3106" s="9">
        <f t="shared" si="484"/>
        <v>8.3333333328482695E-2</v>
      </c>
      <c r="O3106">
        <v>1420235311</v>
      </c>
      <c r="P3106" s="8">
        <f t="shared" si="481"/>
        <v>42006.908692129626</v>
      </c>
      <c r="Q3106" s="8">
        <f t="shared" si="485"/>
        <v>42006</v>
      </c>
      <c r="R3106" s="9">
        <f t="shared" si="486"/>
        <v>0.908692129625706</v>
      </c>
      <c r="S3106" t="b">
        <v>0</v>
      </c>
      <c r="T3106">
        <v>5</v>
      </c>
      <c r="U3106" t="str">
        <f t="shared" si="487"/>
        <v/>
      </c>
      <c r="V3106">
        <f t="shared" si="488"/>
        <v>5</v>
      </c>
      <c r="W3106" t="b">
        <v>0</v>
      </c>
      <c r="X3106" t="s">
        <v>8301</v>
      </c>
      <c r="Y3106" s="3">
        <f t="shared" si="489"/>
        <v>0.29625000000000001</v>
      </c>
      <c r="Z3106" s="4">
        <f t="shared" si="482"/>
        <v>237</v>
      </c>
      <c r="AA3106" t="s">
        <v>8313</v>
      </c>
      <c r="AB3106" t="s">
        <v>8353</v>
      </c>
      <c r="AC3106">
        <f>1</f>
        <v>1</v>
      </c>
    </row>
    <row r="3107" spans="1:29" ht="43.2" x14ac:dyDescent="0.3">
      <c r="A3107">
        <v>3105</v>
      </c>
      <c r="B3107" s="1" t="s">
        <v>3105</v>
      </c>
      <c r="C3107" s="1" t="s">
        <v>7215</v>
      </c>
      <c r="D3107">
        <v>5845</v>
      </c>
      <c r="E3107">
        <f>VLOOKUP(D3107,LU_A!$C$2:$D$13,1,TRUE)</f>
        <v>5000</v>
      </c>
      <c r="F3107" t="str">
        <f>VLOOKUP($D3107,LU_A!$C$2:$D$13,2,TRUE)</f>
        <v>SmC</v>
      </c>
      <c r="G3107">
        <v>2476</v>
      </c>
      <c r="H3107" t="s">
        <v>8221</v>
      </c>
      <c r="I3107" t="s">
        <v>8224</v>
      </c>
      <c r="J3107" t="s">
        <v>8246</v>
      </c>
      <c r="K3107">
        <v>1413694800</v>
      </c>
      <c r="L3107" s="8">
        <f t="shared" si="480"/>
        <v>41931.208333333336</v>
      </c>
      <c r="M3107" s="8">
        <f t="shared" si="483"/>
        <v>41931</v>
      </c>
      <c r="N3107" s="9">
        <f t="shared" si="484"/>
        <v>0.20833333333575865</v>
      </c>
      <c r="O3107">
        <v>1408986916</v>
      </c>
      <c r="P3107" s="8">
        <f t="shared" si="481"/>
        <v>41876.718935185185</v>
      </c>
      <c r="Q3107" s="8">
        <f t="shared" si="485"/>
        <v>41876</v>
      </c>
      <c r="R3107" s="9">
        <f t="shared" si="486"/>
        <v>0.71893518518481869</v>
      </c>
      <c r="S3107" t="b">
        <v>0</v>
      </c>
      <c r="T3107">
        <v>31</v>
      </c>
      <c r="U3107" t="str">
        <f t="shared" si="487"/>
        <v/>
      </c>
      <c r="V3107">
        <f t="shared" si="488"/>
        <v>31</v>
      </c>
      <c r="W3107" t="b">
        <v>0</v>
      </c>
      <c r="X3107" t="s">
        <v>8301</v>
      </c>
      <c r="Y3107" s="3">
        <f t="shared" si="489"/>
        <v>0.4236099230111206</v>
      </c>
      <c r="Z3107" s="4">
        <f t="shared" si="482"/>
        <v>79.870967741935488</v>
      </c>
      <c r="AA3107" t="s">
        <v>8313</v>
      </c>
      <c r="AB3107" t="s">
        <v>8353</v>
      </c>
      <c r="AC3107">
        <f>1</f>
        <v>1</v>
      </c>
    </row>
    <row r="3108" spans="1:29" ht="57.6" x14ac:dyDescent="0.3">
      <c r="A3108">
        <v>3106</v>
      </c>
      <c r="B3108" s="1" t="s">
        <v>3106</v>
      </c>
      <c r="C3108" s="1" t="s">
        <v>7216</v>
      </c>
      <c r="D3108">
        <v>1000</v>
      </c>
      <c r="E3108">
        <f>VLOOKUP(D3108,LU_A!$C$2:$D$13,1,TRUE)</f>
        <v>1000</v>
      </c>
      <c r="F3108" t="str">
        <f>VLOOKUP($D3108,LU_A!$C$2:$D$13,2,TRUE)</f>
        <v>SmB</v>
      </c>
      <c r="G3108">
        <v>41</v>
      </c>
      <c r="H3108" t="s">
        <v>8221</v>
      </c>
      <c r="I3108" t="s">
        <v>8225</v>
      </c>
      <c r="J3108" t="s">
        <v>8247</v>
      </c>
      <c r="K3108">
        <v>1442440800</v>
      </c>
      <c r="L3108" s="8">
        <f t="shared" si="480"/>
        <v>42263.916666666672</v>
      </c>
      <c r="M3108" s="8">
        <f t="shared" si="483"/>
        <v>42263</v>
      </c>
      <c r="N3108" s="9">
        <f t="shared" si="484"/>
        <v>0.91666666667151731</v>
      </c>
      <c r="O3108">
        <v>1440497876</v>
      </c>
      <c r="P3108" s="8">
        <f t="shared" si="481"/>
        <v>42241.429120370376</v>
      </c>
      <c r="Q3108" s="8">
        <f t="shared" si="485"/>
        <v>42241</v>
      </c>
      <c r="R3108" s="9">
        <f t="shared" si="486"/>
        <v>0.42912037037604023</v>
      </c>
      <c r="S3108" t="b">
        <v>0</v>
      </c>
      <c r="T3108">
        <v>4</v>
      </c>
      <c r="U3108" t="str">
        <f t="shared" si="487"/>
        <v/>
      </c>
      <c r="V3108">
        <f t="shared" si="488"/>
        <v>4</v>
      </c>
      <c r="W3108" t="b">
        <v>0</v>
      </c>
      <c r="X3108" t="s">
        <v>8301</v>
      </c>
      <c r="Y3108" s="3">
        <f t="shared" si="489"/>
        <v>4.1000000000000002E-2</v>
      </c>
      <c r="Z3108" s="4">
        <f t="shared" si="482"/>
        <v>10.25</v>
      </c>
      <c r="AA3108" t="s">
        <v>8313</v>
      </c>
      <c r="AB3108" t="s">
        <v>8353</v>
      </c>
      <c r="AC3108">
        <f>1</f>
        <v>1</v>
      </c>
    </row>
    <row r="3109" spans="1:29" ht="43.2" x14ac:dyDescent="0.3">
      <c r="A3109">
        <v>3107</v>
      </c>
      <c r="B3109" s="1" t="s">
        <v>3107</v>
      </c>
      <c r="C3109" s="1" t="s">
        <v>7217</v>
      </c>
      <c r="D3109">
        <v>40000</v>
      </c>
      <c r="E3109">
        <f>VLOOKUP(D3109,LU_A!$C$2:$D$13,1,TRUE)</f>
        <v>40000</v>
      </c>
      <c r="F3109" t="str">
        <f>VLOOKUP($D3109,LU_A!$C$2:$D$13,2,TRUE)</f>
        <v>LgB</v>
      </c>
      <c r="G3109">
        <v>7905</v>
      </c>
      <c r="H3109" t="s">
        <v>8221</v>
      </c>
      <c r="I3109" t="s">
        <v>8224</v>
      </c>
      <c r="J3109" t="s">
        <v>8246</v>
      </c>
      <c r="K3109">
        <v>1431372751</v>
      </c>
      <c r="L3109" s="8">
        <f t="shared" si="480"/>
        <v>42135.814247685179</v>
      </c>
      <c r="M3109" s="8">
        <f t="shared" si="483"/>
        <v>42135</v>
      </c>
      <c r="N3109" s="9">
        <f t="shared" si="484"/>
        <v>0.81424768517899793</v>
      </c>
      <c r="O3109">
        <v>1430767951</v>
      </c>
      <c r="P3109" s="8">
        <f t="shared" si="481"/>
        <v>42128.814247685179</v>
      </c>
      <c r="Q3109" s="8">
        <f t="shared" si="485"/>
        <v>42128</v>
      </c>
      <c r="R3109" s="9">
        <f t="shared" si="486"/>
        <v>0.81424768517899793</v>
      </c>
      <c r="S3109" t="b">
        <v>0</v>
      </c>
      <c r="T3109">
        <v>29</v>
      </c>
      <c r="U3109" t="str">
        <f t="shared" si="487"/>
        <v/>
      </c>
      <c r="V3109">
        <f t="shared" si="488"/>
        <v>29</v>
      </c>
      <c r="W3109" t="b">
        <v>0</v>
      </c>
      <c r="X3109" t="s">
        <v>8301</v>
      </c>
      <c r="Y3109" s="3">
        <f t="shared" si="489"/>
        <v>0.197625</v>
      </c>
      <c r="Z3109" s="4">
        <f t="shared" si="482"/>
        <v>272.58620689655174</v>
      </c>
      <c r="AA3109" t="s">
        <v>8313</v>
      </c>
      <c r="AB3109" t="s">
        <v>8353</v>
      </c>
      <c r="AC3109">
        <f>1</f>
        <v>1</v>
      </c>
    </row>
    <row r="3110" spans="1:29" x14ac:dyDescent="0.3">
      <c r="A3110">
        <v>3108</v>
      </c>
      <c r="B3110" s="1" t="s">
        <v>3108</v>
      </c>
      <c r="C3110" s="1" t="s">
        <v>7218</v>
      </c>
      <c r="D3110">
        <v>50000</v>
      </c>
      <c r="E3110">
        <f>VLOOKUP(D3110,LU_A!$C$2:$D$13,1,TRUE)</f>
        <v>50000</v>
      </c>
      <c r="F3110" t="str">
        <f>VLOOKUP($D3110,LU_A!$C$2:$D$13,2,TRUE)</f>
        <v>LgD</v>
      </c>
      <c r="G3110">
        <v>26</v>
      </c>
      <c r="H3110" t="s">
        <v>8221</v>
      </c>
      <c r="I3110" t="s">
        <v>8224</v>
      </c>
      <c r="J3110" t="s">
        <v>8246</v>
      </c>
      <c r="K3110">
        <v>1430234394</v>
      </c>
      <c r="L3110" s="8">
        <f t="shared" si="480"/>
        <v>42122.638819444444</v>
      </c>
      <c r="M3110" s="8">
        <f t="shared" si="483"/>
        <v>42122</v>
      </c>
      <c r="N3110" s="9">
        <f t="shared" si="484"/>
        <v>0.63881944444437977</v>
      </c>
      <c r="O3110">
        <v>1425053994</v>
      </c>
      <c r="P3110" s="8">
        <f t="shared" si="481"/>
        <v>42062.680486111116</v>
      </c>
      <c r="Q3110" s="8">
        <f t="shared" si="485"/>
        <v>42062</v>
      </c>
      <c r="R3110" s="9">
        <f t="shared" si="486"/>
        <v>0.68048611111589707</v>
      </c>
      <c r="S3110" t="b">
        <v>0</v>
      </c>
      <c r="T3110">
        <v>2</v>
      </c>
      <c r="U3110" t="str">
        <f t="shared" si="487"/>
        <v/>
      </c>
      <c r="V3110">
        <f t="shared" si="488"/>
        <v>2</v>
      </c>
      <c r="W3110" t="b">
        <v>0</v>
      </c>
      <c r="X3110" t="s">
        <v>8301</v>
      </c>
      <c r="Y3110" s="3">
        <f t="shared" si="489"/>
        <v>5.1999999999999995E-4</v>
      </c>
      <c r="Z3110" s="4">
        <f t="shared" si="482"/>
        <v>13</v>
      </c>
      <c r="AA3110" t="s">
        <v>8313</v>
      </c>
      <c r="AB3110" t="s">
        <v>8353</v>
      </c>
      <c r="AC3110">
        <f>1</f>
        <v>1</v>
      </c>
    </row>
    <row r="3111" spans="1:29" ht="43.2" x14ac:dyDescent="0.3">
      <c r="A3111">
        <v>3109</v>
      </c>
      <c r="B3111" s="1" t="s">
        <v>3109</v>
      </c>
      <c r="C3111" s="1" t="s">
        <v>7219</v>
      </c>
      <c r="D3111">
        <v>26500</v>
      </c>
      <c r="E3111">
        <f>VLOOKUP(D3111,LU_A!$C$2:$D$13,1,TRUE)</f>
        <v>25000</v>
      </c>
      <c r="F3111" t="str">
        <f>VLOOKUP($D3111,LU_A!$C$2:$D$13,2,TRUE)</f>
        <v>MedC</v>
      </c>
      <c r="G3111">
        <v>6633</v>
      </c>
      <c r="H3111" t="s">
        <v>8221</v>
      </c>
      <c r="I3111" t="s">
        <v>8224</v>
      </c>
      <c r="J3111" t="s">
        <v>8246</v>
      </c>
      <c r="K3111">
        <v>1409194810</v>
      </c>
      <c r="L3111" s="8">
        <f t="shared" si="480"/>
        <v>41879.125115740739</v>
      </c>
      <c r="M3111" s="8">
        <f t="shared" si="483"/>
        <v>41879</v>
      </c>
      <c r="N3111" s="9">
        <f t="shared" si="484"/>
        <v>0.12511574073869269</v>
      </c>
      <c r="O3111">
        <v>1406170810</v>
      </c>
      <c r="P3111" s="8">
        <f t="shared" si="481"/>
        <v>41844.125115740739</v>
      </c>
      <c r="Q3111" s="8">
        <f t="shared" si="485"/>
        <v>41844</v>
      </c>
      <c r="R3111" s="9">
        <f t="shared" si="486"/>
        <v>0.12511574073869269</v>
      </c>
      <c r="S3111" t="b">
        <v>0</v>
      </c>
      <c r="T3111">
        <v>114</v>
      </c>
      <c r="U3111" t="str">
        <f t="shared" si="487"/>
        <v/>
      </c>
      <c r="V3111">
        <f t="shared" si="488"/>
        <v>114</v>
      </c>
      <c r="W3111" t="b">
        <v>0</v>
      </c>
      <c r="X3111" t="s">
        <v>8301</v>
      </c>
      <c r="Y3111" s="3">
        <f t="shared" si="489"/>
        <v>0.25030188679245285</v>
      </c>
      <c r="Z3111" s="4">
        <f t="shared" si="482"/>
        <v>58.184210526315788</v>
      </c>
      <c r="AA3111" t="s">
        <v>8313</v>
      </c>
      <c r="AB3111" t="s">
        <v>8353</v>
      </c>
      <c r="AC3111">
        <f>1</f>
        <v>1</v>
      </c>
    </row>
    <row r="3112" spans="1:29" ht="43.2" x14ac:dyDescent="0.3">
      <c r="A3112">
        <v>3110</v>
      </c>
      <c r="B3112" s="1" t="s">
        <v>3110</v>
      </c>
      <c r="C3112" s="1" t="s">
        <v>7220</v>
      </c>
      <c r="D3112">
        <v>25000</v>
      </c>
      <c r="E3112">
        <f>VLOOKUP(D3112,LU_A!$C$2:$D$13,1,TRUE)</f>
        <v>25000</v>
      </c>
      <c r="F3112" t="str">
        <f>VLOOKUP($D3112,LU_A!$C$2:$D$13,2,TRUE)</f>
        <v>MedC</v>
      </c>
      <c r="G3112">
        <v>10</v>
      </c>
      <c r="H3112" t="s">
        <v>8221</v>
      </c>
      <c r="I3112" t="s">
        <v>8224</v>
      </c>
      <c r="J3112" t="s">
        <v>8246</v>
      </c>
      <c r="K3112">
        <v>1487465119</v>
      </c>
      <c r="L3112" s="8">
        <f t="shared" si="480"/>
        <v>42785.031469907408</v>
      </c>
      <c r="M3112" s="8">
        <f t="shared" si="483"/>
        <v>42785</v>
      </c>
      <c r="N3112" s="9">
        <f t="shared" si="484"/>
        <v>3.1469907407881692E-2</v>
      </c>
      <c r="O3112">
        <v>1484009119</v>
      </c>
      <c r="P3112" s="8">
        <f t="shared" si="481"/>
        <v>42745.031469907408</v>
      </c>
      <c r="Q3112" s="8">
        <f t="shared" si="485"/>
        <v>42745</v>
      </c>
      <c r="R3112" s="9">
        <f t="shared" si="486"/>
        <v>3.1469907407881692E-2</v>
      </c>
      <c r="S3112" t="b">
        <v>0</v>
      </c>
      <c r="T3112">
        <v>1</v>
      </c>
      <c r="U3112" t="str">
        <f t="shared" si="487"/>
        <v/>
      </c>
      <c r="V3112">
        <f t="shared" si="488"/>
        <v>1</v>
      </c>
      <c r="W3112" t="b">
        <v>0</v>
      </c>
      <c r="X3112" t="s">
        <v>8301</v>
      </c>
      <c r="Y3112" s="3">
        <f t="shared" si="489"/>
        <v>4.0000000000000002E-4</v>
      </c>
      <c r="Z3112" s="4">
        <f t="shared" si="482"/>
        <v>10</v>
      </c>
      <c r="AA3112" t="s">
        <v>8313</v>
      </c>
      <c r="AB3112" t="s">
        <v>8353</v>
      </c>
      <c r="AC3112">
        <f>1</f>
        <v>1</v>
      </c>
    </row>
    <row r="3113" spans="1:29" ht="43.2" x14ac:dyDescent="0.3">
      <c r="A3113">
        <v>3111</v>
      </c>
      <c r="B3113" s="1" t="s">
        <v>3111</v>
      </c>
      <c r="C3113" s="1" t="s">
        <v>7221</v>
      </c>
      <c r="D3113">
        <v>20000</v>
      </c>
      <c r="E3113">
        <f>VLOOKUP(D3113,LU_A!$C$2:$D$13,1,TRUE)</f>
        <v>20000</v>
      </c>
      <c r="F3113" t="str">
        <f>VLOOKUP($D3113,LU_A!$C$2:$D$13,2,TRUE)</f>
        <v>MedB</v>
      </c>
      <c r="G3113">
        <v>5328</v>
      </c>
      <c r="H3113" t="s">
        <v>8221</v>
      </c>
      <c r="I3113" t="s">
        <v>8224</v>
      </c>
      <c r="J3113" t="s">
        <v>8246</v>
      </c>
      <c r="K3113">
        <v>1412432220</v>
      </c>
      <c r="L3113" s="8">
        <f t="shared" si="480"/>
        <v>41916.595138888886</v>
      </c>
      <c r="M3113" s="8">
        <f t="shared" si="483"/>
        <v>41916</v>
      </c>
      <c r="N3113" s="9">
        <f t="shared" si="484"/>
        <v>0.59513888888614019</v>
      </c>
      <c r="O3113">
        <v>1409753820</v>
      </c>
      <c r="P3113" s="8">
        <f t="shared" si="481"/>
        <v>41885.595138888886</v>
      </c>
      <c r="Q3113" s="8">
        <f t="shared" si="485"/>
        <v>41885</v>
      </c>
      <c r="R3113" s="9">
        <f t="shared" si="486"/>
        <v>0.59513888888614019</v>
      </c>
      <c r="S3113" t="b">
        <v>0</v>
      </c>
      <c r="T3113">
        <v>76</v>
      </c>
      <c r="U3113" t="str">
        <f t="shared" si="487"/>
        <v/>
      </c>
      <c r="V3113">
        <f t="shared" si="488"/>
        <v>76</v>
      </c>
      <c r="W3113" t="b">
        <v>0</v>
      </c>
      <c r="X3113" t="s">
        <v>8301</v>
      </c>
      <c r="Y3113" s="3">
        <f t="shared" si="489"/>
        <v>0.26640000000000003</v>
      </c>
      <c r="Z3113" s="4">
        <f t="shared" si="482"/>
        <v>70.10526315789474</v>
      </c>
      <c r="AA3113" t="s">
        <v>8313</v>
      </c>
      <c r="AB3113" t="s">
        <v>8353</v>
      </c>
      <c r="AC3113">
        <f>1</f>
        <v>1</v>
      </c>
    </row>
    <row r="3114" spans="1:29" ht="43.2" x14ac:dyDescent="0.3">
      <c r="A3114">
        <v>3112</v>
      </c>
      <c r="B3114" s="1" t="s">
        <v>3112</v>
      </c>
      <c r="C3114" s="1" t="s">
        <v>7222</v>
      </c>
      <c r="D3114">
        <v>11000</v>
      </c>
      <c r="E3114">
        <f>VLOOKUP(D3114,LU_A!$C$2:$D$13,1,TRUE)</f>
        <v>10000</v>
      </c>
      <c r="F3114" t="str">
        <f>VLOOKUP($D3114,LU_A!$C$2:$D$13,2,TRUE)</f>
        <v>SmD</v>
      </c>
      <c r="G3114">
        <v>521</v>
      </c>
      <c r="H3114" t="s">
        <v>8221</v>
      </c>
      <c r="I3114" t="s">
        <v>8224</v>
      </c>
      <c r="J3114" t="s">
        <v>8246</v>
      </c>
      <c r="K3114">
        <v>1477968934</v>
      </c>
      <c r="L3114" s="8">
        <f t="shared" si="480"/>
        <v>42675.121921296297</v>
      </c>
      <c r="M3114" s="8">
        <f t="shared" si="483"/>
        <v>42675</v>
      </c>
      <c r="N3114" s="9">
        <f t="shared" si="484"/>
        <v>0.12192129629693227</v>
      </c>
      <c r="O3114">
        <v>1472784934</v>
      </c>
      <c r="P3114" s="8">
        <f t="shared" si="481"/>
        <v>42615.121921296297</v>
      </c>
      <c r="Q3114" s="8">
        <f t="shared" si="485"/>
        <v>42615</v>
      </c>
      <c r="R3114" s="9">
        <f t="shared" si="486"/>
        <v>0.12192129629693227</v>
      </c>
      <c r="S3114" t="b">
        <v>0</v>
      </c>
      <c r="T3114">
        <v>9</v>
      </c>
      <c r="U3114" t="str">
        <f t="shared" si="487"/>
        <v/>
      </c>
      <c r="V3114">
        <f t="shared" si="488"/>
        <v>9</v>
      </c>
      <c r="W3114" t="b">
        <v>0</v>
      </c>
      <c r="X3114" t="s">
        <v>8301</v>
      </c>
      <c r="Y3114" s="3">
        <f t="shared" si="489"/>
        <v>4.7363636363636365E-2</v>
      </c>
      <c r="Z3114" s="4">
        <f t="shared" si="482"/>
        <v>57.888888888888886</v>
      </c>
      <c r="AA3114" t="s">
        <v>8313</v>
      </c>
      <c r="AB3114" t="s">
        <v>8353</v>
      </c>
      <c r="AC3114">
        <f>1</f>
        <v>1</v>
      </c>
    </row>
    <row r="3115" spans="1:29" ht="43.2" x14ac:dyDescent="0.3">
      <c r="A3115">
        <v>3113</v>
      </c>
      <c r="B3115" s="1" t="s">
        <v>3113</v>
      </c>
      <c r="C3115" s="1" t="s">
        <v>7223</v>
      </c>
      <c r="D3115">
        <v>109225</v>
      </c>
      <c r="E3115">
        <f>VLOOKUP(D3115,LU_A!$C$2:$D$13,1,TRUE)</f>
        <v>50000</v>
      </c>
      <c r="F3115" t="str">
        <f>VLOOKUP($D3115,LU_A!$C$2:$D$13,2,TRUE)</f>
        <v>LgD</v>
      </c>
      <c r="G3115">
        <v>4635</v>
      </c>
      <c r="H3115" t="s">
        <v>8221</v>
      </c>
      <c r="I3115" t="s">
        <v>8224</v>
      </c>
      <c r="J3115" t="s">
        <v>8246</v>
      </c>
      <c r="K3115">
        <v>1429291982</v>
      </c>
      <c r="L3115" s="8">
        <f t="shared" si="480"/>
        <v>42111.731273148151</v>
      </c>
      <c r="M3115" s="8">
        <f t="shared" si="483"/>
        <v>42111</v>
      </c>
      <c r="N3115" s="9">
        <f t="shared" si="484"/>
        <v>0.73127314815064892</v>
      </c>
      <c r="O3115">
        <v>1426699982</v>
      </c>
      <c r="P3115" s="8">
        <f t="shared" si="481"/>
        <v>42081.731273148151</v>
      </c>
      <c r="Q3115" s="8">
        <f t="shared" si="485"/>
        <v>42081</v>
      </c>
      <c r="R3115" s="9">
        <f t="shared" si="486"/>
        <v>0.73127314815064892</v>
      </c>
      <c r="S3115" t="b">
        <v>0</v>
      </c>
      <c r="T3115">
        <v>37</v>
      </c>
      <c r="U3115" t="str">
        <f t="shared" si="487"/>
        <v/>
      </c>
      <c r="V3115">
        <f t="shared" si="488"/>
        <v>37</v>
      </c>
      <c r="W3115" t="b">
        <v>0</v>
      </c>
      <c r="X3115" t="s">
        <v>8301</v>
      </c>
      <c r="Y3115" s="3">
        <f t="shared" si="489"/>
        <v>4.2435339894712751E-2</v>
      </c>
      <c r="Z3115" s="4">
        <f t="shared" si="482"/>
        <v>125.27027027027027</v>
      </c>
      <c r="AA3115" t="s">
        <v>8313</v>
      </c>
      <c r="AB3115" t="s">
        <v>8353</v>
      </c>
      <c r="AC3115">
        <f>1</f>
        <v>1</v>
      </c>
    </row>
    <row r="3116" spans="1:29" ht="43.2" x14ac:dyDescent="0.3">
      <c r="A3116">
        <v>3114</v>
      </c>
      <c r="B3116" s="1" t="s">
        <v>3114</v>
      </c>
      <c r="C3116" s="1" t="s">
        <v>7224</v>
      </c>
      <c r="D3116">
        <v>75000</v>
      </c>
      <c r="E3116">
        <f>VLOOKUP(D3116,LU_A!$C$2:$D$13,1,TRUE)</f>
        <v>50000</v>
      </c>
      <c r="F3116" t="str">
        <f>VLOOKUP($D3116,LU_A!$C$2:$D$13,2,TRUE)</f>
        <v>LgD</v>
      </c>
      <c r="G3116">
        <v>0</v>
      </c>
      <c r="H3116" t="s">
        <v>8221</v>
      </c>
      <c r="I3116" t="s">
        <v>8224</v>
      </c>
      <c r="J3116" t="s">
        <v>8246</v>
      </c>
      <c r="K3116">
        <v>1411312250</v>
      </c>
      <c r="L3116" s="8">
        <f t="shared" si="480"/>
        <v>41903.632523148146</v>
      </c>
      <c r="M3116" s="8">
        <f t="shared" si="483"/>
        <v>41903</v>
      </c>
      <c r="N3116" s="9">
        <f t="shared" si="484"/>
        <v>0.63252314814599231</v>
      </c>
      <c r="O3116">
        <v>1406128250</v>
      </c>
      <c r="P3116" s="8">
        <f t="shared" si="481"/>
        <v>41843.632523148146</v>
      </c>
      <c r="Q3116" s="8">
        <f t="shared" si="485"/>
        <v>41843</v>
      </c>
      <c r="R3116" s="9">
        <f t="shared" si="486"/>
        <v>0.63252314814599231</v>
      </c>
      <c r="S3116" t="b">
        <v>0</v>
      </c>
      <c r="T3116">
        <v>0</v>
      </c>
      <c r="U3116" t="str">
        <f t="shared" si="487"/>
        <v/>
      </c>
      <c r="V3116">
        <f t="shared" si="488"/>
        <v>0</v>
      </c>
      <c r="W3116" t="b">
        <v>0</v>
      </c>
      <c r="X3116" t="s">
        <v>8301</v>
      </c>
      <c r="Y3116" s="3">
        <f t="shared" si="489"/>
        <v>0</v>
      </c>
      <c r="Z3116" s="4" t="str">
        <f t="shared" si="482"/>
        <v xml:space="preserve"> </v>
      </c>
      <c r="AA3116" t="s">
        <v>8313</v>
      </c>
      <c r="AB3116" t="s">
        <v>8353</v>
      </c>
      <c r="AC3116">
        <f>1</f>
        <v>1</v>
      </c>
    </row>
    <row r="3117" spans="1:29" ht="43.2" x14ac:dyDescent="0.3">
      <c r="A3117">
        <v>3115</v>
      </c>
      <c r="B3117" s="1" t="s">
        <v>3115</v>
      </c>
      <c r="C3117" s="1" t="s">
        <v>7225</v>
      </c>
      <c r="D3117">
        <v>10000</v>
      </c>
      <c r="E3117">
        <f>VLOOKUP(D3117,LU_A!$C$2:$D$13,1,TRUE)</f>
        <v>10000</v>
      </c>
      <c r="F3117" t="str">
        <f>VLOOKUP($D3117,LU_A!$C$2:$D$13,2,TRUE)</f>
        <v>SmD</v>
      </c>
      <c r="G3117">
        <v>300</v>
      </c>
      <c r="H3117" t="s">
        <v>8221</v>
      </c>
      <c r="I3117" t="s">
        <v>8235</v>
      </c>
      <c r="J3117" t="s">
        <v>8255</v>
      </c>
      <c r="K3117">
        <v>1465123427</v>
      </c>
      <c r="L3117" s="8">
        <f t="shared" si="480"/>
        <v>42526.447071759263</v>
      </c>
      <c r="M3117" s="8">
        <f t="shared" si="483"/>
        <v>42526</v>
      </c>
      <c r="N3117" s="9">
        <f t="shared" si="484"/>
        <v>0.44707175926305354</v>
      </c>
      <c r="O3117">
        <v>1462531427</v>
      </c>
      <c r="P3117" s="8">
        <f t="shared" si="481"/>
        <v>42496.447071759263</v>
      </c>
      <c r="Q3117" s="8">
        <f t="shared" si="485"/>
        <v>42496</v>
      </c>
      <c r="R3117" s="9">
        <f t="shared" si="486"/>
        <v>0.44707175926305354</v>
      </c>
      <c r="S3117" t="b">
        <v>0</v>
      </c>
      <c r="T3117">
        <v>1</v>
      </c>
      <c r="U3117" t="str">
        <f t="shared" si="487"/>
        <v/>
      </c>
      <c r="V3117">
        <f t="shared" si="488"/>
        <v>1</v>
      </c>
      <c r="W3117" t="b">
        <v>0</v>
      </c>
      <c r="X3117" t="s">
        <v>8301</v>
      </c>
      <c r="Y3117" s="3">
        <f t="shared" si="489"/>
        <v>0.03</v>
      </c>
      <c r="Z3117" s="4">
        <f t="shared" si="482"/>
        <v>300</v>
      </c>
      <c r="AA3117" t="s">
        <v>8313</v>
      </c>
      <c r="AB3117" t="s">
        <v>8353</v>
      </c>
      <c r="AC3117">
        <f>1</f>
        <v>1</v>
      </c>
    </row>
    <row r="3118" spans="1:29" ht="43.2" x14ac:dyDescent="0.3">
      <c r="A3118">
        <v>3116</v>
      </c>
      <c r="B3118" s="1" t="s">
        <v>3116</v>
      </c>
      <c r="C3118" s="1" t="s">
        <v>7226</v>
      </c>
      <c r="D3118">
        <v>750</v>
      </c>
      <c r="E3118">
        <f>VLOOKUP(D3118,LU_A!$C$2:$D$13,1,TRUE)</f>
        <v>0</v>
      </c>
      <c r="F3118" t="str">
        <f>VLOOKUP($D3118,LU_A!$C$2:$D$13,2,TRUE)</f>
        <v>SmA</v>
      </c>
      <c r="G3118">
        <v>430</v>
      </c>
      <c r="H3118" t="s">
        <v>8221</v>
      </c>
      <c r="I3118" t="s">
        <v>8224</v>
      </c>
      <c r="J3118" t="s">
        <v>8246</v>
      </c>
      <c r="K3118">
        <v>1427890925</v>
      </c>
      <c r="L3118" s="8">
        <f t="shared" si="480"/>
        <v>42095.515335648146</v>
      </c>
      <c r="M3118" s="8">
        <f t="shared" si="483"/>
        <v>42095</v>
      </c>
      <c r="N3118" s="9">
        <f t="shared" si="484"/>
        <v>0.51533564814599231</v>
      </c>
      <c r="O3118">
        <v>1426681325</v>
      </c>
      <c r="P3118" s="8">
        <f t="shared" si="481"/>
        <v>42081.515335648146</v>
      </c>
      <c r="Q3118" s="8">
        <f t="shared" si="485"/>
        <v>42081</v>
      </c>
      <c r="R3118" s="9">
        <f t="shared" si="486"/>
        <v>0.51533564814599231</v>
      </c>
      <c r="S3118" t="b">
        <v>0</v>
      </c>
      <c r="T3118">
        <v>10</v>
      </c>
      <c r="U3118" t="str">
        <f t="shared" si="487"/>
        <v/>
      </c>
      <c r="V3118">
        <f t="shared" si="488"/>
        <v>10</v>
      </c>
      <c r="W3118" t="b">
        <v>0</v>
      </c>
      <c r="X3118" t="s">
        <v>8301</v>
      </c>
      <c r="Y3118" s="3">
        <f t="shared" si="489"/>
        <v>0.57333333333333336</v>
      </c>
      <c r="Z3118" s="4">
        <f t="shared" si="482"/>
        <v>43</v>
      </c>
      <c r="AA3118" t="s">
        <v>8313</v>
      </c>
      <c r="AB3118" t="s">
        <v>8353</v>
      </c>
      <c r="AC3118">
        <f>1</f>
        <v>1</v>
      </c>
    </row>
    <row r="3119" spans="1:29" ht="43.2" x14ac:dyDescent="0.3">
      <c r="A3119">
        <v>3117</v>
      </c>
      <c r="B3119" s="1" t="s">
        <v>3117</v>
      </c>
      <c r="C3119" s="1" t="s">
        <v>7227</v>
      </c>
      <c r="D3119">
        <v>1000</v>
      </c>
      <c r="E3119">
        <f>VLOOKUP(D3119,LU_A!$C$2:$D$13,1,TRUE)</f>
        <v>1000</v>
      </c>
      <c r="F3119" t="str">
        <f>VLOOKUP($D3119,LU_A!$C$2:$D$13,2,TRUE)</f>
        <v>SmB</v>
      </c>
      <c r="G3119">
        <v>1</v>
      </c>
      <c r="H3119" t="s">
        <v>8221</v>
      </c>
      <c r="I3119" t="s">
        <v>8225</v>
      </c>
      <c r="J3119" t="s">
        <v>8247</v>
      </c>
      <c r="K3119">
        <v>1464354720</v>
      </c>
      <c r="L3119" s="8">
        <f t="shared" si="480"/>
        <v>42517.55</v>
      </c>
      <c r="M3119" s="8">
        <f t="shared" si="483"/>
        <v>42517</v>
      </c>
      <c r="N3119" s="9">
        <f t="shared" si="484"/>
        <v>0.55000000000291038</v>
      </c>
      <c r="O3119">
        <v>1463648360</v>
      </c>
      <c r="P3119" s="8">
        <f t="shared" si="481"/>
        <v>42509.374537037031</v>
      </c>
      <c r="Q3119" s="8">
        <f t="shared" si="485"/>
        <v>42509</v>
      </c>
      <c r="R3119" s="9">
        <f t="shared" si="486"/>
        <v>0.37453703703067731</v>
      </c>
      <c r="S3119" t="b">
        <v>0</v>
      </c>
      <c r="T3119">
        <v>1</v>
      </c>
      <c r="U3119" t="str">
        <f t="shared" si="487"/>
        <v/>
      </c>
      <c r="V3119">
        <f t="shared" si="488"/>
        <v>1</v>
      </c>
      <c r="W3119" t="b">
        <v>0</v>
      </c>
      <c r="X3119" t="s">
        <v>8301</v>
      </c>
      <c r="Y3119" s="3">
        <f t="shared" si="489"/>
        <v>1E-3</v>
      </c>
      <c r="Z3119" s="4">
        <f t="shared" si="482"/>
        <v>1</v>
      </c>
      <c r="AA3119" t="s">
        <v>8313</v>
      </c>
      <c r="AB3119" t="s">
        <v>8353</v>
      </c>
      <c r="AC3119">
        <f>1</f>
        <v>1</v>
      </c>
    </row>
    <row r="3120" spans="1:29" ht="28.8" x14ac:dyDescent="0.3">
      <c r="A3120">
        <v>3118</v>
      </c>
      <c r="B3120" s="1" t="s">
        <v>3118</v>
      </c>
      <c r="C3120" s="1" t="s">
        <v>7228</v>
      </c>
      <c r="D3120">
        <v>500000</v>
      </c>
      <c r="E3120">
        <f>VLOOKUP(D3120,LU_A!$C$2:$D$13,1,TRUE)</f>
        <v>50000</v>
      </c>
      <c r="F3120" t="str">
        <f>VLOOKUP($D3120,LU_A!$C$2:$D$13,2,TRUE)</f>
        <v>LgD</v>
      </c>
      <c r="G3120">
        <v>1550</v>
      </c>
      <c r="H3120" t="s">
        <v>8221</v>
      </c>
      <c r="I3120" t="s">
        <v>8235</v>
      </c>
      <c r="J3120" t="s">
        <v>8255</v>
      </c>
      <c r="K3120">
        <v>1467473723</v>
      </c>
      <c r="L3120" s="8">
        <f t="shared" si="480"/>
        <v>42553.649571759262</v>
      </c>
      <c r="M3120" s="8">
        <f t="shared" si="483"/>
        <v>42553</v>
      </c>
      <c r="N3120" s="9">
        <f t="shared" si="484"/>
        <v>0.64957175926247146</v>
      </c>
      <c r="O3120">
        <v>1465832123</v>
      </c>
      <c r="P3120" s="8">
        <f t="shared" si="481"/>
        <v>42534.649571759262</v>
      </c>
      <c r="Q3120" s="8">
        <f t="shared" si="485"/>
        <v>42534</v>
      </c>
      <c r="R3120" s="9">
        <f t="shared" si="486"/>
        <v>0.64957175926247146</v>
      </c>
      <c r="S3120" t="b">
        <v>0</v>
      </c>
      <c r="T3120">
        <v>2</v>
      </c>
      <c r="U3120" t="str">
        <f t="shared" si="487"/>
        <v/>
      </c>
      <c r="V3120">
        <f t="shared" si="488"/>
        <v>2</v>
      </c>
      <c r="W3120" t="b">
        <v>0</v>
      </c>
      <c r="X3120" t="s">
        <v>8301</v>
      </c>
      <c r="Y3120" s="3">
        <f t="shared" si="489"/>
        <v>3.0999999999999999E-3</v>
      </c>
      <c r="Z3120" s="4">
        <f t="shared" si="482"/>
        <v>775</v>
      </c>
      <c r="AA3120" t="s">
        <v>8313</v>
      </c>
      <c r="AB3120" t="s">
        <v>8353</v>
      </c>
      <c r="AC3120">
        <f>1</f>
        <v>1</v>
      </c>
    </row>
    <row r="3121" spans="1:29" ht="57.6" x14ac:dyDescent="0.3">
      <c r="A3121">
        <v>3119</v>
      </c>
      <c r="B3121" s="1" t="s">
        <v>3119</v>
      </c>
      <c r="C3121" s="1" t="s">
        <v>7229</v>
      </c>
      <c r="D3121">
        <v>10000</v>
      </c>
      <c r="E3121">
        <f>VLOOKUP(D3121,LU_A!$C$2:$D$13,1,TRUE)</f>
        <v>10000</v>
      </c>
      <c r="F3121" t="str">
        <f>VLOOKUP($D3121,LU_A!$C$2:$D$13,2,TRUE)</f>
        <v>SmD</v>
      </c>
      <c r="G3121">
        <v>5</v>
      </c>
      <c r="H3121" t="s">
        <v>8221</v>
      </c>
      <c r="I3121" t="s">
        <v>8224</v>
      </c>
      <c r="J3121" t="s">
        <v>8246</v>
      </c>
      <c r="K3121">
        <v>1427414732</v>
      </c>
      <c r="L3121" s="8">
        <f t="shared" si="480"/>
        <v>42090.003842592589</v>
      </c>
      <c r="M3121" s="8">
        <f t="shared" si="483"/>
        <v>42090</v>
      </c>
      <c r="N3121" s="9">
        <f t="shared" si="484"/>
        <v>3.8425925886258483E-3</v>
      </c>
      <c r="O3121">
        <v>1424826332</v>
      </c>
      <c r="P3121" s="8">
        <f t="shared" si="481"/>
        <v>42060.04550925926</v>
      </c>
      <c r="Q3121" s="8">
        <f t="shared" si="485"/>
        <v>42060</v>
      </c>
      <c r="R3121" s="9">
        <f t="shared" si="486"/>
        <v>4.5509259260143153E-2</v>
      </c>
      <c r="S3121" t="b">
        <v>0</v>
      </c>
      <c r="T3121">
        <v>1</v>
      </c>
      <c r="U3121" t="str">
        <f t="shared" si="487"/>
        <v/>
      </c>
      <c r="V3121">
        <f t="shared" si="488"/>
        <v>1</v>
      </c>
      <c r="W3121" t="b">
        <v>0</v>
      </c>
      <c r="X3121" t="s">
        <v>8301</v>
      </c>
      <c r="Y3121" s="3">
        <f t="shared" si="489"/>
        <v>5.0000000000000001E-4</v>
      </c>
      <c r="Z3121" s="4">
        <f t="shared" si="482"/>
        <v>5</v>
      </c>
      <c r="AA3121" t="s">
        <v>8313</v>
      </c>
      <c r="AB3121" t="s">
        <v>8353</v>
      </c>
      <c r="AC3121">
        <f>1</f>
        <v>1</v>
      </c>
    </row>
    <row r="3122" spans="1:29" ht="43.2" x14ac:dyDescent="0.3">
      <c r="A3122">
        <v>3120</v>
      </c>
      <c r="B3122" s="1" t="s">
        <v>3120</v>
      </c>
      <c r="C3122" s="1" t="s">
        <v>7230</v>
      </c>
      <c r="D3122">
        <v>1300000</v>
      </c>
      <c r="E3122">
        <f>VLOOKUP(D3122,LU_A!$C$2:$D$13,1,TRUE)</f>
        <v>50000</v>
      </c>
      <c r="F3122" t="str">
        <f>VLOOKUP($D3122,LU_A!$C$2:$D$13,2,TRUE)</f>
        <v>LgD</v>
      </c>
      <c r="G3122">
        <v>128</v>
      </c>
      <c r="H3122" t="s">
        <v>8221</v>
      </c>
      <c r="I3122" t="s">
        <v>8233</v>
      </c>
      <c r="J3122" t="s">
        <v>8249</v>
      </c>
      <c r="K3122">
        <v>1462484196</v>
      </c>
      <c r="L3122" s="8">
        <f t="shared" si="480"/>
        <v>42495.900416666671</v>
      </c>
      <c r="M3122" s="8">
        <f t="shared" si="483"/>
        <v>42495</v>
      </c>
      <c r="N3122" s="9">
        <f t="shared" si="484"/>
        <v>0.90041666667093523</v>
      </c>
      <c r="O3122">
        <v>1457303796</v>
      </c>
      <c r="P3122" s="8">
        <f t="shared" si="481"/>
        <v>42435.942083333335</v>
      </c>
      <c r="Q3122" s="8">
        <f t="shared" si="485"/>
        <v>42435</v>
      </c>
      <c r="R3122" s="9">
        <f t="shared" si="486"/>
        <v>0.94208333333517658</v>
      </c>
      <c r="S3122" t="b">
        <v>0</v>
      </c>
      <c r="T3122">
        <v>10</v>
      </c>
      <c r="U3122" t="str">
        <f t="shared" si="487"/>
        <v/>
      </c>
      <c r="V3122">
        <f t="shared" si="488"/>
        <v>10</v>
      </c>
      <c r="W3122" t="b">
        <v>0</v>
      </c>
      <c r="X3122" t="s">
        <v>8301</v>
      </c>
      <c r="Y3122" s="3">
        <f t="shared" si="489"/>
        <v>9.8461538461538464E-5</v>
      </c>
      <c r="Z3122" s="4">
        <f t="shared" si="482"/>
        <v>12.8</v>
      </c>
      <c r="AA3122" t="s">
        <v>8313</v>
      </c>
      <c r="AB3122" t="s">
        <v>8353</v>
      </c>
      <c r="AC3122">
        <f>1</f>
        <v>1</v>
      </c>
    </row>
    <row r="3123" spans="1:29" ht="28.8" x14ac:dyDescent="0.3">
      <c r="A3123">
        <v>3121</v>
      </c>
      <c r="B3123" s="1" t="s">
        <v>3121</v>
      </c>
      <c r="C3123" s="1" t="s">
        <v>7231</v>
      </c>
      <c r="D3123">
        <v>1500</v>
      </c>
      <c r="E3123">
        <f>VLOOKUP(D3123,LU_A!$C$2:$D$13,1,TRUE)</f>
        <v>1000</v>
      </c>
      <c r="F3123" t="str">
        <f>VLOOKUP($D3123,LU_A!$C$2:$D$13,2,TRUE)</f>
        <v>SmB</v>
      </c>
      <c r="G3123">
        <v>10</v>
      </c>
      <c r="H3123" t="s">
        <v>8220</v>
      </c>
      <c r="I3123" t="s">
        <v>8229</v>
      </c>
      <c r="J3123" t="s">
        <v>8251</v>
      </c>
      <c r="K3123">
        <v>1411748335</v>
      </c>
      <c r="L3123" s="8">
        <f t="shared" si="480"/>
        <v>41908.679803240739</v>
      </c>
      <c r="M3123" s="8">
        <f t="shared" si="483"/>
        <v>41908</v>
      </c>
      <c r="N3123" s="9">
        <f t="shared" si="484"/>
        <v>0.67980324073869269</v>
      </c>
      <c r="O3123">
        <v>1406564335</v>
      </c>
      <c r="P3123" s="8">
        <f t="shared" si="481"/>
        <v>41848.679803240739</v>
      </c>
      <c r="Q3123" s="8">
        <f t="shared" si="485"/>
        <v>41848</v>
      </c>
      <c r="R3123" s="9">
        <f t="shared" si="486"/>
        <v>0.67980324073869269</v>
      </c>
      <c r="S3123" t="b">
        <v>0</v>
      </c>
      <c r="T3123">
        <v>1</v>
      </c>
      <c r="U3123" t="str">
        <f t="shared" si="487"/>
        <v/>
      </c>
      <c r="V3123" t="str">
        <f t="shared" si="488"/>
        <v/>
      </c>
      <c r="W3123" t="b">
        <v>0</v>
      </c>
      <c r="X3123" t="s">
        <v>8301</v>
      </c>
      <c r="Y3123" s="3">
        <f t="shared" si="489"/>
        <v>6.6666666666666671E-3</v>
      </c>
      <c r="Z3123" s="4">
        <f t="shared" si="482"/>
        <v>10</v>
      </c>
      <c r="AA3123" t="s">
        <v>8313</v>
      </c>
      <c r="AB3123" t="s">
        <v>8353</v>
      </c>
      <c r="AC3123">
        <f>1</f>
        <v>1</v>
      </c>
    </row>
    <row r="3124" spans="1:29" x14ac:dyDescent="0.3">
      <c r="A3124">
        <v>3122</v>
      </c>
      <c r="B3124" s="1" t="s">
        <v>3122</v>
      </c>
      <c r="C3124" s="1" t="s">
        <v>7232</v>
      </c>
      <c r="D3124">
        <v>199</v>
      </c>
      <c r="E3124">
        <f>VLOOKUP(D3124,LU_A!$C$2:$D$13,1,TRUE)</f>
        <v>0</v>
      </c>
      <c r="F3124" t="str">
        <f>VLOOKUP($D3124,LU_A!$C$2:$D$13,2,TRUE)</f>
        <v>SmA</v>
      </c>
      <c r="G3124">
        <v>116</v>
      </c>
      <c r="H3124" t="s">
        <v>8220</v>
      </c>
      <c r="I3124" t="s">
        <v>8224</v>
      </c>
      <c r="J3124" t="s">
        <v>8246</v>
      </c>
      <c r="K3124">
        <v>1478733732</v>
      </c>
      <c r="L3124" s="8">
        <f t="shared" si="480"/>
        <v>42683.973750000005</v>
      </c>
      <c r="M3124" s="8">
        <f t="shared" si="483"/>
        <v>42683</v>
      </c>
      <c r="N3124" s="9">
        <f t="shared" si="484"/>
        <v>0.97375000000465661</v>
      </c>
      <c r="O3124">
        <v>1478298132</v>
      </c>
      <c r="P3124" s="8">
        <f t="shared" si="481"/>
        <v>42678.932083333333</v>
      </c>
      <c r="Q3124" s="8">
        <f t="shared" si="485"/>
        <v>42678</v>
      </c>
      <c r="R3124" s="9">
        <f t="shared" si="486"/>
        <v>0.93208333333313931</v>
      </c>
      <c r="S3124" t="b">
        <v>0</v>
      </c>
      <c r="T3124">
        <v>2</v>
      </c>
      <c r="U3124" t="str">
        <f t="shared" si="487"/>
        <v/>
      </c>
      <c r="V3124" t="str">
        <f t="shared" si="488"/>
        <v/>
      </c>
      <c r="W3124" t="b">
        <v>0</v>
      </c>
      <c r="X3124" t="s">
        <v>8301</v>
      </c>
      <c r="Y3124" s="3">
        <f t="shared" si="489"/>
        <v>0.58291457286432158</v>
      </c>
      <c r="Z3124" s="4">
        <f t="shared" si="482"/>
        <v>58</v>
      </c>
      <c r="AA3124" t="s">
        <v>8313</v>
      </c>
      <c r="AB3124" t="s">
        <v>8353</v>
      </c>
      <c r="AC3124">
        <f>1</f>
        <v>1</v>
      </c>
    </row>
    <row r="3125" spans="1:29" ht="43.2" x14ac:dyDescent="0.3">
      <c r="A3125">
        <v>3123</v>
      </c>
      <c r="B3125" s="1" t="s">
        <v>3123</v>
      </c>
      <c r="C3125" s="1" t="s">
        <v>7233</v>
      </c>
      <c r="D3125">
        <v>125000</v>
      </c>
      <c r="E3125">
        <f>VLOOKUP(D3125,LU_A!$C$2:$D$13,1,TRUE)</f>
        <v>50000</v>
      </c>
      <c r="F3125" t="str">
        <f>VLOOKUP($D3125,LU_A!$C$2:$D$13,2,TRUE)</f>
        <v>LgD</v>
      </c>
      <c r="G3125">
        <v>85192</v>
      </c>
      <c r="H3125" t="s">
        <v>8220</v>
      </c>
      <c r="I3125" t="s">
        <v>8224</v>
      </c>
      <c r="J3125" t="s">
        <v>8246</v>
      </c>
      <c r="K3125">
        <v>1468108198</v>
      </c>
      <c r="L3125" s="8">
        <f t="shared" si="480"/>
        <v>42560.993032407408</v>
      </c>
      <c r="M3125" s="8">
        <f t="shared" si="483"/>
        <v>42560</v>
      </c>
      <c r="N3125" s="9">
        <f t="shared" si="484"/>
        <v>0.99303240740846377</v>
      </c>
      <c r="O3125">
        <v>1465516198</v>
      </c>
      <c r="P3125" s="8">
        <f t="shared" si="481"/>
        <v>42530.993032407408</v>
      </c>
      <c r="Q3125" s="8">
        <f t="shared" si="485"/>
        <v>42530</v>
      </c>
      <c r="R3125" s="9">
        <f t="shared" si="486"/>
        <v>0.99303240740846377</v>
      </c>
      <c r="S3125" t="b">
        <v>0</v>
      </c>
      <c r="T3125">
        <v>348</v>
      </c>
      <c r="U3125" t="str">
        <f t="shared" si="487"/>
        <v/>
      </c>
      <c r="V3125" t="str">
        <f t="shared" si="488"/>
        <v/>
      </c>
      <c r="W3125" t="b">
        <v>0</v>
      </c>
      <c r="X3125" t="s">
        <v>8301</v>
      </c>
      <c r="Y3125" s="3">
        <f t="shared" si="489"/>
        <v>0.68153600000000003</v>
      </c>
      <c r="Z3125" s="4">
        <f t="shared" si="482"/>
        <v>244.80459770114942</v>
      </c>
      <c r="AA3125" t="s">
        <v>8313</v>
      </c>
      <c r="AB3125" t="s">
        <v>8353</v>
      </c>
      <c r="AC3125">
        <f>1</f>
        <v>1</v>
      </c>
    </row>
    <row r="3126" spans="1:29" ht="43.2" x14ac:dyDescent="0.3">
      <c r="A3126">
        <v>3124</v>
      </c>
      <c r="B3126" s="1" t="s">
        <v>3124</v>
      </c>
      <c r="C3126" s="1" t="s">
        <v>7234</v>
      </c>
      <c r="D3126">
        <v>800000</v>
      </c>
      <c r="E3126">
        <f>VLOOKUP(D3126,LU_A!$C$2:$D$13,1,TRUE)</f>
        <v>50000</v>
      </c>
      <c r="F3126" t="str">
        <f>VLOOKUP($D3126,LU_A!$C$2:$D$13,2,TRUE)</f>
        <v>LgD</v>
      </c>
      <c r="G3126">
        <v>26</v>
      </c>
      <c r="H3126" t="s">
        <v>8220</v>
      </c>
      <c r="I3126" t="s">
        <v>8224</v>
      </c>
      <c r="J3126" t="s">
        <v>8246</v>
      </c>
      <c r="K3126">
        <v>1422902601</v>
      </c>
      <c r="L3126" s="8">
        <f t="shared" si="480"/>
        <v>42037.780104166668</v>
      </c>
      <c r="M3126" s="8">
        <f t="shared" si="483"/>
        <v>42037</v>
      </c>
      <c r="N3126" s="9">
        <f t="shared" si="484"/>
        <v>0.78010416666802485</v>
      </c>
      <c r="O3126">
        <v>1417718601</v>
      </c>
      <c r="P3126" s="8">
        <f t="shared" si="481"/>
        <v>41977.780104166668</v>
      </c>
      <c r="Q3126" s="8">
        <f t="shared" si="485"/>
        <v>41977</v>
      </c>
      <c r="R3126" s="9">
        <f t="shared" si="486"/>
        <v>0.78010416666802485</v>
      </c>
      <c r="S3126" t="b">
        <v>0</v>
      </c>
      <c r="T3126">
        <v>4</v>
      </c>
      <c r="U3126" t="str">
        <f t="shared" si="487"/>
        <v/>
      </c>
      <c r="V3126" t="str">
        <f t="shared" si="488"/>
        <v/>
      </c>
      <c r="W3126" t="b">
        <v>0</v>
      </c>
      <c r="X3126" t="s">
        <v>8301</v>
      </c>
      <c r="Y3126" s="3">
        <f t="shared" si="489"/>
        <v>3.2499999999999997E-5</v>
      </c>
      <c r="Z3126" s="4">
        <f t="shared" si="482"/>
        <v>6.5</v>
      </c>
      <c r="AA3126" t="s">
        <v>8313</v>
      </c>
      <c r="AB3126" t="s">
        <v>8353</v>
      </c>
      <c r="AC3126">
        <f>1</f>
        <v>1</v>
      </c>
    </row>
    <row r="3127" spans="1:29" x14ac:dyDescent="0.3">
      <c r="A3127">
        <v>3125</v>
      </c>
      <c r="B3127" s="1" t="s">
        <v>3125</v>
      </c>
      <c r="C3127" s="1" t="s">
        <v>7235</v>
      </c>
      <c r="D3127">
        <v>1500000</v>
      </c>
      <c r="E3127">
        <f>VLOOKUP(D3127,LU_A!$C$2:$D$13,1,TRUE)</f>
        <v>50000</v>
      </c>
      <c r="F3127" t="str">
        <f>VLOOKUP($D3127,LU_A!$C$2:$D$13,2,TRUE)</f>
        <v>LgD</v>
      </c>
      <c r="G3127">
        <v>0</v>
      </c>
      <c r="H3127" t="s">
        <v>8220</v>
      </c>
      <c r="I3127" t="s">
        <v>8224</v>
      </c>
      <c r="J3127" t="s">
        <v>8246</v>
      </c>
      <c r="K3127">
        <v>1452142672</v>
      </c>
      <c r="L3127" s="8">
        <f t="shared" si="480"/>
        <v>42376.20685185185</v>
      </c>
      <c r="M3127" s="8">
        <f t="shared" si="483"/>
        <v>42376</v>
      </c>
      <c r="N3127" s="9">
        <f t="shared" si="484"/>
        <v>0.20685185184993315</v>
      </c>
      <c r="O3127">
        <v>1449550672</v>
      </c>
      <c r="P3127" s="8">
        <f t="shared" si="481"/>
        <v>42346.20685185185</v>
      </c>
      <c r="Q3127" s="8">
        <f t="shared" si="485"/>
        <v>42346</v>
      </c>
      <c r="R3127" s="9">
        <f t="shared" si="486"/>
        <v>0.20685185184993315</v>
      </c>
      <c r="S3127" t="b">
        <v>0</v>
      </c>
      <c r="T3127">
        <v>0</v>
      </c>
      <c r="U3127" t="str">
        <f t="shared" si="487"/>
        <v/>
      </c>
      <c r="V3127" t="str">
        <f t="shared" si="488"/>
        <v/>
      </c>
      <c r="W3127" t="b">
        <v>0</v>
      </c>
      <c r="X3127" t="s">
        <v>8301</v>
      </c>
      <c r="Y3127" s="3">
        <f t="shared" si="489"/>
        <v>0</v>
      </c>
      <c r="Z3127" s="4" t="str">
        <f t="shared" si="482"/>
        <v xml:space="preserve"> </v>
      </c>
      <c r="AA3127" t="s">
        <v>8313</v>
      </c>
      <c r="AB3127" t="s">
        <v>8353</v>
      </c>
      <c r="AC3127">
        <f>1</f>
        <v>1</v>
      </c>
    </row>
    <row r="3128" spans="1:29" ht="72" x14ac:dyDescent="0.3">
      <c r="A3128">
        <v>3126</v>
      </c>
      <c r="B3128" s="1" t="s">
        <v>3126</v>
      </c>
      <c r="C3128" s="1" t="s">
        <v>7236</v>
      </c>
      <c r="D3128">
        <v>25000</v>
      </c>
      <c r="E3128">
        <f>VLOOKUP(D3128,LU_A!$C$2:$D$13,1,TRUE)</f>
        <v>25000</v>
      </c>
      <c r="F3128" t="str">
        <f>VLOOKUP($D3128,LU_A!$C$2:$D$13,2,TRUE)</f>
        <v>MedC</v>
      </c>
      <c r="G3128">
        <v>1040</v>
      </c>
      <c r="H3128" t="s">
        <v>8220</v>
      </c>
      <c r="I3128" t="s">
        <v>8224</v>
      </c>
      <c r="J3128" t="s">
        <v>8246</v>
      </c>
      <c r="K3128">
        <v>1459121162</v>
      </c>
      <c r="L3128" s="8">
        <f t="shared" si="480"/>
        <v>42456.976412037038</v>
      </c>
      <c r="M3128" s="8">
        <f t="shared" si="483"/>
        <v>42456</v>
      </c>
      <c r="N3128" s="9">
        <f t="shared" si="484"/>
        <v>0.97641203703824431</v>
      </c>
      <c r="O3128">
        <v>1456532762</v>
      </c>
      <c r="P3128" s="8">
        <f t="shared" si="481"/>
        <v>42427.01807870371</v>
      </c>
      <c r="Q3128" s="8">
        <f t="shared" si="485"/>
        <v>42427</v>
      </c>
      <c r="R3128" s="9">
        <f t="shared" si="486"/>
        <v>1.8078703709761612E-2</v>
      </c>
      <c r="S3128" t="b">
        <v>0</v>
      </c>
      <c r="T3128">
        <v>17</v>
      </c>
      <c r="U3128" t="str">
        <f t="shared" si="487"/>
        <v/>
      </c>
      <c r="V3128" t="str">
        <f t="shared" si="488"/>
        <v/>
      </c>
      <c r="W3128" t="b">
        <v>0</v>
      </c>
      <c r="X3128" t="s">
        <v>8301</v>
      </c>
      <c r="Y3128" s="3">
        <f t="shared" si="489"/>
        <v>4.1599999999999998E-2</v>
      </c>
      <c r="Z3128" s="4">
        <f t="shared" si="482"/>
        <v>61.176470588235297</v>
      </c>
      <c r="AA3128" t="s">
        <v>8313</v>
      </c>
      <c r="AB3128" t="s">
        <v>8353</v>
      </c>
      <c r="AC3128">
        <f>1</f>
        <v>1</v>
      </c>
    </row>
    <row r="3129" spans="1:29" ht="43.2" x14ac:dyDescent="0.3">
      <c r="A3129">
        <v>3127</v>
      </c>
      <c r="B3129" s="1" t="s">
        <v>3127</v>
      </c>
      <c r="C3129" s="1" t="s">
        <v>7237</v>
      </c>
      <c r="D3129">
        <v>100000</v>
      </c>
      <c r="E3129">
        <f>VLOOKUP(D3129,LU_A!$C$2:$D$13,1,TRUE)</f>
        <v>50000</v>
      </c>
      <c r="F3129" t="str">
        <f>VLOOKUP($D3129,LU_A!$C$2:$D$13,2,TRUE)</f>
        <v>LgD</v>
      </c>
      <c r="G3129">
        <v>0</v>
      </c>
      <c r="H3129" t="s">
        <v>8220</v>
      </c>
      <c r="I3129" t="s">
        <v>8224</v>
      </c>
      <c r="J3129" t="s">
        <v>8246</v>
      </c>
      <c r="K3129">
        <v>1425242029</v>
      </c>
      <c r="L3129" s="8">
        <f t="shared" si="480"/>
        <v>42064.856817129628</v>
      </c>
      <c r="M3129" s="8">
        <f t="shared" si="483"/>
        <v>42064</v>
      </c>
      <c r="N3129" s="9">
        <f t="shared" si="484"/>
        <v>0.85681712962832535</v>
      </c>
      <c r="O3129">
        <v>1422650029</v>
      </c>
      <c r="P3129" s="8">
        <f t="shared" si="481"/>
        <v>42034.856817129628</v>
      </c>
      <c r="Q3129" s="8">
        <f t="shared" si="485"/>
        <v>42034</v>
      </c>
      <c r="R3129" s="9">
        <f t="shared" si="486"/>
        <v>0.85681712962832535</v>
      </c>
      <c r="S3129" t="b">
        <v>0</v>
      </c>
      <c r="T3129">
        <v>0</v>
      </c>
      <c r="U3129" t="str">
        <f t="shared" si="487"/>
        <v/>
      </c>
      <c r="V3129" t="str">
        <f t="shared" si="488"/>
        <v/>
      </c>
      <c r="W3129" t="b">
        <v>0</v>
      </c>
      <c r="X3129" t="s">
        <v>8301</v>
      </c>
      <c r="Y3129" s="3">
        <f t="shared" si="489"/>
        <v>0</v>
      </c>
      <c r="Z3129" s="4" t="str">
        <f t="shared" si="482"/>
        <v xml:space="preserve"> </v>
      </c>
      <c r="AA3129" t="s">
        <v>8313</v>
      </c>
      <c r="AB3129" t="s">
        <v>8353</v>
      </c>
      <c r="AC3129">
        <f>1</f>
        <v>1</v>
      </c>
    </row>
    <row r="3130" spans="1:29" ht="43.2" x14ac:dyDescent="0.3">
      <c r="A3130">
        <v>3128</v>
      </c>
      <c r="B3130" s="1" t="s">
        <v>3128</v>
      </c>
      <c r="C3130" s="1" t="s">
        <v>7238</v>
      </c>
      <c r="D3130">
        <v>15000</v>
      </c>
      <c r="E3130">
        <f>VLOOKUP(D3130,LU_A!$C$2:$D$13,1,TRUE)</f>
        <v>15000</v>
      </c>
      <c r="F3130" t="str">
        <f>VLOOKUP($D3130,LU_A!$C$2:$D$13,2,TRUE)</f>
        <v>MedA</v>
      </c>
      <c r="G3130">
        <v>16291</v>
      </c>
      <c r="H3130" t="s">
        <v>8222</v>
      </c>
      <c r="I3130" t="s">
        <v>8224</v>
      </c>
      <c r="J3130" t="s">
        <v>8246</v>
      </c>
      <c r="K3130">
        <v>1489690141</v>
      </c>
      <c r="L3130" s="8">
        <f t="shared" si="480"/>
        <v>42810.784039351856</v>
      </c>
      <c r="M3130" s="8">
        <f t="shared" si="483"/>
        <v>42810</v>
      </c>
      <c r="N3130" s="9">
        <f t="shared" si="484"/>
        <v>0.784039351856336</v>
      </c>
      <c r="O3130">
        <v>1487101741</v>
      </c>
      <c r="P3130" s="8">
        <f t="shared" si="481"/>
        <v>42780.825706018513</v>
      </c>
      <c r="Q3130" s="8">
        <f t="shared" si="485"/>
        <v>42780</v>
      </c>
      <c r="R3130" s="9">
        <f t="shared" si="486"/>
        <v>0.82570601851330139</v>
      </c>
      <c r="S3130" t="b">
        <v>0</v>
      </c>
      <c r="T3130">
        <v>117</v>
      </c>
      <c r="U3130" t="str">
        <f t="shared" si="487"/>
        <v/>
      </c>
      <c r="V3130" t="str">
        <f t="shared" si="488"/>
        <v/>
      </c>
      <c r="W3130" t="b">
        <v>0</v>
      </c>
      <c r="X3130" t="s">
        <v>8269</v>
      </c>
      <c r="Y3130" s="3">
        <f t="shared" si="489"/>
        <v>1.0860666666666667</v>
      </c>
      <c r="Z3130" s="4">
        <f t="shared" si="482"/>
        <v>139.23931623931625</v>
      </c>
      <c r="AA3130" t="s">
        <v>8313</v>
      </c>
      <c r="AB3130" t="s">
        <v>8314</v>
      </c>
      <c r="AC3130">
        <f>1</f>
        <v>1</v>
      </c>
    </row>
    <row r="3131" spans="1:29" ht="43.2" x14ac:dyDescent="0.3">
      <c r="A3131">
        <v>3129</v>
      </c>
      <c r="B3131" s="1" t="s">
        <v>3129</v>
      </c>
      <c r="C3131" s="1" t="s">
        <v>7239</v>
      </c>
      <c r="D3131">
        <v>1250</v>
      </c>
      <c r="E3131">
        <f>VLOOKUP(D3131,LU_A!$C$2:$D$13,1,TRUE)</f>
        <v>1000</v>
      </c>
      <c r="F3131" t="str">
        <f>VLOOKUP($D3131,LU_A!$C$2:$D$13,2,TRUE)</f>
        <v>SmB</v>
      </c>
      <c r="G3131">
        <v>10</v>
      </c>
      <c r="H3131" t="s">
        <v>8222</v>
      </c>
      <c r="I3131" t="s">
        <v>8224</v>
      </c>
      <c r="J3131" t="s">
        <v>8246</v>
      </c>
      <c r="K3131">
        <v>1492542819</v>
      </c>
      <c r="L3131" s="8">
        <f t="shared" si="480"/>
        <v>42843.801145833335</v>
      </c>
      <c r="M3131" s="8">
        <f t="shared" si="483"/>
        <v>42843</v>
      </c>
      <c r="N3131" s="9">
        <f t="shared" si="484"/>
        <v>0.80114583333488554</v>
      </c>
      <c r="O3131">
        <v>1489090419</v>
      </c>
      <c r="P3131" s="8">
        <f t="shared" si="481"/>
        <v>42803.842812499999</v>
      </c>
      <c r="Q3131" s="8">
        <f t="shared" si="485"/>
        <v>42803</v>
      </c>
      <c r="R3131" s="9">
        <f t="shared" si="486"/>
        <v>0.84281249999912689</v>
      </c>
      <c r="S3131" t="b">
        <v>0</v>
      </c>
      <c r="T3131">
        <v>1</v>
      </c>
      <c r="U3131" t="str">
        <f t="shared" si="487"/>
        <v/>
      </c>
      <c r="V3131" t="str">
        <f t="shared" si="488"/>
        <v/>
      </c>
      <c r="W3131" t="b">
        <v>0</v>
      </c>
      <c r="X3131" t="s">
        <v>8269</v>
      </c>
      <c r="Y3131" s="3">
        <f t="shared" si="489"/>
        <v>8.0000000000000002E-3</v>
      </c>
      <c r="Z3131" s="4">
        <f t="shared" si="482"/>
        <v>10</v>
      </c>
      <c r="AA3131" t="s">
        <v>8313</v>
      </c>
      <c r="AB3131" t="s">
        <v>8314</v>
      </c>
      <c r="AC3131">
        <f>1</f>
        <v>1</v>
      </c>
    </row>
    <row r="3132" spans="1:29" ht="43.2" x14ac:dyDescent="0.3">
      <c r="A3132">
        <v>3130</v>
      </c>
      <c r="B3132" s="1" t="s">
        <v>3130</v>
      </c>
      <c r="C3132" s="1" t="s">
        <v>7240</v>
      </c>
      <c r="D3132">
        <v>10000</v>
      </c>
      <c r="E3132">
        <f>VLOOKUP(D3132,LU_A!$C$2:$D$13,1,TRUE)</f>
        <v>10000</v>
      </c>
      <c r="F3132" t="str">
        <f>VLOOKUP($D3132,LU_A!$C$2:$D$13,2,TRUE)</f>
        <v>SmD</v>
      </c>
      <c r="G3132">
        <v>375</v>
      </c>
      <c r="H3132" t="s">
        <v>8222</v>
      </c>
      <c r="I3132" t="s">
        <v>8224</v>
      </c>
      <c r="J3132" t="s">
        <v>8246</v>
      </c>
      <c r="K3132">
        <v>1492145940</v>
      </c>
      <c r="L3132" s="8">
        <f t="shared" si="480"/>
        <v>42839.207638888889</v>
      </c>
      <c r="M3132" s="8">
        <f t="shared" si="483"/>
        <v>42839</v>
      </c>
      <c r="N3132" s="9">
        <f t="shared" si="484"/>
        <v>0.20763888888905058</v>
      </c>
      <c r="O3132">
        <v>1489504916</v>
      </c>
      <c r="P3132" s="8">
        <f t="shared" si="481"/>
        <v>42808.640231481477</v>
      </c>
      <c r="Q3132" s="8">
        <f t="shared" si="485"/>
        <v>42808</v>
      </c>
      <c r="R3132" s="9">
        <f t="shared" si="486"/>
        <v>0.64023148147680331</v>
      </c>
      <c r="S3132" t="b">
        <v>0</v>
      </c>
      <c r="T3132">
        <v>4</v>
      </c>
      <c r="U3132" t="str">
        <f t="shared" si="487"/>
        <v/>
      </c>
      <c r="V3132" t="str">
        <f t="shared" si="488"/>
        <v/>
      </c>
      <c r="W3132" t="b">
        <v>0</v>
      </c>
      <c r="X3132" t="s">
        <v>8269</v>
      </c>
      <c r="Y3132" s="3">
        <f t="shared" si="489"/>
        <v>3.7499999999999999E-2</v>
      </c>
      <c r="Z3132" s="4">
        <f t="shared" si="482"/>
        <v>93.75</v>
      </c>
      <c r="AA3132" t="s">
        <v>8313</v>
      </c>
      <c r="AB3132" t="s">
        <v>8314</v>
      </c>
      <c r="AC3132">
        <f>1</f>
        <v>1</v>
      </c>
    </row>
    <row r="3133" spans="1:29" ht="28.8" x14ac:dyDescent="0.3">
      <c r="A3133">
        <v>3131</v>
      </c>
      <c r="B3133" s="1" t="s">
        <v>3131</v>
      </c>
      <c r="C3133" s="1" t="s">
        <v>7241</v>
      </c>
      <c r="D3133">
        <v>4100</v>
      </c>
      <c r="E3133">
        <f>VLOOKUP(D3133,LU_A!$C$2:$D$13,1,TRUE)</f>
        <v>1000</v>
      </c>
      <c r="F3133" t="str">
        <f>VLOOKUP($D3133,LU_A!$C$2:$D$13,2,TRUE)</f>
        <v>SmB</v>
      </c>
      <c r="G3133">
        <v>645</v>
      </c>
      <c r="H3133" t="s">
        <v>8222</v>
      </c>
      <c r="I3133" t="s">
        <v>8224</v>
      </c>
      <c r="J3133" t="s">
        <v>8246</v>
      </c>
      <c r="K3133">
        <v>1491656045</v>
      </c>
      <c r="L3133" s="8">
        <f t="shared" si="480"/>
        <v>42833.537557870368</v>
      </c>
      <c r="M3133" s="8">
        <f t="shared" si="483"/>
        <v>42833</v>
      </c>
      <c r="N3133" s="9">
        <f t="shared" si="484"/>
        <v>0.53755787036789116</v>
      </c>
      <c r="O3133">
        <v>1489067645</v>
      </c>
      <c r="P3133" s="8">
        <f t="shared" si="481"/>
        <v>42803.579224537039</v>
      </c>
      <c r="Q3133" s="8">
        <f t="shared" si="485"/>
        <v>42803</v>
      </c>
      <c r="R3133" s="9">
        <f t="shared" si="486"/>
        <v>0.57922453703940846</v>
      </c>
      <c r="S3133" t="b">
        <v>0</v>
      </c>
      <c r="T3133">
        <v>12</v>
      </c>
      <c r="U3133" t="str">
        <f t="shared" si="487"/>
        <v/>
      </c>
      <c r="V3133" t="str">
        <f t="shared" si="488"/>
        <v/>
      </c>
      <c r="W3133" t="b">
        <v>0</v>
      </c>
      <c r="X3133" t="s">
        <v>8269</v>
      </c>
      <c r="Y3133" s="3">
        <f t="shared" si="489"/>
        <v>0.15731707317073171</v>
      </c>
      <c r="Z3133" s="4">
        <f t="shared" si="482"/>
        <v>53.75</v>
      </c>
      <c r="AA3133" t="s">
        <v>8313</v>
      </c>
      <c r="AB3133" t="s">
        <v>8314</v>
      </c>
      <c r="AC3133">
        <f>1</f>
        <v>1</v>
      </c>
    </row>
    <row r="3134" spans="1:29" ht="28.8" x14ac:dyDescent="0.3">
      <c r="A3134">
        <v>3132</v>
      </c>
      <c r="B3134" s="1" t="s">
        <v>3132</v>
      </c>
      <c r="C3134" s="1" t="s">
        <v>7242</v>
      </c>
      <c r="D3134">
        <v>30000</v>
      </c>
      <c r="E3134">
        <f>VLOOKUP(D3134,LU_A!$C$2:$D$13,1,TRUE)</f>
        <v>30000</v>
      </c>
      <c r="F3134" t="str">
        <f>VLOOKUP($D3134,LU_A!$C$2:$D$13,2,TRUE)</f>
        <v>MedD</v>
      </c>
      <c r="G3134">
        <v>10</v>
      </c>
      <c r="H3134" t="s">
        <v>8222</v>
      </c>
      <c r="I3134" t="s">
        <v>8224</v>
      </c>
      <c r="J3134" t="s">
        <v>8246</v>
      </c>
      <c r="K3134">
        <v>1492759460</v>
      </c>
      <c r="L3134" s="8">
        <f t="shared" si="480"/>
        <v>42846.308564814812</v>
      </c>
      <c r="M3134" s="8">
        <f t="shared" si="483"/>
        <v>42846</v>
      </c>
      <c r="N3134" s="9">
        <f t="shared" si="484"/>
        <v>0.30856481481168885</v>
      </c>
      <c r="O3134">
        <v>1487579060</v>
      </c>
      <c r="P3134" s="8">
        <f t="shared" si="481"/>
        <v>42786.350231481483</v>
      </c>
      <c r="Q3134" s="8">
        <f t="shared" si="485"/>
        <v>42786</v>
      </c>
      <c r="R3134" s="9">
        <f t="shared" si="486"/>
        <v>0.35023148148320615</v>
      </c>
      <c r="S3134" t="b">
        <v>0</v>
      </c>
      <c r="T3134">
        <v>1</v>
      </c>
      <c r="U3134" t="str">
        <f t="shared" si="487"/>
        <v/>
      </c>
      <c r="V3134" t="str">
        <f t="shared" si="488"/>
        <v/>
      </c>
      <c r="W3134" t="b">
        <v>0</v>
      </c>
      <c r="X3134" t="s">
        <v>8269</v>
      </c>
      <c r="Y3134" s="3">
        <f t="shared" si="489"/>
        <v>3.3333333333333332E-4</v>
      </c>
      <c r="Z3134" s="4">
        <f t="shared" si="482"/>
        <v>10</v>
      </c>
      <c r="AA3134" t="s">
        <v>8313</v>
      </c>
      <c r="AB3134" t="s">
        <v>8314</v>
      </c>
      <c r="AC3134">
        <f>1</f>
        <v>1</v>
      </c>
    </row>
    <row r="3135" spans="1:29" ht="43.2" x14ac:dyDescent="0.3">
      <c r="A3135">
        <v>3133</v>
      </c>
      <c r="B3135" s="1" t="s">
        <v>3133</v>
      </c>
      <c r="C3135" s="1" t="s">
        <v>7243</v>
      </c>
      <c r="D3135">
        <v>500</v>
      </c>
      <c r="E3135">
        <f>VLOOKUP(D3135,LU_A!$C$2:$D$13,1,TRUE)</f>
        <v>0</v>
      </c>
      <c r="F3135" t="str">
        <f>VLOOKUP($D3135,LU_A!$C$2:$D$13,2,TRUE)</f>
        <v>SmA</v>
      </c>
      <c r="G3135">
        <v>540</v>
      </c>
      <c r="H3135" t="s">
        <v>8222</v>
      </c>
      <c r="I3135" t="s">
        <v>8225</v>
      </c>
      <c r="J3135" t="s">
        <v>8247</v>
      </c>
      <c r="K3135">
        <v>1490358834</v>
      </c>
      <c r="L3135" s="8">
        <f t="shared" si="480"/>
        <v>42818.523541666669</v>
      </c>
      <c r="M3135" s="8">
        <f t="shared" si="483"/>
        <v>42818</v>
      </c>
      <c r="N3135" s="9">
        <f t="shared" si="484"/>
        <v>0.523541666669189</v>
      </c>
      <c r="O3135">
        <v>1487770434</v>
      </c>
      <c r="P3135" s="8">
        <f t="shared" si="481"/>
        <v>42788.565208333333</v>
      </c>
      <c r="Q3135" s="8">
        <f t="shared" si="485"/>
        <v>42788</v>
      </c>
      <c r="R3135" s="9">
        <f t="shared" si="486"/>
        <v>0.56520833333343035</v>
      </c>
      <c r="S3135" t="b">
        <v>0</v>
      </c>
      <c r="T3135">
        <v>16</v>
      </c>
      <c r="U3135" t="str">
        <f t="shared" si="487"/>
        <v/>
      </c>
      <c r="V3135" t="str">
        <f t="shared" si="488"/>
        <v/>
      </c>
      <c r="W3135" t="b">
        <v>0</v>
      </c>
      <c r="X3135" t="s">
        <v>8269</v>
      </c>
      <c r="Y3135" s="3">
        <f t="shared" si="489"/>
        <v>1.08</v>
      </c>
      <c r="Z3135" s="4">
        <f t="shared" si="482"/>
        <v>33.75</v>
      </c>
      <c r="AA3135" t="s">
        <v>8313</v>
      </c>
      <c r="AB3135" t="s">
        <v>8314</v>
      </c>
      <c r="AC3135">
        <f>1</f>
        <v>1</v>
      </c>
    </row>
    <row r="3136" spans="1:29" ht="43.2" x14ac:dyDescent="0.3">
      <c r="A3136">
        <v>3134</v>
      </c>
      <c r="B3136" s="1" t="s">
        <v>3134</v>
      </c>
      <c r="C3136" s="1" t="s">
        <v>7244</v>
      </c>
      <c r="D3136">
        <v>1000</v>
      </c>
      <c r="E3136">
        <f>VLOOKUP(D3136,LU_A!$C$2:$D$13,1,TRUE)</f>
        <v>1000</v>
      </c>
      <c r="F3136" t="str">
        <f>VLOOKUP($D3136,LU_A!$C$2:$D$13,2,TRUE)</f>
        <v>SmB</v>
      </c>
      <c r="G3136">
        <v>225</v>
      </c>
      <c r="H3136" t="s">
        <v>8222</v>
      </c>
      <c r="I3136" t="s">
        <v>8225</v>
      </c>
      <c r="J3136" t="s">
        <v>8247</v>
      </c>
      <c r="K3136">
        <v>1490631419</v>
      </c>
      <c r="L3136" s="8">
        <f t="shared" si="480"/>
        <v>42821.678460648152</v>
      </c>
      <c r="M3136" s="8">
        <f t="shared" si="483"/>
        <v>42821</v>
      </c>
      <c r="N3136" s="9">
        <f t="shared" si="484"/>
        <v>0.67846064815239515</v>
      </c>
      <c r="O3136">
        <v>1488820619</v>
      </c>
      <c r="P3136" s="8">
        <f t="shared" si="481"/>
        <v>42800.720127314817</v>
      </c>
      <c r="Q3136" s="8">
        <f t="shared" si="485"/>
        <v>42800</v>
      </c>
      <c r="R3136" s="9">
        <f t="shared" si="486"/>
        <v>0.7201273148166365</v>
      </c>
      <c r="S3136" t="b">
        <v>0</v>
      </c>
      <c r="T3136">
        <v>12</v>
      </c>
      <c r="U3136" t="str">
        <f t="shared" si="487"/>
        <v/>
      </c>
      <c r="V3136" t="str">
        <f t="shared" si="488"/>
        <v/>
      </c>
      <c r="W3136" t="b">
        <v>0</v>
      </c>
      <c r="X3136" t="s">
        <v>8269</v>
      </c>
      <c r="Y3136" s="3">
        <f t="shared" si="489"/>
        <v>0.22500000000000001</v>
      </c>
      <c r="Z3136" s="4">
        <f t="shared" si="482"/>
        <v>18.75</v>
      </c>
      <c r="AA3136" t="s">
        <v>8313</v>
      </c>
      <c r="AB3136" t="s">
        <v>8314</v>
      </c>
      <c r="AC3136">
        <f>1</f>
        <v>1</v>
      </c>
    </row>
    <row r="3137" spans="1:29" ht="43.2" x14ac:dyDescent="0.3">
      <c r="A3137">
        <v>3135</v>
      </c>
      <c r="B3137" s="1" t="s">
        <v>3135</v>
      </c>
      <c r="C3137" s="1" t="s">
        <v>7245</v>
      </c>
      <c r="D3137">
        <v>777</v>
      </c>
      <c r="E3137">
        <f>VLOOKUP(D3137,LU_A!$C$2:$D$13,1,TRUE)</f>
        <v>0</v>
      </c>
      <c r="F3137" t="str">
        <f>VLOOKUP($D3137,LU_A!$C$2:$D$13,2,TRUE)</f>
        <v>SmA</v>
      </c>
      <c r="G3137">
        <v>162</v>
      </c>
      <c r="H3137" t="s">
        <v>8222</v>
      </c>
      <c r="I3137" t="s">
        <v>8224</v>
      </c>
      <c r="J3137" t="s">
        <v>8246</v>
      </c>
      <c r="K3137">
        <v>1491277121</v>
      </c>
      <c r="L3137" s="8">
        <f t="shared" si="480"/>
        <v>42829.151863425926</v>
      </c>
      <c r="M3137" s="8">
        <f t="shared" si="483"/>
        <v>42829</v>
      </c>
      <c r="N3137" s="9">
        <f t="shared" si="484"/>
        <v>0.15186342592642177</v>
      </c>
      <c r="O3137">
        <v>1489376321</v>
      </c>
      <c r="P3137" s="8">
        <f t="shared" si="481"/>
        <v>42807.151863425926</v>
      </c>
      <c r="Q3137" s="8">
        <f t="shared" si="485"/>
        <v>42807</v>
      </c>
      <c r="R3137" s="9">
        <f t="shared" si="486"/>
        <v>0.15186342592642177</v>
      </c>
      <c r="S3137" t="b">
        <v>0</v>
      </c>
      <c r="T3137">
        <v>7</v>
      </c>
      <c r="U3137" t="str">
        <f t="shared" si="487"/>
        <v/>
      </c>
      <c r="V3137" t="str">
        <f t="shared" si="488"/>
        <v/>
      </c>
      <c r="W3137" t="b">
        <v>0</v>
      </c>
      <c r="X3137" t="s">
        <v>8269</v>
      </c>
      <c r="Y3137" s="3">
        <f t="shared" si="489"/>
        <v>0.20849420849420849</v>
      </c>
      <c r="Z3137" s="4">
        <f t="shared" si="482"/>
        <v>23.142857142857142</v>
      </c>
      <c r="AA3137" t="s">
        <v>8313</v>
      </c>
      <c r="AB3137" t="s">
        <v>8314</v>
      </c>
      <c r="AC3137">
        <f>1</f>
        <v>1</v>
      </c>
    </row>
    <row r="3138" spans="1:29" ht="43.2" x14ac:dyDescent="0.3">
      <c r="A3138">
        <v>3136</v>
      </c>
      <c r="B3138" s="1" t="s">
        <v>3136</v>
      </c>
      <c r="C3138" s="1" t="s">
        <v>7246</v>
      </c>
      <c r="D3138">
        <v>500</v>
      </c>
      <c r="E3138">
        <f>VLOOKUP(D3138,LU_A!$C$2:$D$13,1,TRUE)</f>
        <v>0</v>
      </c>
      <c r="F3138" t="str">
        <f>VLOOKUP($D3138,LU_A!$C$2:$D$13,2,TRUE)</f>
        <v>SmA</v>
      </c>
      <c r="G3138">
        <v>639</v>
      </c>
      <c r="H3138" t="s">
        <v>8222</v>
      </c>
      <c r="I3138" t="s">
        <v>8225</v>
      </c>
      <c r="J3138" t="s">
        <v>8247</v>
      </c>
      <c r="K3138">
        <v>1491001140</v>
      </c>
      <c r="L3138" s="8">
        <f t="shared" ref="L3138:L3201" si="490">(((K3138/60)/60)/24)+DATE(1970,1,1)</f>
        <v>42825.957638888889</v>
      </c>
      <c r="M3138" s="8">
        <f t="shared" si="483"/>
        <v>42825</v>
      </c>
      <c r="N3138" s="9">
        <f t="shared" si="484"/>
        <v>0.95763888888905058</v>
      </c>
      <c r="O3138">
        <v>1487847954</v>
      </c>
      <c r="P3138" s="8">
        <f t="shared" ref="P3138:P3201" si="491">(((O3138/60)/60)/24)+DATE(1970,1,1)</f>
        <v>42789.462430555555</v>
      </c>
      <c r="Q3138" s="8">
        <f t="shared" si="485"/>
        <v>42789</v>
      </c>
      <c r="R3138" s="9">
        <f t="shared" si="486"/>
        <v>0.46243055555532919</v>
      </c>
      <c r="S3138" t="b">
        <v>0</v>
      </c>
      <c r="T3138">
        <v>22</v>
      </c>
      <c r="U3138" t="str">
        <f t="shared" si="487"/>
        <v/>
      </c>
      <c r="V3138" t="str">
        <f t="shared" si="488"/>
        <v/>
      </c>
      <c r="W3138" t="b">
        <v>0</v>
      </c>
      <c r="X3138" t="s">
        <v>8269</v>
      </c>
      <c r="Y3138" s="3">
        <f t="shared" si="489"/>
        <v>1.278</v>
      </c>
      <c r="Z3138" s="4">
        <f t="shared" ref="Z3138:Z3201" si="492">IFERROR(G3138/T3138," ")</f>
        <v>29.045454545454547</v>
      </c>
      <c r="AA3138" t="s">
        <v>8313</v>
      </c>
      <c r="AB3138" t="s">
        <v>8314</v>
      </c>
      <c r="AC3138">
        <f>1</f>
        <v>1</v>
      </c>
    </row>
    <row r="3139" spans="1:29" ht="28.8" x14ac:dyDescent="0.3">
      <c r="A3139">
        <v>3137</v>
      </c>
      <c r="B3139" s="1" t="s">
        <v>3137</v>
      </c>
      <c r="C3139" s="1" t="s">
        <v>7247</v>
      </c>
      <c r="D3139">
        <v>1500</v>
      </c>
      <c r="E3139">
        <f>VLOOKUP(D3139,LU_A!$C$2:$D$13,1,TRUE)</f>
        <v>1000</v>
      </c>
      <c r="F3139" t="str">
        <f>VLOOKUP($D3139,LU_A!$C$2:$D$13,2,TRUE)</f>
        <v>SmB</v>
      </c>
      <c r="G3139">
        <v>50</v>
      </c>
      <c r="H3139" t="s">
        <v>8222</v>
      </c>
      <c r="I3139" t="s">
        <v>8224</v>
      </c>
      <c r="J3139" t="s">
        <v>8246</v>
      </c>
      <c r="K3139">
        <v>1493838720</v>
      </c>
      <c r="L3139" s="8">
        <f t="shared" si="490"/>
        <v>42858.8</v>
      </c>
      <c r="M3139" s="8">
        <f t="shared" ref="M3139:M3202" si="493">INT(L3139)</f>
        <v>42858</v>
      </c>
      <c r="N3139" s="9">
        <f t="shared" ref="N3139:N3202" si="494">L3139-M3139</f>
        <v>0.80000000000291038</v>
      </c>
      <c r="O3139">
        <v>1489439669</v>
      </c>
      <c r="P3139" s="8">
        <f t="shared" si="491"/>
        <v>42807.885057870371</v>
      </c>
      <c r="Q3139" s="8">
        <f t="shared" ref="Q3139:Q3202" si="495">INT(P3139)</f>
        <v>42807</v>
      </c>
      <c r="R3139" s="9">
        <f t="shared" ref="R3139:R3202" si="496">P3139-Q3139</f>
        <v>0.88505787037138361</v>
      </c>
      <c r="S3139" t="b">
        <v>0</v>
      </c>
      <c r="T3139">
        <v>1</v>
      </c>
      <c r="U3139" t="str">
        <f t="shared" ref="U3139:U3202" si="497">IF(H3139="successful",T3139,"")</f>
        <v/>
      </c>
      <c r="V3139" t="str">
        <f t="shared" ref="V3139:V3202" si="498">IF(H3139="failed",T3139,"")</f>
        <v/>
      </c>
      <c r="W3139" t="b">
        <v>0</v>
      </c>
      <c r="X3139" t="s">
        <v>8269</v>
      </c>
      <c r="Y3139" s="3">
        <f t="shared" ref="Y3139:Y3202" si="499">G3139/D3139</f>
        <v>3.3333333333333333E-2</v>
      </c>
      <c r="Z3139" s="4">
        <f t="shared" si="492"/>
        <v>50</v>
      </c>
      <c r="AA3139" t="s">
        <v>8313</v>
      </c>
      <c r="AB3139" t="s">
        <v>8314</v>
      </c>
      <c r="AC3139">
        <f>1</f>
        <v>1</v>
      </c>
    </row>
    <row r="3140" spans="1:29" ht="57.6" x14ac:dyDescent="0.3">
      <c r="A3140">
        <v>3138</v>
      </c>
      <c r="B3140" s="1" t="s">
        <v>3138</v>
      </c>
      <c r="C3140" s="1" t="s">
        <v>7248</v>
      </c>
      <c r="D3140">
        <v>200</v>
      </c>
      <c r="E3140">
        <f>VLOOKUP(D3140,LU_A!$C$2:$D$13,1,TRUE)</f>
        <v>0</v>
      </c>
      <c r="F3140" t="str">
        <f>VLOOKUP($D3140,LU_A!$C$2:$D$13,2,TRUE)</f>
        <v>SmA</v>
      </c>
      <c r="G3140">
        <v>0</v>
      </c>
      <c r="H3140" t="s">
        <v>8222</v>
      </c>
      <c r="I3140" t="s">
        <v>8225</v>
      </c>
      <c r="J3140" t="s">
        <v>8247</v>
      </c>
      <c r="K3140">
        <v>1491233407</v>
      </c>
      <c r="L3140" s="8">
        <f t="shared" si="490"/>
        <v>42828.645914351851</v>
      </c>
      <c r="M3140" s="8">
        <f t="shared" si="493"/>
        <v>42828</v>
      </c>
      <c r="N3140" s="9">
        <f t="shared" si="494"/>
        <v>0.64591435185138835</v>
      </c>
      <c r="O3140">
        <v>1489591807</v>
      </c>
      <c r="P3140" s="8">
        <f t="shared" si="491"/>
        <v>42809.645914351851</v>
      </c>
      <c r="Q3140" s="8">
        <f t="shared" si="495"/>
        <v>42809</v>
      </c>
      <c r="R3140" s="9">
        <f t="shared" si="496"/>
        <v>0.64591435185138835</v>
      </c>
      <c r="S3140" t="b">
        <v>0</v>
      </c>
      <c r="T3140">
        <v>0</v>
      </c>
      <c r="U3140" t="str">
        <f t="shared" si="497"/>
        <v/>
      </c>
      <c r="V3140" t="str">
        <f t="shared" si="498"/>
        <v/>
      </c>
      <c r="W3140" t="b">
        <v>0</v>
      </c>
      <c r="X3140" t="s">
        <v>8269</v>
      </c>
      <c r="Y3140" s="3">
        <f t="shared" si="499"/>
        <v>0</v>
      </c>
      <c r="Z3140" s="4" t="str">
        <f t="shared" si="492"/>
        <v xml:space="preserve"> </v>
      </c>
      <c r="AA3140" t="s">
        <v>8313</v>
      </c>
      <c r="AB3140" t="s">
        <v>8314</v>
      </c>
      <c r="AC3140">
        <f>1</f>
        <v>1</v>
      </c>
    </row>
    <row r="3141" spans="1:29" ht="43.2" x14ac:dyDescent="0.3">
      <c r="A3141">
        <v>3139</v>
      </c>
      <c r="B3141" s="1" t="s">
        <v>3139</v>
      </c>
      <c r="C3141" s="1" t="s">
        <v>7249</v>
      </c>
      <c r="D3141">
        <v>50000</v>
      </c>
      <c r="E3141">
        <f>VLOOKUP(D3141,LU_A!$C$2:$D$13,1,TRUE)</f>
        <v>50000</v>
      </c>
      <c r="F3141" t="str">
        <f>VLOOKUP($D3141,LU_A!$C$2:$D$13,2,TRUE)</f>
        <v>LgD</v>
      </c>
      <c r="G3141">
        <v>2700</v>
      </c>
      <c r="H3141" t="s">
        <v>8222</v>
      </c>
      <c r="I3141" t="s">
        <v>8238</v>
      </c>
      <c r="J3141" t="s">
        <v>8256</v>
      </c>
      <c r="K3141">
        <v>1490416380</v>
      </c>
      <c r="L3141" s="8">
        <f t="shared" si="490"/>
        <v>42819.189583333333</v>
      </c>
      <c r="M3141" s="8">
        <f t="shared" si="493"/>
        <v>42819</v>
      </c>
      <c r="N3141" s="9">
        <f t="shared" si="494"/>
        <v>0.18958333333284827</v>
      </c>
      <c r="O3141">
        <v>1487485760</v>
      </c>
      <c r="P3141" s="8">
        <f t="shared" si="491"/>
        <v>42785.270370370374</v>
      </c>
      <c r="Q3141" s="8">
        <f t="shared" si="495"/>
        <v>42785</v>
      </c>
      <c r="R3141" s="9">
        <f t="shared" si="496"/>
        <v>0.27037037037371192</v>
      </c>
      <c r="S3141" t="b">
        <v>0</v>
      </c>
      <c r="T3141">
        <v>6</v>
      </c>
      <c r="U3141" t="str">
        <f t="shared" si="497"/>
        <v/>
      </c>
      <c r="V3141" t="str">
        <f t="shared" si="498"/>
        <v/>
      </c>
      <c r="W3141" t="b">
        <v>0</v>
      </c>
      <c r="X3141" t="s">
        <v>8269</v>
      </c>
      <c r="Y3141" s="3">
        <f t="shared" si="499"/>
        <v>5.3999999999999999E-2</v>
      </c>
      <c r="Z3141" s="4">
        <f t="shared" si="492"/>
        <v>450</v>
      </c>
      <c r="AA3141" t="s">
        <v>8313</v>
      </c>
      <c r="AB3141" t="s">
        <v>8314</v>
      </c>
      <c r="AC3141">
        <f>1</f>
        <v>1</v>
      </c>
    </row>
    <row r="3142" spans="1:29" ht="57.6" x14ac:dyDescent="0.3">
      <c r="A3142">
        <v>3140</v>
      </c>
      <c r="B3142" s="1" t="s">
        <v>3140</v>
      </c>
      <c r="C3142" s="1" t="s">
        <v>7250</v>
      </c>
      <c r="D3142">
        <v>10000</v>
      </c>
      <c r="E3142">
        <f>VLOOKUP(D3142,LU_A!$C$2:$D$13,1,TRUE)</f>
        <v>10000</v>
      </c>
      <c r="F3142" t="str">
        <f>VLOOKUP($D3142,LU_A!$C$2:$D$13,2,TRUE)</f>
        <v>SmD</v>
      </c>
      <c r="G3142">
        <v>96</v>
      </c>
      <c r="H3142" t="s">
        <v>8222</v>
      </c>
      <c r="I3142" t="s">
        <v>8230</v>
      </c>
      <c r="J3142" t="s">
        <v>8249</v>
      </c>
      <c r="K3142">
        <v>1491581703</v>
      </c>
      <c r="L3142" s="8">
        <f t="shared" si="490"/>
        <v>42832.677118055552</v>
      </c>
      <c r="M3142" s="8">
        <f t="shared" si="493"/>
        <v>42832</v>
      </c>
      <c r="N3142" s="9">
        <f t="shared" si="494"/>
        <v>0.67711805555154569</v>
      </c>
      <c r="O3142">
        <v>1488993303</v>
      </c>
      <c r="P3142" s="8">
        <f t="shared" si="491"/>
        <v>42802.718784722223</v>
      </c>
      <c r="Q3142" s="8">
        <f t="shared" si="495"/>
        <v>42802</v>
      </c>
      <c r="R3142" s="9">
        <f t="shared" si="496"/>
        <v>0.718784722223063</v>
      </c>
      <c r="S3142" t="b">
        <v>0</v>
      </c>
      <c r="T3142">
        <v>4</v>
      </c>
      <c r="U3142" t="str">
        <f t="shared" si="497"/>
        <v/>
      </c>
      <c r="V3142" t="str">
        <f t="shared" si="498"/>
        <v/>
      </c>
      <c r="W3142" t="b">
        <v>0</v>
      </c>
      <c r="X3142" t="s">
        <v>8269</v>
      </c>
      <c r="Y3142" s="3">
        <f t="shared" si="499"/>
        <v>9.5999999999999992E-3</v>
      </c>
      <c r="Z3142" s="4">
        <f t="shared" si="492"/>
        <v>24</v>
      </c>
      <c r="AA3142" t="s">
        <v>8313</v>
      </c>
      <c r="AB3142" t="s">
        <v>8314</v>
      </c>
      <c r="AC3142">
        <f>1</f>
        <v>1</v>
      </c>
    </row>
    <row r="3143" spans="1:29" ht="57.6" x14ac:dyDescent="0.3">
      <c r="A3143">
        <v>3141</v>
      </c>
      <c r="B3143" s="1" t="s">
        <v>3141</v>
      </c>
      <c r="C3143" s="1" t="s">
        <v>7251</v>
      </c>
      <c r="D3143">
        <v>500</v>
      </c>
      <c r="E3143">
        <f>VLOOKUP(D3143,LU_A!$C$2:$D$13,1,TRUE)</f>
        <v>0</v>
      </c>
      <c r="F3143" t="str">
        <f>VLOOKUP($D3143,LU_A!$C$2:$D$13,2,TRUE)</f>
        <v>SmA</v>
      </c>
      <c r="G3143">
        <v>258</v>
      </c>
      <c r="H3143" t="s">
        <v>8222</v>
      </c>
      <c r="I3143" t="s">
        <v>8233</v>
      </c>
      <c r="J3143" t="s">
        <v>8249</v>
      </c>
      <c r="K3143">
        <v>1492372800</v>
      </c>
      <c r="L3143" s="8">
        <f t="shared" si="490"/>
        <v>42841.833333333328</v>
      </c>
      <c r="M3143" s="8">
        <f t="shared" si="493"/>
        <v>42841</v>
      </c>
      <c r="N3143" s="9">
        <f t="shared" si="494"/>
        <v>0.83333333332848269</v>
      </c>
      <c r="O3143">
        <v>1488823488</v>
      </c>
      <c r="P3143" s="8">
        <f t="shared" si="491"/>
        <v>42800.753333333334</v>
      </c>
      <c r="Q3143" s="8">
        <f t="shared" si="495"/>
        <v>42800</v>
      </c>
      <c r="R3143" s="9">
        <f t="shared" si="496"/>
        <v>0.75333333333401242</v>
      </c>
      <c r="S3143" t="b">
        <v>0</v>
      </c>
      <c r="T3143">
        <v>8</v>
      </c>
      <c r="U3143" t="str">
        <f t="shared" si="497"/>
        <v/>
      </c>
      <c r="V3143" t="str">
        <f t="shared" si="498"/>
        <v/>
      </c>
      <c r="W3143" t="b">
        <v>0</v>
      </c>
      <c r="X3143" t="s">
        <v>8269</v>
      </c>
      <c r="Y3143" s="3">
        <f t="shared" si="499"/>
        <v>0.51600000000000001</v>
      </c>
      <c r="Z3143" s="4">
        <f t="shared" si="492"/>
        <v>32.25</v>
      </c>
      <c r="AA3143" t="s">
        <v>8313</v>
      </c>
      <c r="AB3143" t="s">
        <v>8314</v>
      </c>
      <c r="AC3143">
        <f>1</f>
        <v>1</v>
      </c>
    </row>
    <row r="3144" spans="1:29" ht="43.2" x14ac:dyDescent="0.3">
      <c r="A3144">
        <v>3142</v>
      </c>
      <c r="B3144" s="1" t="s">
        <v>3142</v>
      </c>
      <c r="C3144" s="1" t="s">
        <v>7252</v>
      </c>
      <c r="D3144">
        <v>2750</v>
      </c>
      <c r="E3144">
        <f>VLOOKUP(D3144,LU_A!$C$2:$D$13,1,TRUE)</f>
        <v>1000</v>
      </c>
      <c r="F3144" t="str">
        <f>VLOOKUP($D3144,LU_A!$C$2:$D$13,2,TRUE)</f>
        <v>SmB</v>
      </c>
      <c r="G3144">
        <v>45</v>
      </c>
      <c r="H3144" t="s">
        <v>8222</v>
      </c>
      <c r="I3144" t="s">
        <v>8225</v>
      </c>
      <c r="J3144" t="s">
        <v>8247</v>
      </c>
      <c r="K3144">
        <v>1489922339</v>
      </c>
      <c r="L3144" s="8">
        <f t="shared" si="490"/>
        <v>42813.471516203703</v>
      </c>
      <c r="M3144" s="8">
        <f t="shared" si="493"/>
        <v>42813</v>
      </c>
      <c r="N3144" s="9">
        <f t="shared" si="494"/>
        <v>0.47151620370277669</v>
      </c>
      <c r="O3144">
        <v>1487333939</v>
      </c>
      <c r="P3144" s="8">
        <f t="shared" si="491"/>
        <v>42783.513182870374</v>
      </c>
      <c r="Q3144" s="8">
        <f t="shared" si="495"/>
        <v>42783</v>
      </c>
      <c r="R3144" s="9">
        <f t="shared" si="496"/>
        <v>0.513182870374294</v>
      </c>
      <c r="S3144" t="b">
        <v>0</v>
      </c>
      <c r="T3144">
        <v>3</v>
      </c>
      <c r="U3144" t="str">
        <f t="shared" si="497"/>
        <v/>
      </c>
      <c r="V3144" t="str">
        <f t="shared" si="498"/>
        <v/>
      </c>
      <c r="W3144" t="b">
        <v>0</v>
      </c>
      <c r="X3144" t="s">
        <v>8269</v>
      </c>
      <c r="Y3144" s="3">
        <f t="shared" si="499"/>
        <v>1.6363636363636365E-2</v>
      </c>
      <c r="Z3144" s="4">
        <f t="shared" si="492"/>
        <v>15</v>
      </c>
      <c r="AA3144" t="s">
        <v>8313</v>
      </c>
      <c r="AB3144" t="s">
        <v>8314</v>
      </c>
      <c r="AC3144">
        <f>1</f>
        <v>1</v>
      </c>
    </row>
    <row r="3145" spans="1:29" ht="57.6" x14ac:dyDescent="0.3">
      <c r="A3145">
        <v>3143</v>
      </c>
      <c r="B3145" s="1" t="s">
        <v>3143</v>
      </c>
      <c r="C3145" s="1" t="s">
        <v>7253</v>
      </c>
      <c r="D3145">
        <v>700</v>
      </c>
      <c r="E3145">
        <f>VLOOKUP(D3145,LU_A!$C$2:$D$13,1,TRUE)</f>
        <v>0</v>
      </c>
      <c r="F3145" t="str">
        <f>VLOOKUP($D3145,LU_A!$C$2:$D$13,2,TRUE)</f>
        <v>SmA</v>
      </c>
      <c r="G3145">
        <v>0</v>
      </c>
      <c r="H3145" t="s">
        <v>8222</v>
      </c>
      <c r="I3145" t="s">
        <v>8225</v>
      </c>
      <c r="J3145" t="s">
        <v>8247</v>
      </c>
      <c r="K3145">
        <v>1491726956</v>
      </c>
      <c r="L3145" s="8">
        <f t="shared" si="490"/>
        <v>42834.358287037037</v>
      </c>
      <c r="M3145" s="8">
        <f t="shared" si="493"/>
        <v>42834</v>
      </c>
      <c r="N3145" s="9">
        <f t="shared" si="494"/>
        <v>0.35828703703737119</v>
      </c>
      <c r="O3145">
        <v>1489480556</v>
      </c>
      <c r="P3145" s="8">
        <f t="shared" si="491"/>
        <v>42808.358287037037</v>
      </c>
      <c r="Q3145" s="8">
        <f t="shared" si="495"/>
        <v>42808</v>
      </c>
      <c r="R3145" s="9">
        <f t="shared" si="496"/>
        <v>0.35828703703737119</v>
      </c>
      <c r="S3145" t="b">
        <v>0</v>
      </c>
      <c r="T3145">
        <v>0</v>
      </c>
      <c r="U3145" t="str">
        <f t="shared" si="497"/>
        <v/>
      </c>
      <c r="V3145" t="str">
        <f t="shared" si="498"/>
        <v/>
      </c>
      <c r="W3145" t="b">
        <v>0</v>
      </c>
      <c r="X3145" t="s">
        <v>8269</v>
      </c>
      <c r="Y3145" s="3">
        <f t="shared" si="499"/>
        <v>0</v>
      </c>
      <c r="Z3145" s="4" t="str">
        <f t="shared" si="492"/>
        <v xml:space="preserve"> </v>
      </c>
      <c r="AA3145" t="s">
        <v>8313</v>
      </c>
      <c r="AB3145" t="s">
        <v>8314</v>
      </c>
      <c r="AC3145">
        <f>1</f>
        <v>1</v>
      </c>
    </row>
    <row r="3146" spans="1:29" ht="57.6" x14ac:dyDescent="0.3">
      <c r="A3146">
        <v>3144</v>
      </c>
      <c r="B3146" s="1" t="s">
        <v>3144</v>
      </c>
      <c r="C3146" s="1" t="s">
        <v>7254</v>
      </c>
      <c r="D3146">
        <v>10000</v>
      </c>
      <c r="E3146">
        <f>VLOOKUP(D3146,LU_A!$C$2:$D$13,1,TRUE)</f>
        <v>10000</v>
      </c>
      <c r="F3146" t="str">
        <f>VLOOKUP($D3146,LU_A!$C$2:$D$13,2,TRUE)</f>
        <v>SmD</v>
      </c>
      <c r="G3146">
        <v>7540</v>
      </c>
      <c r="H3146" t="s">
        <v>8222</v>
      </c>
      <c r="I3146" t="s">
        <v>8224</v>
      </c>
      <c r="J3146" t="s">
        <v>8246</v>
      </c>
      <c r="K3146">
        <v>1489903200</v>
      </c>
      <c r="L3146" s="8">
        <f t="shared" si="490"/>
        <v>42813.25</v>
      </c>
      <c r="M3146" s="8">
        <f t="shared" si="493"/>
        <v>42813</v>
      </c>
      <c r="N3146" s="9">
        <f t="shared" si="494"/>
        <v>0.25</v>
      </c>
      <c r="O3146">
        <v>1488459307</v>
      </c>
      <c r="P3146" s="8">
        <f t="shared" si="491"/>
        <v>42796.538275462968</v>
      </c>
      <c r="Q3146" s="8">
        <f t="shared" si="495"/>
        <v>42796</v>
      </c>
      <c r="R3146" s="9">
        <f t="shared" si="496"/>
        <v>0.53827546296815854</v>
      </c>
      <c r="S3146" t="b">
        <v>0</v>
      </c>
      <c r="T3146">
        <v>30</v>
      </c>
      <c r="U3146" t="str">
        <f t="shared" si="497"/>
        <v/>
      </c>
      <c r="V3146" t="str">
        <f t="shared" si="498"/>
        <v/>
      </c>
      <c r="W3146" t="b">
        <v>0</v>
      </c>
      <c r="X3146" t="s">
        <v>8269</v>
      </c>
      <c r="Y3146" s="3">
        <f t="shared" si="499"/>
        <v>0.754</v>
      </c>
      <c r="Z3146" s="4">
        <f t="shared" si="492"/>
        <v>251.33333333333334</v>
      </c>
      <c r="AA3146" t="s">
        <v>8313</v>
      </c>
      <c r="AB3146" t="s">
        <v>8314</v>
      </c>
      <c r="AC3146">
        <f>1</f>
        <v>1</v>
      </c>
    </row>
    <row r="3147" spans="1:29" ht="43.2" x14ac:dyDescent="0.3">
      <c r="A3147">
        <v>3145</v>
      </c>
      <c r="B3147" s="1" t="s">
        <v>3145</v>
      </c>
      <c r="C3147" s="1" t="s">
        <v>7255</v>
      </c>
      <c r="D3147">
        <v>25000</v>
      </c>
      <c r="E3147">
        <f>VLOOKUP(D3147,LU_A!$C$2:$D$13,1,TRUE)</f>
        <v>25000</v>
      </c>
      <c r="F3147" t="str">
        <f>VLOOKUP($D3147,LU_A!$C$2:$D$13,2,TRUE)</f>
        <v>MedC</v>
      </c>
      <c r="G3147">
        <v>0</v>
      </c>
      <c r="H3147" t="s">
        <v>8222</v>
      </c>
      <c r="I3147" t="s">
        <v>8224</v>
      </c>
      <c r="J3147" t="s">
        <v>8246</v>
      </c>
      <c r="K3147">
        <v>1490659134</v>
      </c>
      <c r="L3147" s="8">
        <f t="shared" si="490"/>
        <v>42821.999236111107</v>
      </c>
      <c r="M3147" s="8">
        <f t="shared" si="493"/>
        <v>42821</v>
      </c>
      <c r="N3147" s="9">
        <f t="shared" si="494"/>
        <v>0.99923611110716593</v>
      </c>
      <c r="O3147">
        <v>1485478734</v>
      </c>
      <c r="P3147" s="8">
        <f t="shared" si="491"/>
        <v>42762.040902777779</v>
      </c>
      <c r="Q3147" s="8">
        <f t="shared" si="495"/>
        <v>42762</v>
      </c>
      <c r="R3147" s="9">
        <f t="shared" si="496"/>
        <v>4.090277777868323E-2</v>
      </c>
      <c r="S3147" t="b">
        <v>0</v>
      </c>
      <c r="T3147">
        <v>0</v>
      </c>
      <c r="U3147" t="str">
        <f t="shared" si="497"/>
        <v/>
      </c>
      <c r="V3147" t="str">
        <f t="shared" si="498"/>
        <v/>
      </c>
      <c r="W3147" t="b">
        <v>0</v>
      </c>
      <c r="X3147" t="s">
        <v>8269</v>
      </c>
      <c r="Y3147" s="3">
        <f t="shared" si="499"/>
        <v>0</v>
      </c>
      <c r="Z3147" s="4" t="str">
        <f t="shared" si="492"/>
        <v xml:space="preserve"> </v>
      </c>
      <c r="AA3147" t="s">
        <v>8313</v>
      </c>
      <c r="AB3147" t="s">
        <v>8314</v>
      </c>
      <c r="AC3147">
        <f>1</f>
        <v>1</v>
      </c>
    </row>
    <row r="3148" spans="1:29" ht="43.2" x14ac:dyDescent="0.3">
      <c r="A3148">
        <v>3146</v>
      </c>
      <c r="B3148" s="1" t="s">
        <v>3146</v>
      </c>
      <c r="C3148" s="1" t="s">
        <v>7256</v>
      </c>
      <c r="D3148">
        <v>50000</v>
      </c>
      <c r="E3148">
        <f>VLOOKUP(D3148,LU_A!$C$2:$D$13,1,TRUE)</f>
        <v>50000</v>
      </c>
      <c r="F3148" t="str">
        <f>VLOOKUP($D3148,LU_A!$C$2:$D$13,2,TRUE)</f>
        <v>LgD</v>
      </c>
      <c r="G3148">
        <v>5250</v>
      </c>
      <c r="H3148" t="s">
        <v>8222</v>
      </c>
      <c r="I3148" t="s">
        <v>8238</v>
      </c>
      <c r="J3148" t="s">
        <v>8256</v>
      </c>
      <c r="K3148">
        <v>1492356166</v>
      </c>
      <c r="L3148" s="8">
        <f t="shared" si="490"/>
        <v>42841.640810185185</v>
      </c>
      <c r="M3148" s="8">
        <f t="shared" si="493"/>
        <v>42841</v>
      </c>
      <c r="N3148" s="9">
        <f t="shared" si="494"/>
        <v>0.64081018518481869</v>
      </c>
      <c r="O3148">
        <v>1488471766</v>
      </c>
      <c r="P3148" s="8">
        <f t="shared" si="491"/>
        <v>42796.682476851856</v>
      </c>
      <c r="Q3148" s="8">
        <f t="shared" si="495"/>
        <v>42796</v>
      </c>
      <c r="R3148" s="9">
        <f t="shared" si="496"/>
        <v>0.682476851856336</v>
      </c>
      <c r="S3148" t="b">
        <v>0</v>
      </c>
      <c r="T3148">
        <v>12</v>
      </c>
      <c r="U3148" t="str">
        <f t="shared" si="497"/>
        <v/>
      </c>
      <c r="V3148" t="str">
        <f t="shared" si="498"/>
        <v/>
      </c>
      <c r="W3148" t="b">
        <v>0</v>
      </c>
      <c r="X3148" t="s">
        <v>8269</v>
      </c>
      <c r="Y3148" s="3">
        <f t="shared" si="499"/>
        <v>0.105</v>
      </c>
      <c r="Z3148" s="4">
        <f t="shared" si="492"/>
        <v>437.5</v>
      </c>
      <c r="AA3148" t="s">
        <v>8313</v>
      </c>
      <c r="AB3148" t="s">
        <v>8314</v>
      </c>
      <c r="AC3148">
        <f>1</f>
        <v>1</v>
      </c>
    </row>
    <row r="3149" spans="1:29" ht="43.2" x14ac:dyDescent="0.3">
      <c r="A3149">
        <v>3147</v>
      </c>
      <c r="B3149" s="1" t="s">
        <v>3147</v>
      </c>
      <c r="C3149" s="1" t="s">
        <v>7257</v>
      </c>
      <c r="D3149">
        <v>20000</v>
      </c>
      <c r="E3149">
        <f>VLOOKUP(D3149,LU_A!$C$2:$D$13,1,TRUE)</f>
        <v>20000</v>
      </c>
      <c r="F3149" t="str">
        <f>VLOOKUP($D3149,LU_A!$C$2:$D$13,2,TRUE)</f>
        <v>MedB</v>
      </c>
      <c r="G3149">
        <v>23505</v>
      </c>
      <c r="H3149" t="s">
        <v>8219</v>
      </c>
      <c r="I3149" t="s">
        <v>8224</v>
      </c>
      <c r="J3149" t="s">
        <v>8246</v>
      </c>
      <c r="K3149">
        <v>1415319355</v>
      </c>
      <c r="L3149" s="8">
        <f t="shared" si="490"/>
        <v>41950.011053240742</v>
      </c>
      <c r="M3149" s="8">
        <f t="shared" si="493"/>
        <v>41950</v>
      </c>
      <c r="N3149" s="9">
        <f t="shared" si="494"/>
        <v>1.1053240741603076E-2</v>
      </c>
      <c r="O3149">
        <v>1411859755</v>
      </c>
      <c r="P3149" s="8">
        <f t="shared" si="491"/>
        <v>41909.969386574077</v>
      </c>
      <c r="Q3149" s="8">
        <f t="shared" si="495"/>
        <v>41909</v>
      </c>
      <c r="R3149" s="9">
        <f t="shared" si="496"/>
        <v>0.96938657407736173</v>
      </c>
      <c r="S3149" t="b">
        <v>1</v>
      </c>
      <c r="T3149">
        <v>213</v>
      </c>
      <c r="U3149">
        <f t="shared" si="497"/>
        <v>213</v>
      </c>
      <c r="V3149" t="str">
        <f t="shared" si="498"/>
        <v/>
      </c>
      <c r="W3149" t="b">
        <v>1</v>
      </c>
      <c r="X3149" t="s">
        <v>8269</v>
      </c>
      <c r="Y3149" s="3">
        <f t="shared" si="499"/>
        <v>1.1752499999999999</v>
      </c>
      <c r="Z3149" s="4">
        <f t="shared" si="492"/>
        <v>110.35211267605634</v>
      </c>
      <c r="AA3149" t="s">
        <v>8313</v>
      </c>
      <c r="AB3149" t="s">
        <v>8314</v>
      </c>
      <c r="AC3149">
        <f>1</f>
        <v>1</v>
      </c>
    </row>
    <row r="3150" spans="1:29" ht="28.8" x14ac:dyDescent="0.3">
      <c r="A3150">
        <v>3148</v>
      </c>
      <c r="B3150" s="1" t="s">
        <v>3148</v>
      </c>
      <c r="C3150" s="1" t="s">
        <v>7258</v>
      </c>
      <c r="D3150">
        <v>1800</v>
      </c>
      <c r="E3150">
        <f>VLOOKUP(D3150,LU_A!$C$2:$D$13,1,TRUE)</f>
        <v>1000</v>
      </c>
      <c r="F3150" t="str">
        <f>VLOOKUP($D3150,LU_A!$C$2:$D$13,2,TRUE)</f>
        <v>SmB</v>
      </c>
      <c r="G3150">
        <v>2361</v>
      </c>
      <c r="H3150" t="s">
        <v>8219</v>
      </c>
      <c r="I3150" t="s">
        <v>8224</v>
      </c>
      <c r="J3150" t="s">
        <v>8246</v>
      </c>
      <c r="K3150">
        <v>1412136000</v>
      </c>
      <c r="L3150" s="8">
        <f t="shared" si="490"/>
        <v>41913.166666666664</v>
      </c>
      <c r="M3150" s="8">
        <f t="shared" si="493"/>
        <v>41913</v>
      </c>
      <c r="N3150" s="9">
        <f t="shared" si="494"/>
        <v>0.16666666666424135</v>
      </c>
      <c r="O3150">
        <v>1410278284</v>
      </c>
      <c r="P3150" s="8">
        <f t="shared" si="491"/>
        <v>41891.665324074071</v>
      </c>
      <c r="Q3150" s="8">
        <f t="shared" si="495"/>
        <v>41891</v>
      </c>
      <c r="R3150" s="9">
        <f t="shared" si="496"/>
        <v>0.66532407407066785</v>
      </c>
      <c r="S3150" t="b">
        <v>1</v>
      </c>
      <c r="T3150">
        <v>57</v>
      </c>
      <c r="U3150">
        <f t="shared" si="497"/>
        <v>57</v>
      </c>
      <c r="V3150" t="str">
        <f t="shared" si="498"/>
        <v/>
      </c>
      <c r="W3150" t="b">
        <v>1</v>
      </c>
      <c r="X3150" t="s">
        <v>8269</v>
      </c>
      <c r="Y3150" s="3">
        <f t="shared" si="499"/>
        <v>1.3116666666666668</v>
      </c>
      <c r="Z3150" s="4">
        <f t="shared" si="492"/>
        <v>41.421052631578945</v>
      </c>
      <c r="AA3150" t="s">
        <v>8313</v>
      </c>
      <c r="AB3150" t="s">
        <v>8314</v>
      </c>
      <c r="AC3150">
        <f>1</f>
        <v>1</v>
      </c>
    </row>
    <row r="3151" spans="1:29" ht="43.2" x14ac:dyDescent="0.3">
      <c r="A3151">
        <v>3149</v>
      </c>
      <c r="B3151" s="1" t="s">
        <v>3149</v>
      </c>
      <c r="C3151" s="1" t="s">
        <v>7259</v>
      </c>
      <c r="D3151">
        <v>1250</v>
      </c>
      <c r="E3151">
        <f>VLOOKUP(D3151,LU_A!$C$2:$D$13,1,TRUE)</f>
        <v>1000</v>
      </c>
      <c r="F3151" t="str">
        <f>VLOOKUP($D3151,LU_A!$C$2:$D$13,2,TRUE)</f>
        <v>SmB</v>
      </c>
      <c r="G3151">
        <v>1300</v>
      </c>
      <c r="H3151" t="s">
        <v>8219</v>
      </c>
      <c r="I3151" t="s">
        <v>8224</v>
      </c>
      <c r="J3151" t="s">
        <v>8246</v>
      </c>
      <c r="K3151">
        <v>1354845600</v>
      </c>
      <c r="L3151" s="8">
        <f t="shared" si="490"/>
        <v>41250.083333333336</v>
      </c>
      <c r="M3151" s="8">
        <f t="shared" si="493"/>
        <v>41250</v>
      </c>
      <c r="N3151" s="9">
        <f t="shared" si="494"/>
        <v>8.3333333335758653E-2</v>
      </c>
      <c r="O3151">
        <v>1352766300</v>
      </c>
      <c r="P3151" s="8">
        <f t="shared" si="491"/>
        <v>41226.017361111109</v>
      </c>
      <c r="Q3151" s="8">
        <f t="shared" si="495"/>
        <v>41226</v>
      </c>
      <c r="R3151" s="9">
        <f t="shared" si="496"/>
        <v>1.7361111109494232E-2</v>
      </c>
      <c r="S3151" t="b">
        <v>1</v>
      </c>
      <c r="T3151">
        <v>25</v>
      </c>
      <c r="U3151">
        <f t="shared" si="497"/>
        <v>25</v>
      </c>
      <c r="V3151" t="str">
        <f t="shared" si="498"/>
        <v/>
      </c>
      <c r="W3151" t="b">
        <v>1</v>
      </c>
      <c r="X3151" t="s">
        <v>8269</v>
      </c>
      <c r="Y3151" s="3">
        <f t="shared" si="499"/>
        <v>1.04</v>
      </c>
      <c r="Z3151" s="4">
        <f t="shared" si="492"/>
        <v>52</v>
      </c>
      <c r="AA3151" t="s">
        <v>8313</v>
      </c>
      <c r="AB3151" t="s">
        <v>8314</v>
      </c>
      <c r="AC3151">
        <f>1</f>
        <v>1</v>
      </c>
    </row>
    <row r="3152" spans="1:29" ht="57.6" x14ac:dyDescent="0.3">
      <c r="A3152">
        <v>3150</v>
      </c>
      <c r="B3152" s="1" t="s">
        <v>3150</v>
      </c>
      <c r="C3152" s="1" t="s">
        <v>7260</v>
      </c>
      <c r="D3152">
        <v>3500</v>
      </c>
      <c r="E3152">
        <f>VLOOKUP(D3152,LU_A!$C$2:$D$13,1,TRUE)</f>
        <v>1000</v>
      </c>
      <c r="F3152" t="str">
        <f>VLOOKUP($D3152,LU_A!$C$2:$D$13,2,TRUE)</f>
        <v>SmB</v>
      </c>
      <c r="G3152">
        <v>3535</v>
      </c>
      <c r="H3152" t="s">
        <v>8219</v>
      </c>
      <c r="I3152" t="s">
        <v>8224</v>
      </c>
      <c r="J3152" t="s">
        <v>8246</v>
      </c>
      <c r="K3152">
        <v>1295928000</v>
      </c>
      <c r="L3152" s="8">
        <f t="shared" si="490"/>
        <v>40568.166666666664</v>
      </c>
      <c r="M3152" s="8">
        <f t="shared" si="493"/>
        <v>40568</v>
      </c>
      <c r="N3152" s="9">
        <f t="shared" si="494"/>
        <v>0.16666666666424135</v>
      </c>
      <c r="O3152">
        <v>1288160403</v>
      </c>
      <c r="P3152" s="8">
        <f t="shared" si="491"/>
        <v>40478.263923611114</v>
      </c>
      <c r="Q3152" s="8">
        <f t="shared" si="495"/>
        <v>40478</v>
      </c>
      <c r="R3152" s="9">
        <f t="shared" si="496"/>
        <v>0.26392361111356877</v>
      </c>
      <c r="S3152" t="b">
        <v>1</v>
      </c>
      <c r="T3152">
        <v>104</v>
      </c>
      <c r="U3152">
        <f t="shared" si="497"/>
        <v>104</v>
      </c>
      <c r="V3152" t="str">
        <f t="shared" si="498"/>
        <v/>
      </c>
      <c r="W3152" t="b">
        <v>1</v>
      </c>
      <c r="X3152" t="s">
        <v>8269</v>
      </c>
      <c r="Y3152" s="3">
        <f t="shared" si="499"/>
        <v>1.01</v>
      </c>
      <c r="Z3152" s="4">
        <f t="shared" si="492"/>
        <v>33.990384615384613</v>
      </c>
      <c r="AA3152" t="s">
        <v>8313</v>
      </c>
      <c r="AB3152" t="s">
        <v>8314</v>
      </c>
      <c r="AC3152">
        <f>1</f>
        <v>1</v>
      </c>
    </row>
    <row r="3153" spans="1:29" ht="43.2" x14ac:dyDescent="0.3">
      <c r="A3153">
        <v>3151</v>
      </c>
      <c r="B3153" s="1" t="s">
        <v>3151</v>
      </c>
      <c r="C3153" s="1" t="s">
        <v>7261</v>
      </c>
      <c r="D3153">
        <v>3500</v>
      </c>
      <c r="E3153">
        <f>VLOOKUP(D3153,LU_A!$C$2:$D$13,1,TRUE)</f>
        <v>1000</v>
      </c>
      <c r="F3153" t="str">
        <f>VLOOKUP($D3153,LU_A!$C$2:$D$13,2,TRUE)</f>
        <v>SmB</v>
      </c>
      <c r="G3153">
        <v>3514</v>
      </c>
      <c r="H3153" t="s">
        <v>8219</v>
      </c>
      <c r="I3153" t="s">
        <v>8224</v>
      </c>
      <c r="J3153" t="s">
        <v>8246</v>
      </c>
      <c r="K3153">
        <v>1410379774</v>
      </c>
      <c r="L3153" s="8">
        <f t="shared" si="490"/>
        <v>41892.83997685185</v>
      </c>
      <c r="M3153" s="8">
        <f t="shared" si="493"/>
        <v>41892</v>
      </c>
      <c r="N3153" s="9">
        <f t="shared" si="494"/>
        <v>0.83997685185022419</v>
      </c>
      <c r="O3153">
        <v>1407787774</v>
      </c>
      <c r="P3153" s="8">
        <f t="shared" si="491"/>
        <v>41862.83997685185</v>
      </c>
      <c r="Q3153" s="8">
        <f t="shared" si="495"/>
        <v>41862</v>
      </c>
      <c r="R3153" s="9">
        <f t="shared" si="496"/>
        <v>0.83997685185022419</v>
      </c>
      <c r="S3153" t="b">
        <v>1</v>
      </c>
      <c r="T3153">
        <v>34</v>
      </c>
      <c r="U3153">
        <f t="shared" si="497"/>
        <v>34</v>
      </c>
      <c r="V3153" t="str">
        <f t="shared" si="498"/>
        <v/>
      </c>
      <c r="W3153" t="b">
        <v>1</v>
      </c>
      <c r="X3153" t="s">
        <v>8269</v>
      </c>
      <c r="Y3153" s="3">
        <f t="shared" si="499"/>
        <v>1.004</v>
      </c>
      <c r="Z3153" s="4">
        <f t="shared" si="492"/>
        <v>103.35294117647059</v>
      </c>
      <c r="AA3153" t="s">
        <v>8313</v>
      </c>
      <c r="AB3153" t="s">
        <v>8314</v>
      </c>
      <c r="AC3153">
        <f>1</f>
        <v>1</v>
      </c>
    </row>
    <row r="3154" spans="1:29" ht="43.2" x14ac:dyDescent="0.3">
      <c r="A3154">
        <v>3152</v>
      </c>
      <c r="B3154" s="1" t="s">
        <v>3152</v>
      </c>
      <c r="C3154" s="1" t="s">
        <v>7262</v>
      </c>
      <c r="D3154">
        <v>2200</v>
      </c>
      <c r="E3154">
        <f>VLOOKUP(D3154,LU_A!$C$2:$D$13,1,TRUE)</f>
        <v>1000</v>
      </c>
      <c r="F3154" t="str">
        <f>VLOOKUP($D3154,LU_A!$C$2:$D$13,2,TRUE)</f>
        <v>SmB</v>
      </c>
      <c r="G3154">
        <v>2331</v>
      </c>
      <c r="H3154" t="s">
        <v>8219</v>
      </c>
      <c r="I3154" t="s">
        <v>8225</v>
      </c>
      <c r="J3154" t="s">
        <v>8247</v>
      </c>
      <c r="K3154">
        <v>1383425367</v>
      </c>
      <c r="L3154" s="8">
        <f t="shared" si="490"/>
        <v>41580.867673611108</v>
      </c>
      <c r="M3154" s="8">
        <f t="shared" si="493"/>
        <v>41580</v>
      </c>
      <c r="N3154" s="9">
        <f t="shared" si="494"/>
        <v>0.86767361110833008</v>
      </c>
      <c r="O3154">
        <v>1380833367</v>
      </c>
      <c r="P3154" s="8">
        <f t="shared" si="491"/>
        <v>41550.867673611108</v>
      </c>
      <c r="Q3154" s="8">
        <f t="shared" si="495"/>
        <v>41550</v>
      </c>
      <c r="R3154" s="9">
        <f t="shared" si="496"/>
        <v>0.86767361110833008</v>
      </c>
      <c r="S3154" t="b">
        <v>1</v>
      </c>
      <c r="T3154">
        <v>67</v>
      </c>
      <c r="U3154">
        <f t="shared" si="497"/>
        <v>67</v>
      </c>
      <c r="V3154" t="str">
        <f t="shared" si="498"/>
        <v/>
      </c>
      <c r="W3154" t="b">
        <v>1</v>
      </c>
      <c r="X3154" t="s">
        <v>8269</v>
      </c>
      <c r="Y3154" s="3">
        <f t="shared" si="499"/>
        <v>1.0595454545454546</v>
      </c>
      <c r="Z3154" s="4">
        <f t="shared" si="492"/>
        <v>34.791044776119406</v>
      </c>
      <c r="AA3154" t="s">
        <v>8313</v>
      </c>
      <c r="AB3154" t="s">
        <v>8314</v>
      </c>
      <c r="AC3154">
        <f>1</f>
        <v>1</v>
      </c>
    </row>
    <row r="3155" spans="1:29" ht="43.2" x14ac:dyDescent="0.3">
      <c r="A3155">
        <v>3153</v>
      </c>
      <c r="B3155" s="1" t="s">
        <v>3153</v>
      </c>
      <c r="C3155" s="1" t="s">
        <v>7263</v>
      </c>
      <c r="D3155">
        <v>3000</v>
      </c>
      <c r="E3155">
        <f>VLOOKUP(D3155,LU_A!$C$2:$D$13,1,TRUE)</f>
        <v>1000</v>
      </c>
      <c r="F3155" t="str">
        <f>VLOOKUP($D3155,LU_A!$C$2:$D$13,2,TRUE)</f>
        <v>SmB</v>
      </c>
      <c r="G3155">
        <v>10067.5</v>
      </c>
      <c r="H3155" t="s">
        <v>8219</v>
      </c>
      <c r="I3155" t="s">
        <v>8224</v>
      </c>
      <c r="J3155" t="s">
        <v>8246</v>
      </c>
      <c r="K3155">
        <v>1304225940</v>
      </c>
      <c r="L3155" s="8">
        <f t="shared" si="490"/>
        <v>40664.207638888889</v>
      </c>
      <c r="M3155" s="8">
        <f t="shared" si="493"/>
        <v>40664</v>
      </c>
      <c r="N3155" s="9">
        <f t="shared" si="494"/>
        <v>0.20763888888905058</v>
      </c>
      <c r="O3155">
        <v>1301542937</v>
      </c>
      <c r="P3155" s="8">
        <f t="shared" si="491"/>
        <v>40633.154363425929</v>
      </c>
      <c r="Q3155" s="8">
        <f t="shared" si="495"/>
        <v>40633</v>
      </c>
      <c r="R3155" s="9">
        <f t="shared" si="496"/>
        <v>0.15436342592875008</v>
      </c>
      <c r="S3155" t="b">
        <v>1</v>
      </c>
      <c r="T3155">
        <v>241</v>
      </c>
      <c r="U3155">
        <f t="shared" si="497"/>
        <v>241</v>
      </c>
      <c r="V3155" t="str">
        <f t="shared" si="498"/>
        <v/>
      </c>
      <c r="W3155" t="b">
        <v>1</v>
      </c>
      <c r="X3155" t="s">
        <v>8269</v>
      </c>
      <c r="Y3155" s="3">
        <f t="shared" si="499"/>
        <v>3.3558333333333334</v>
      </c>
      <c r="Z3155" s="4">
        <f t="shared" si="492"/>
        <v>41.773858921161825</v>
      </c>
      <c r="AA3155" t="s">
        <v>8313</v>
      </c>
      <c r="AB3155" t="s">
        <v>8314</v>
      </c>
      <c r="AC3155">
        <f>1</f>
        <v>1</v>
      </c>
    </row>
    <row r="3156" spans="1:29" ht="43.2" x14ac:dyDescent="0.3">
      <c r="A3156">
        <v>3154</v>
      </c>
      <c r="B3156" s="1" t="s">
        <v>3154</v>
      </c>
      <c r="C3156" s="1" t="s">
        <v>7264</v>
      </c>
      <c r="D3156">
        <v>7000</v>
      </c>
      <c r="E3156">
        <f>VLOOKUP(D3156,LU_A!$C$2:$D$13,1,TRUE)</f>
        <v>5000</v>
      </c>
      <c r="F3156" t="str">
        <f>VLOOKUP($D3156,LU_A!$C$2:$D$13,2,TRUE)</f>
        <v>SmC</v>
      </c>
      <c r="G3156">
        <v>7905</v>
      </c>
      <c r="H3156" t="s">
        <v>8219</v>
      </c>
      <c r="I3156" t="s">
        <v>8224</v>
      </c>
      <c r="J3156" t="s">
        <v>8246</v>
      </c>
      <c r="K3156">
        <v>1333310458</v>
      </c>
      <c r="L3156" s="8">
        <f t="shared" si="490"/>
        <v>41000.834004629629</v>
      </c>
      <c r="M3156" s="8">
        <f t="shared" si="493"/>
        <v>41000</v>
      </c>
      <c r="N3156" s="9">
        <f t="shared" si="494"/>
        <v>0.83400462962890742</v>
      </c>
      <c r="O3156">
        <v>1330722058</v>
      </c>
      <c r="P3156" s="8">
        <f t="shared" si="491"/>
        <v>40970.875671296293</v>
      </c>
      <c r="Q3156" s="8">
        <f t="shared" si="495"/>
        <v>40970</v>
      </c>
      <c r="R3156" s="9">
        <f t="shared" si="496"/>
        <v>0.87567129629314877</v>
      </c>
      <c r="S3156" t="b">
        <v>1</v>
      </c>
      <c r="T3156">
        <v>123</v>
      </c>
      <c r="U3156">
        <f t="shared" si="497"/>
        <v>123</v>
      </c>
      <c r="V3156" t="str">
        <f t="shared" si="498"/>
        <v/>
      </c>
      <c r="W3156" t="b">
        <v>1</v>
      </c>
      <c r="X3156" t="s">
        <v>8269</v>
      </c>
      <c r="Y3156" s="3">
        <f t="shared" si="499"/>
        <v>1.1292857142857142</v>
      </c>
      <c r="Z3156" s="4">
        <f t="shared" si="492"/>
        <v>64.268292682926827</v>
      </c>
      <c r="AA3156" t="s">
        <v>8313</v>
      </c>
      <c r="AB3156" t="s">
        <v>8314</v>
      </c>
      <c r="AC3156">
        <f>1</f>
        <v>1</v>
      </c>
    </row>
    <row r="3157" spans="1:29" ht="43.2" x14ac:dyDescent="0.3">
      <c r="A3157">
        <v>3155</v>
      </c>
      <c r="B3157" s="1" t="s">
        <v>3155</v>
      </c>
      <c r="C3157" s="1" t="s">
        <v>7265</v>
      </c>
      <c r="D3157">
        <v>5000</v>
      </c>
      <c r="E3157">
        <f>VLOOKUP(D3157,LU_A!$C$2:$D$13,1,TRUE)</f>
        <v>5000</v>
      </c>
      <c r="F3157" t="str">
        <f>VLOOKUP($D3157,LU_A!$C$2:$D$13,2,TRUE)</f>
        <v>SmC</v>
      </c>
      <c r="G3157">
        <v>9425.23</v>
      </c>
      <c r="H3157" t="s">
        <v>8219</v>
      </c>
      <c r="I3157" t="s">
        <v>8225</v>
      </c>
      <c r="J3157" t="s">
        <v>8247</v>
      </c>
      <c r="K3157">
        <v>1356004725</v>
      </c>
      <c r="L3157" s="8">
        <f t="shared" si="490"/>
        <v>41263.499131944445</v>
      </c>
      <c r="M3157" s="8">
        <f t="shared" si="493"/>
        <v>41263</v>
      </c>
      <c r="N3157" s="9">
        <f t="shared" si="494"/>
        <v>0.49913194444525288</v>
      </c>
      <c r="O3157">
        <v>1353412725</v>
      </c>
      <c r="P3157" s="8">
        <f t="shared" si="491"/>
        <v>41233.499131944445</v>
      </c>
      <c r="Q3157" s="8">
        <f t="shared" si="495"/>
        <v>41233</v>
      </c>
      <c r="R3157" s="9">
        <f t="shared" si="496"/>
        <v>0.49913194444525288</v>
      </c>
      <c r="S3157" t="b">
        <v>1</v>
      </c>
      <c r="T3157">
        <v>302</v>
      </c>
      <c r="U3157">
        <f t="shared" si="497"/>
        <v>302</v>
      </c>
      <c r="V3157" t="str">
        <f t="shared" si="498"/>
        <v/>
      </c>
      <c r="W3157" t="b">
        <v>1</v>
      </c>
      <c r="X3157" t="s">
        <v>8269</v>
      </c>
      <c r="Y3157" s="3">
        <f t="shared" si="499"/>
        <v>1.885046</v>
      </c>
      <c r="Z3157" s="4">
        <f t="shared" si="492"/>
        <v>31.209370860927152</v>
      </c>
      <c r="AA3157" t="s">
        <v>8313</v>
      </c>
      <c r="AB3157" t="s">
        <v>8314</v>
      </c>
      <c r="AC3157">
        <f>1</f>
        <v>1</v>
      </c>
    </row>
    <row r="3158" spans="1:29" ht="43.2" x14ac:dyDescent="0.3">
      <c r="A3158">
        <v>3156</v>
      </c>
      <c r="B3158" s="1" t="s">
        <v>3156</v>
      </c>
      <c r="C3158" s="1" t="s">
        <v>7266</v>
      </c>
      <c r="D3158">
        <v>5500</v>
      </c>
      <c r="E3158">
        <f>VLOOKUP(D3158,LU_A!$C$2:$D$13,1,TRUE)</f>
        <v>5000</v>
      </c>
      <c r="F3158" t="str">
        <f>VLOOKUP($D3158,LU_A!$C$2:$D$13,2,TRUE)</f>
        <v>SmC</v>
      </c>
      <c r="G3158">
        <v>5600</v>
      </c>
      <c r="H3158" t="s">
        <v>8219</v>
      </c>
      <c r="I3158" t="s">
        <v>8224</v>
      </c>
      <c r="J3158" t="s">
        <v>8246</v>
      </c>
      <c r="K3158">
        <v>1338591144</v>
      </c>
      <c r="L3158" s="8">
        <f t="shared" si="490"/>
        <v>41061.953055555554</v>
      </c>
      <c r="M3158" s="8">
        <f t="shared" si="493"/>
        <v>41061</v>
      </c>
      <c r="N3158" s="9">
        <f t="shared" si="494"/>
        <v>0.953055555553874</v>
      </c>
      <c r="O3158">
        <v>1335567144</v>
      </c>
      <c r="P3158" s="8">
        <f t="shared" si="491"/>
        <v>41026.953055555554</v>
      </c>
      <c r="Q3158" s="8">
        <f t="shared" si="495"/>
        <v>41026</v>
      </c>
      <c r="R3158" s="9">
        <f t="shared" si="496"/>
        <v>0.953055555553874</v>
      </c>
      <c r="S3158" t="b">
        <v>1</v>
      </c>
      <c r="T3158">
        <v>89</v>
      </c>
      <c r="U3158">
        <f t="shared" si="497"/>
        <v>89</v>
      </c>
      <c r="V3158" t="str">
        <f t="shared" si="498"/>
        <v/>
      </c>
      <c r="W3158" t="b">
        <v>1</v>
      </c>
      <c r="X3158" t="s">
        <v>8269</v>
      </c>
      <c r="Y3158" s="3">
        <f t="shared" si="499"/>
        <v>1.0181818181818181</v>
      </c>
      <c r="Z3158" s="4">
        <f t="shared" si="492"/>
        <v>62.921348314606739</v>
      </c>
      <c r="AA3158" t="s">
        <v>8313</v>
      </c>
      <c r="AB3158" t="s">
        <v>8314</v>
      </c>
      <c r="AC3158">
        <f>1</f>
        <v>1</v>
      </c>
    </row>
    <row r="3159" spans="1:29" ht="28.8" x14ac:dyDescent="0.3">
      <c r="A3159">
        <v>3157</v>
      </c>
      <c r="B3159" s="1" t="s">
        <v>3157</v>
      </c>
      <c r="C3159" s="1" t="s">
        <v>7267</v>
      </c>
      <c r="D3159">
        <v>4000</v>
      </c>
      <c r="E3159">
        <f>VLOOKUP(D3159,LU_A!$C$2:$D$13,1,TRUE)</f>
        <v>1000</v>
      </c>
      <c r="F3159" t="str">
        <f>VLOOKUP($D3159,LU_A!$C$2:$D$13,2,TRUE)</f>
        <v>SmB</v>
      </c>
      <c r="G3159">
        <v>4040</v>
      </c>
      <c r="H3159" t="s">
        <v>8219</v>
      </c>
      <c r="I3159" t="s">
        <v>8224</v>
      </c>
      <c r="J3159" t="s">
        <v>8246</v>
      </c>
      <c r="K3159">
        <v>1405746000</v>
      </c>
      <c r="L3159" s="8">
        <f t="shared" si="490"/>
        <v>41839.208333333336</v>
      </c>
      <c r="M3159" s="8">
        <f t="shared" si="493"/>
        <v>41839</v>
      </c>
      <c r="N3159" s="9">
        <f t="shared" si="494"/>
        <v>0.20833333333575865</v>
      </c>
      <c r="O3159">
        <v>1404932105</v>
      </c>
      <c r="P3159" s="8">
        <f t="shared" si="491"/>
        <v>41829.788252314815</v>
      </c>
      <c r="Q3159" s="8">
        <f t="shared" si="495"/>
        <v>41829</v>
      </c>
      <c r="R3159" s="9">
        <f t="shared" si="496"/>
        <v>0.78825231481459923</v>
      </c>
      <c r="S3159" t="b">
        <v>1</v>
      </c>
      <c r="T3159">
        <v>41</v>
      </c>
      <c r="U3159">
        <f t="shared" si="497"/>
        <v>41</v>
      </c>
      <c r="V3159" t="str">
        <f t="shared" si="498"/>
        <v/>
      </c>
      <c r="W3159" t="b">
        <v>1</v>
      </c>
      <c r="X3159" t="s">
        <v>8269</v>
      </c>
      <c r="Y3159" s="3">
        <f t="shared" si="499"/>
        <v>1.01</v>
      </c>
      <c r="Z3159" s="4">
        <f t="shared" si="492"/>
        <v>98.536585365853654</v>
      </c>
      <c r="AA3159" t="s">
        <v>8313</v>
      </c>
      <c r="AB3159" t="s">
        <v>8314</v>
      </c>
      <c r="AC3159">
        <f>1</f>
        <v>1</v>
      </c>
    </row>
    <row r="3160" spans="1:29" ht="28.8" x14ac:dyDescent="0.3">
      <c r="A3160">
        <v>3158</v>
      </c>
      <c r="B3160" s="1" t="s">
        <v>3158</v>
      </c>
      <c r="C3160" s="1" t="s">
        <v>7268</v>
      </c>
      <c r="D3160">
        <v>5000</v>
      </c>
      <c r="E3160">
        <f>VLOOKUP(D3160,LU_A!$C$2:$D$13,1,TRUE)</f>
        <v>5000</v>
      </c>
      <c r="F3160" t="str">
        <f>VLOOKUP($D3160,LU_A!$C$2:$D$13,2,TRUE)</f>
        <v>SmC</v>
      </c>
      <c r="G3160">
        <v>5700</v>
      </c>
      <c r="H3160" t="s">
        <v>8219</v>
      </c>
      <c r="I3160" t="s">
        <v>8224</v>
      </c>
      <c r="J3160" t="s">
        <v>8246</v>
      </c>
      <c r="K3160">
        <v>1374523752</v>
      </c>
      <c r="L3160" s="8">
        <f t="shared" si="490"/>
        <v>41477.839722222219</v>
      </c>
      <c r="M3160" s="8">
        <f t="shared" si="493"/>
        <v>41477</v>
      </c>
      <c r="N3160" s="9">
        <f t="shared" si="494"/>
        <v>0.8397222222192795</v>
      </c>
      <c r="O3160">
        <v>1371931752</v>
      </c>
      <c r="P3160" s="8">
        <f t="shared" si="491"/>
        <v>41447.839722222219</v>
      </c>
      <c r="Q3160" s="8">
        <f t="shared" si="495"/>
        <v>41447</v>
      </c>
      <c r="R3160" s="9">
        <f t="shared" si="496"/>
        <v>0.8397222222192795</v>
      </c>
      <c r="S3160" t="b">
        <v>1</v>
      </c>
      <c r="T3160">
        <v>69</v>
      </c>
      <c r="U3160">
        <f t="shared" si="497"/>
        <v>69</v>
      </c>
      <c r="V3160" t="str">
        <f t="shared" si="498"/>
        <v/>
      </c>
      <c r="W3160" t="b">
        <v>1</v>
      </c>
      <c r="X3160" t="s">
        <v>8269</v>
      </c>
      <c r="Y3160" s="3">
        <f t="shared" si="499"/>
        <v>1.1399999999999999</v>
      </c>
      <c r="Z3160" s="4">
        <f t="shared" si="492"/>
        <v>82.608695652173907</v>
      </c>
      <c r="AA3160" t="s">
        <v>8313</v>
      </c>
      <c r="AB3160" t="s">
        <v>8314</v>
      </c>
      <c r="AC3160">
        <f>1</f>
        <v>1</v>
      </c>
    </row>
    <row r="3161" spans="1:29" ht="43.2" x14ac:dyDescent="0.3">
      <c r="A3161">
        <v>3159</v>
      </c>
      <c r="B3161" s="1" t="s">
        <v>3159</v>
      </c>
      <c r="C3161" s="1" t="s">
        <v>7269</v>
      </c>
      <c r="D3161">
        <v>1500</v>
      </c>
      <c r="E3161">
        <f>VLOOKUP(D3161,LU_A!$C$2:$D$13,1,TRUE)</f>
        <v>1000</v>
      </c>
      <c r="F3161" t="str">
        <f>VLOOKUP($D3161,LU_A!$C$2:$D$13,2,TRUE)</f>
        <v>SmB</v>
      </c>
      <c r="G3161">
        <v>2002.22</v>
      </c>
      <c r="H3161" t="s">
        <v>8219</v>
      </c>
      <c r="I3161" t="s">
        <v>8224</v>
      </c>
      <c r="J3161" t="s">
        <v>8246</v>
      </c>
      <c r="K3161">
        <v>1326927600</v>
      </c>
      <c r="L3161" s="8">
        <f t="shared" si="490"/>
        <v>40926.958333333336</v>
      </c>
      <c r="M3161" s="8">
        <f t="shared" si="493"/>
        <v>40926</v>
      </c>
      <c r="N3161" s="9">
        <f t="shared" si="494"/>
        <v>0.95833333333575865</v>
      </c>
      <c r="O3161">
        <v>1323221761</v>
      </c>
      <c r="P3161" s="8">
        <f t="shared" si="491"/>
        <v>40884.066678240742</v>
      </c>
      <c r="Q3161" s="8">
        <f t="shared" si="495"/>
        <v>40884</v>
      </c>
      <c r="R3161" s="9">
        <f t="shared" si="496"/>
        <v>6.6678240742476191E-2</v>
      </c>
      <c r="S3161" t="b">
        <v>1</v>
      </c>
      <c r="T3161">
        <v>52</v>
      </c>
      <c r="U3161">
        <f t="shared" si="497"/>
        <v>52</v>
      </c>
      <c r="V3161" t="str">
        <f t="shared" si="498"/>
        <v/>
      </c>
      <c r="W3161" t="b">
        <v>1</v>
      </c>
      <c r="X3161" t="s">
        <v>8269</v>
      </c>
      <c r="Y3161" s="3">
        <f t="shared" si="499"/>
        <v>1.3348133333333334</v>
      </c>
      <c r="Z3161" s="4">
        <f t="shared" si="492"/>
        <v>38.504230769230773</v>
      </c>
      <c r="AA3161" t="s">
        <v>8313</v>
      </c>
      <c r="AB3161" t="s">
        <v>8314</v>
      </c>
      <c r="AC3161">
        <f>1</f>
        <v>1</v>
      </c>
    </row>
    <row r="3162" spans="1:29" ht="43.2" x14ac:dyDescent="0.3">
      <c r="A3162">
        <v>3160</v>
      </c>
      <c r="B3162" s="1" t="s">
        <v>3160</v>
      </c>
      <c r="C3162" s="1" t="s">
        <v>7270</v>
      </c>
      <c r="D3162">
        <v>4500</v>
      </c>
      <c r="E3162">
        <f>VLOOKUP(D3162,LU_A!$C$2:$D$13,1,TRUE)</f>
        <v>1000</v>
      </c>
      <c r="F3162" t="str">
        <f>VLOOKUP($D3162,LU_A!$C$2:$D$13,2,TRUE)</f>
        <v>SmB</v>
      </c>
      <c r="G3162">
        <v>4569</v>
      </c>
      <c r="H3162" t="s">
        <v>8219</v>
      </c>
      <c r="I3162" t="s">
        <v>8224</v>
      </c>
      <c r="J3162" t="s">
        <v>8246</v>
      </c>
      <c r="K3162">
        <v>1407905940</v>
      </c>
      <c r="L3162" s="8">
        <f t="shared" si="490"/>
        <v>41864.207638888889</v>
      </c>
      <c r="M3162" s="8">
        <f t="shared" si="493"/>
        <v>41864</v>
      </c>
      <c r="N3162" s="9">
        <f t="shared" si="494"/>
        <v>0.20763888888905058</v>
      </c>
      <c r="O3162">
        <v>1405923687</v>
      </c>
      <c r="P3162" s="8">
        <f t="shared" si="491"/>
        <v>41841.26489583333</v>
      </c>
      <c r="Q3162" s="8">
        <f t="shared" si="495"/>
        <v>41841</v>
      </c>
      <c r="R3162" s="9">
        <f t="shared" si="496"/>
        <v>0.26489583333022892</v>
      </c>
      <c r="S3162" t="b">
        <v>1</v>
      </c>
      <c r="T3162">
        <v>57</v>
      </c>
      <c r="U3162">
        <f t="shared" si="497"/>
        <v>57</v>
      </c>
      <c r="V3162" t="str">
        <f t="shared" si="498"/>
        <v/>
      </c>
      <c r="W3162" t="b">
        <v>1</v>
      </c>
      <c r="X3162" t="s">
        <v>8269</v>
      </c>
      <c r="Y3162" s="3">
        <f t="shared" si="499"/>
        <v>1.0153333333333334</v>
      </c>
      <c r="Z3162" s="4">
        <f t="shared" si="492"/>
        <v>80.15789473684211</v>
      </c>
      <c r="AA3162" t="s">
        <v>8313</v>
      </c>
      <c r="AB3162" t="s">
        <v>8314</v>
      </c>
      <c r="AC3162">
        <f>1</f>
        <v>1</v>
      </c>
    </row>
    <row r="3163" spans="1:29" ht="57.6" x14ac:dyDescent="0.3">
      <c r="A3163">
        <v>3161</v>
      </c>
      <c r="B3163" s="1" t="s">
        <v>3161</v>
      </c>
      <c r="C3163" s="1" t="s">
        <v>7271</v>
      </c>
      <c r="D3163">
        <v>2000</v>
      </c>
      <c r="E3163">
        <f>VLOOKUP(D3163,LU_A!$C$2:$D$13,1,TRUE)</f>
        <v>1000</v>
      </c>
      <c r="F3163" t="str">
        <f>VLOOKUP($D3163,LU_A!$C$2:$D$13,2,TRUE)</f>
        <v>SmB</v>
      </c>
      <c r="G3163">
        <v>2102</v>
      </c>
      <c r="H3163" t="s">
        <v>8219</v>
      </c>
      <c r="I3163" t="s">
        <v>8225</v>
      </c>
      <c r="J3163" t="s">
        <v>8247</v>
      </c>
      <c r="K3163">
        <v>1413377522</v>
      </c>
      <c r="L3163" s="8">
        <f t="shared" si="490"/>
        <v>41927.536134259259</v>
      </c>
      <c r="M3163" s="8">
        <f t="shared" si="493"/>
        <v>41927</v>
      </c>
      <c r="N3163" s="9">
        <f t="shared" si="494"/>
        <v>0.53613425925868796</v>
      </c>
      <c r="O3163">
        <v>1410785522</v>
      </c>
      <c r="P3163" s="8">
        <f t="shared" si="491"/>
        <v>41897.536134259259</v>
      </c>
      <c r="Q3163" s="8">
        <f t="shared" si="495"/>
        <v>41897</v>
      </c>
      <c r="R3163" s="9">
        <f t="shared" si="496"/>
        <v>0.53613425925868796</v>
      </c>
      <c r="S3163" t="b">
        <v>1</v>
      </c>
      <c r="T3163">
        <v>74</v>
      </c>
      <c r="U3163">
        <f t="shared" si="497"/>
        <v>74</v>
      </c>
      <c r="V3163" t="str">
        <f t="shared" si="498"/>
        <v/>
      </c>
      <c r="W3163" t="b">
        <v>1</v>
      </c>
      <c r="X3163" t="s">
        <v>8269</v>
      </c>
      <c r="Y3163" s="3">
        <f t="shared" si="499"/>
        <v>1.0509999999999999</v>
      </c>
      <c r="Z3163" s="4">
        <f t="shared" si="492"/>
        <v>28.405405405405407</v>
      </c>
      <c r="AA3163" t="s">
        <v>8313</v>
      </c>
      <c r="AB3163" t="s">
        <v>8314</v>
      </c>
      <c r="AC3163">
        <f>1</f>
        <v>1</v>
      </c>
    </row>
    <row r="3164" spans="1:29" ht="43.2" x14ac:dyDescent="0.3">
      <c r="A3164">
        <v>3162</v>
      </c>
      <c r="B3164" s="1" t="s">
        <v>3162</v>
      </c>
      <c r="C3164" s="1" t="s">
        <v>7272</v>
      </c>
      <c r="D3164">
        <v>4000</v>
      </c>
      <c r="E3164">
        <f>VLOOKUP(D3164,LU_A!$C$2:$D$13,1,TRUE)</f>
        <v>1000</v>
      </c>
      <c r="F3164" t="str">
        <f>VLOOKUP($D3164,LU_A!$C$2:$D$13,2,TRUE)</f>
        <v>SmB</v>
      </c>
      <c r="G3164">
        <v>5086</v>
      </c>
      <c r="H3164" t="s">
        <v>8219</v>
      </c>
      <c r="I3164" t="s">
        <v>8224</v>
      </c>
      <c r="J3164" t="s">
        <v>8246</v>
      </c>
      <c r="K3164">
        <v>1404698400</v>
      </c>
      <c r="L3164" s="8">
        <f t="shared" si="490"/>
        <v>41827.083333333336</v>
      </c>
      <c r="M3164" s="8">
        <f t="shared" si="493"/>
        <v>41827</v>
      </c>
      <c r="N3164" s="9">
        <f t="shared" si="494"/>
        <v>8.3333333335758653E-2</v>
      </c>
      <c r="O3164">
        <v>1402331262</v>
      </c>
      <c r="P3164" s="8">
        <f t="shared" si="491"/>
        <v>41799.685902777775</v>
      </c>
      <c r="Q3164" s="8">
        <f t="shared" si="495"/>
        <v>41799</v>
      </c>
      <c r="R3164" s="9">
        <f t="shared" si="496"/>
        <v>0.68590277777548181</v>
      </c>
      <c r="S3164" t="b">
        <v>1</v>
      </c>
      <c r="T3164">
        <v>63</v>
      </c>
      <c r="U3164">
        <f t="shared" si="497"/>
        <v>63</v>
      </c>
      <c r="V3164" t="str">
        <f t="shared" si="498"/>
        <v/>
      </c>
      <c r="W3164" t="b">
        <v>1</v>
      </c>
      <c r="X3164" t="s">
        <v>8269</v>
      </c>
      <c r="Y3164" s="3">
        <f t="shared" si="499"/>
        <v>1.2715000000000001</v>
      </c>
      <c r="Z3164" s="4">
        <f t="shared" si="492"/>
        <v>80.730158730158735</v>
      </c>
      <c r="AA3164" t="s">
        <v>8313</v>
      </c>
      <c r="AB3164" t="s">
        <v>8314</v>
      </c>
      <c r="AC3164">
        <f>1</f>
        <v>1</v>
      </c>
    </row>
    <row r="3165" spans="1:29" ht="43.2" x14ac:dyDescent="0.3">
      <c r="A3165">
        <v>3163</v>
      </c>
      <c r="B3165" s="1" t="s">
        <v>3163</v>
      </c>
      <c r="C3165" s="1" t="s">
        <v>7273</v>
      </c>
      <c r="D3165">
        <v>13000</v>
      </c>
      <c r="E3165">
        <f>VLOOKUP(D3165,LU_A!$C$2:$D$13,1,TRUE)</f>
        <v>10000</v>
      </c>
      <c r="F3165" t="str">
        <f>VLOOKUP($D3165,LU_A!$C$2:$D$13,2,TRUE)</f>
        <v>SmD</v>
      </c>
      <c r="G3165">
        <v>14450</v>
      </c>
      <c r="H3165" t="s">
        <v>8219</v>
      </c>
      <c r="I3165" t="s">
        <v>8224</v>
      </c>
      <c r="J3165" t="s">
        <v>8246</v>
      </c>
      <c r="K3165">
        <v>1402855525</v>
      </c>
      <c r="L3165" s="8">
        <f t="shared" si="490"/>
        <v>41805.753761574073</v>
      </c>
      <c r="M3165" s="8">
        <f t="shared" si="493"/>
        <v>41805</v>
      </c>
      <c r="N3165" s="9">
        <f t="shared" si="494"/>
        <v>0.75376157407299615</v>
      </c>
      <c r="O3165">
        <v>1400263525</v>
      </c>
      <c r="P3165" s="8">
        <f t="shared" si="491"/>
        <v>41775.753761574073</v>
      </c>
      <c r="Q3165" s="8">
        <f t="shared" si="495"/>
        <v>41775</v>
      </c>
      <c r="R3165" s="9">
        <f t="shared" si="496"/>
        <v>0.75376157407299615</v>
      </c>
      <c r="S3165" t="b">
        <v>1</v>
      </c>
      <c r="T3165">
        <v>72</v>
      </c>
      <c r="U3165">
        <f t="shared" si="497"/>
        <v>72</v>
      </c>
      <c r="V3165" t="str">
        <f t="shared" si="498"/>
        <v/>
      </c>
      <c r="W3165" t="b">
        <v>1</v>
      </c>
      <c r="X3165" t="s">
        <v>8269</v>
      </c>
      <c r="Y3165" s="3">
        <f t="shared" si="499"/>
        <v>1.1115384615384616</v>
      </c>
      <c r="Z3165" s="4">
        <f t="shared" si="492"/>
        <v>200.69444444444446</v>
      </c>
      <c r="AA3165" t="s">
        <v>8313</v>
      </c>
      <c r="AB3165" t="s">
        <v>8314</v>
      </c>
      <c r="AC3165">
        <f>1</f>
        <v>1</v>
      </c>
    </row>
    <row r="3166" spans="1:29" ht="57.6" x14ac:dyDescent="0.3">
      <c r="A3166">
        <v>3164</v>
      </c>
      <c r="B3166" s="1" t="s">
        <v>3164</v>
      </c>
      <c r="C3166" s="1" t="s">
        <v>7274</v>
      </c>
      <c r="D3166">
        <v>2500</v>
      </c>
      <c r="E3166">
        <f>VLOOKUP(D3166,LU_A!$C$2:$D$13,1,TRUE)</f>
        <v>1000</v>
      </c>
      <c r="F3166" t="str">
        <f>VLOOKUP($D3166,LU_A!$C$2:$D$13,2,TRUE)</f>
        <v>SmB</v>
      </c>
      <c r="G3166">
        <v>2669</v>
      </c>
      <c r="H3166" t="s">
        <v>8219</v>
      </c>
      <c r="I3166" t="s">
        <v>8224</v>
      </c>
      <c r="J3166" t="s">
        <v>8246</v>
      </c>
      <c r="K3166">
        <v>1402341615</v>
      </c>
      <c r="L3166" s="8">
        <f t="shared" si="490"/>
        <v>41799.80572916667</v>
      </c>
      <c r="M3166" s="8">
        <f t="shared" si="493"/>
        <v>41799</v>
      </c>
      <c r="N3166" s="9">
        <f t="shared" si="494"/>
        <v>0.80572916667006211</v>
      </c>
      <c r="O3166">
        <v>1399490415</v>
      </c>
      <c r="P3166" s="8">
        <f t="shared" si="491"/>
        <v>41766.80572916667</v>
      </c>
      <c r="Q3166" s="8">
        <f t="shared" si="495"/>
        <v>41766</v>
      </c>
      <c r="R3166" s="9">
        <f t="shared" si="496"/>
        <v>0.80572916667006211</v>
      </c>
      <c r="S3166" t="b">
        <v>1</v>
      </c>
      <c r="T3166">
        <v>71</v>
      </c>
      <c r="U3166">
        <f t="shared" si="497"/>
        <v>71</v>
      </c>
      <c r="V3166" t="str">
        <f t="shared" si="498"/>
        <v/>
      </c>
      <c r="W3166" t="b">
        <v>1</v>
      </c>
      <c r="X3166" t="s">
        <v>8269</v>
      </c>
      <c r="Y3166" s="3">
        <f t="shared" si="499"/>
        <v>1.0676000000000001</v>
      </c>
      <c r="Z3166" s="4">
        <f t="shared" si="492"/>
        <v>37.591549295774648</v>
      </c>
      <c r="AA3166" t="s">
        <v>8313</v>
      </c>
      <c r="AB3166" t="s">
        <v>8314</v>
      </c>
      <c r="AC3166">
        <f>1</f>
        <v>1</v>
      </c>
    </row>
    <row r="3167" spans="1:29" ht="57.6" x14ac:dyDescent="0.3">
      <c r="A3167">
        <v>3165</v>
      </c>
      <c r="B3167" s="1" t="s">
        <v>3165</v>
      </c>
      <c r="C3167" s="1" t="s">
        <v>7275</v>
      </c>
      <c r="D3167">
        <v>750</v>
      </c>
      <c r="E3167">
        <f>VLOOKUP(D3167,LU_A!$C$2:$D$13,1,TRUE)</f>
        <v>0</v>
      </c>
      <c r="F3167" t="str">
        <f>VLOOKUP($D3167,LU_A!$C$2:$D$13,2,TRUE)</f>
        <v>SmA</v>
      </c>
      <c r="G3167">
        <v>1220</v>
      </c>
      <c r="H3167" t="s">
        <v>8219</v>
      </c>
      <c r="I3167" t="s">
        <v>8224</v>
      </c>
      <c r="J3167" t="s">
        <v>8246</v>
      </c>
      <c r="K3167">
        <v>1304395140</v>
      </c>
      <c r="L3167" s="8">
        <f t="shared" si="490"/>
        <v>40666.165972222225</v>
      </c>
      <c r="M3167" s="8">
        <f t="shared" si="493"/>
        <v>40666</v>
      </c>
      <c r="N3167" s="9">
        <f t="shared" si="494"/>
        <v>0.16597222222480923</v>
      </c>
      <c r="O3167">
        <v>1302493760</v>
      </c>
      <c r="P3167" s="8">
        <f t="shared" si="491"/>
        <v>40644.159259259257</v>
      </c>
      <c r="Q3167" s="8">
        <f t="shared" si="495"/>
        <v>40644</v>
      </c>
      <c r="R3167" s="9">
        <f t="shared" si="496"/>
        <v>0.15925925925694173</v>
      </c>
      <c r="S3167" t="b">
        <v>1</v>
      </c>
      <c r="T3167">
        <v>21</v>
      </c>
      <c r="U3167">
        <f t="shared" si="497"/>
        <v>21</v>
      </c>
      <c r="V3167" t="str">
        <f t="shared" si="498"/>
        <v/>
      </c>
      <c r="W3167" t="b">
        <v>1</v>
      </c>
      <c r="X3167" t="s">
        <v>8269</v>
      </c>
      <c r="Y3167" s="3">
        <f t="shared" si="499"/>
        <v>1.6266666666666667</v>
      </c>
      <c r="Z3167" s="4">
        <f t="shared" si="492"/>
        <v>58.095238095238095</v>
      </c>
      <c r="AA3167" t="s">
        <v>8313</v>
      </c>
      <c r="AB3167" t="s">
        <v>8314</v>
      </c>
      <c r="AC3167">
        <f>1</f>
        <v>1</v>
      </c>
    </row>
    <row r="3168" spans="1:29" ht="43.2" x14ac:dyDescent="0.3">
      <c r="A3168">
        <v>3166</v>
      </c>
      <c r="B3168" s="1" t="s">
        <v>3166</v>
      </c>
      <c r="C3168" s="1" t="s">
        <v>7276</v>
      </c>
      <c r="D3168">
        <v>35000</v>
      </c>
      <c r="E3168">
        <f>VLOOKUP(D3168,LU_A!$C$2:$D$13,1,TRUE)</f>
        <v>35000</v>
      </c>
      <c r="F3168" t="str">
        <f>VLOOKUP($D3168,LU_A!$C$2:$D$13,2,TRUE)</f>
        <v>LgA</v>
      </c>
      <c r="G3168">
        <v>56079.83</v>
      </c>
      <c r="H3168" t="s">
        <v>8219</v>
      </c>
      <c r="I3168" t="s">
        <v>8224</v>
      </c>
      <c r="J3168" t="s">
        <v>8246</v>
      </c>
      <c r="K3168">
        <v>1416988740</v>
      </c>
      <c r="L3168" s="8">
        <f t="shared" si="490"/>
        <v>41969.332638888889</v>
      </c>
      <c r="M3168" s="8">
        <f t="shared" si="493"/>
        <v>41969</v>
      </c>
      <c r="N3168" s="9">
        <f t="shared" si="494"/>
        <v>0.33263888888905058</v>
      </c>
      <c r="O3168">
        <v>1414514153</v>
      </c>
      <c r="P3168" s="8">
        <f t="shared" si="491"/>
        <v>41940.69158564815</v>
      </c>
      <c r="Q3168" s="8">
        <f t="shared" si="495"/>
        <v>41940</v>
      </c>
      <c r="R3168" s="9">
        <f t="shared" si="496"/>
        <v>0.69158564815006685</v>
      </c>
      <c r="S3168" t="b">
        <v>1</v>
      </c>
      <c r="T3168">
        <v>930</v>
      </c>
      <c r="U3168">
        <f t="shared" si="497"/>
        <v>930</v>
      </c>
      <c r="V3168" t="str">
        <f t="shared" si="498"/>
        <v/>
      </c>
      <c r="W3168" t="b">
        <v>1</v>
      </c>
      <c r="X3168" t="s">
        <v>8269</v>
      </c>
      <c r="Y3168" s="3">
        <f t="shared" si="499"/>
        <v>1.6022808571428573</v>
      </c>
      <c r="Z3168" s="4">
        <f t="shared" si="492"/>
        <v>60.300892473118282</v>
      </c>
      <c r="AA3168" t="s">
        <v>8313</v>
      </c>
      <c r="AB3168" t="s">
        <v>8314</v>
      </c>
      <c r="AC3168">
        <f>1</f>
        <v>1</v>
      </c>
    </row>
    <row r="3169" spans="1:29" ht="28.8" x14ac:dyDescent="0.3">
      <c r="A3169">
        <v>3167</v>
      </c>
      <c r="B3169" s="1" t="s">
        <v>3167</v>
      </c>
      <c r="C3169" s="1" t="s">
        <v>7277</v>
      </c>
      <c r="D3169">
        <v>3000</v>
      </c>
      <c r="E3169">
        <f>VLOOKUP(D3169,LU_A!$C$2:$D$13,1,TRUE)</f>
        <v>1000</v>
      </c>
      <c r="F3169" t="str">
        <f>VLOOKUP($D3169,LU_A!$C$2:$D$13,2,TRUE)</f>
        <v>SmB</v>
      </c>
      <c r="G3169">
        <v>3485</v>
      </c>
      <c r="H3169" t="s">
        <v>8219</v>
      </c>
      <c r="I3169" t="s">
        <v>8224</v>
      </c>
      <c r="J3169" t="s">
        <v>8246</v>
      </c>
      <c r="K3169">
        <v>1406952781</v>
      </c>
      <c r="L3169" s="8">
        <f t="shared" si="490"/>
        <v>41853.175706018519</v>
      </c>
      <c r="M3169" s="8">
        <f t="shared" si="493"/>
        <v>41853</v>
      </c>
      <c r="N3169" s="9">
        <f t="shared" si="494"/>
        <v>0.17570601851912215</v>
      </c>
      <c r="O3169">
        <v>1405743181</v>
      </c>
      <c r="P3169" s="8">
        <f t="shared" si="491"/>
        <v>41839.175706018519</v>
      </c>
      <c r="Q3169" s="8">
        <f t="shared" si="495"/>
        <v>41839</v>
      </c>
      <c r="R3169" s="9">
        <f t="shared" si="496"/>
        <v>0.17570601851912215</v>
      </c>
      <c r="S3169" t="b">
        <v>1</v>
      </c>
      <c r="T3169">
        <v>55</v>
      </c>
      <c r="U3169">
        <f t="shared" si="497"/>
        <v>55</v>
      </c>
      <c r="V3169" t="str">
        <f t="shared" si="498"/>
        <v/>
      </c>
      <c r="W3169" t="b">
        <v>1</v>
      </c>
      <c r="X3169" t="s">
        <v>8269</v>
      </c>
      <c r="Y3169" s="3">
        <f t="shared" si="499"/>
        <v>1.1616666666666666</v>
      </c>
      <c r="Z3169" s="4">
        <f t="shared" si="492"/>
        <v>63.363636363636367</v>
      </c>
      <c r="AA3169" t="s">
        <v>8313</v>
      </c>
      <c r="AB3169" t="s">
        <v>8314</v>
      </c>
      <c r="AC3169">
        <f>1</f>
        <v>1</v>
      </c>
    </row>
    <row r="3170" spans="1:29" ht="43.2" x14ac:dyDescent="0.3">
      <c r="A3170">
        <v>3168</v>
      </c>
      <c r="B3170" s="1" t="s">
        <v>3168</v>
      </c>
      <c r="C3170" s="1" t="s">
        <v>7278</v>
      </c>
      <c r="D3170">
        <v>2500</v>
      </c>
      <c r="E3170">
        <f>VLOOKUP(D3170,LU_A!$C$2:$D$13,1,TRUE)</f>
        <v>1000</v>
      </c>
      <c r="F3170" t="str">
        <f>VLOOKUP($D3170,LU_A!$C$2:$D$13,2,TRUE)</f>
        <v>SmB</v>
      </c>
      <c r="G3170">
        <v>3105</v>
      </c>
      <c r="H3170" t="s">
        <v>8219</v>
      </c>
      <c r="I3170" t="s">
        <v>8224</v>
      </c>
      <c r="J3170" t="s">
        <v>8246</v>
      </c>
      <c r="K3170">
        <v>1402696800</v>
      </c>
      <c r="L3170" s="8">
        <f t="shared" si="490"/>
        <v>41803.916666666664</v>
      </c>
      <c r="M3170" s="8">
        <f t="shared" si="493"/>
        <v>41803</v>
      </c>
      <c r="N3170" s="9">
        <f t="shared" si="494"/>
        <v>0.91666666666424135</v>
      </c>
      <c r="O3170">
        <v>1399948353</v>
      </c>
      <c r="P3170" s="8">
        <f t="shared" si="491"/>
        <v>41772.105937500004</v>
      </c>
      <c r="Q3170" s="8">
        <f t="shared" si="495"/>
        <v>41772</v>
      </c>
      <c r="R3170" s="9">
        <f t="shared" si="496"/>
        <v>0.10593750000407454</v>
      </c>
      <c r="S3170" t="b">
        <v>1</v>
      </c>
      <c r="T3170">
        <v>61</v>
      </c>
      <c r="U3170">
        <f t="shared" si="497"/>
        <v>61</v>
      </c>
      <c r="V3170" t="str">
        <f t="shared" si="498"/>
        <v/>
      </c>
      <c r="W3170" t="b">
        <v>1</v>
      </c>
      <c r="X3170" t="s">
        <v>8269</v>
      </c>
      <c r="Y3170" s="3">
        <f t="shared" si="499"/>
        <v>1.242</v>
      </c>
      <c r="Z3170" s="4">
        <f t="shared" si="492"/>
        <v>50.901639344262293</v>
      </c>
      <c r="AA3170" t="s">
        <v>8313</v>
      </c>
      <c r="AB3170" t="s">
        <v>8314</v>
      </c>
      <c r="AC3170">
        <f>1</f>
        <v>1</v>
      </c>
    </row>
    <row r="3171" spans="1:29" ht="28.8" x14ac:dyDescent="0.3">
      <c r="A3171">
        <v>3169</v>
      </c>
      <c r="B3171" s="1" t="s">
        <v>3169</v>
      </c>
      <c r="C3171" s="1" t="s">
        <v>7279</v>
      </c>
      <c r="D3171">
        <v>8000</v>
      </c>
      <c r="E3171">
        <f>VLOOKUP(D3171,LU_A!$C$2:$D$13,1,TRUE)</f>
        <v>5000</v>
      </c>
      <c r="F3171" t="str">
        <f>VLOOKUP($D3171,LU_A!$C$2:$D$13,2,TRUE)</f>
        <v>SmC</v>
      </c>
      <c r="G3171">
        <v>8241</v>
      </c>
      <c r="H3171" t="s">
        <v>8219</v>
      </c>
      <c r="I3171" t="s">
        <v>8224</v>
      </c>
      <c r="J3171" t="s">
        <v>8246</v>
      </c>
      <c r="K3171">
        <v>1386910740</v>
      </c>
      <c r="L3171" s="8">
        <f t="shared" si="490"/>
        <v>41621.207638888889</v>
      </c>
      <c r="M3171" s="8">
        <f t="shared" si="493"/>
        <v>41621</v>
      </c>
      <c r="N3171" s="9">
        <f t="shared" si="494"/>
        <v>0.20763888888905058</v>
      </c>
      <c r="O3171">
        <v>1384364561</v>
      </c>
      <c r="P3171" s="8">
        <f t="shared" si="491"/>
        <v>41591.737974537034</v>
      </c>
      <c r="Q3171" s="8">
        <f t="shared" si="495"/>
        <v>41591</v>
      </c>
      <c r="R3171" s="9">
        <f t="shared" si="496"/>
        <v>0.73797453703446081</v>
      </c>
      <c r="S3171" t="b">
        <v>1</v>
      </c>
      <c r="T3171">
        <v>82</v>
      </c>
      <c r="U3171">
        <f t="shared" si="497"/>
        <v>82</v>
      </c>
      <c r="V3171" t="str">
        <f t="shared" si="498"/>
        <v/>
      </c>
      <c r="W3171" t="b">
        <v>1</v>
      </c>
      <c r="X3171" t="s">
        <v>8269</v>
      </c>
      <c r="Y3171" s="3">
        <f t="shared" si="499"/>
        <v>1.030125</v>
      </c>
      <c r="Z3171" s="4">
        <f t="shared" si="492"/>
        <v>100.5</v>
      </c>
      <c r="AA3171" t="s">
        <v>8313</v>
      </c>
      <c r="AB3171" t="s">
        <v>8314</v>
      </c>
      <c r="AC3171">
        <f>1</f>
        <v>1</v>
      </c>
    </row>
    <row r="3172" spans="1:29" ht="43.2" x14ac:dyDescent="0.3">
      <c r="A3172">
        <v>3170</v>
      </c>
      <c r="B3172" s="1" t="s">
        <v>3170</v>
      </c>
      <c r="C3172" s="1" t="s">
        <v>7280</v>
      </c>
      <c r="D3172">
        <v>2000</v>
      </c>
      <c r="E3172">
        <f>VLOOKUP(D3172,LU_A!$C$2:$D$13,1,TRUE)</f>
        <v>1000</v>
      </c>
      <c r="F3172" t="str">
        <f>VLOOKUP($D3172,LU_A!$C$2:$D$13,2,TRUE)</f>
        <v>SmB</v>
      </c>
      <c r="G3172">
        <v>2245</v>
      </c>
      <c r="H3172" t="s">
        <v>8219</v>
      </c>
      <c r="I3172" t="s">
        <v>8224</v>
      </c>
      <c r="J3172" t="s">
        <v>8246</v>
      </c>
      <c r="K3172">
        <v>1404273600</v>
      </c>
      <c r="L3172" s="8">
        <f t="shared" si="490"/>
        <v>41822.166666666664</v>
      </c>
      <c r="M3172" s="8">
        <f t="shared" si="493"/>
        <v>41822</v>
      </c>
      <c r="N3172" s="9">
        <f t="shared" si="494"/>
        <v>0.16666666666424135</v>
      </c>
      <c r="O3172">
        <v>1401414944</v>
      </c>
      <c r="P3172" s="8">
        <f t="shared" si="491"/>
        <v>41789.080370370371</v>
      </c>
      <c r="Q3172" s="8">
        <f t="shared" si="495"/>
        <v>41789</v>
      </c>
      <c r="R3172" s="9">
        <f t="shared" si="496"/>
        <v>8.0370370371383615E-2</v>
      </c>
      <c r="S3172" t="b">
        <v>1</v>
      </c>
      <c r="T3172">
        <v>71</v>
      </c>
      <c r="U3172">
        <f t="shared" si="497"/>
        <v>71</v>
      </c>
      <c r="V3172" t="str">
        <f t="shared" si="498"/>
        <v/>
      </c>
      <c r="W3172" t="b">
        <v>1</v>
      </c>
      <c r="X3172" t="s">
        <v>8269</v>
      </c>
      <c r="Y3172" s="3">
        <f t="shared" si="499"/>
        <v>1.1225000000000001</v>
      </c>
      <c r="Z3172" s="4">
        <f t="shared" si="492"/>
        <v>31.619718309859156</v>
      </c>
      <c r="AA3172" t="s">
        <v>8313</v>
      </c>
      <c r="AB3172" t="s">
        <v>8314</v>
      </c>
      <c r="AC3172">
        <f>1</f>
        <v>1</v>
      </c>
    </row>
    <row r="3173" spans="1:29" ht="57.6" x14ac:dyDescent="0.3">
      <c r="A3173">
        <v>3171</v>
      </c>
      <c r="B3173" s="1" t="s">
        <v>3171</v>
      </c>
      <c r="C3173" s="1" t="s">
        <v>7281</v>
      </c>
      <c r="D3173">
        <v>7000</v>
      </c>
      <c r="E3173">
        <f>VLOOKUP(D3173,LU_A!$C$2:$D$13,1,TRUE)</f>
        <v>5000</v>
      </c>
      <c r="F3173" t="str">
        <f>VLOOKUP($D3173,LU_A!$C$2:$D$13,2,TRUE)</f>
        <v>SmC</v>
      </c>
      <c r="G3173">
        <v>7617</v>
      </c>
      <c r="H3173" t="s">
        <v>8219</v>
      </c>
      <c r="I3173" t="s">
        <v>8225</v>
      </c>
      <c r="J3173" t="s">
        <v>8247</v>
      </c>
      <c r="K3173">
        <v>1462545358</v>
      </c>
      <c r="L3173" s="8">
        <f t="shared" si="490"/>
        <v>42496.608310185184</v>
      </c>
      <c r="M3173" s="8">
        <f t="shared" si="493"/>
        <v>42496</v>
      </c>
      <c r="N3173" s="9">
        <f t="shared" si="494"/>
        <v>0.60831018518365454</v>
      </c>
      <c r="O3173">
        <v>1459953358</v>
      </c>
      <c r="P3173" s="8">
        <f t="shared" si="491"/>
        <v>42466.608310185184</v>
      </c>
      <c r="Q3173" s="8">
        <f t="shared" si="495"/>
        <v>42466</v>
      </c>
      <c r="R3173" s="9">
        <f t="shared" si="496"/>
        <v>0.60831018518365454</v>
      </c>
      <c r="S3173" t="b">
        <v>1</v>
      </c>
      <c r="T3173">
        <v>117</v>
      </c>
      <c r="U3173">
        <f t="shared" si="497"/>
        <v>117</v>
      </c>
      <c r="V3173" t="str">
        <f t="shared" si="498"/>
        <v/>
      </c>
      <c r="W3173" t="b">
        <v>1</v>
      </c>
      <c r="X3173" t="s">
        <v>8269</v>
      </c>
      <c r="Y3173" s="3">
        <f t="shared" si="499"/>
        <v>1.0881428571428571</v>
      </c>
      <c r="Z3173" s="4">
        <f t="shared" si="492"/>
        <v>65.102564102564102</v>
      </c>
      <c r="AA3173" t="s">
        <v>8313</v>
      </c>
      <c r="AB3173" t="s">
        <v>8314</v>
      </c>
      <c r="AC3173">
        <f>1</f>
        <v>1</v>
      </c>
    </row>
    <row r="3174" spans="1:29" ht="43.2" x14ac:dyDescent="0.3">
      <c r="A3174">
        <v>3172</v>
      </c>
      <c r="B3174" s="1" t="s">
        <v>3172</v>
      </c>
      <c r="C3174" s="1" t="s">
        <v>7282</v>
      </c>
      <c r="D3174">
        <v>2000</v>
      </c>
      <c r="E3174">
        <f>VLOOKUP(D3174,LU_A!$C$2:$D$13,1,TRUE)</f>
        <v>1000</v>
      </c>
      <c r="F3174" t="str">
        <f>VLOOKUP($D3174,LU_A!$C$2:$D$13,2,TRUE)</f>
        <v>SmB</v>
      </c>
      <c r="G3174">
        <v>2300</v>
      </c>
      <c r="H3174" t="s">
        <v>8219</v>
      </c>
      <c r="I3174" t="s">
        <v>8224</v>
      </c>
      <c r="J3174" t="s">
        <v>8246</v>
      </c>
      <c r="K3174">
        <v>1329240668</v>
      </c>
      <c r="L3174" s="8">
        <f t="shared" si="490"/>
        <v>40953.729953703703</v>
      </c>
      <c r="M3174" s="8">
        <f t="shared" si="493"/>
        <v>40953</v>
      </c>
      <c r="N3174" s="9">
        <f t="shared" si="494"/>
        <v>0.72995370370335877</v>
      </c>
      <c r="O3174">
        <v>1326648668</v>
      </c>
      <c r="P3174" s="8">
        <f t="shared" si="491"/>
        <v>40923.729953703703</v>
      </c>
      <c r="Q3174" s="8">
        <f t="shared" si="495"/>
        <v>40923</v>
      </c>
      <c r="R3174" s="9">
        <f t="shared" si="496"/>
        <v>0.72995370370335877</v>
      </c>
      <c r="S3174" t="b">
        <v>1</v>
      </c>
      <c r="T3174">
        <v>29</v>
      </c>
      <c r="U3174">
        <f t="shared" si="497"/>
        <v>29</v>
      </c>
      <c r="V3174" t="str">
        <f t="shared" si="498"/>
        <v/>
      </c>
      <c r="W3174" t="b">
        <v>1</v>
      </c>
      <c r="X3174" t="s">
        <v>8269</v>
      </c>
      <c r="Y3174" s="3">
        <f t="shared" si="499"/>
        <v>1.1499999999999999</v>
      </c>
      <c r="Z3174" s="4">
        <f t="shared" si="492"/>
        <v>79.310344827586206</v>
      </c>
      <c r="AA3174" t="s">
        <v>8313</v>
      </c>
      <c r="AB3174" t="s">
        <v>8314</v>
      </c>
      <c r="AC3174">
        <f>1</f>
        <v>1</v>
      </c>
    </row>
    <row r="3175" spans="1:29" ht="43.2" x14ac:dyDescent="0.3">
      <c r="A3175">
        <v>3173</v>
      </c>
      <c r="B3175" s="1" t="s">
        <v>3173</v>
      </c>
      <c r="C3175" s="1" t="s">
        <v>7283</v>
      </c>
      <c r="D3175">
        <v>10000</v>
      </c>
      <c r="E3175">
        <f>VLOOKUP(D3175,LU_A!$C$2:$D$13,1,TRUE)</f>
        <v>10000</v>
      </c>
      <c r="F3175" t="str">
        <f>VLOOKUP($D3175,LU_A!$C$2:$D$13,2,TRUE)</f>
        <v>SmD</v>
      </c>
      <c r="G3175">
        <v>10300</v>
      </c>
      <c r="H3175" t="s">
        <v>8219</v>
      </c>
      <c r="I3175" t="s">
        <v>8224</v>
      </c>
      <c r="J3175" t="s">
        <v>8246</v>
      </c>
      <c r="K3175">
        <v>1411765492</v>
      </c>
      <c r="L3175" s="8">
        <f t="shared" si="490"/>
        <v>41908.878379629627</v>
      </c>
      <c r="M3175" s="8">
        <f t="shared" si="493"/>
        <v>41908</v>
      </c>
      <c r="N3175" s="9">
        <f t="shared" si="494"/>
        <v>0.87837962962657912</v>
      </c>
      <c r="O3175">
        <v>1409173492</v>
      </c>
      <c r="P3175" s="8">
        <f t="shared" si="491"/>
        <v>41878.878379629627</v>
      </c>
      <c r="Q3175" s="8">
        <f t="shared" si="495"/>
        <v>41878</v>
      </c>
      <c r="R3175" s="9">
        <f t="shared" si="496"/>
        <v>0.87837962962657912</v>
      </c>
      <c r="S3175" t="b">
        <v>1</v>
      </c>
      <c r="T3175">
        <v>74</v>
      </c>
      <c r="U3175">
        <f t="shared" si="497"/>
        <v>74</v>
      </c>
      <c r="V3175" t="str">
        <f t="shared" si="498"/>
        <v/>
      </c>
      <c r="W3175" t="b">
        <v>1</v>
      </c>
      <c r="X3175" t="s">
        <v>8269</v>
      </c>
      <c r="Y3175" s="3">
        <f t="shared" si="499"/>
        <v>1.03</v>
      </c>
      <c r="Z3175" s="4">
        <f t="shared" si="492"/>
        <v>139.18918918918919</v>
      </c>
      <c r="AA3175" t="s">
        <v>8313</v>
      </c>
      <c r="AB3175" t="s">
        <v>8314</v>
      </c>
      <c r="AC3175">
        <f>1</f>
        <v>1</v>
      </c>
    </row>
    <row r="3176" spans="1:29" ht="57.6" x14ac:dyDescent="0.3">
      <c r="A3176">
        <v>3174</v>
      </c>
      <c r="B3176" s="1" t="s">
        <v>3174</v>
      </c>
      <c r="C3176" s="1" t="s">
        <v>7284</v>
      </c>
      <c r="D3176">
        <v>3000</v>
      </c>
      <c r="E3176">
        <f>VLOOKUP(D3176,LU_A!$C$2:$D$13,1,TRUE)</f>
        <v>1000</v>
      </c>
      <c r="F3176" t="str">
        <f>VLOOKUP($D3176,LU_A!$C$2:$D$13,2,TRUE)</f>
        <v>SmB</v>
      </c>
      <c r="G3176">
        <v>3034</v>
      </c>
      <c r="H3176" t="s">
        <v>8219</v>
      </c>
      <c r="I3176" t="s">
        <v>8224</v>
      </c>
      <c r="J3176" t="s">
        <v>8246</v>
      </c>
      <c r="K3176">
        <v>1408999508</v>
      </c>
      <c r="L3176" s="8">
        <f t="shared" si="490"/>
        <v>41876.864675925928</v>
      </c>
      <c r="M3176" s="8">
        <f t="shared" si="493"/>
        <v>41876</v>
      </c>
      <c r="N3176" s="9">
        <f t="shared" si="494"/>
        <v>0.864675925928168</v>
      </c>
      <c r="O3176">
        <v>1407789908</v>
      </c>
      <c r="P3176" s="8">
        <f t="shared" si="491"/>
        <v>41862.864675925928</v>
      </c>
      <c r="Q3176" s="8">
        <f t="shared" si="495"/>
        <v>41862</v>
      </c>
      <c r="R3176" s="9">
        <f t="shared" si="496"/>
        <v>0.864675925928168</v>
      </c>
      <c r="S3176" t="b">
        <v>1</v>
      </c>
      <c r="T3176">
        <v>23</v>
      </c>
      <c r="U3176">
        <f t="shared" si="497"/>
        <v>23</v>
      </c>
      <c r="V3176" t="str">
        <f t="shared" si="498"/>
        <v/>
      </c>
      <c r="W3176" t="b">
        <v>1</v>
      </c>
      <c r="X3176" t="s">
        <v>8269</v>
      </c>
      <c r="Y3176" s="3">
        <f t="shared" si="499"/>
        <v>1.0113333333333334</v>
      </c>
      <c r="Z3176" s="4">
        <f t="shared" si="492"/>
        <v>131.91304347826087</v>
      </c>
      <c r="AA3176" t="s">
        <v>8313</v>
      </c>
      <c r="AB3176" t="s">
        <v>8314</v>
      </c>
      <c r="AC3176">
        <f>1</f>
        <v>1</v>
      </c>
    </row>
    <row r="3177" spans="1:29" ht="57.6" x14ac:dyDescent="0.3">
      <c r="A3177">
        <v>3175</v>
      </c>
      <c r="B3177" s="1" t="s">
        <v>3175</v>
      </c>
      <c r="C3177" s="1" t="s">
        <v>7285</v>
      </c>
      <c r="D3177">
        <v>5000</v>
      </c>
      <c r="E3177">
        <f>VLOOKUP(D3177,LU_A!$C$2:$D$13,1,TRUE)</f>
        <v>5000</v>
      </c>
      <c r="F3177" t="str">
        <f>VLOOKUP($D3177,LU_A!$C$2:$D$13,2,TRUE)</f>
        <v>SmC</v>
      </c>
      <c r="G3177">
        <v>5478</v>
      </c>
      <c r="H3177" t="s">
        <v>8219</v>
      </c>
      <c r="I3177" t="s">
        <v>8224</v>
      </c>
      <c r="J3177" t="s">
        <v>8246</v>
      </c>
      <c r="K3177">
        <v>1297977427</v>
      </c>
      <c r="L3177" s="8">
        <f t="shared" si="490"/>
        <v>40591.886886574073</v>
      </c>
      <c r="M3177" s="8">
        <f t="shared" si="493"/>
        <v>40591</v>
      </c>
      <c r="N3177" s="9">
        <f t="shared" si="494"/>
        <v>0.88688657407328719</v>
      </c>
      <c r="O3177">
        <v>1292793427</v>
      </c>
      <c r="P3177" s="8">
        <f t="shared" si="491"/>
        <v>40531.886886574073</v>
      </c>
      <c r="Q3177" s="8">
        <f t="shared" si="495"/>
        <v>40531</v>
      </c>
      <c r="R3177" s="9">
        <f t="shared" si="496"/>
        <v>0.88688657407328719</v>
      </c>
      <c r="S3177" t="b">
        <v>1</v>
      </c>
      <c r="T3177">
        <v>60</v>
      </c>
      <c r="U3177">
        <f t="shared" si="497"/>
        <v>60</v>
      </c>
      <c r="V3177" t="str">
        <f t="shared" si="498"/>
        <v/>
      </c>
      <c r="W3177" t="b">
        <v>1</v>
      </c>
      <c r="X3177" t="s">
        <v>8269</v>
      </c>
      <c r="Y3177" s="3">
        <f t="shared" si="499"/>
        <v>1.0955999999999999</v>
      </c>
      <c r="Z3177" s="4">
        <f t="shared" si="492"/>
        <v>91.3</v>
      </c>
      <c r="AA3177" t="s">
        <v>8313</v>
      </c>
      <c r="AB3177" t="s">
        <v>8314</v>
      </c>
      <c r="AC3177">
        <f>1</f>
        <v>1</v>
      </c>
    </row>
    <row r="3178" spans="1:29" ht="57.6" x14ac:dyDescent="0.3">
      <c r="A3178">
        <v>3176</v>
      </c>
      <c r="B3178" s="1" t="s">
        <v>3176</v>
      </c>
      <c r="C3178" s="1" t="s">
        <v>7286</v>
      </c>
      <c r="D3178">
        <v>1900</v>
      </c>
      <c r="E3178">
        <f>VLOOKUP(D3178,LU_A!$C$2:$D$13,1,TRUE)</f>
        <v>1000</v>
      </c>
      <c r="F3178" t="str">
        <f>VLOOKUP($D3178,LU_A!$C$2:$D$13,2,TRUE)</f>
        <v>SmB</v>
      </c>
      <c r="G3178">
        <v>2182</v>
      </c>
      <c r="H3178" t="s">
        <v>8219</v>
      </c>
      <c r="I3178" t="s">
        <v>8224</v>
      </c>
      <c r="J3178" t="s">
        <v>8246</v>
      </c>
      <c r="K3178">
        <v>1376838000</v>
      </c>
      <c r="L3178" s="8">
        <f t="shared" si="490"/>
        <v>41504.625</v>
      </c>
      <c r="M3178" s="8">
        <f t="shared" si="493"/>
        <v>41504</v>
      </c>
      <c r="N3178" s="9">
        <f t="shared" si="494"/>
        <v>0.625</v>
      </c>
      <c r="O3178">
        <v>1374531631</v>
      </c>
      <c r="P3178" s="8">
        <f t="shared" si="491"/>
        <v>41477.930914351848</v>
      </c>
      <c r="Q3178" s="8">
        <f t="shared" si="495"/>
        <v>41477</v>
      </c>
      <c r="R3178" s="9">
        <f t="shared" si="496"/>
        <v>0.93091435184760485</v>
      </c>
      <c r="S3178" t="b">
        <v>1</v>
      </c>
      <c r="T3178">
        <v>55</v>
      </c>
      <c r="U3178">
        <f t="shared" si="497"/>
        <v>55</v>
      </c>
      <c r="V3178" t="str">
        <f t="shared" si="498"/>
        <v/>
      </c>
      <c r="W3178" t="b">
        <v>1</v>
      </c>
      <c r="X3178" t="s">
        <v>8269</v>
      </c>
      <c r="Y3178" s="3">
        <f t="shared" si="499"/>
        <v>1.148421052631579</v>
      </c>
      <c r="Z3178" s="4">
        <f t="shared" si="492"/>
        <v>39.672727272727272</v>
      </c>
      <c r="AA3178" t="s">
        <v>8313</v>
      </c>
      <c r="AB3178" t="s">
        <v>8314</v>
      </c>
      <c r="AC3178">
        <f>1</f>
        <v>1</v>
      </c>
    </row>
    <row r="3179" spans="1:29" ht="43.2" x14ac:dyDescent="0.3">
      <c r="A3179">
        <v>3177</v>
      </c>
      <c r="B3179" s="1" t="s">
        <v>3177</v>
      </c>
      <c r="C3179" s="1" t="s">
        <v>7287</v>
      </c>
      <c r="D3179">
        <v>2500</v>
      </c>
      <c r="E3179">
        <f>VLOOKUP(D3179,LU_A!$C$2:$D$13,1,TRUE)</f>
        <v>1000</v>
      </c>
      <c r="F3179" t="str">
        <f>VLOOKUP($D3179,LU_A!$C$2:$D$13,2,TRUE)</f>
        <v>SmB</v>
      </c>
      <c r="G3179">
        <v>2935</v>
      </c>
      <c r="H3179" t="s">
        <v>8219</v>
      </c>
      <c r="I3179" t="s">
        <v>8224</v>
      </c>
      <c r="J3179" t="s">
        <v>8246</v>
      </c>
      <c r="K3179">
        <v>1403366409</v>
      </c>
      <c r="L3179" s="8">
        <f t="shared" si="490"/>
        <v>41811.666770833333</v>
      </c>
      <c r="M3179" s="8">
        <f t="shared" si="493"/>
        <v>41811</v>
      </c>
      <c r="N3179" s="9">
        <f t="shared" si="494"/>
        <v>0.66677083333343035</v>
      </c>
      <c r="O3179">
        <v>1400774409</v>
      </c>
      <c r="P3179" s="8">
        <f t="shared" si="491"/>
        <v>41781.666770833333</v>
      </c>
      <c r="Q3179" s="8">
        <f t="shared" si="495"/>
        <v>41781</v>
      </c>
      <c r="R3179" s="9">
        <f t="shared" si="496"/>
        <v>0.66677083333343035</v>
      </c>
      <c r="S3179" t="b">
        <v>1</v>
      </c>
      <c r="T3179">
        <v>51</v>
      </c>
      <c r="U3179">
        <f t="shared" si="497"/>
        <v>51</v>
      </c>
      <c r="V3179" t="str">
        <f t="shared" si="498"/>
        <v/>
      </c>
      <c r="W3179" t="b">
        <v>1</v>
      </c>
      <c r="X3179" t="s">
        <v>8269</v>
      </c>
      <c r="Y3179" s="3">
        <f t="shared" si="499"/>
        <v>1.1739999999999999</v>
      </c>
      <c r="Z3179" s="4">
        <f t="shared" si="492"/>
        <v>57.549019607843135</v>
      </c>
      <c r="AA3179" t="s">
        <v>8313</v>
      </c>
      <c r="AB3179" t="s">
        <v>8314</v>
      </c>
      <c r="AC3179">
        <f>1</f>
        <v>1</v>
      </c>
    </row>
    <row r="3180" spans="1:29" ht="57.6" x14ac:dyDescent="0.3">
      <c r="A3180">
        <v>3178</v>
      </c>
      <c r="B3180" s="1" t="s">
        <v>3178</v>
      </c>
      <c r="C3180" s="1" t="s">
        <v>7288</v>
      </c>
      <c r="D3180">
        <v>1500</v>
      </c>
      <c r="E3180">
        <f>VLOOKUP(D3180,LU_A!$C$2:$D$13,1,TRUE)</f>
        <v>1000</v>
      </c>
      <c r="F3180" t="str">
        <f>VLOOKUP($D3180,LU_A!$C$2:$D$13,2,TRUE)</f>
        <v>SmB</v>
      </c>
      <c r="G3180">
        <v>2576</v>
      </c>
      <c r="H3180" t="s">
        <v>8219</v>
      </c>
      <c r="I3180" t="s">
        <v>8225</v>
      </c>
      <c r="J3180" t="s">
        <v>8247</v>
      </c>
      <c r="K3180">
        <v>1405521075</v>
      </c>
      <c r="L3180" s="8">
        <f t="shared" si="490"/>
        <v>41836.605034722219</v>
      </c>
      <c r="M3180" s="8">
        <f t="shared" si="493"/>
        <v>41836</v>
      </c>
      <c r="N3180" s="9">
        <f t="shared" si="494"/>
        <v>0.60503472221898846</v>
      </c>
      <c r="O3180">
        <v>1402929075</v>
      </c>
      <c r="P3180" s="8">
        <f t="shared" si="491"/>
        <v>41806.605034722219</v>
      </c>
      <c r="Q3180" s="8">
        <f t="shared" si="495"/>
        <v>41806</v>
      </c>
      <c r="R3180" s="9">
        <f t="shared" si="496"/>
        <v>0.60503472221898846</v>
      </c>
      <c r="S3180" t="b">
        <v>1</v>
      </c>
      <c r="T3180">
        <v>78</v>
      </c>
      <c r="U3180">
        <f t="shared" si="497"/>
        <v>78</v>
      </c>
      <c r="V3180" t="str">
        <f t="shared" si="498"/>
        <v/>
      </c>
      <c r="W3180" t="b">
        <v>1</v>
      </c>
      <c r="X3180" t="s">
        <v>8269</v>
      </c>
      <c r="Y3180" s="3">
        <f t="shared" si="499"/>
        <v>1.7173333333333334</v>
      </c>
      <c r="Z3180" s="4">
        <f t="shared" si="492"/>
        <v>33.025641025641029</v>
      </c>
      <c r="AA3180" t="s">
        <v>8313</v>
      </c>
      <c r="AB3180" t="s">
        <v>8314</v>
      </c>
      <c r="AC3180">
        <f>1</f>
        <v>1</v>
      </c>
    </row>
    <row r="3181" spans="1:29" ht="43.2" x14ac:dyDescent="0.3">
      <c r="A3181">
        <v>3179</v>
      </c>
      <c r="B3181" s="1" t="s">
        <v>3179</v>
      </c>
      <c r="C3181" s="1" t="s">
        <v>7289</v>
      </c>
      <c r="D3181">
        <v>4200</v>
      </c>
      <c r="E3181">
        <f>VLOOKUP(D3181,LU_A!$C$2:$D$13,1,TRUE)</f>
        <v>1000</v>
      </c>
      <c r="F3181" t="str">
        <f>VLOOKUP($D3181,LU_A!$C$2:$D$13,2,TRUE)</f>
        <v>SmB</v>
      </c>
      <c r="G3181">
        <v>4794.82</v>
      </c>
      <c r="H3181" t="s">
        <v>8219</v>
      </c>
      <c r="I3181" t="s">
        <v>8224</v>
      </c>
      <c r="J3181" t="s">
        <v>8246</v>
      </c>
      <c r="K3181">
        <v>1367859071</v>
      </c>
      <c r="L3181" s="8">
        <f t="shared" si="490"/>
        <v>41400.702210648145</v>
      </c>
      <c r="M3181" s="8">
        <f t="shared" si="493"/>
        <v>41400</v>
      </c>
      <c r="N3181" s="9">
        <f t="shared" si="494"/>
        <v>0.70221064814541023</v>
      </c>
      <c r="O3181">
        <v>1365699071</v>
      </c>
      <c r="P3181" s="8">
        <f t="shared" si="491"/>
        <v>41375.702210648145</v>
      </c>
      <c r="Q3181" s="8">
        <f t="shared" si="495"/>
        <v>41375</v>
      </c>
      <c r="R3181" s="9">
        <f t="shared" si="496"/>
        <v>0.70221064814541023</v>
      </c>
      <c r="S3181" t="b">
        <v>1</v>
      </c>
      <c r="T3181">
        <v>62</v>
      </c>
      <c r="U3181">
        <f t="shared" si="497"/>
        <v>62</v>
      </c>
      <c r="V3181" t="str">
        <f t="shared" si="498"/>
        <v/>
      </c>
      <c r="W3181" t="b">
        <v>1</v>
      </c>
      <c r="X3181" t="s">
        <v>8269</v>
      </c>
      <c r="Y3181" s="3">
        <f t="shared" si="499"/>
        <v>1.1416238095238094</v>
      </c>
      <c r="Z3181" s="4">
        <f t="shared" si="492"/>
        <v>77.335806451612896</v>
      </c>
      <c r="AA3181" t="s">
        <v>8313</v>
      </c>
      <c r="AB3181" t="s">
        <v>8314</v>
      </c>
      <c r="AC3181">
        <f>1</f>
        <v>1</v>
      </c>
    </row>
    <row r="3182" spans="1:29" ht="43.2" x14ac:dyDescent="0.3">
      <c r="A3182">
        <v>3180</v>
      </c>
      <c r="B3182" s="1" t="s">
        <v>3180</v>
      </c>
      <c r="C3182" s="1" t="s">
        <v>7290</v>
      </c>
      <c r="D3182">
        <v>1200</v>
      </c>
      <c r="E3182">
        <f>VLOOKUP(D3182,LU_A!$C$2:$D$13,1,TRUE)</f>
        <v>1000</v>
      </c>
      <c r="F3182" t="str">
        <f>VLOOKUP($D3182,LU_A!$C$2:$D$13,2,TRUE)</f>
        <v>SmB</v>
      </c>
      <c r="G3182">
        <v>1437</v>
      </c>
      <c r="H3182" t="s">
        <v>8219</v>
      </c>
      <c r="I3182" t="s">
        <v>8225</v>
      </c>
      <c r="J3182" t="s">
        <v>8247</v>
      </c>
      <c r="K3182">
        <v>1403258049</v>
      </c>
      <c r="L3182" s="8">
        <f t="shared" si="490"/>
        <v>41810.412604166668</v>
      </c>
      <c r="M3182" s="8">
        <f t="shared" si="493"/>
        <v>41810</v>
      </c>
      <c r="N3182" s="9">
        <f t="shared" si="494"/>
        <v>0.41260416666773381</v>
      </c>
      <c r="O3182">
        <v>1400666049</v>
      </c>
      <c r="P3182" s="8">
        <f t="shared" si="491"/>
        <v>41780.412604166668</v>
      </c>
      <c r="Q3182" s="8">
        <f t="shared" si="495"/>
        <v>41780</v>
      </c>
      <c r="R3182" s="9">
        <f t="shared" si="496"/>
        <v>0.41260416666773381</v>
      </c>
      <c r="S3182" t="b">
        <v>1</v>
      </c>
      <c r="T3182">
        <v>45</v>
      </c>
      <c r="U3182">
        <f t="shared" si="497"/>
        <v>45</v>
      </c>
      <c r="V3182" t="str">
        <f t="shared" si="498"/>
        <v/>
      </c>
      <c r="W3182" t="b">
        <v>1</v>
      </c>
      <c r="X3182" t="s">
        <v>8269</v>
      </c>
      <c r="Y3182" s="3">
        <f t="shared" si="499"/>
        <v>1.1975</v>
      </c>
      <c r="Z3182" s="4">
        <f t="shared" si="492"/>
        <v>31.933333333333334</v>
      </c>
      <c r="AA3182" t="s">
        <v>8313</v>
      </c>
      <c r="AB3182" t="s">
        <v>8314</v>
      </c>
      <c r="AC3182">
        <f>1</f>
        <v>1</v>
      </c>
    </row>
    <row r="3183" spans="1:29" ht="43.2" x14ac:dyDescent="0.3">
      <c r="A3183">
        <v>3181</v>
      </c>
      <c r="B3183" s="1" t="s">
        <v>3181</v>
      </c>
      <c r="C3183" s="1" t="s">
        <v>7291</v>
      </c>
      <c r="D3183">
        <v>500</v>
      </c>
      <c r="E3183">
        <f>VLOOKUP(D3183,LU_A!$C$2:$D$13,1,TRUE)</f>
        <v>0</v>
      </c>
      <c r="F3183" t="str">
        <f>VLOOKUP($D3183,LU_A!$C$2:$D$13,2,TRUE)</f>
        <v>SmA</v>
      </c>
      <c r="G3183">
        <v>545</v>
      </c>
      <c r="H3183" t="s">
        <v>8219</v>
      </c>
      <c r="I3183" t="s">
        <v>8225</v>
      </c>
      <c r="J3183" t="s">
        <v>8247</v>
      </c>
      <c r="K3183">
        <v>1402848000</v>
      </c>
      <c r="L3183" s="8">
        <f t="shared" si="490"/>
        <v>41805.666666666664</v>
      </c>
      <c r="M3183" s="8">
        <f t="shared" si="493"/>
        <v>41805</v>
      </c>
      <c r="N3183" s="9">
        <f t="shared" si="494"/>
        <v>0.66666666666424135</v>
      </c>
      <c r="O3183">
        <v>1400570787</v>
      </c>
      <c r="P3183" s="8">
        <f t="shared" si="491"/>
        <v>41779.310034722221</v>
      </c>
      <c r="Q3183" s="8">
        <f t="shared" si="495"/>
        <v>41779</v>
      </c>
      <c r="R3183" s="9">
        <f t="shared" si="496"/>
        <v>0.31003472222073469</v>
      </c>
      <c r="S3183" t="b">
        <v>1</v>
      </c>
      <c r="T3183">
        <v>15</v>
      </c>
      <c r="U3183">
        <f t="shared" si="497"/>
        <v>15</v>
      </c>
      <c r="V3183" t="str">
        <f t="shared" si="498"/>
        <v/>
      </c>
      <c r="W3183" t="b">
        <v>1</v>
      </c>
      <c r="X3183" t="s">
        <v>8269</v>
      </c>
      <c r="Y3183" s="3">
        <f t="shared" si="499"/>
        <v>1.0900000000000001</v>
      </c>
      <c r="Z3183" s="4">
        <f t="shared" si="492"/>
        <v>36.333333333333336</v>
      </c>
      <c r="AA3183" t="s">
        <v>8313</v>
      </c>
      <c r="AB3183" t="s">
        <v>8314</v>
      </c>
      <c r="AC3183">
        <f>1</f>
        <v>1</v>
      </c>
    </row>
    <row r="3184" spans="1:29" ht="57.6" x14ac:dyDescent="0.3">
      <c r="A3184">
        <v>3182</v>
      </c>
      <c r="B3184" s="1" t="s">
        <v>3182</v>
      </c>
      <c r="C3184" s="1" t="s">
        <v>7292</v>
      </c>
      <c r="D3184">
        <v>7000</v>
      </c>
      <c r="E3184">
        <f>VLOOKUP(D3184,LU_A!$C$2:$D$13,1,TRUE)</f>
        <v>5000</v>
      </c>
      <c r="F3184" t="str">
        <f>VLOOKUP($D3184,LU_A!$C$2:$D$13,2,TRUE)</f>
        <v>SmC</v>
      </c>
      <c r="G3184">
        <v>7062</v>
      </c>
      <c r="H3184" t="s">
        <v>8219</v>
      </c>
      <c r="I3184" t="s">
        <v>8224</v>
      </c>
      <c r="J3184" t="s">
        <v>8246</v>
      </c>
      <c r="K3184">
        <v>1328029200</v>
      </c>
      <c r="L3184" s="8">
        <f t="shared" si="490"/>
        <v>40939.708333333336</v>
      </c>
      <c r="M3184" s="8">
        <f t="shared" si="493"/>
        <v>40939</v>
      </c>
      <c r="N3184" s="9">
        <f t="shared" si="494"/>
        <v>0.70833333333575865</v>
      </c>
      <c r="O3184">
        <v>1323211621</v>
      </c>
      <c r="P3184" s="8">
        <f t="shared" si="491"/>
        <v>40883.949317129627</v>
      </c>
      <c r="Q3184" s="8">
        <f t="shared" si="495"/>
        <v>40883</v>
      </c>
      <c r="R3184" s="9">
        <f t="shared" si="496"/>
        <v>0.94931712962716119</v>
      </c>
      <c r="S3184" t="b">
        <v>1</v>
      </c>
      <c r="T3184">
        <v>151</v>
      </c>
      <c r="U3184">
        <f t="shared" si="497"/>
        <v>151</v>
      </c>
      <c r="V3184" t="str">
        <f t="shared" si="498"/>
        <v/>
      </c>
      <c r="W3184" t="b">
        <v>1</v>
      </c>
      <c r="X3184" t="s">
        <v>8269</v>
      </c>
      <c r="Y3184" s="3">
        <f t="shared" si="499"/>
        <v>1.0088571428571429</v>
      </c>
      <c r="Z3184" s="4">
        <f t="shared" si="492"/>
        <v>46.768211920529801</v>
      </c>
      <c r="AA3184" t="s">
        <v>8313</v>
      </c>
      <c r="AB3184" t="s">
        <v>8314</v>
      </c>
      <c r="AC3184">
        <f>1</f>
        <v>1</v>
      </c>
    </row>
    <row r="3185" spans="1:29" ht="43.2" x14ac:dyDescent="0.3">
      <c r="A3185">
        <v>3183</v>
      </c>
      <c r="B3185" s="1" t="s">
        <v>3183</v>
      </c>
      <c r="C3185" s="1" t="s">
        <v>7293</v>
      </c>
      <c r="D3185">
        <v>2500</v>
      </c>
      <c r="E3185">
        <f>VLOOKUP(D3185,LU_A!$C$2:$D$13,1,TRUE)</f>
        <v>1000</v>
      </c>
      <c r="F3185" t="str">
        <f>VLOOKUP($D3185,LU_A!$C$2:$D$13,2,TRUE)</f>
        <v>SmB</v>
      </c>
      <c r="G3185">
        <v>2725</v>
      </c>
      <c r="H3185" t="s">
        <v>8219</v>
      </c>
      <c r="I3185" t="s">
        <v>8224</v>
      </c>
      <c r="J3185" t="s">
        <v>8246</v>
      </c>
      <c r="K3185">
        <v>1377284669</v>
      </c>
      <c r="L3185" s="8">
        <f t="shared" si="490"/>
        <v>41509.79478009259</v>
      </c>
      <c r="M3185" s="8">
        <f t="shared" si="493"/>
        <v>41509</v>
      </c>
      <c r="N3185" s="9">
        <f t="shared" si="494"/>
        <v>0.79478009259037208</v>
      </c>
      <c r="O3185">
        <v>1375729469</v>
      </c>
      <c r="P3185" s="8">
        <f t="shared" si="491"/>
        <v>41491.79478009259</v>
      </c>
      <c r="Q3185" s="8">
        <f t="shared" si="495"/>
        <v>41491</v>
      </c>
      <c r="R3185" s="9">
        <f t="shared" si="496"/>
        <v>0.79478009259037208</v>
      </c>
      <c r="S3185" t="b">
        <v>1</v>
      </c>
      <c r="T3185">
        <v>68</v>
      </c>
      <c r="U3185">
        <f t="shared" si="497"/>
        <v>68</v>
      </c>
      <c r="V3185" t="str">
        <f t="shared" si="498"/>
        <v/>
      </c>
      <c r="W3185" t="b">
        <v>1</v>
      </c>
      <c r="X3185" t="s">
        <v>8269</v>
      </c>
      <c r="Y3185" s="3">
        <f t="shared" si="499"/>
        <v>1.0900000000000001</v>
      </c>
      <c r="Z3185" s="4">
        <f t="shared" si="492"/>
        <v>40.073529411764703</v>
      </c>
      <c r="AA3185" t="s">
        <v>8313</v>
      </c>
      <c r="AB3185" t="s">
        <v>8314</v>
      </c>
      <c r="AC3185">
        <f>1</f>
        <v>1</v>
      </c>
    </row>
    <row r="3186" spans="1:29" ht="43.2" x14ac:dyDescent="0.3">
      <c r="A3186">
        <v>3184</v>
      </c>
      <c r="B3186" s="1" t="s">
        <v>3184</v>
      </c>
      <c r="C3186" s="1" t="s">
        <v>7294</v>
      </c>
      <c r="D3186">
        <v>4300</v>
      </c>
      <c r="E3186">
        <f>VLOOKUP(D3186,LU_A!$C$2:$D$13,1,TRUE)</f>
        <v>1000</v>
      </c>
      <c r="F3186" t="str">
        <f>VLOOKUP($D3186,LU_A!$C$2:$D$13,2,TRUE)</f>
        <v>SmB</v>
      </c>
      <c r="G3186">
        <v>4610</v>
      </c>
      <c r="H3186" t="s">
        <v>8219</v>
      </c>
      <c r="I3186" t="s">
        <v>8224</v>
      </c>
      <c r="J3186" t="s">
        <v>8246</v>
      </c>
      <c r="K3186">
        <v>1404258631</v>
      </c>
      <c r="L3186" s="8">
        <f t="shared" si="490"/>
        <v>41821.993414351848</v>
      </c>
      <c r="M3186" s="8">
        <f t="shared" si="493"/>
        <v>41821</v>
      </c>
      <c r="N3186" s="9">
        <f t="shared" si="494"/>
        <v>0.99341435184760485</v>
      </c>
      <c r="O3186">
        <v>1401666631</v>
      </c>
      <c r="P3186" s="8">
        <f t="shared" si="491"/>
        <v>41791.993414351848</v>
      </c>
      <c r="Q3186" s="8">
        <f t="shared" si="495"/>
        <v>41791</v>
      </c>
      <c r="R3186" s="9">
        <f t="shared" si="496"/>
        <v>0.99341435184760485</v>
      </c>
      <c r="S3186" t="b">
        <v>1</v>
      </c>
      <c r="T3186">
        <v>46</v>
      </c>
      <c r="U3186">
        <f t="shared" si="497"/>
        <v>46</v>
      </c>
      <c r="V3186" t="str">
        <f t="shared" si="498"/>
        <v/>
      </c>
      <c r="W3186" t="b">
        <v>1</v>
      </c>
      <c r="X3186" t="s">
        <v>8269</v>
      </c>
      <c r="Y3186" s="3">
        <f t="shared" si="499"/>
        <v>1.0720930232558139</v>
      </c>
      <c r="Z3186" s="4">
        <f t="shared" si="492"/>
        <v>100.21739130434783</v>
      </c>
      <c r="AA3186" t="s">
        <v>8313</v>
      </c>
      <c r="AB3186" t="s">
        <v>8314</v>
      </c>
      <c r="AC3186">
        <f>1</f>
        <v>1</v>
      </c>
    </row>
    <row r="3187" spans="1:29" ht="43.2" x14ac:dyDescent="0.3">
      <c r="A3187">
        <v>3185</v>
      </c>
      <c r="B3187" s="1" t="s">
        <v>3185</v>
      </c>
      <c r="C3187" s="1" t="s">
        <v>7295</v>
      </c>
      <c r="D3187">
        <v>1000</v>
      </c>
      <c r="E3187">
        <f>VLOOKUP(D3187,LU_A!$C$2:$D$13,1,TRUE)</f>
        <v>1000</v>
      </c>
      <c r="F3187" t="str">
        <f>VLOOKUP($D3187,LU_A!$C$2:$D$13,2,TRUE)</f>
        <v>SmB</v>
      </c>
      <c r="G3187">
        <v>1000</v>
      </c>
      <c r="H3187" t="s">
        <v>8219</v>
      </c>
      <c r="I3187" t="s">
        <v>8225</v>
      </c>
      <c r="J3187" t="s">
        <v>8247</v>
      </c>
      <c r="K3187">
        <v>1405553241</v>
      </c>
      <c r="L3187" s="8">
        <f t="shared" si="490"/>
        <v>41836.977326388893</v>
      </c>
      <c r="M3187" s="8">
        <f t="shared" si="493"/>
        <v>41836</v>
      </c>
      <c r="N3187" s="9">
        <f t="shared" si="494"/>
        <v>0.97732638889283407</v>
      </c>
      <c r="O3187">
        <v>1404948441</v>
      </c>
      <c r="P3187" s="8">
        <f t="shared" si="491"/>
        <v>41829.977326388893</v>
      </c>
      <c r="Q3187" s="8">
        <f t="shared" si="495"/>
        <v>41829</v>
      </c>
      <c r="R3187" s="9">
        <f t="shared" si="496"/>
        <v>0.97732638889283407</v>
      </c>
      <c r="S3187" t="b">
        <v>1</v>
      </c>
      <c r="T3187">
        <v>24</v>
      </c>
      <c r="U3187">
        <f t="shared" si="497"/>
        <v>24</v>
      </c>
      <c r="V3187" t="str">
        <f t="shared" si="498"/>
        <v/>
      </c>
      <c r="W3187" t="b">
        <v>1</v>
      </c>
      <c r="X3187" t="s">
        <v>8269</v>
      </c>
      <c r="Y3187" s="3">
        <f t="shared" si="499"/>
        <v>1</v>
      </c>
      <c r="Z3187" s="4">
        <f t="shared" si="492"/>
        <v>41.666666666666664</v>
      </c>
      <c r="AA3187" t="s">
        <v>8313</v>
      </c>
      <c r="AB3187" t="s">
        <v>8314</v>
      </c>
      <c r="AC3187">
        <f>1</f>
        <v>1</v>
      </c>
    </row>
    <row r="3188" spans="1:29" ht="43.2" x14ac:dyDescent="0.3">
      <c r="A3188">
        <v>3186</v>
      </c>
      <c r="B3188" s="1" t="s">
        <v>3186</v>
      </c>
      <c r="C3188" s="1" t="s">
        <v>7296</v>
      </c>
      <c r="D3188">
        <v>3200</v>
      </c>
      <c r="E3188">
        <f>VLOOKUP(D3188,LU_A!$C$2:$D$13,1,TRUE)</f>
        <v>1000</v>
      </c>
      <c r="F3188" t="str">
        <f>VLOOKUP($D3188,LU_A!$C$2:$D$13,2,TRUE)</f>
        <v>SmB</v>
      </c>
      <c r="G3188">
        <v>3270</v>
      </c>
      <c r="H3188" t="s">
        <v>8219</v>
      </c>
      <c r="I3188" t="s">
        <v>8225</v>
      </c>
      <c r="J3188" t="s">
        <v>8247</v>
      </c>
      <c r="K3188">
        <v>1410901200</v>
      </c>
      <c r="L3188" s="8">
        <f t="shared" si="490"/>
        <v>41898.875</v>
      </c>
      <c r="M3188" s="8">
        <f t="shared" si="493"/>
        <v>41898</v>
      </c>
      <c r="N3188" s="9">
        <f t="shared" si="494"/>
        <v>0.875</v>
      </c>
      <c r="O3188">
        <v>1408313438</v>
      </c>
      <c r="P3188" s="8">
        <f t="shared" si="491"/>
        <v>41868.924050925925</v>
      </c>
      <c r="Q3188" s="8">
        <f t="shared" si="495"/>
        <v>41868</v>
      </c>
      <c r="R3188" s="9">
        <f t="shared" si="496"/>
        <v>0.92405092592525762</v>
      </c>
      <c r="S3188" t="b">
        <v>1</v>
      </c>
      <c r="T3188">
        <v>70</v>
      </c>
      <c r="U3188">
        <f t="shared" si="497"/>
        <v>70</v>
      </c>
      <c r="V3188" t="str">
        <f t="shared" si="498"/>
        <v/>
      </c>
      <c r="W3188" t="b">
        <v>1</v>
      </c>
      <c r="X3188" t="s">
        <v>8269</v>
      </c>
      <c r="Y3188" s="3">
        <f t="shared" si="499"/>
        <v>1.0218750000000001</v>
      </c>
      <c r="Z3188" s="4">
        <f t="shared" si="492"/>
        <v>46.714285714285715</v>
      </c>
      <c r="AA3188" t="s">
        <v>8313</v>
      </c>
      <c r="AB3188" t="s">
        <v>8314</v>
      </c>
      <c r="AC3188">
        <f>1</f>
        <v>1</v>
      </c>
    </row>
    <row r="3189" spans="1:29" ht="57.6" x14ac:dyDescent="0.3">
      <c r="A3189">
        <v>3187</v>
      </c>
      <c r="B3189" s="1" t="s">
        <v>3187</v>
      </c>
      <c r="C3189" s="1" t="s">
        <v>7297</v>
      </c>
      <c r="D3189">
        <v>15000</v>
      </c>
      <c r="E3189">
        <f>VLOOKUP(D3189,LU_A!$C$2:$D$13,1,TRUE)</f>
        <v>15000</v>
      </c>
      <c r="F3189" t="str">
        <f>VLOOKUP($D3189,LU_A!$C$2:$D$13,2,TRUE)</f>
        <v>MedA</v>
      </c>
      <c r="G3189">
        <v>17444</v>
      </c>
      <c r="H3189" t="s">
        <v>8219</v>
      </c>
      <c r="I3189" t="s">
        <v>8224</v>
      </c>
      <c r="J3189" t="s">
        <v>8246</v>
      </c>
      <c r="K3189">
        <v>1407167973</v>
      </c>
      <c r="L3189" s="8">
        <f t="shared" si="490"/>
        <v>41855.666354166664</v>
      </c>
      <c r="M3189" s="8">
        <f t="shared" si="493"/>
        <v>41855</v>
      </c>
      <c r="N3189" s="9">
        <f t="shared" si="494"/>
        <v>0.66635416666395031</v>
      </c>
      <c r="O3189">
        <v>1405439973</v>
      </c>
      <c r="P3189" s="8">
        <f t="shared" si="491"/>
        <v>41835.666354166664</v>
      </c>
      <c r="Q3189" s="8">
        <f t="shared" si="495"/>
        <v>41835</v>
      </c>
      <c r="R3189" s="9">
        <f t="shared" si="496"/>
        <v>0.66635416666395031</v>
      </c>
      <c r="S3189" t="b">
        <v>1</v>
      </c>
      <c r="T3189">
        <v>244</v>
      </c>
      <c r="U3189">
        <f t="shared" si="497"/>
        <v>244</v>
      </c>
      <c r="V3189" t="str">
        <f t="shared" si="498"/>
        <v/>
      </c>
      <c r="W3189" t="b">
        <v>1</v>
      </c>
      <c r="X3189" t="s">
        <v>8269</v>
      </c>
      <c r="Y3189" s="3">
        <f t="shared" si="499"/>
        <v>1.1629333333333334</v>
      </c>
      <c r="Z3189" s="4">
        <f t="shared" si="492"/>
        <v>71.491803278688522</v>
      </c>
      <c r="AA3189" t="s">
        <v>8313</v>
      </c>
      <c r="AB3189" t="s">
        <v>8314</v>
      </c>
      <c r="AC3189">
        <f>1</f>
        <v>1</v>
      </c>
    </row>
    <row r="3190" spans="1:29" ht="43.2" x14ac:dyDescent="0.3">
      <c r="A3190">
        <v>3188</v>
      </c>
      <c r="B3190" s="1" t="s">
        <v>3188</v>
      </c>
      <c r="C3190" s="1" t="s">
        <v>7298</v>
      </c>
      <c r="D3190">
        <v>200</v>
      </c>
      <c r="E3190">
        <f>VLOOKUP(D3190,LU_A!$C$2:$D$13,1,TRUE)</f>
        <v>0</v>
      </c>
      <c r="F3190" t="str">
        <f>VLOOKUP($D3190,LU_A!$C$2:$D$13,2,TRUE)</f>
        <v>SmA</v>
      </c>
      <c r="G3190">
        <v>130</v>
      </c>
      <c r="H3190" t="s">
        <v>8221</v>
      </c>
      <c r="I3190" t="s">
        <v>8225</v>
      </c>
      <c r="J3190" t="s">
        <v>8247</v>
      </c>
      <c r="K3190">
        <v>1433930302</v>
      </c>
      <c r="L3190" s="8">
        <f t="shared" si="490"/>
        <v>42165.415532407409</v>
      </c>
      <c r="M3190" s="8">
        <f t="shared" si="493"/>
        <v>42165</v>
      </c>
      <c r="N3190" s="9">
        <f t="shared" si="494"/>
        <v>0.41553240740904585</v>
      </c>
      <c r="O3190">
        <v>1432115902</v>
      </c>
      <c r="P3190" s="8">
        <f t="shared" si="491"/>
        <v>42144.415532407409</v>
      </c>
      <c r="Q3190" s="8">
        <f t="shared" si="495"/>
        <v>42144</v>
      </c>
      <c r="R3190" s="9">
        <f t="shared" si="496"/>
        <v>0.41553240740904585</v>
      </c>
      <c r="S3190" t="b">
        <v>0</v>
      </c>
      <c r="T3190">
        <v>9</v>
      </c>
      <c r="U3190" t="str">
        <f t="shared" si="497"/>
        <v/>
      </c>
      <c r="V3190">
        <f t="shared" si="498"/>
        <v>9</v>
      </c>
      <c r="W3190" t="b">
        <v>0</v>
      </c>
      <c r="X3190" t="s">
        <v>8303</v>
      </c>
      <c r="Y3190" s="3">
        <f t="shared" si="499"/>
        <v>0.65</v>
      </c>
      <c r="Z3190" s="4">
        <f t="shared" si="492"/>
        <v>14.444444444444445</v>
      </c>
      <c r="AA3190" t="s">
        <v>8313</v>
      </c>
      <c r="AB3190" t="s">
        <v>8355</v>
      </c>
      <c r="AC3190">
        <f>1</f>
        <v>1</v>
      </c>
    </row>
    <row r="3191" spans="1:29" ht="57.6" x14ac:dyDescent="0.3">
      <c r="A3191">
        <v>3189</v>
      </c>
      <c r="B3191" s="1" t="s">
        <v>3189</v>
      </c>
      <c r="C3191" s="1" t="s">
        <v>7299</v>
      </c>
      <c r="D3191">
        <v>55000</v>
      </c>
      <c r="E3191">
        <f>VLOOKUP(D3191,LU_A!$C$2:$D$13,1,TRUE)</f>
        <v>50000</v>
      </c>
      <c r="F3191" t="str">
        <f>VLOOKUP($D3191,LU_A!$C$2:$D$13,2,TRUE)</f>
        <v>LgD</v>
      </c>
      <c r="G3191">
        <v>6780</v>
      </c>
      <c r="H3191" t="s">
        <v>8221</v>
      </c>
      <c r="I3191" t="s">
        <v>8235</v>
      </c>
      <c r="J3191" t="s">
        <v>8255</v>
      </c>
      <c r="K3191">
        <v>1432455532</v>
      </c>
      <c r="L3191" s="8">
        <f t="shared" si="490"/>
        <v>42148.346435185187</v>
      </c>
      <c r="M3191" s="8">
        <f t="shared" si="493"/>
        <v>42148</v>
      </c>
      <c r="N3191" s="9">
        <f t="shared" si="494"/>
        <v>0.346435185187147</v>
      </c>
      <c r="O3191">
        <v>1429863532</v>
      </c>
      <c r="P3191" s="8">
        <f t="shared" si="491"/>
        <v>42118.346435185187</v>
      </c>
      <c r="Q3191" s="8">
        <f t="shared" si="495"/>
        <v>42118</v>
      </c>
      <c r="R3191" s="9">
        <f t="shared" si="496"/>
        <v>0.346435185187147</v>
      </c>
      <c r="S3191" t="b">
        <v>0</v>
      </c>
      <c r="T3191">
        <v>19</v>
      </c>
      <c r="U3191" t="str">
        <f t="shared" si="497"/>
        <v/>
      </c>
      <c r="V3191">
        <f t="shared" si="498"/>
        <v>19</v>
      </c>
      <c r="W3191" t="b">
        <v>0</v>
      </c>
      <c r="X3191" t="s">
        <v>8303</v>
      </c>
      <c r="Y3191" s="3">
        <f t="shared" si="499"/>
        <v>0.12327272727272727</v>
      </c>
      <c r="Z3191" s="4">
        <f t="shared" si="492"/>
        <v>356.84210526315792</v>
      </c>
      <c r="AA3191" t="s">
        <v>8313</v>
      </c>
      <c r="AB3191" t="s">
        <v>8355</v>
      </c>
      <c r="AC3191">
        <f>1</f>
        <v>1</v>
      </c>
    </row>
    <row r="3192" spans="1:29" ht="43.2" x14ac:dyDescent="0.3">
      <c r="A3192">
        <v>3190</v>
      </c>
      <c r="B3192" s="1" t="s">
        <v>3190</v>
      </c>
      <c r="C3192" s="1" t="s">
        <v>7300</v>
      </c>
      <c r="D3192">
        <v>4000</v>
      </c>
      <c r="E3192">
        <f>VLOOKUP(D3192,LU_A!$C$2:$D$13,1,TRUE)</f>
        <v>1000</v>
      </c>
      <c r="F3192" t="str">
        <f>VLOOKUP($D3192,LU_A!$C$2:$D$13,2,TRUE)</f>
        <v>SmB</v>
      </c>
      <c r="G3192">
        <v>0</v>
      </c>
      <c r="H3192" t="s">
        <v>8221</v>
      </c>
      <c r="I3192" t="s">
        <v>8229</v>
      </c>
      <c r="J3192" t="s">
        <v>8251</v>
      </c>
      <c r="K3192">
        <v>1481258275</v>
      </c>
      <c r="L3192" s="8">
        <f t="shared" si="490"/>
        <v>42713.192997685182</v>
      </c>
      <c r="M3192" s="8">
        <f t="shared" si="493"/>
        <v>42713</v>
      </c>
      <c r="N3192" s="9">
        <f t="shared" si="494"/>
        <v>0.19299768518249039</v>
      </c>
      <c r="O3192">
        <v>1478662675</v>
      </c>
      <c r="P3192" s="8">
        <f t="shared" si="491"/>
        <v>42683.151331018518</v>
      </c>
      <c r="Q3192" s="8">
        <f t="shared" si="495"/>
        <v>42683</v>
      </c>
      <c r="R3192" s="9">
        <f t="shared" si="496"/>
        <v>0.15133101851824904</v>
      </c>
      <c r="S3192" t="b">
        <v>0</v>
      </c>
      <c r="T3192">
        <v>0</v>
      </c>
      <c r="U3192" t="str">
        <f t="shared" si="497"/>
        <v/>
      </c>
      <c r="V3192">
        <f t="shared" si="498"/>
        <v>0</v>
      </c>
      <c r="W3192" t="b">
        <v>0</v>
      </c>
      <c r="X3192" t="s">
        <v>8303</v>
      </c>
      <c r="Y3192" s="3">
        <f t="shared" si="499"/>
        <v>0</v>
      </c>
      <c r="Z3192" s="4" t="str">
        <f t="shared" si="492"/>
        <v xml:space="preserve"> </v>
      </c>
      <c r="AA3192" t="s">
        <v>8313</v>
      </c>
      <c r="AB3192" t="s">
        <v>8355</v>
      </c>
      <c r="AC3192">
        <f>1</f>
        <v>1</v>
      </c>
    </row>
    <row r="3193" spans="1:29" ht="43.2" x14ac:dyDescent="0.3">
      <c r="A3193">
        <v>3191</v>
      </c>
      <c r="B3193" s="1" t="s">
        <v>3191</v>
      </c>
      <c r="C3193" s="1" t="s">
        <v>7301</v>
      </c>
      <c r="D3193">
        <v>3750</v>
      </c>
      <c r="E3193">
        <f>VLOOKUP(D3193,LU_A!$C$2:$D$13,1,TRUE)</f>
        <v>1000</v>
      </c>
      <c r="F3193" t="str">
        <f>VLOOKUP($D3193,LU_A!$C$2:$D$13,2,TRUE)</f>
        <v>SmB</v>
      </c>
      <c r="G3193">
        <v>151</v>
      </c>
      <c r="H3193" t="s">
        <v>8221</v>
      </c>
      <c r="I3193" t="s">
        <v>8224</v>
      </c>
      <c r="J3193" t="s">
        <v>8246</v>
      </c>
      <c r="K3193">
        <v>1471370869</v>
      </c>
      <c r="L3193" s="8">
        <f t="shared" si="490"/>
        <v>42598.755428240736</v>
      </c>
      <c r="M3193" s="8">
        <f t="shared" si="493"/>
        <v>42598</v>
      </c>
      <c r="N3193" s="9">
        <f t="shared" si="494"/>
        <v>0.75542824073636439</v>
      </c>
      <c r="O3193">
        <v>1466186869</v>
      </c>
      <c r="P3193" s="8">
        <f t="shared" si="491"/>
        <v>42538.755428240736</v>
      </c>
      <c r="Q3193" s="8">
        <f t="shared" si="495"/>
        <v>42538</v>
      </c>
      <c r="R3193" s="9">
        <f t="shared" si="496"/>
        <v>0.75542824073636439</v>
      </c>
      <c r="S3193" t="b">
        <v>0</v>
      </c>
      <c r="T3193">
        <v>4</v>
      </c>
      <c r="U3193" t="str">
        <f t="shared" si="497"/>
        <v/>
      </c>
      <c r="V3193">
        <f t="shared" si="498"/>
        <v>4</v>
      </c>
      <c r="W3193" t="b">
        <v>0</v>
      </c>
      <c r="X3193" t="s">
        <v>8303</v>
      </c>
      <c r="Y3193" s="3">
        <f t="shared" si="499"/>
        <v>4.0266666666666666E-2</v>
      </c>
      <c r="Z3193" s="4">
        <f t="shared" si="492"/>
        <v>37.75</v>
      </c>
      <c r="AA3193" t="s">
        <v>8313</v>
      </c>
      <c r="AB3193" t="s">
        <v>8355</v>
      </c>
      <c r="AC3193">
        <f>1</f>
        <v>1</v>
      </c>
    </row>
    <row r="3194" spans="1:29" ht="43.2" x14ac:dyDescent="0.3">
      <c r="A3194">
        <v>3192</v>
      </c>
      <c r="B3194" s="1" t="s">
        <v>3192</v>
      </c>
      <c r="C3194" s="1" t="s">
        <v>7302</v>
      </c>
      <c r="D3194">
        <v>10000</v>
      </c>
      <c r="E3194">
        <f>VLOOKUP(D3194,LU_A!$C$2:$D$13,1,TRUE)</f>
        <v>10000</v>
      </c>
      <c r="F3194" t="str">
        <f>VLOOKUP($D3194,LU_A!$C$2:$D$13,2,TRUE)</f>
        <v>SmD</v>
      </c>
      <c r="G3194">
        <v>102</v>
      </c>
      <c r="H3194" t="s">
        <v>8221</v>
      </c>
      <c r="I3194" t="s">
        <v>8225</v>
      </c>
      <c r="J3194" t="s">
        <v>8247</v>
      </c>
      <c r="K3194">
        <v>1425160800</v>
      </c>
      <c r="L3194" s="8">
        <f t="shared" si="490"/>
        <v>42063.916666666672</v>
      </c>
      <c r="M3194" s="8">
        <f t="shared" si="493"/>
        <v>42063</v>
      </c>
      <c r="N3194" s="9">
        <f t="shared" si="494"/>
        <v>0.91666666667151731</v>
      </c>
      <c r="O3194">
        <v>1421274859</v>
      </c>
      <c r="P3194" s="8">
        <f t="shared" si="491"/>
        <v>42018.94049768518</v>
      </c>
      <c r="Q3194" s="8">
        <f t="shared" si="495"/>
        <v>42018</v>
      </c>
      <c r="R3194" s="9">
        <f t="shared" si="496"/>
        <v>0.94049768518016208</v>
      </c>
      <c r="S3194" t="b">
        <v>0</v>
      </c>
      <c r="T3194">
        <v>8</v>
      </c>
      <c r="U3194" t="str">
        <f t="shared" si="497"/>
        <v/>
      </c>
      <c r="V3194">
        <f t="shared" si="498"/>
        <v>8</v>
      </c>
      <c r="W3194" t="b">
        <v>0</v>
      </c>
      <c r="X3194" t="s">
        <v>8303</v>
      </c>
      <c r="Y3194" s="3">
        <f t="shared" si="499"/>
        <v>1.0200000000000001E-2</v>
      </c>
      <c r="Z3194" s="4">
        <f t="shared" si="492"/>
        <v>12.75</v>
      </c>
      <c r="AA3194" t="s">
        <v>8313</v>
      </c>
      <c r="AB3194" t="s">
        <v>8355</v>
      </c>
      <c r="AC3194">
        <f>1</f>
        <v>1</v>
      </c>
    </row>
    <row r="3195" spans="1:29" ht="43.2" x14ac:dyDescent="0.3">
      <c r="A3195">
        <v>3193</v>
      </c>
      <c r="B3195" s="1" t="s">
        <v>3193</v>
      </c>
      <c r="C3195" s="1" t="s">
        <v>7303</v>
      </c>
      <c r="D3195">
        <v>5000</v>
      </c>
      <c r="E3195">
        <f>VLOOKUP(D3195,LU_A!$C$2:$D$13,1,TRUE)</f>
        <v>5000</v>
      </c>
      <c r="F3195" t="str">
        <f>VLOOKUP($D3195,LU_A!$C$2:$D$13,2,TRUE)</f>
        <v>SmC</v>
      </c>
      <c r="G3195">
        <v>587</v>
      </c>
      <c r="H3195" t="s">
        <v>8221</v>
      </c>
      <c r="I3195" t="s">
        <v>8225</v>
      </c>
      <c r="J3195" t="s">
        <v>8247</v>
      </c>
      <c r="K3195">
        <v>1424474056</v>
      </c>
      <c r="L3195" s="8">
        <f t="shared" si="490"/>
        <v>42055.968240740738</v>
      </c>
      <c r="M3195" s="8">
        <f t="shared" si="493"/>
        <v>42055</v>
      </c>
      <c r="N3195" s="9">
        <f t="shared" si="494"/>
        <v>0.96824074073811062</v>
      </c>
      <c r="O3195">
        <v>1420586056</v>
      </c>
      <c r="P3195" s="8">
        <f t="shared" si="491"/>
        <v>42010.968240740738</v>
      </c>
      <c r="Q3195" s="8">
        <f t="shared" si="495"/>
        <v>42010</v>
      </c>
      <c r="R3195" s="9">
        <f t="shared" si="496"/>
        <v>0.96824074073811062</v>
      </c>
      <c r="S3195" t="b">
        <v>0</v>
      </c>
      <c r="T3195">
        <v>24</v>
      </c>
      <c r="U3195" t="str">
        <f t="shared" si="497"/>
        <v/>
      </c>
      <c r="V3195">
        <f t="shared" si="498"/>
        <v>24</v>
      </c>
      <c r="W3195" t="b">
        <v>0</v>
      </c>
      <c r="X3195" t="s">
        <v>8303</v>
      </c>
      <c r="Y3195" s="3">
        <f t="shared" si="499"/>
        <v>0.1174</v>
      </c>
      <c r="Z3195" s="4">
        <f t="shared" si="492"/>
        <v>24.458333333333332</v>
      </c>
      <c r="AA3195" t="s">
        <v>8313</v>
      </c>
      <c r="AB3195" t="s">
        <v>8355</v>
      </c>
      <c r="AC3195">
        <f>1</f>
        <v>1</v>
      </c>
    </row>
    <row r="3196" spans="1:29" ht="43.2" x14ac:dyDescent="0.3">
      <c r="A3196">
        <v>3194</v>
      </c>
      <c r="B3196" s="1" t="s">
        <v>3194</v>
      </c>
      <c r="C3196" s="1" t="s">
        <v>7304</v>
      </c>
      <c r="D3196">
        <v>11000</v>
      </c>
      <c r="E3196">
        <f>VLOOKUP(D3196,LU_A!$C$2:$D$13,1,TRUE)</f>
        <v>10000</v>
      </c>
      <c r="F3196" t="str">
        <f>VLOOKUP($D3196,LU_A!$C$2:$D$13,2,TRUE)</f>
        <v>SmD</v>
      </c>
      <c r="G3196">
        <v>0</v>
      </c>
      <c r="H3196" t="s">
        <v>8221</v>
      </c>
      <c r="I3196" t="s">
        <v>8224</v>
      </c>
      <c r="J3196" t="s">
        <v>8246</v>
      </c>
      <c r="K3196">
        <v>1437960598</v>
      </c>
      <c r="L3196" s="8">
        <f t="shared" si="490"/>
        <v>42212.062476851846</v>
      </c>
      <c r="M3196" s="8">
        <f t="shared" si="493"/>
        <v>42212</v>
      </c>
      <c r="N3196" s="9">
        <f t="shared" si="494"/>
        <v>6.2476851846440695E-2</v>
      </c>
      <c r="O3196">
        <v>1435368598</v>
      </c>
      <c r="P3196" s="8">
        <f t="shared" si="491"/>
        <v>42182.062476851846</v>
      </c>
      <c r="Q3196" s="8">
        <f t="shared" si="495"/>
        <v>42182</v>
      </c>
      <c r="R3196" s="9">
        <f t="shared" si="496"/>
        <v>6.2476851846440695E-2</v>
      </c>
      <c r="S3196" t="b">
        <v>0</v>
      </c>
      <c r="T3196">
        <v>0</v>
      </c>
      <c r="U3196" t="str">
        <f t="shared" si="497"/>
        <v/>
      </c>
      <c r="V3196">
        <f t="shared" si="498"/>
        <v>0</v>
      </c>
      <c r="W3196" t="b">
        <v>0</v>
      </c>
      <c r="X3196" t="s">
        <v>8303</v>
      </c>
      <c r="Y3196" s="3">
        <f t="shared" si="499"/>
        <v>0</v>
      </c>
      <c r="Z3196" s="4" t="str">
        <f t="shared" si="492"/>
        <v xml:space="preserve"> </v>
      </c>
      <c r="AA3196" t="s">
        <v>8313</v>
      </c>
      <c r="AB3196" t="s">
        <v>8355</v>
      </c>
      <c r="AC3196">
        <f>1</f>
        <v>1</v>
      </c>
    </row>
    <row r="3197" spans="1:29" ht="57.6" x14ac:dyDescent="0.3">
      <c r="A3197">
        <v>3195</v>
      </c>
      <c r="B3197" s="1" t="s">
        <v>3195</v>
      </c>
      <c r="C3197" s="1" t="s">
        <v>7305</v>
      </c>
      <c r="D3197">
        <v>3500</v>
      </c>
      <c r="E3197">
        <f>VLOOKUP(D3197,LU_A!$C$2:$D$13,1,TRUE)</f>
        <v>1000</v>
      </c>
      <c r="F3197" t="str">
        <f>VLOOKUP($D3197,LU_A!$C$2:$D$13,2,TRUE)</f>
        <v>SmB</v>
      </c>
      <c r="G3197">
        <v>2070</v>
      </c>
      <c r="H3197" t="s">
        <v>8221</v>
      </c>
      <c r="I3197" t="s">
        <v>8224</v>
      </c>
      <c r="J3197" t="s">
        <v>8246</v>
      </c>
      <c r="K3197">
        <v>1423750542</v>
      </c>
      <c r="L3197" s="8">
        <f t="shared" si="490"/>
        <v>42047.594236111108</v>
      </c>
      <c r="M3197" s="8">
        <f t="shared" si="493"/>
        <v>42047</v>
      </c>
      <c r="N3197" s="9">
        <f t="shared" si="494"/>
        <v>0.59423611110833008</v>
      </c>
      <c r="O3197">
        <v>1421158542</v>
      </c>
      <c r="P3197" s="8">
        <f t="shared" si="491"/>
        <v>42017.594236111108</v>
      </c>
      <c r="Q3197" s="8">
        <f t="shared" si="495"/>
        <v>42017</v>
      </c>
      <c r="R3197" s="9">
        <f t="shared" si="496"/>
        <v>0.59423611110833008</v>
      </c>
      <c r="S3197" t="b">
        <v>0</v>
      </c>
      <c r="T3197">
        <v>39</v>
      </c>
      <c r="U3197" t="str">
        <f t="shared" si="497"/>
        <v/>
      </c>
      <c r="V3197">
        <f t="shared" si="498"/>
        <v>39</v>
      </c>
      <c r="W3197" t="b">
        <v>0</v>
      </c>
      <c r="X3197" t="s">
        <v>8303</v>
      </c>
      <c r="Y3197" s="3">
        <f t="shared" si="499"/>
        <v>0.59142857142857141</v>
      </c>
      <c r="Z3197" s="4">
        <f t="shared" si="492"/>
        <v>53.07692307692308</v>
      </c>
      <c r="AA3197" t="s">
        <v>8313</v>
      </c>
      <c r="AB3197" t="s">
        <v>8355</v>
      </c>
      <c r="AC3197">
        <f>1</f>
        <v>1</v>
      </c>
    </row>
    <row r="3198" spans="1:29" ht="43.2" x14ac:dyDescent="0.3">
      <c r="A3198">
        <v>3196</v>
      </c>
      <c r="B3198" s="1" t="s">
        <v>3196</v>
      </c>
      <c r="C3198" s="1" t="s">
        <v>7306</v>
      </c>
      <c r="D3198">
        <v>3000000</v>
      </c>
      <c r="E3198">
        <f>VLOOKUP(D3198,LU_A!$C$2:$D$13,1,TRUE)</f>
        <v>50000</v>
      </c>
      <c r="F3198" t="str">
        <f>VLOOKUP($D3198,LU_A!$C$2:$D$13,2,TRUE)</f>
        <v>LgD</v>
      </c>
      <c r="G3198">
        <v>1800</v>
      </c>
      <c r="H3198" t="s">
        <v>8221</v>
      </c>
      <c r="I3198" t="s">
        <v>8224</v>
      </c>
      <c r="J3198" t="s">
        <v>8246</v>
      </c>
      <c r="K3198">
        <v>1438437600</v>
      </c>
      <c r="L3198" s="8">
        <f t="shared" si="490"/>
        <v>42217.583333333328</v>
      </c>
      <c r="M3198" s="8">
        <f t="shared" si="493"/>
        <v>42217</v>
      </c>
      <c r="N3198" s="9">
        <f t="shared" si="494"/>
        <v>0.58333333332848269</v>
      </c>
      <c r="O3198">
        <v>1433254875</v>
      </c>
      <c r="P3198" s="8">
        <f t="shared" si="491"/>
        <v>42157.598090277781</v>
      </c>
      <c r="Q3198" s="8">
        <f t="shared" si="495"/>
        <v>42157</v>
      </c>
      <c r="R3198" s="9">
        <f t="shared" si="496"/>
        <v>0.59809027778101154</v>
      </c>
      <c r="S3198" t="b">
        <v>0</v>
      </c>
      <c r="T3198">
        <v>6</v>
      </c>
      <c r="U3198" t="str">
        <f t="shared" si="497"/>
        <v/>
      </c>
      <c r="V3198">
        <f t="shared" si="498"/>
        <v>6</v>
      </c>
      <c r="W3198" t="b">
        <v>0</v>
      </c>
      <c r="X3198" t="s">
        <v>8303</v>
      </c>
      <c r="Y3198" s="3">
        <f t="shared" si="499"/>
        <v>5.9999999999999995E-4</v>
      </c>
      <c r="Z3198" s="4">
        <f t="shared" si="492"/>
        <v>300</v>
      </c>
      <c r="AA3198" t="s">
        <v>8313</v>
      </c>
      <c r="AB3198" t="s">
        <v>8355</v>
      </c>
      <c r="AC3198">
        <f>1</f>
        <v>1</v>
      </c>
    </row>
    <row r="3199" spans="1:29" ht="28.8" x14ac:dyDescent="0.3">
      <c r="A3199">
        <v>3197</v>
      </c>
      <c r="B3199" s="1" t="s">
        <v>3197</v>
      </c>
      <c r="C3199" s="1" t="s">
        <v>7307</v>
      </c>
      <c r="D3199">
        <v>10000</v>
      </c>
      <c r="E3199">
        <f>VLOOKUP(D3199,LU_A!$C$2:$D$13,1,TRUE)</f>
        <v>10000</v>
      </c>
      <c r="F3199" t="str">
        <f>VLOOKUP($D3199,LU_A!$C$2:$D$13,2,TRUE)</f>
        <v>SmD</v>
      </c>
      <c r="G3199">
        <v>1145</v>
      </c>
      <c r="H3199" t="s">
        <v>8221</v>
      </c>
      <c r="I3199" t="s">
        <v>8234</v>
      </c>
      <c r="J3199" t="s">
        <v>8254</v>
      </c>
      <c r="K3199">
        <v>1423050618</v>
      </c>
      <c r="L3199" s="8">
        <f t="shared" si="490"/>
        <v>42039.493263888886</v>
      </c>
      <c r="M3199" s="8">
        <f t="shared" si="493"/>
        <v>42039</v>
      </c>
      <c r="N3199" s="9">
        <f t="shared" si="494"/>
        <v>0.49326388888584916</v>
      </c>
      <c r="O3199">
        <v>1420458618</v>
      </c>
      <c r="P3199" s="8">
        <f t="shared" si="491"/>
        <v>42009.493263888886</v>
      </c>
      <c r="Q3199" s="8">
        <f t="shared" si="495"/>
        <v>42009</v>
      </c>
      <c r="R3199" s="9">
        <f t="shared" si="496"/>
        <v>0.49326388888584916</v>
      </c>
      <c r="S3199" t="b">
        <v>0</v>
      </c>
      <c r="T3199">
        <v>4</v>
      </c>
      <c r="U3199" t="str">
        <f t="shared" si="497"/>
        <v/>
      </c>
      <c r="V3199">
        <f t="shared" si="498"/>
        <v>4</v>
      </c>
      <c r="W3199" t="b">
        <v>0</v>
      </c>
      <c r="X3199" t="s">
        <v>8303</v>
      </c>
      <c r="Y3199" s="3">
        <f t="shared" si="499"/>
        <v>0.1145</v>
      </c>
      <c r="Z3199" s="4">
        <f t="shared" si="492"/>
        <v>286.25</v>
      </c>
      <c r="AA3199" t="s">
        <v>8313</v>
      </c>
      <c r="AB3199" t="s">
        <v>8355</v>
      </c>
      <c r="AC3199">
        <f>1</f>
        <v>1</v>
      </c>
    </row>
    <row r="3200" spans="1:29" ht="57.6" x14ac:dyDescent="0.3">
      <c r="A3200">
        <v>3198</v>
      </c>
      <c r="B3200" s="1" t="s">
        <v>3198</v>
      </c>
      <c r="C3200" s="1" t="s">
        <v>7308</v>
      </c>
      <c r="D3200">
        <v>30000</v>
      </c>
      <c r="E3200">
        <f>VLOOKUP(D3200,LU_A!$C$2:$D$13,1,TRUE)</f>
        <v>30000</v>
      </c>
      <c r="F3200" t="str">
        <f>VLOOKUP($D3200,LU_A!$C$2:$D$13,2,TRUE)</f>
        <v>MedD</v>
      </c>
      <c r="G3200">
        <v>110</v>
      </c>
      <c r="H3200" t="s">
        <v>8221</v>
      </c>
      <c r="I3200" t="s">
        <v>8232</v>
      </c>
      <c r="J3200" t="s">
        <v>8253</v>
      </c>
      <c r="K3200">
        <v>1424081477</v>
      </c>
      <c r="L3200" s="8">
        <f t="shared" si="490"/>
        <v>42051.424502314811</v>
      </c>
      <c r="M3200" s="8">
        <f t="shared" si="493"/>
        <v>42051</v>
      </c>
      <c r="N3200" s="9">
        <f t="shared" si="494"/>
        <v>0.42450231481052469</v>
      </c>
      <c r="O3200">
        <v>1420798277</v>
      </c>
      <c r="P3200" s="8">
        <f t="shared" si="491"/>
        <v>42013.424502314811</v>
      </c>
      <c r="Q3200" s="8">
        <f t="shared" si="495"/>
        <v>42013</v>
      </c>
      <c r="R3200" s="9">
        <f t="shared" si="496"/>
        <v>0.42450231481052469</v>
      </c>
      <c r="S3200" t="b">
        <v>0</v>
      </c>
      <c r="T3200">
        <v>3</v>
      </c>
      <c r="U3200" t="str">
        <f t="shared" si="497"/>
        <v/>
      </c>
      <c r="V3200">
        <f t="shared" si="498"/>
        <v>3</v>
      </c>
      <c r="W3200" t="b">
        <v>0</v>
      </c>
      <c r="X3200" t="s">
        <v>8303</v>
      </c>
      <c r="Y3200" s="3">
        <f t="shared" si="499"/>
        <v>3.6666666666666666E-3</v>
      </c>
      <c r="Z3200" s="4">
        <f t="shared" si="492"/>
        <v>36.666666666666664</v>
      </c>
      <c r="AA3200" t="s">
        <v>8313</v>
      </c>
      <c r="AB3200" t="s">
        <v>8355</v>
      </c>
      <c r="AC3200">
        <f>1</f>
        <v>1</v>
      </c>
    </row>
    <row r="3201" spans="1:29" ht="43.2" x14ac:dyDescent="0.3">
      <c r="A3201">
        <v>3199</v>
      </c>
      <c r="B3201" s="1" t="s">
        <v>3199</v>
      </c>
      <c r="C3201" s="1" t="s">
        <v>7309</v>
      </c>
      <c r="D3201">
        <v>5000</v>
      </c>
      <c r="E3201">
        <f>VLOOKUP(D3201,LU_A!$C$2:$D$13,1,TRUE)</f>
        <v>5000</v>
      </c>
      <c r="F3201" t="str">
        <f>VLOOKUP($D3201,LU_A!$C$2:$D$13,2,TRUE)</f>
        <v>SmC</v>
      </c>
      <c r="G3201">
        <v>2608</v>
      </c>
      <c r="H3201" t="s">
        <v>8221</v>
      </c>
      <c r="I3201" t="s">
        <v>8224</v>
      </c>
      <c r="J3201" t="s">
        <v>8246</v>
      </c>
      <c r="K3201">
        <v>1410037200</v>
      </c>
      <c r="L3201" s="8">
        <f t="shared" si="490"/>
        <v>41888.875</v>
      </c>
      <c r="M3201" s="8">
        <f t="shared" si="493"/>
        <v>41888</v>
      </c>
      <c r="N3201" s="9">
        <f t="shared" si="494"/>
        <v>0.875</v>
      </c>
      <c r="O3201">
        <v>1407435418</v>
      </c>
      <c r="P3201" s="8">
        <f t="shared" si="491"/>
        <v>41858.761782407404</v>
      </c>
      <c r="Q3201" s="8">
        <f t="shared" si="495"/>
        <v>41858</v>
      </c>
      <c r="R3201" s="9">
        <f t="shared" si="496"/>
        <v>0.76178240740409819</v>
      </c>
      <c r="S3201" t="b">
        <v>0</v>
      </c>
      <c r="T3201">
        <v>53</v>
      </c>
      <c r="U3201" t="str">
        <f t="shared" si="497"/>
        <v/>
      </c>
      <c r="V3201">
        <f t="shared" si="498"/>
        <v>53</v>
      </c>
      <c r="W3201" t="b">
        <v>0</v>
      </c>
      <c r="X3201" t="s">
        <v>8303</v>
      </c>
      <c r="Y3201" s="3">
        <f t="shared" si="499"/>
        <v>0.52159999999999995</v>
      </c>
      <c r="Z3201" s="4">
        <f t="shared" si="492"/>
        <v>49.20754716981132</v>
      </c>
      <c r="AA3201" t="s">
        <v>8313</v>
      </c>
      <c r="AB3201" t="s">
        <v>8355</v>
      </c>
      <c r="AC3201">
        <f>1</f>
        <v>1</v>
      </c>
    </row>
    <row r="3202" spans="1:29" ht="57.6" x14ac:dyDescent="0.3">
      <c r="A3202">
        <v>3200</v>
      </c>
      <c r="B3202" s="1" t="s">
        <v>3200</v>
      </c>
      <c r="C3202" s="1" t="s">
        <v>7310</v>
      </c>
      <c r="D3202">
        <v>50000</v>
      </c>
      <c r="E3202">
        <f>VLOOKUP(D3202,LU_A!$C$2:$D$13,1,TRUE)</f>
        <v>50000</v>
      </c>
      <c r="F3202" t="str">
        <f>VLOOKUP($D3202,LU_A!$C$2:$D$13,2,TRUE)</f>
        <v>LgD</v>
      </c>
      <c r="G3202">
        <v>1</v>
      </c>
      <c r="H3202" t="s">
        <v>8221</v>
      </c>
      <c r="I3202" t="s">
        <v>8224</v>
      </c>
      <c r="J3202" t="s">
        <v>8246</v>
      </c>
      <c r="K3202">
        <v>1461994440</v>
      </c>
      <c r="L3202" s="8">
        <f t="shared" ref="L3202:L3265" si="500">(((K3202/60)/60)/24)+DATE(1970,1,1)</f>
        <v>42490.231944444444</v>
      </c>
      <c r="M3202" s="8">
        <f t="shared" si="493"/>
        <v>42490</v>
      </c>
      <c r="N3202" s="9">
        <f t="shared" si="494"/>
        <v>0.23194444444379769</v>
      </c>
      <c r="O3202">
        <v>1459410101</v>
      </c>
      <c r="P3202" s="8">
        <f t="shared" ref="P3202:P3265" si="501">(((O3202/60)/60)/24)+DATE(1970,1,1)</f>
        <v>42460.320613425924</v>
      </c>
      <c r="Q3202" s="8">
        <f t="shared" si="495"/>
        <v>42460</v>
      </c>
      <c r="R3202" s="9">
        <f t="shared" si="496"/>
        <v>0.32061342592351139</v>
      </c>
      <c r="S3202" t="b">
        <v>0</v>
      </c>
      <c r="T3202">
        <v>1</v>
      </c>
      <c r="U3202" t="str">
        <f t="shared" si="497"/>
        <v/>
      </c>
      <c r="V3202">
        <f t="shared" si="498"/>
        <v>1</v>
      </c>
      <c r="W3202" t="b">
        <v>0</v>
      </c>
      <c r="X3202" t="s">
        <v>8303</v>
      </c>
      <c r="Y3202" s="3">
        <f t="shared" si="499"/>
        <v>2.0000000000000002E-5</v>
      </c>
      <c r="Z3202" s="4">
        <f t="shared" ref="Z3202:Z3265" si="502">IFERROR(G3202/T3202," ")</f>
        <v>1</v>
      </c>
      <c r="AA3202" t="s">
        <v>8313</v>
      </c>
      <c r="AB3202" t="s">
        <v>8355</v>
      </c>
      <c r="AC3202">
        <f>1</f>
        <v>1</v>
      </c>
    </row>
    <row r="3203" spans="1:29" ht="43.2" x14ac:dyDescent="0.3">
      <c r="A3203">
        <v>3201</v>
      </c>
      <c r="B3203" s="1" t="s">
        <v>3201</v>
      </c>
      <c r="C3203" s="1" t="s">
        <v>7311</v>
      </c>
      <c r="D3203">
        <v>2000</v>
      </c>
      <c r="E3203">
        <f>VLOOKUP(D3203,LU_A!$C$2:$D$13,1,TRUE)</f>
        <v>1000</v>
      </c>
      <c r="F3203" t="str">
        <f>VLOOKUP($D3203,LU_A!$C$2:$D$13,2,TRUE)</f>
        <v>SmB</v>
      </c>
      <c r="G3203">
        <v>25</v>
      </c>
      <c r="H3203" t="s">
        <v>8221</v>
      </c>
      <c r="I3203" t="s">
        <v>8225</v>
      </c>
      <c r="J3203" t="s">
        <v>8247</v>
      </c>
      <c r="K3203">
        <v>1409509477</v>
      </c>
      <c r="L3203" s="8">
        <f t="shared" si="500"/>
        <v>41882.767094907409</v>
      </c>
      <c r="M3203" s="8">
        <f t="shared" ref="M3203:M3266" si="503">INT(L3203)</f>
        <v>41882</v>
      </c>
      <c r="N3203" s="9">
        <f t="shared" ref="N3203:N3266" si="504">L3203-M3203</f>
        <v>0.76709490740904585</v>
      </c>
      <c r="O3203">
        <v>1407695077</v>
      </c>
      <c r="P3203" s="8">
        <f t="shared" si="501"/>
        <v>41861.767094907409</v>
      </c>
      <c r="Q3203" s="8">
        <f t="shared" ref="Q3203:Q3266" si="505">INT(P3203)</f>
        <v>41861</v>
      </c>
      <c r="R3203" s="9">
        <f t="shared" ref="R3203:R3266" si="506">P3203-Q3203</f>
        <v>0.76709490740904585</v>
      </c>
      <c r="S3203" t="b">
        <v>0</v>
      </c>
      <c r="T3203">
        <v>2</v>
      </c>
      <c r="U3203" t="str">
        <f t="shared" ref="U3203:U3266" si="507">IF(H3203="successful",T3203,"")</f>
        <v/>
      </c>
      <c r="V3203">
        <f t="shared" ref="V3203:V3266" si="508">IF(H3203="failed",T3203,"")</f>
        <v>2</v>
      </c>
      <c r="W3203" t="b">
        <v>0</v>
      </c>
      <c r="X3203" t="s">
        <v>8303</v>
      </c>
      <c r="Y3203" s="3">
        <f t="shared" ref="Y3203:Y3266" si="509">G3203/D3203</f>
        <v>1.2500000000000001E-2</v>
      </c>
      <c r="Z3203" s="4">
        <f t="shared" si="502"/>
        <v>12.5</v>
      </c>
      <c r="AA3203" t="s">
        <v>8313</v>
      </c>
      <c r="AB3203" t="s">
        <v>8355</v>
      </c>
      <c r="AC3203">
        <f>1</f>
        <v>1</v>
      </c>
    </row>
    <row r="3204" spans="1:29" ht="43.2" x14ac:dyDescent="0.3">
      <c r="A3204">
        <v>3202</v>
      </c>
      <c r="B3204" s="1" t="s">
        <v>3202</v>
      </c>
      <c r="C3204" s="1" t="s">
        <v>7312</v>
      </c>
      <c r="D3204">
        <v>5000</v>
      </c>
      <c r="E3204">
        <f>VLOOKUP(D3204,LU_A!$C$2:$D$13,1,TRUE)</f>
        <v>5000</v>
      </c>
      <c r="F3204" t="str">
        <f>VLOOKUP($D3204,LU_A!$C$2:$D$13,2,TRUE)</f>
        <v>SmC</v>
      </c>
      <c r="G3204">
        <v>2726</v>
      </c>
      <c r="H3204" t="s">
        <v>8221</v>
      </c>
      <c r="I3204" t="s">
        <v>8224</v>
      </c>
      <c r="J3204" t="s">
        <v>8246</v>
      </c>
      <c r="K3204">
        <v>1450072740</v>
      </c>
      <c r="L3204" s="8">
        <f t="shared" si="500"/>
        <v>42352.249305555553</v>
      </c>
      <c r="M3204" s="8">
        <f t="shared" si="503"/>
        <v>42352</v>
      </c>
      <c r="N3204" s="9">
        <f t="shared" si="504"/>
        <v>0.24930555555329192</v>
      </c>
      <c r="O3204">
        <v>1445027346</v>
      </c>
      <c r="P3204" s="8">
        <f t="shared" si="501"/>
        <v>42293.853541666671</v>
      </c>
      <c r="Q3204" s="8">
        <f t="shared" si="505"/>
        <v>42293</v>
      </c>
      <c r="R3204" s="9">
        <f t="shared" si="506"/>
        <v>0.85354166667093523</v>
      </c>
      <c r="S3204" t="b">
        <v>0</v>
      </c>
      <c r="T3204">
        <v>25</v>
      </c>
      <c r="U3204" t="str">
        <f t="shared" si="507"/>
        <v/>
      </c>
      <c r="V3204">
        <f t="shared" si="508"/>
        <v>25</v>
      </c>
      <c r="W3204" t="b">
        <v>0</v>
      </c>
      <c r="X3204" t="s">
        <v>8303</v>
      </c>
      <c r="Y3204" s="3">
        <f t="shared" si="509"/>
        <v>0.54520000000000002</v>
      </c>
      <c r="Z3204" s="4">
        <f t="shared" si="502"/>
        <v>109.04</v>
      </c>
      <c r="AA3204" t="s">
        <v>8313</v>
      </c>
      <c r="AB3204" t="s">
        <v>8355</v>
      </c>
      <c r="AC3204">
        <f>1</f>
        <v>1</v>
      </c>
    </row>
    <row r="3205" spans="1:29" ht="43.2" x14ac:dyDescent="0.3">
      <c r="A3205">
        <v>3203</v>
      </c>
      <c r="B3205" s="1" t="s">
        <v>3203</v>
      </c>
      <c r="C3205" s="1" t="s">
        <v>7313</v>
      </c>
      <c r="D3205">
        <v>1000</v>
      </c>
      <c r="E3205">
        <f>VLOOKUP(D3205,LU_A!$C$2:$D$13,1,TRUE)</f>
        <v>1000</v>
      </c>
      <c r="F3205" t="str">
        <f>VLOOKUP($D3205,LU_A!$C$2:$D$13,2,TRUE)</f>
        <v>SmB</v>
      </c>
      <c r="G3205">
        <v>250</v>
      </c>
      <c r="H3205" t="s">
        <v>8221</v>
      </c>
      <c r="I3205" t="s">
        <v>8224</v>
      </c>
      <c r="J3205" t="s">
        <v>8246</v>
      </c>
      <c r="K3205">
        <v>1443224622</v>
      </c>
      <c r="L3205" s="8">
        <f t="shared" si="500"/>
        <v>42272.988680555558</v>
      </c>
      <c r="M3205" s="8">
        <f t="shared" si="503"/>
        <v>42272</v>
      </c>
      <c r="N3205" s="9">
        <f t="shared" si="504"/>
        <v>0.98868055555794854</v>
      </c>
      <c r="O3205">
        <v>1440632622</v>
      </c>
      <c r="P3205" s="8">
        <f t="shared" si="501"/>
        <v>42242.988680555558</v>
      </c>
      <c r="Q3205" s="8">
        <f t="shared" si="505"/>
        <v>42242</v>
      </c>
      <c r="R3205" s="9">
        <f t="shared" si="506"/>
        <v>0.98868055555794854</v>
      </c>
      <c r="S3205" t="b">
        <v>0</v>
      </c>
      <c r="T3205">
        <v>6</v>
      </c>
      <c r="U3205" t="str">
        <f t="shared" si="507"/>
        <v/>
      </c>
      <c r="V3205">
        <f t="shared" si="508"/>
        <v>6</v>
      </c>
      <c r="W3205" t="b">
        <v>0</v>
      </c>
      <c r="X3205" t="s">
        <v>8303</v>
      </c>
      <c r="Y3205" s="3">
        <f t="shared" si="509"/>
        <v>0.25</v>
      </c>
      <c r="Z3205" s="4">
        <f t="shared" si="502"/>
        <v>41.666666666666664</v>
      </c>
      <c r="AA3205" t="s">
        <v>8313</v>
      </c>
      <c r="AB3205" t="s">
        <v>8355</v>
      </c>
      <c r="AC3205">
        <f>1</f>
        <v>1</v>
      </c>
    </row>
    <row r="3206" spans="1:29" ht="43.2" x14ac:dyDescent="0.3">
      <c r="A3206">
        <v>3204</v>
      </c>
      <c r="B3206" s="1" t="s">
        <v>3204</v>
      </c>
      <c r="C3206" s="1" t="s">
        <v>7314</v>
      </c>
      <c r="D3206">
        <v>500</v>
      </c>
      <c r="E3206">
        <f>VLOOKUP(D3206,LU_A!$C$2:$D$13,1,TRUE)</f>
        <v>0</v>
      </c>
      <c r="F3206" t="str">
        <f>VLOOKUP($D3206,LU_A!$C$2:$D$13,2,TRUE)</f>
        <v>SmA</v>
      </c>
      <c r="G3206">
        <v>0</v>
      </c>
      <c r="H3206" t="s">
        <v>8221</v>
      </c>
      <c r="I3206" t="s">
        <v>8224</v>
      </c>
      <c r="J3206" t="s">
        <v>8246</v>
      </c>
      <c r="K3206">
        <v>1437149640</v>
      </c>
      <c r="L3206" s="8">
        <f t="shared" si="500"/>
        <v>42202.676388888889</v>
      </c>
      <c r="M3206" s="8">
        <f t="shared" si="503"/>
        <v>42202</v>
      </c>
      <c r="N3206" s="9">
        <f t="shared" si="504"/>
        <v>0.67638888888905058</v>
      </c>
      <c r="O3206">
        <v>1434558479</v>
      </c>
      <c r="P3206" s="8">
        <f t="shared" si="501"/>
        <v>42172.686099537037</v>
      </c>
      <c r="Q3206" s="8">
        <f t="shared" si="505"/>
        <v>42172</v>
      </c>
      <c r="R3206" s="9">
        <f t="shared" si="506"/>
        <v>0.68609953703708015</v>
      </c>
      <c r="S3206" t="b">
        <v>0</v>
      </c>
      <c r="T3206">
        <v>0</v>
      </c>
      <c r="U3206" t="str">
        <f t="shared" si="507"/>
        <v/>
      </c>
      <c r="V3206">
        <f t="shared" si="508"/>
        <v>0</v>
      </c>
      <c r="W3206" t="b">
        <v>0</v>
      </c>
      <c r="X3206" t="s">
        <v>8303</v>
      </c>
      <c r="Y3206" s="3">
        <f t="shared" si="509"/>
        <v>0</v>
      </c>
      <c r="Z3206" s="4" t="str">
        <f t="shared" si="502"/>
        <v xml:space="preserve"> </v>
      </c>
      <c r="AA3206" t="s">
        <v>8313</v>
      </c>
      <c r="AB3206" t="s">
        <v>8355</v>
      </c>
      <c r="AC3206">
        <f>1</f>
        <v>1</v>
      </c>
    </row>
    <row r="3207" spans="1:29" ht="43.2" x14ac:dyDescent="0.3">
      <c r="A3207">
        <v>3205</v>
      </c>
      <c r="B3207" s="1" t="s">
        <v>3205</v>
      </c>
      <c r="C3207" s="1" t="s">
        <v>7315</v>
      </c>
      <c r="D3207">
        <v>8000</v>
      </c>
      <c r="E3207">
        <f>VLOOKUP(D3207,LU_A!$C$2:$D$13,1,TRUE)</f>
        <v>5000</v>
      </c>
      <c r="F3207" t="str">
        <f>VLOOKUP($D3207,LU_A!$C$2:$D$13,2,TRUE)</f>
        <v>SmC</v>
      </c>
      <c r="G3207">
        <v>273</v>
      </c>
      <c r="H3207" t="s">
        <v>8221</v>
      </c>
      <c r="I3207" t="s">
        <v>8225</v>
      </c>
      <c r="J3207" t="s">
        <v>8247</v>
      </c>
      <c r="K3207">
        <v>1430470772</v>
      </c>
      <c r="L3207" s="8">
        <f t="shared" si="500"/>
        <v>42125.374675925923</v>
      </c>
      <c r="M3207" s="8">
        <f t="shared" si="503"/>
        <v>42125</v>
      </c>
      <c r="N3207" s="9">
        <f t="shared" si="504"/>
        <v>0.37467592592292931</v>
      </c>
      <c r="O3207">
        <v>1427878772</v>
      </c>
      <c r="P3207" s="8">
        <f t="shared" si="501"/>
        <v>42095.374675925923</v>
      </c>
      <c r="Q3207" s="8">
        <f t="shared" si="505"/>
        <v>42095</v>
      </c>
      <c r="R3207" s="9">
        <f t="shared" si="506"/>
        <v>0.37467592592292931</v>
      </c>
      <c r="S3207" t="b">
        <v>0</v>
      </c>
      <c r="T3207">
        <v>12</v>
      </c>
      <c r="U3207" t="str">
        <f t="shared" si="507"/>
        <v/>
      </c>
      <c r="V3207">
        <f t="shared" si="508"/>
        <v>12</v>
      </c>
      <c r="W3207" t="b">
        <v>0</v>
      </c>
      <c r="X3207" t="s">
        <v>8303</v>
      </c>
      <c r="Y3207" s="3">
        <f t="shared" si="509"/>
        <v>3.4125000000000003E-2</v>
      </c>
      <c r="Z3207" s="4">
        <f t="shared" si="502"/>
        <v>22.75</v>
      </c>
      <c r="AA3207" t="s">
        <v>8313</v>
      </c>
      <c r="AB3207" t="s">
        <v>8355</v>
      </c>
      <c r="AC3207">
        <f>1</f>
        <v>1</v>
      </c>
    </row>
    <row r="3208" spans="1:29" ht="43.2" x14ac:dyDescent="0.3">
      <c r="A3208">
        <v>3206</v>
      </c>
      <c r="B3208" s="1" t="s">
        <v>3206</v>
      </c>
      <c r="C3208" s="1" t="s">
        <v>7316</v>
      </c>
      <c r="D3208">
        <v>5000</v>
      </c>
      <c r="E3208">
        <f>VLOOKUP(D3208,LU_A!$C$2:$D$13,1,TRUE)</f>
        <v>5000</v>
      </c>
      <c r="F3208" t="str">
        <f>VLOOKUP($D3208,LU_A!$C$2:$D$13,2,TRUE)</f>
        <v>SmC</v>
      </c>
      <c r="G3208">
        <v>0</v>
      </c>
      <c r="H3208" t="s">
        <v>8221</v>
      </c>
      <c r="I3208" t="s">
        <v>8224</v>
      </c>
      <c r="J3208" t="s">
        <v>8246</v>
      </c>
      <c r="K3208">
        <v>1442644651</v>
      </c>
      <c r="L3208" s="8">
        <f t="shared" si="500"/>
        <v>42266.276053240741</v>
      </c>
      <c r="M3208" s="8">
        <f t="shared" si="503"/>
        <v>42266</v>
      </c>
      <c r="N3208" s="9">
        <f t="shared" si="504"/>
        <v>0.276053240741021</v>
      </c>
      <c r="O3208">
        <v>1440052651</v>
      </c>
      <c r="P3208" s="8">
        <f t="shared" si="501"/>
        <v>42236.276053240741</v>
      </c>
      <c r="Q3208" s="8">
        <f t="shared" si="505"/>
        <v>42236</v>
      </c>
      <c r="R3208" s="9">
        <f t="shared" si="506"/>
        <v>0.276053240741021</v>
      </c>
      <c r="S3208" t="b">
        <v>0</v>
      </c>
      <c r="T3208">
        <v>0</v>
      </c>
      <c r="U3208" t="str">
        <f t="shared" si="507"/>
        <v/>
      </c>
      <c r="V3208">
        <f t="shared" si="508"/>
        <v>0</v>
      </c>
      <c r="W3208" t="b">
        <v>0</v>
      </c>
      <c r="X3208" t="s">
        <v>8303</v>
      </c>
      <c r="Y3208" s="3">
        <f t="shared" si="509"/>
        <v>0</v>
      </c>
      <c r="Z3208" s="4" t="str">
        <f t="shared" si="502"/>
        <v xml:space="preserve"> </v>
      </c>
      <c r="AA3208" t="s">
        <v>8313</v>
      </c>
      <c r="AB3208" t="s">
        <v>8355</v>
      </c>
      <c r="AC3208">
        <f>1</f>
        <v>1</v>
      </c>
    </row>
    <row r="3209" spans="1:29" ht="43.2" x14ac:dyDescent="0.3">
      <c r="A3209">
        <v>3207</v>
      </c>
      <c r="B3209" s="1" t="s">
        <v>3207</v>
      </c>
      <c r="C3209" s="1" t="s">
        <v>7317</v>
      </c>
      <c r="D3209">
        <v>5500</v>
      </c>
      <c r="E3209">
        <f>VLOOKUP(D3209,LU_A!$C$2:$D$13,1,TRUE)</f>
        <v>5000</v>
      </c>
      <c r="F3209" t="str">
        <f>VLOOKUP($D3209,LU_A!$C$2:$D$13,2,TRUE)</f>
        <v>SmC</v>
      </c>
      <c r="G3209">
        <v>2550</v>
      </c>
      <c r="H3209" t="s">
        <v>8221</v>
      </c>
      <c r="I3209" t="s">
        <v>8224</v>
      </c>
      <c r="J3209" t="s">
        <v>8246</v>
      </c>
      <c r="K3209">
        <v>1429767607</v>
      </c>
      <c r="L3209" s="8">
        <f t="shared" si="500"/>
        <v>42117.236192129625</v>
      </c>
      <c r="M3209" s="8">
        <f t="shared" si="503"/>
        <v>42117</v>
      </c>
      <c r="N3209" s="9">
        <f t="shared" si="504"/>
        <v>0.23619212962512393</v>
      </c>
      <c r="O3209">
        <v>1424587207</v>
      </c>
      <c r="P3209" s="8">
        <f t="shared" si="501"/>
        <v>42057.277858796297</v>
      </c>
      <c r="Q3209" s="8">
        <f t="shared" si="505"/>
        <v>42057</v>
      </c>
      <c r="R3209" s="9">
        <f t="shared" si="506"/>
        <v>0.27785879629664123</v>
      </c>
      <c r="S3209" t="b">
        <v>0</v>
      </c>
      <c r="T3209">
        <v>36</v>
      </c>
      <c r="U3209" t="str">
        <f t="shared" si="507"/>
        <v/>
      </c>
      <c r="V3209">
        <f t="shared" si="508"/>
        <v>36</v>
      </c>
      <c r="W3209" t="b">
        <v>0</v>
      </c>
      <c r="X3209" t="s">
        <v>8303</v>
      </c>
      <c r="Y3209" s="3">
        <f t="shared" si="509"/>
        <v>0.46363636363636362</v>
      </c>
      <c r="Z3209" s="4">
        <f t="shared" si="502"/>
        <v>70.833333333333329</v>
      </c>
      <c r="AA3209" t="s">
        <v>8313</v>
      </c>
      <c r="AB3209" t="s">
        <v>8355</v>
      </c>
      <c r="AC3209">
        <f>1</f>
        <v>1</v>
      </c>
    </row>
    <row r="3210" spans="1:29" ht="43.2" x14ac:dyDescent="0.3">
      <c r="A3210">
        <v>3208</v>
      </c>
      <c r="B3210" s="1" t="s">
        <v>3208</v>
      </c>
      <c r="C3210" s="1" t="s">
        <v>7318</v>
      </c>
      <c r="D3210">
        <v>5000</v>
      </c>
      <c r="E3210">
        <f>VLOOKUP(D3210,LU_A!$C$2:$D$13,1,TRUE)</f>
        <v>5000</v>
      </c>
      <c r="F3210" t="str">
        <f>VLOOKUP($D3210,LU_A!$C$2:$D$13,2,TRUE)</f>
        <v>SmC</v>
      </c>
      <c r="G3210">
        <v>5175</v>
      </c>
      <c r="H3210" t="s">
        <v>8219</v>
      </c>
      <c r="I3210" t="s">
        <v>8224</v>
      </c>
      <c r="J3210" t="s">
        <v>8246</v>
      </c>
      <c r="K3210">
        <v>1406557877</v>
      </c>
      <c r="L3210" s="8">
        <f t="shared" si="500"/>
        <v>41848.605057870373</v>
      </c>
      <c r="M3210" s="8">
        <f t="shared" si="503"/>
        <v>41848</v>
      </c>
      <c r="N3210" s="9">
        <f t="shared" si="504"/>
        <v>0.60505787037254777</v>
      </c>
      <c r="O3210">
        <v>1404743477</v>
      </c>
      <c r="P3210" s="8">
        <f t="shared" si="501"/>
        <v>41827.605057870373</v>
      </c>
      <c r="Q3210" s="8">
        <f t="shared" si="505"/>
        <v>41827</v>
      </c>
      <c r="R3210" s="9">
        <f t="shared" si="506"/>
        <v>0.60505787037254777</v>
      </c>
      <c r="S3210" t="b">
        <v>1</v>
      </c>
      <c r="T3210">
        <v>82</v>
      </c>
      <c r="U3210">
        <f t="shared" si="507"/>
        <v>82</v>
      </c>
      <c r="V3210" t="str">
        <f t="shared" si="508"/>
        <v/>
      </c>
      <c r="W3210" t="b">
        <v>1</v>
      </c>
      <c r="X3210" t="s">
        <v>8269</v>
      </c>
      <c r="Y3210" s="3">
        <f t="shared" si="509"/>
        <v>1.0349999999999999</v>
      </c>
      <c r="Z3210" s="4">
        <f t="shared" si="502"/>
        <v>63.109756097560975</v>
      </c>
      <c r="AA3210" t="s">
        <v>8313</v>
      </c>
      <c r="AB3210" t="s">
        <v>8314</v>
      </c>
      <c r="AC3210">
        <f>1</f>
        <v>1</v>
      </c>
    </row>
    <row r="3211" spans="1:29" ht="43.2" x14ac:dyDescent="0.3">
      <c r="A3211">
        <v>3209</v>
      </c>
      <c r="B3211" s="1" t="s">
        <v>3209</v>
      </c>
      <c r="C3211" s="1" t="s">
        <v>7319</v>
      </c>
      <c r="D3211">
        <v>9500</v>
      </c>
      <c r="E3211">
        <f>VLOOKUP(D3211,LU_A!$C$2:$D$13,1,TRUE)</f>
        <v>5000</v>
      </c>
      <c r="F3211" t="str">
        <f>VLOOKUP($D3211,LU_A!$C$2:$D$13,2,TRUE)</f>
        <v>SmC</v>
      </c>
      <c r="G3211">
        <v>11335.7</v>
      </c>
      <c r="H3211" t="s">
        <v>8219</v>
      </c>
      <c r="I3211" t="s">
        <v>8224</v>
      </c>
      <c r="J3211" t="s">
        <v>8246</v>
      </c>
      <c r="K3211">
        <v>1403305200</v>
      </c>
      <c r="L3211" s="8">
        <f t="shared" si="500"/>
        <v>41810.958333333336</v>
      </c>
      <c r="M3211" s="8">
        <f t="shared" si="503"/>
        <v>41810</v>
      </c>
      <c r="N3211" s="9">
        <f t="shared" si="504"/>
        <v>0.95833333333575865</v>
      </c>
      <c r="O3211">
        <v>1400512658</v>
      </c>
      <c r="P3211" s="8">
        <f t="shared" si="501"/>
        <v>41778.637245370373</v>
      </c>
      <c r="Q3211" s="8">
        <f t="shared" si="505"/>
        <v>41778</v>
      </c>
      <c r="R3211" s="9">
        <f t="shared" si="506"/>
        <v>0.63724537037342088</v>
      </c>
      <c r="S3211" t="b">
        <v>1</v>
      </c>
      <c r="T3211">
        <v>226</v>
      </c>
      <c r="U3211">
        <f t="shared" si="507"/>
        <v>226</v>
      </c>
      <c r="V3211" t="str">
        <f t="shared" si="508"/>
        <v/>
      </c>
      <c r="W3211" t="b">
        <v>1</v>
      </c>
      <c r="X3211" t="s">
        <v>8269</v>
      </c>
      <c r="Y3211" s="3">
        <f t="shared" si="509"/>
        <v>1.1932315789473684</v>
      </c>
      <c r="Z3211" s="4">
        <f t="shared" si="502"/>
        <v>50.157964601769912</v>
      </c>
      <c r="AA3211" t="s">
        <v>8313</v>
      </c>
      <c r="AB3211" t="s">
        <v>8314</v>
      </c>
      <c r="AC3211">
        <f>1</f>
        <v>1</v>
      </c>
    </row>
    <row r="3212" spans="1:29" ht="43.2" x14ac:dyDescent="0.3">
      <c r="A3212">
        <v>3210</v>
      </c>
      <c r="B3212" s="1" t="s">
        <v>3210</v>
      </c>
      <c r="C3212" s="1" t="s">
        <v>7320</v>
      </c>
      <c r="D3212">
        <v>3000</v>
      </c>
      <c r="E3212">
        <f>VLOOKUP(D3212,LU_A!$C$2:$D$13,1,TRUE)</f>
        <v>1000</v>
      </c>
      <c r="F3212" t="str">
        <f>VLOOKUP($D3212,LU_A!$C$2:$D$13,2,TRUE)</f>
        <v>SmB</v>
      </c>
      <c r="G3212">
        <v>3773</v>
      </c>
      <c r="H3212" t="s">
        <v>8219</v>
      </c>
      <c r="I3212" t="s">
        <v>8224</v>
      </c>
      <c r="J3212" t="s">
        <v>8246</v>
      </c>
      <c r="K3212">
        <v>1338523140</v>
      </c>
      <c r="L3212" s="8">
        <f t="shared" si="500"/>
        <v>41061.165972222225</v>
      </c>
      <c r="M3212" s="8">
        <f t="shared" si="503"/>
        <v>41061</v>
      </c>
      <c r="N3212" s="9">
        <f t="shared" si="504"/>
        <v>0.16597222222480923</v>
      </c>
      <c r="O3212">
        <v>1334442519</v>
      </c>
      <c r="P3212" s="8">
        <f t="shared" si="501"/>
        <v>41013.936562499999</v>
      </c>
      <c r="Q3212" s="8">
        <f t="shared" si="505"/>
        <v>41013</v>
      </c>
      <c r="R3212" s="9">
        <f t="shared" si="506"/>
        <v>0.93656249999912689</v>
      </c>
      <c r="S3212" t="b">
        <v>1</v>
      </c>
      <c r="T3212">
        <v>60</v>
      </c>
      <c r="U3212">
        <f t="shared" si="507"/>
        <v>60</v>
      </c>
      <c r="V3212" t="str">
        <f t="shared" si="508"/>
        <v/>
      </c>
      <c r="W3212" t="b">
        <v>1</v>
      </c>
      <c r="X3212" t="s">
        <v>8269</v>
      </c>
      <c r="Y3212" s="3">
        <f t="shared" si="509"/>
        <v>1.2576666666666667</v>
      </c>
      <c r="Z3212" s="4">
        <f t="shared" si="502"/>
        <v>62.883333333333333</v>
      </c>
      <c r="AA3212" t="s">
        <v>8313</v>
      </c>
      <c r="AB3212" t="s">
        <v>8314</v>
      </c>
      <c r="AC3212">
        <f>1</f>
        <v>1</v>
      </c>
    </row>
    <row r="3213" spans="1:29" ht="43.2" x14ac:dyDescent="0.3">
      <c r="A3213">
        <v>3211</v>
      </c>
      <c r="B3213" s="1" t="s">
        <v>3211</v>
      </c>
      <c r="C3213" s="1" t="s">
        <v>7321</v>
      </c>
      <c r="D3213">
        <v>23000</v>
      </c>
      <c r="E3213">
        <f>VLOOKUP(D3213,LU_A!$C$2:$D$13,1,TRUE)</f>
        <v>20000</v>
      </c>
      <c r="F3213" t="str">
        <f>VLOOKUP($D3213,LU_A!$C$2:$D$13,2,TRUE)</f>
        <v>MedB</v>
      </c>
      <c r="G3213">
        <v>27541</v>
      </c>
      <c r="H3213" t="s">
        <v>8219</v>
      </c>
      <c r="I3213" t="s">
        <v>8224</v>
      </c>
      <c r="J3213" t="s">
        <v>8246</v>
      </c>
      <c r="K3213">
        <v>1408068000</v>
      </c>
      <c r="L3213" s="8">
        <f t="shared" si="500"/>
        <v>41866.083333333336</v>
      </c>
      <c r="M3213" s="8">
        <f t="shared" si="503"/>
        <v>41866</v>
      </c>
      <c r="N3213" s="9">
        <f t="shared" si="504"/>
        <v>8.3333333335758653E-2</v>
      </c>
      <c r="O3213">
        <v>1405346680</v>
      </c>
      <c r="P3213" s="8">
        <f t="shared" si="501"/>
        <v>41834.586574074077</v>
      </c>
      <c r="Q3213" s="8">
        <f t="shared" si="505"/>
        <v>41834</v>
      </c>
      <c r="R3213" s="9">
        <f t="shared" si="506"/>
        <v>0.58657407407736173</v>
      </c>
      <c r="S3213" t="b">
        <v>1</v>
      </c>
      <c r="T3213">
        <v>322</v>
      </c>
      <c r="U3213">
        <f t="shared" si="507"/>
        <v>322</v>
      </c>
      <c r="V3213" t="str">
        <f t="shared" si="508"/>
        <v/>
      </c>
      <c r="W3213" t="b">
        <v>1</v>
      </c>
      <c r="X3213" t="s">
        <v>8269</v>
      </c>
      <c r="Y3213" s="3">
        <f t="shared" si="509"/>
        <v>1.1974347826086957</v>
      </c>
      <c r="Z3213" s="4">
        <f t="shared" si="502"/>
        <v>85.531055900621112</v>
      </c>
      <c r="AA3213" t="s">
        <v>8313</v>
      </c>
      <c r="AB3213" t="s">
        <v>8314</v>
      </c>
      <c r="AC3213">
        <f>1</f>
        <v>1</v>
      </c>
    </row>
    <row r="3214" spans="1:29" ht="28.8" x14ac:dyDescent="0.3">
      <c r="A3214">
        <v>3212</v>
      </c>
      <c r="B3214" s="1" t="s">
        <v>3212</v>
      </c>
      <c r="C3214" s="1" t="s">
        <v>7322</v>
      </c>
      <c r="D3214">
        <v>4000</v>
      </c>
      <c r="E3214">
        <f>VLOOKUP(D3214,LU_A!$C$2:$D$13,1,TRUE)</f>
        <v>1000</v>
      </c>
      <c r="F3214" t="str">
        <f>VLOOKUP($D3214,LU_A!$C$2:$D$13,2,TRUE)</f>
        <v>SmB</v>
      </c>
      <c r="G3214">
        <v>5050</v>
      </c>
      <c r="H3214" t="s">
        <v>8219</v>
      </c>
      <c r="I3214" t="s">
        <v>8224</v>
      </c>
      <c r="J3214" t="s">
        <v>8246</v>
      </c>
      <c r="K3214">
        <v>1407524751</v>
      </c>
      <c r="L3214" s="8">
        <f t="shared" si="500"/>
        <v>41859.795729166668</v>
      </c>
      <c r="M3214" s="8">
        <f t="shared" si="503"/>
        <v>41859</v>
      </c>
      <c r="N3214" s="9">
        <f t="shared" si="504"/>
        <v>0.79572916666802485</v>
      </c>
      <c r="O3214">
        <v>1404932751</v>
      </c>
      <c r="P3214" s="8">
        <f t="shared" si="501"/>
        <v>41829.795729166668</v>
      </c>
      <c r="Q3214" s="8">
        <f t="shared" si="505"/>
        <v>41829</v>
      </c>
      <c r="R3214" s="9">
        <f t="shared" si="506"/>
        <v>0.79572916666802485</v>
      </c>
      <c r="S3214" t="b">
        <v>1</v>
      </c>
      <c r="T3214">
        <v>94</v>
      </c>
      <c r="U3214">
        <f t="shared" si="507"/>
        <v>94</v>
      </c>
      <c r="V3214" t="str">
        <f t="shared" si="508"/>
        <v/>
      </c>
      <c r="W3214" t="b">
        <v>1</v>
      </c>
      <c r="X3214" t="s">
        <v>8269</v>
      </c>
      <c r="Y3214" s="3">
        <f t="shared" si="509"/>
        <v>1.2625</v>
      </c>
      <c r="Z3214" s="4">
        <f t="shared" si="502"/>
        <v>53.723404255319146</v>
      </c>
      <c r="AA3214" t="s">
        <v>8313</v>
      </c>
      <c r="AB3214" t="s">
        <v>8314</v>
      </c>
      <c r="AC3214">
        <f>1</f>
        <v>1</v>
      </c>
    </row>
    <row r="3215" spans="1:29" ht="43.2" x14ac:dyDescent="0.3">
      <c r="A3215">
        <v>3213</v>
      </c>
      <c r="B3215" s="1" t="s">
        <v>3213</v>
      </c>
      <c r="C3215" s="1" t="s">
        <v>7323</v>
      </c>
      <c r="D3215">
        <v>6000</v>
      </c>
      <c r="E3215">
        <f>VLOOKUP(D3215,LU_A!$C$2:$D$13,1,TRUE)</f>
        <v>5000</v>
      </c>
      <c r="F3215" t="str">
        <f>VLOOKUP($D3215,LU_A!$C$2:$D$13,2,TRUE)</f>
        <v>SmC</v>
      </c>
      <c r="G3215">
        <v>6007</v>
      </c>
      <c r="H3215" t="s">
        <v>8219</v>
      </c>
      <c r="I3215" t="s">
        <v>8225</v>
      </c>
      <c r="J3215" t="s">
        <v>8247</v>
      </c>
      <c r="K3215">
        <v>1437934759</v>
      </c>
      <c r="L3215" s="8">
        <f t="shared" si="500"/>
        <v>42211.763414351852</v>
      </c>
      <c r="M3215" s="8">
        <f t="shared" si="503"/>
        <v>42211</v>
      </c>
      <c r="N3215" s="9">
        <f t="shared" si="504"/>
        <v>0.76341435185167938</v>
      </c>
      <c r="O3215">
        <v>1434478759</v>
      </c>
      <c r="P3215" s="8">
        <f t="shared" si="501"/>
        <v>42171.763414351852</v>
      </c>
      <c r="Q3215" s="8">
        <f t="shared" si="505"/>
        <v>42171</v>
      </c>
      <c r="R3215" s="9">
        <f t="shared" si="506"/>
        <v>0.76341435185167938</v>
      </c>
      <c r="S3215" t="b">
        <v>1</v>
      </c>
      <c r="T3215">
        <v>47</v>
      </c>
      <c r="U3215">
        <f t="shared" si="507"/>
        <v>47</v>
      </c>
      <c r="V3215" t="str">
        <f t="shared" si="508"/>
        <v/>
      </c>
      <c r="W3215" t="b">
        <v>1</v>
      </c>
      <c r="X3215" t="s">
        <v>8269</v>
      </c>
      <c r="Y3215" s="3">
        <f t="shared" si="509"/>
        <v>1.0011666666666668</v>
      </c>
      <c r="Z3215" s="4">
        <f t="shared" si="502"/>
        <v>127.80851063829788</v>
      </c>
      <c r="AA3215" t="s">
        <v>8313</v>
      </c>
      <c r="AB3215" t="s">
        <v>8314</v>
      </c>
      <c r="AC3215">
        <f>1</f>
        <v>1</v>
      </c>
    </row>
    <row r="3216" spans="1:29" ht="43.2" x14ac:dyDescent="0.3">
      <c r="A3216">
        <v>3214</v>
      </c>
      <c r="B3216" s="1" t="s">
        <v>3214</v>
      </c>
      <c r="C3216" s="1" t="s">
        <v>7324</v>
      </c>
      <c r="D3216">
        <v>12000</v>
      </c>
      <c r="E3216">
        <f>VLOOKUP(D3216,LU_A!$C$2:$D$13,1,TRUE)</f>
        <v>10000</v>
      </c>
      <c r="F3216" t="str">
        <f>VLOOKUP($D3216,LU_A!$C$2:$D$13,2,TRUE)</f>
        <v>SmD</v>
      </c>
      <c r="G3216">
        <v>12256</v>
      </c>
      <c r="H3216" t="s">
        <v>8219</v>
      </c>
      <c r="I3216" t="s">
        <v>8225</v>
      </c>
      <c r="J3216" t="s">
        <v>8247</v>
      </c>
      <c r="K3216">
        <v>1452038100</v>
      </c>
      <c r="L3216" s="8">
        <f t="shared" si="500"/>
        <v>42374.996527777781</v>
      </c>
      <c r="M3216" s="8">
        <f t="shared" si="503"/>
        <v>42374</v>
      </c>
      <c r="N3216" s="9">
        <f t="shared" si="504"/>
        <v>0.99652777778101154</v>
      </c>
      <c r="O3216">
        <v>1448823673</v>
      </c>
      <c r="P3216" s="8">
        <f t="shared" si="501"/>
        <v>42337.792511574073</v>
      </c>
      <c r="Q3216" s="8">
        <f t="shared" si="505"/>
        <v>42337</v>
      </c>
      <c r="R3216" s="9">
        <f t="shared" si="506"/>
        <v>0.79251157407270512</v>
      </c>
      <c r="S3216" t="b">
        <v>1</v>
      </c>
      <c r="T3216">
        <v>115</v>
      </c>
      <c r="U3216">
        <f t="shared" si="507"/>
        <v>115</v>
      </c>
      <c r="V3216" t="str">
        <f t="shared" si="508"/>
        <v/>
      </c>
      <c r="W3216" t="b">
        <v>1</v>
      </c>
      <c r="X3216" t="s">
        <v>8269</v>
      </c>
      <c r="Y3216" s="3">
        <f t="shared" si="509"/>
        <v>1.0213333333333334</v>
      </c>
      <c r="Z3216" s="4">
        <f t="shared" si="502"/>
        <v>106.57391304347826</v>
      </c>
      <c r="AA3216" t="s">
        <v>8313</v>
      </c>
      <c r="AB3216" t="s">
        <v>8314</v>
      </c>
      <c r="AC3216">
        <f>1</f>
        <v>1</v>
      </c>
    </row>
    <row r="3217" spans="1:29" ht="57.6" x14ac:dyDescent="0.3">
      <c r="A3217">
        <v>3215</v>
      </c>
      <c r="B3217" s="1" t="s">
        <v>3215</v>
      </c>
      <c r="C3217" s="1" t="s">
        <v>7325</v>
      </c>
      <c r="D3217">
        <v>35000</v>
      </c>
      <c r="E3217">
        <f>VLOOKUP(D3217,LU_A!$C$2:$D$13,1,TRUE)</f>
        <v>35000</v>
      </c>
      <c r="F3217" t="str">
        <f>VLOOKUP($D3217,LU_A!$C$2:$D$13,2,TRUE)</f>
        <v>LgA</v>
      </c>
      <c r="G3217">
        <v>35123</v>
      </c>
      <c r="H3217" t="s">
        <v>8219</v>
      </c>
      <c r="I3217" t="s">
        <v>8224</v>
      </c>
      <c r="J3217" t="s">
        <v>8246</v>
      </c>
      <c r="K3217">
        <v>1441857540</v>
      </c>
      <c r="L3217" s="8">
        <f t="shared" si="500"/>
        <v>42257.165972222225</v>
      </c>
      <c r="M3217" s="8">
        <f t="shared" si="503"/>
        <v>42257</v>
      </c>
      <c r="N3217" s="9">
        <f t="shared" si="504"/>
        <v>0.16597222222480923</v>
      </c>
      <c r="O3217">
        <v>1438617471</v>
      </c>
      <c r="P3217" s="8">
        <f t="shared" si="501"/>
        <v>42219.665173611109</v>
      </c>
      <c r="Q3217" s="8">
        <f t="shared" si="505"/>
        <v>42219</v>
      </c>
      <c r="R3217" s="9">
        <f t="shared" si="506"/>
        <v>0.66517361110891216</v>
      </c>
      <c r="S3217" t="b">
        <v>1</v>
      </c>
      <c r="T3217">
        <v>134</v>
      </c>
      <c r="U3217">
        <f t="shared" si="507"/>
        <v>134</v>
      </c>
      <c r="V3217" t="str">
        <f t="shared" si="508"/>
        <v/>
      </c>
      <c r="W3217" t="b">
        <v>1</v>
      </c>
      <c r="X3217" t="s">
        <v>8269</v>
      </c>
      <c r="Y3217" s="3">
        <f t="shared" si="509"/>
        <v>1.0035142857142858</v>
      </c>
      <c r="Z3217" s="4">
        <f t="shared" si="502"/>
        <v>262.11194029850748</v>
      </c>
      <c r="AA3217" t="s">
        <v>8313</v>
      </c>
      <c r="AB3217" t="s">
        <v>8314</v>
      </c>
      <c r="AC3217">
        <f>1</f>
        <v>1</v>
      </c>
    </row>
    <row r="3218" spans="1:29" ht="43.2" x14ac:dyDescent="0.3">
      <c r="A3218">
        <v>3216</v>
      </c>
      <c r="B3218" s="1" t="s">
        <v>3216</v>
      </c>
      <c r="C3218" s="1" t="s">
        <v>7326</v>
      </c>
      <c r="D3218">
        <v>2000</v>
      </c>
      <c r="E3218">
        <f>VLOOKUP(D3218,LU_A!$C$2:$D$13,1,TRUE)</f>
        <v>1000</v>
      </c>
      <c r="F3218" t="str">
        <f>VLOOKUP($D3218,LU_A!$C$2:$D$13,2,TRUE)</f>
        <v>SmB</v>
      </c>
      <c r="G3218">
        <v>2001</v>
      </c>
      <c r="H3218" t="s">
        <v>8219</v>
      </c>
      <c r="I3218" t="s">
        <v>8225</v>
      </c>
      <c r="J3218" t="s">
        <v>8247</v>
      </c>
      <c r="K3218">
        <v>1436625000</v>
      </c>
      <c r="L3218" s="8">
        <f t="shared" si="500"/>
        <v>42196.604166666672</v>
      </c>
      <c r="M3218" s="8">
        <f t="shared" si="503"/>
        <v>42196</v>
      </c>
      <c r="N3218" s="9">
        <f t="shared" si="504"/>
        <v>0.60416666667151731</v>
      </c>
      <c r="O3218">
        <v>1433934371</v>
      </c>
      <c r="P3218" s="8">
        <f t="shared" si="501"/>
        <v>42165.462627314817</v>
      </c>
      <c r="Q3218" s="8">
        <f t="shared" si="505"/>
        <v>42165</v>
      </c>
      <c r="R3218" s="9">
        <f t="shared" si="506"/>
        <v>0.46262731481692754</v>
      </c>
      <c r="S3218" t="b">
        <v>1</v>
      </c>
      <c r="T3218">
        <v>35</v>
      </c>
      <c r="U3218">
        <f t="shared" si="507"/>
        <v>35</v>
      </c>
      <c r="V3218" t="str">
        <f t="shared" si="508"/>
        <v/>
      </c>
      <c r="W3218" t="b">
        <v>1</v>
      </c>
      <c r="X3218" t="s">
        <v>8269</v>
      </c>
      <c r="Y3218" s="3">
        <f t="shared" si="509"/>
        <v>1.0004999999999999</v>
      </c>
      <c r="Z3218" s="4">
        <f t="shared" si="502"/>
        <v>57.171428571428571</v>
      </c>
      <c r="AA3218" t="s">
        <v>8313</v>
      </c>
      <c r="AB3218" t="s">
        <v>8314</v>
      </c>
      <c r="AC3218">
        <f>1</f>
        <v>1</v>
      </c>
    </row>
    <row r="3219" spans="1:29" ht="28.8" x14ac:dyDescent="0.3">
      <c r="A3219">
        <v>3217</v>
      </c>
      <c r="B3219" s="1" t="s">
        <v>3217</v>
      </c>
      <c r="C3219" s="1" t="s">
        <v>7327</v>
      </c>
      <c r="D3219">
        <v>4500</v>
      </c>
      <c r="E3219">
        <f>VLOOKUP(D3219,LU_A!$C$2:$D$13,1,TRUE)</f>
        <v>1000</v>
      </c>
      <c r="F3219" t="str">
        <f>VLOOKUP($D3219,LU_A!$C$2:$D$13,2,TRUE)</f>
        <v>SmB</v>
      </c>
      <c r="G3219">
        <v>5221</v>
      </c>
      <c r="H3219" t="s">
        <v>8219</v>
      </c>
      <c r="I3219" t="s">
        <v>8224</v>
      </c>
      <c r="J3219" t="s">
        <v>8246</v>
      </c>
      <c r="K3219">
        <v>1478264784</v>
      </c>
      <c r="L3219" s="8">
        <f t="shared" si="500"/>
        <v>42678.546111111107</v>
      </c>
      <c r="M3219" s="8">
        <f t="shared" si="503"/>
        <v>42678</v>
      </c>
      <c r="N3219" s="9">
        <f t="shared" si="504"/>
        <v>0.54611111110716593</v>
      </c>
      <c r="O3219">
        <v>1475672784</v>
      </c>
      <c r="P3219" s="8">
        <f t="shared" si="501"/>
        <v>42648.546111111107</v>
      </c>
      <c r="Q3219" s="8">
        <f t="shared" si="505"/>
        <v>42648</v>
      </c>
      <c r="R3219" s="9">
        <f t="shared" si="506"/>
        <v>0.54611111110716593</v>
      </c>
      <c r="S3219" t="b">
        <v>1</v>
      </c>
      <c r="T3219">
        <v>104</v>
      </c>
      <c r="U3219">
        <f t="shared" si="507"/>
        <v>104</v>
      </c>
      <c r="V3219" t="str">
        <f t="shared" si="508"/>
        <v/>
      </c>
      <c r="W3219" t="b">
        <v>1</v>
      </c>
      <c r="X3219" t="s">
        <v>8269</v>
      </c>
      <c r="Y3219" s="3">
        <f t="shared" si="509"/>
        <v>1.1602222222222223</v>
      </c>
      <c r="Z3219" s="4">
        <f t="shared" si="502"/>
        <v>50.20192307692308</v>
      </c>
      <c r="AA3219" t="s">
        <v>8313</v>
      </c>
      <c r="AB3219" t="s">
        <v>8314</v>
      </c>
      <c r="AC3219">
        <f>1</f>
        <v>1</v>
      </c>
    </row>
    <row r="3220" spans="1:29" ht="43.2" x14ac:dyDescent="0.3">
      <c r="A3220">
        <v>3218</v>
      </c>
      <c r="B3220" s="1" t="s">
        <v>3218</v>
      </c>
      <c r="C3220" s="1" t="s">
        <v>7328</v>
      </c>
      <c r="D3220">
        <v>12000</v>
      </c>
      <c r="E3220">
        <f>VLOOKUP(D3220,LU_A!$C$2:$D$13,1,TRUE)</f>
        <v>10000</v>
      </c>
      <c r="F3220" t="str">
        <f>VLOOKUP($D3220,LU_A!$C$2:$D$13,2,TRUE)</f>
        <v>SmD</v>
      </c>
      <c r="G3220">
        <v>12252</v>
      </c>
      <c r="H3220" t="s">
        <v>8219</v>
      </c>
      <c r="I3220" t="s">
        <v>8225</v>
      </c>
      <c r="J3220" t="s">
        <v>8247</v>
      </c>
      <c r="K3220">
        <v>1419984000</v>
      </c>
      <c r="L3220" s="8">
        <f t="shared" si="500"/>
        <v>42004</v>
      </c>
      <c r="M3220" s="8">
        <f t="shared" si="503"/>
        <v>42004</v>
      </c>
      <c r="N3220" s="9">
        <f t="shared" si="504"/>
        <v>0</v>
      </c>
      <c r="O3220">
        <v>1417132986</v>
      </c>
      <c r="P3220" s="8">
        <f t="shared" si="501"/>
        <v>41971.002152777779</v>
      </c>
      <c r="Q3220" s="8">
        <f t="shared" si="505"/>
        <v>41971</v>
      </c>
      <c r="R3220" s="9">
        <f t="shared" si="506"/>
        <v>2.1527777789742686E-3</v>
      </c>
      <c r="S3220" t="b">
        <v>1</v>
      </c>
      <c r="T3220">
        <v>184</v>
      </c>
      <c r="U3220">
        <f t="shared" si="507"/>
        <v>184</v>
      </c>
      <c r="V3220" t="str">
        <f t="shared" si="508"/>
        <v/>
      </c>
      <c r="W3220" t="b">
        <v>1</v>
      </c>
      <c r="X3220" t="s">
        <v>8269</v>
      </c>
      <c r="Y3220" s="3">
        <f t="shared" si="509"/>
        <v>1.0209999999999999</v>
      </c>
      <c r="Z3220" s="4">
        <f t="shared" si="502"/>
        <v>66.586956521739125</v>
      </c>
      <c r="AA3220" t="s">
        <v>8313</v>
      </c>
      <c r="AB3220" t="s">
        <v>8314</v>
      </c>
      <c r="AC3220">
        <f>1</f>
        <v>1</v>
      </c>
    </row>
    <row r="3221" spans="1:29" ht="43.2" x14ac:dyDescent="0.3">
      <c r="A3221">
        <v>3219</v>
      </c>
      <c r="B3221" s="1" t="s">
        <v>3219</v>
      </c>
      <c r="C3221" s="1" t="s">
        <v>7329</v>
      </c>
      <c r="D3221">
        <v>20000</v>
      </c>
      <c r="E3221">
        <f>VLOOKUP(D3221,LU_A!$C$2:$D$13,1,TRUE)</f>
        <v>20000</v>
      </c>
      <c r="F3221" t="str">
        <f>VLOOKUP($D3221,LU_A!$C$2:$D$13,2,TRUE)</f>
        <v>MedB</v>
      </c>
      <c r="G3221">
        <v>20022</v>
      </c>
      <c r="H3221" t="s">
        <v>8219</v>
      </c>
      <c r="I3221" t="s">
        <v>8224</v>
      </c>
      <c r="J3221" t="s">
        <v>8246</v>
      </c>
      <c r="K3221">
        <v>1427063747</v>
      </c>
      <c r="L3221" s="8">
        <f t="shared" si="500"/>
        <v>42085.941516203704</v>
      </c>
      <c r="M3221" s="8">
        <f t="shared" si="503"/>
        <v>42085</v>
      </c>
      <c r="N3221" s="9">
        <f t="shared" si="504"/>
        <v>0.94151620370394085</v>
      </c>
      <c r="O3221">
        <v>1424043347</v>
      </c>
      <c r="P3221" s="8">
        <f t="shared" si="501"/>
        <v>42050.983182870375</v>
      </c>
      <c r="Q3221" s="8">
        <f t="shared" si="505"/>
        <v>42050</v>
      </c>
      <c r="R3221" s="9">
        <f t="shared" si="506"/>
        <v>0.98318287037545815</v>
      </c>
      <c r="S3221" t="b">
        <v>1</v>
      </c>
      <c r="T3221">
        <v>119</v>
      </c>
      <c r="U3221">
        <f t="shared" si="507"/>
        <v>119</v>
      </c>
      <c r="V3221" t="str">
        <f t="shared" si="508"/>
        <v/>
      </c>
      <c r="W3221" t="b">
        <v>1</v>
      </c>
      <c r="X3221" t="s">
        <v>8269</v>
      </c>
      <c r="Y3221" s="3">
        <f t="shared" si="509"/>
        <v>1.0011000000000001</v>
      </c>
      <c r="Z3221" s="4">
        <f t="shared" si="502"/>
        <v>168.25210084033614</v>
      </c>
      <c r="AA3221" t="s">
        <v>8313</v>
      </c>
      <c r="AB3221" t="s">
        <v>8314</v>
      </c>
      <c r="AC3221">
        <f>1</f>
        <v>1</v>
      </c>
    </row>
    <row r="3222" spans="1:29" ht="28.8" x14ac:dyDescent="0.3">
      <c r="A3222">
        <v>3220</v>
      </c>
      <c r="B3222" s="1" t="s">
        <v>3220</v>
      </c>
      <c r="C3222" s="1" t="s">
        <v>7330</v>
      </c>
      <c r="D3222">
        <v>15000</v>
      </c>
      <c r="E3222">
        <f>VLOOKUP(D3222,LU_A!$C$2:$D$13,1,TRUE)</f>
        <v>15000</v>
      </c>
      <c r="F3222" t="str">
        <f>VLOOKUP($D3222,LU_A!$C$2:$D$13,2,TRUE)</f>
        <v>MedA</v>
      </c>
      <c r="G3222">
        <v>15126</v>
      </c>
      <c r="H3222" t="s">
        <v>8219</v>
      </c>
      <c r="I3222" t="s">
        <v>8224</v>
      </c>
      <c r="J3222" t="s">
        <v>8246</v>
      </c>
      <c r="K3222">
        <v>1489352400</v>
      </c>
      <c r="L3222" s="8">
        <f t="shared" si="500"/>
        <v>42806.875</v>
      </c>
      <c r="M3222" s="8">
        <f t="shared" si="503"/>
        <v>42806</v>
      </c>
      <c r="N3222" s="9">
        <f t="shared" si="504"/>
        <v>0.875</v>
      </c>
      <c r="O3222">
        <v>1486411204</v>
      </c>
      <c r="P3222" s="8">
        <f t="shared" si="501"/>
        <v>42772.833379629628</v>
      </c>
      <c r="Q3222" s="8">
        <f t="shared" si="505"/>
        <v>42772</v>
      </c>
      <c r="R3222" s="9">
        <f t="shared" si="506"/>
        <v>0.83337962962832535</v>
      </c>
      <c r="S3222" t="b">
        <v>1</v>
      </c>
      <c r="T3222">
        <v>59</v>
      </c>
      <c r="U3222">
        <f t="shared" si="507"/>
        <v>59</v>
      </c>
      <c r="V3222" t="str">
        <f t="shared" si="508"/>
        <v/>
      </c>
      <c r="W3222" t="b">
        <v>1</v>
      </c>
      <c r="X3222" t="s">
        <v>8269</v>
      </c>
      <c r="Y3222" s="3">
        <f t="shared" si="509"/>
        <v>1.0084</v>
      </c>
      <c r="Z3222" s="4">
        <f t="shared" si="502"/>
        <v>256.37288135593218</v>
      </c>
      <c r="AA3222" t="s">
        <v>8313</v>
      </c>
      <c r="AB3222" t="s">
        <v>8314</v>
      </c>
      <c r="AC3222">
        <f>1</f>
        <v>1</v>
      </c>
    </row>
    <row r="3223" spans="1:29" ht="57.6" x14ac:dyDescent="0.3">
      <c r="A3223">
        <v>3221</v>
      </c>
      <c r="B3223" s="1" t="s">
        <v>3221</v>
      </c>
      <c r="C3223" s="1" t="s">
        <v>7331</v>
      </c>
      <c r="D3223">
        <v>4000</v>
      </c>
      <c r="E3223">
        <f>VLOOKUP(D3223,LU_A!$C$2:$D$13,1,TRUE)</f>
        <v>1000</v>
      </c>
      <c r="F3223" t="str">
        <f>VLOOKUP($D3223,LU_A!$C$2:$D$13,2,TRUE)</f>
        <v>SmB</v>
      </c>
      <c r="G3223">
        <v>4137</v>
      </c>
      <c r="H3223" t="s">
        <v>8219</v>
      </c>
      <c r="I3223" t="s">
        <v>8225</v>
      </c>
      <c r="J3223" t="s">
        <v>8247</v>
      </c>
      <c r="K3223">
        <v>1436114603</v>
      </c>
      <c r="L3223" s="8">
        <f t="shared" si="500"/>
        <v>42190.696793981479</v>
      </c>
      <c r="M3223" s="8">
        <f t="shared" si="503"/>
        <v>42190</v>
      </c>
      <c r="N3223" s="9">
        <f t="shared" si="504"/>
        <v>0.69679398147854954</v>
      </c>
      <c r="O3223">
        <v>1433090603</v>
      </c>
      <c r="P3223" s="8">
        <f t="shared" si="501"/>
        <v>42155.696793981479</v>
      </c>
      <c r="Q3223" s="8">
        <f t="shared" si="505"/>
        <v>42155</v>
      </c>
      <c r="R3223" s="9">
        <f t="shared" si="506"/>
        <v>0.69679398147854954</v>
      </c>
      <c r="S3223" t="b">
        <v>1</v>
      </c>
      <c r="T3223">
        <v>113</v>
      </c>
      <c r="U3223">
        <f t="shared" si="507"/>
        <v>113</v>
      </c>
      <c r="V3223" t="str">
        <f t="shared" si="508"/>
        <v/>
      </c>
      <c r="W3223" t="b">
        <v>1</v>
      </c>
      <c r="X3223" t="s">
        <v>8269</v>
      </c>
      <c r="Y3223" s="3">
        <f t="shared" si="509"/>
        <v>1.0342499999999999</v>
      </c>
      <c r="Z3223" s="4">
        <f t="shared" si="502"/>
        <v>36.610619469026545</v>
      </c>
      <c r="AA3223" t="s">
        <v>8313</v>
      </c>
      <c r="AB3223" t="s">
        <v>8314</v>
      </c>
      <c r="AC3223">
        <f>1</f>
        <v>1</v>
      </c>
    </row>
    <row r="3224" spans="1:29" ht="43.2" x14ac:dyDescent="0.3">
      <c r="A3224">
        <v>3222</v>
      </c>
      <c r="B3224" s="1" t="s">
        <v>3222</v>
      </c>
      <c r="C3224" s="1" t="s">
        <v>7332</v>
      </c>
      <c r="D3224">
        <v>2500</v>
      </c>
      <c r="E3224">
        <f>VLOOKUP(D3224,LU_A!$C$2:$D$13,1,TRUE)</f>
        <v>1000</v>
      </c>
      <c r="F3224" t="str">
        <f>VLOOKUP($D3224,LU_A!$C$2:$D$13,2,TRUE)</f>
        <v>SmB</v>
      </c>
      <c r="G3224">
        <v>3120</v>
      </c>
      <c r="H3224" t="s">
        <v>8219</v>
      </c>
      <c r="I3224" t="s">
        <v>8224</v>
      </c>
      <c r="J3224" t="s">
        <v>8246</v>
      </c>
      <c r="K3224">
        <v>1445722140</v>
      </c>
      <c r="L3224" s="8">
        <f t="shared" si="500"/>
        <v>42301.895138888889</v>
      </c>
      <c r="M3224" s="8">
        <f t="shared" si="503"/>
        <v>42301</v>
      </c>
      <c r="N3224" s="9">
        <f t="shared" si="504"/>
        <v>0.89513888888905058</v>
      </c>
      <c r="O3224">
        <v>1443016697</v>
      </c>
      <c r="P3224" s="8">
        <f t="shared" si="501"/>
        <v>42270.582141203704</v>
      </c>
      <c r="Q3224" s="8">
        <f t="shared" si="505"/>
        <v>42270</v>
      </c>
      <c r="R3224" s="9">
        <f t="shared" si="506"/>
        <v>0.58214120370394085</v>
      </c>
      <c r="S3224" t="b">
        <v>1</v>
      </c>
      <c r="T3224">
        <v>84</v>
      </c>
      <c r="U3224">
        <f t="shared" si="507"/>
        <v>84</v>
      </c>
      <c r="V3224" t="str">
        <f t="shared" si="508"/>
        <v/>
      </c>
      <c r="W3224" t="b">
        <v>1</v>
      </c>
      <c r="X3224" t="s">
        <v>8269</v>
      </c>
      <c r="Y3224" s="3">
        <f t="shared" si="509"/>
        <v>1.248</v>
      </c>
      <c r="Z3224" s="4">
        <f t="shared" si="502"/>
        <v>37.142857142857146</v>
      </c>
      <c r="AA3224" t="s">
        <v>8313</v>
      </c>
      <c r="AB3224" t="s">
        <v>8314</v>
      </c>
      <c r="AC3224">
        <f>1</f>
        <v>1</v>
      </c>
    </row>
    <row r="3225" spans="1:29" ht="28.8" x14ac:dyDescent="0.3">
      <c r="A3225">
        <v>3223</v>
      </c>
      <c r="B3225" s="1" t="s">
        <v>3223</v>
      </c>
      <c r="C3225" s="1" t="s">
        <v>7333</v>
      </c>
      <c r="D3225">
        <v>3100</v>
      </c>
      <c r="E3225">
        <f>VLOOKUP(D3225,LU_A!$C$2:$D$13,1,TRUE)</f>
        <v>1000</v>
      </c>
      <c r="F3225" t="str">
        <f>VLOOKUP($D3225,LU_A!$C$2:$D$13,2,TRUE)</f>
        <v>SmB</v>
      </c>
      <c r="G3225">
        <v>3395</v>
      </c>
      <c r="H3225" t="s">
        <v>8219</v>
      </c>
      <c r="I3225" t="s">
        <v>8224</v>
      </c>
      <c r="J3225" t="s">
        <v>8246</v>
      </c>
      <c r="K3225">
        <v>1440100976</v>
      </c>
      <c r="L3225" s="8">
        <f t="shared" si="500"/>
        <v>42236.835370370376</v>
      </c>
      <c r="M3225" s="8">
        <f t="shared" si="503"/>
        <v>42236</v>
      </c>
      <c r="N3225" s="9">
        <f t="shared" si="504"/>
        <v>0.83537037037604023</v>
      </c>
      <c r="O3225">
        <v>1437508976</v>
      </c>
      <c r="P3225" s="8">
        <f t="shared" si="501"/>
        <v>42206.835370370376</v>
      </c>
      <c r="Q3225" s="8">
        <f t="shared" si="505"/>
        <v>42206</v>
      </c>
      <c r="R3225" s="9">
        <f t="shared" si="506"/>
        <v>0.83537037037604023</v>
      </c>
      <c r="S3225" t="b">
        <v>1</v>
      </c>
      <c r="T3225">
        <v>74</v>
      </c>
      <c r="U3225">
        <f t="shared" si="507"/>
        <v>74</v>
      </c>
      <c r="V3225" t="str">
        <f t="shared" si="508"/>
        <v/>
      </c>
      <c r="W3225" t="b">
        <v>1</v>
      </c>
      <c r="X3225" t="s">
        <v>8269</v>
      </c>
      <c r="Y3225" s="3">
        <f t="shared" si="509"/>
        <v>1.0951612903225807</v>
      </c>
      <c r="Z3225" s="4">
        <f t="shared" si="502"/>
        <v>45.878378378378379</v>
      </c>
      <c r="AA3225" t="s">
        <v>8313</v>
      </c>
      <c r="AB3225" t="s">
        <v>8314</v>
      </c>
      <c r="AC3225">
        <f>1</f>
        <v>1</v>
      </c>
    </row>
    <row r="3226" spans="1:29" ht="57.6" x14ac:dyDescent="0.3">
      <c r="A3226">
        <v>3224</v>
      </c>
      <c r="B3226" s="1" t="s">
        <v>3224</v>
      </c>
      <c r="C3226" s="1" t="s">
        <v>7334</v>
      </c>
      <c r="D3226">
        <v>30000</v>
      </c>
      <c r="E3226">
        <f>VLOOKUP(D3226,LU_A!$C$2:$D$13,1,TRUE)</f>
        <v>30000</v>
      </c>
      <c r="F3226" t="str">
        <f>VLOOKUP($D3226,LU_A!$C$2:$D$13,2,TRUE)</f>
        <v>MedD</v>
      </c>
      <c r="G3226">
        <v>30610</v>
      </c>
      <c r="H3226" t="s">
        <v>8219</v>
      </c>
      <c r="I3226" t="s">
        <v>8224</v>
      </c>
      <c r="J3226" t="s">
        <v>8246</v>
      </c>
      <c r="K3226">
        <v>1484024400</v>
      </c>
      <c r="L3226" s="8">
        <f t="shared" si="500"/>
        <v>42745.208333333328</v>
      </c>
      <c r="M3226" s="8">
        <f t="shared" si="503"/>
        <v>42745</v>
      </c>
      <c r="N3226" s="9">
        <f t="shared" si="504"/>
        <v>0.20833333332848269</v>
      </c>
      <c r="O3226">
        <v>1479932713</v>
      </c>
      <c r="P3226" s="8">
        <f t="shared" si="501"/>
        <v>42697.850844907407</v>
      </c>
      <c r="Q3226" s="8">
        <f t="shared" si="505"/>
        <v>42697</v>
      </c>
      <c r="R3226" s="9">
        <f t="shared" si="506"/>
        <v>0.85084490740700858</v>
      </c>
      <c r="S3226" t="b">
        <v>1</v>
      </c>
      <c r="T3226">
        <v>216</v>
      </c>
      <c r="U3226">
        <f t="shared" si="507"/>
        <v>216</v>
      </c>
      <c r="V3226" t="str">
        <f t="shared" si="508"/>
        <v/>
      </c>
      <c r="W3226" t="b">
        <v>1</v>
      </c>
      <c r="X3226" t="s">
        <v>8269</v>
      </c>
      <c r="Y3226" s="3">
        <f t="shared" si="509"/>
        <v>1.0203333333333333</v>
      </c>
      <c r="Z3226" s="4">
        <f t="shared" si="502"/>
        <v>141.71296296296296</v>
      </c>
      <c r="AA3226" t="s">
        <v>8313</v>
      </c>
      <c r="AB3226" t="s">
        <v>8314</v>
      </c>
      <c r="AC3226">
        <f>1</f>
        <v>1</v>
      </c>
    </row>
    <row r="3227" spans="1:29" ht="43.2" x14ac:dyDescent="0.3">
      <c r="A3227">
        <v>3225</v>
      </c>
      <c r="B3227" s="1" t="s">
        <v>3225</v>
      </c>
      <c r="C3227" s="1" t="s">
        <v>7335</v>
      </c>
      <c r="D3227">
        <v>2000</v>
      </c>
      <c r="E3227">
        <f>VLOOKUP(D3227,LU_A!$C$2:$D$13,1,TRUE)</f>
        <v>1000</v>
      </c>
      <c r="F3227" t="str">
        <f>VLOOKUP($D3227,LU_A!$C$2:$D$13,2,TRUE)</f>
        <v>SmB</v>
      </c>
      <c r="G3227">
        <v>2047</v>
      </c>
      <c r="H3227" t="s">
        <v>8219</v>
      </c>
      <c r="I3227" t="s">
        <v>8224</v>
      </c>
      <c r="J3227" t="s">
        <v>8246</v>
      </c>
      <c r="K3227">
        <v>1464987600</v>
      </c>
      <c r="L3227" s="8">
        <f t="shared" si="500"/>
        <v>42524.875</v>
      </c>
      <c r="M3227" s="8">
        <f t="shared" si="503"/>
        <v>42524</v>
      </c>
      <c r="N3227" s="9">
        <f t="shared" si="504"/>
        <v>0.875</v>
      </c>
      <c r="O3227">
        <v>1463145938</v>
      </c>
      <c r="P3227" s="8">
        <f t="shared" si="501"/>
        <v>42503.559467592597</v>
      </c>
      <c r="Q3227" s="8">
        <f t="shared" si="505"/>
        <v>42503</v>
      </c>
      <c r="R3227" s="9">
        <f t="shared" si="506"/>
        <v>0.55946759259677492</v>
      </c>
      <c r="S3227" t="b">
        <v>1</v>
      </c>
      <c r="T3227">
        <v>39</v>
      </c>
      <c r="U3227">
        <f t="shared" si="507"/>
        <v>39</v>
      </c>
      <c r="V3227" t="str">
        <f t="shared" si="508"/>
        <v/>
      </c>
      <c r="W3227" t="b">
        <v>1</v>
      </c>
      <c r="X3227" t="s">
        <v>8269</v>
      </c>
      <c r="Y3227" s="3">
        <f t="shared" si="509"/>
        <v>1.0235000000000001</v>
      </c>
      <c r="Z3227" s="4">
        <f t="shared" si="502"/>
        <v>52.487179487179489</v>
      </c>
      <c r="AA3227" t="s">
        <v>8313</v>
      </c>
      <c r="AB3227" t="s">
        <v>8314</v>
      </c>
      <c r="AC3227">
        <f>1</f>
        <v>1</v>
      </c>
    </row>
    <row r="3228" spans="1:29" ht="43.2" x14ac:dyDescent="0.3">
      <c r="A3228">
        <v>3226</v>
      </c>
      <c r="B3228" s="1" t="s">
        <v>3226</v>
      </c>
      <c r="C3228" s="1" t="s">
        <v>7336</v>
      </c>
      <c r="D3228">
        <v>1200</v>
      </c>
      <c r="E3228">
        <f>VLOOKUP(D3228,LU_A!$C$2:$D$13,1,TRUE)</f>
        <v>1000</v>
      </c>
      <c r="F3228" t="str">
        <f>VLOOKUP($D3228,LU_A!$C$2:$D$13,2,TRUE)</f>
        <v>SmB</v>
      </c>
      <c r="G3228">
        <v>1250</v>
      </c>
      <c r="H3228" t="s">
        <v>8219</v>
      </c>
      <c r="I3228" t="s">
        <v>8225</v>
      </c>
      <c r="J3228" t="s">
        <v>8247</v>
      </c>
      <c r="K3228">
        <v>1446213612</v>
      </c>
      <c r="L3228" s="8">
        <f t="shared" si="500"/>
        <v>42307.583472222221</v>
      </c>
      <c r="M3228" s="8">
        <f t="shared" si="503"/>
        <v>42307</v>
      </c>
      <c r="N3228" s="9">
        <f t="shared" si="504"/>
        <v>0.58347222222073469</v>
      </c>
      <c r="O3228">
        <v>1443621612</v>
      </c>
      <c r="P3228" s="8">
        <f t="shared" si="501"/>
        <v>42277.583472222221</v>
      </c>
      <c r="Q3228" s="8">
        <f t="shared" si="505"/>
        <v>42277</v>
      </c>
      <c r="R3228" s="9">
        <f t="shared" si="506"/>
        <v>0.58347222222073469</v>
      </c>
      <c r="S3228" t="b">
        <v>1</v>
      </c>
      <c r="T3228">
        <v>21</v>
      </c>
      <c r="U3228">
        <f t="shared" si="507"/>
        <v>21</v>
      </c>
      <c r="V3228" t="str">
        <f t="shared" si="508"/>
        <v/>
      </c>
      <c r="W3228" t="b">
        <v>1</v>
      </c>
      <c r="X3228" t="s">
        <v>8269</v>
      </c>
      <c r="Y3228" s="3">
        <f t="shared" si="509"/>
        <v>1.0416666666666667</v>
      </c>
      <c r="Z3228" s="4">
        <f t="shared" si="502"/>
        <v>59.523809523809526</v>
      </c>
      <c r="AA3228" t="s">
        <v>8313</v>
      </c>
      <c r="AB3228" t="s">
        <v>8314</v>
      </c>
      <c r="AC3228">
        <f>1</f>
        <v>1</v>
      </c>
    </row>
    <row r="3229" spans="1:29" ht="43.2" x14ac:dyDescent="0.3">
      <c r="A3229">
        <v>3227</v>
      </c>
      <c r="B3229" s="1" t="s">
        <v>3227</v>
      </c>
      <c r="C3229" s="1" t="s">
        <v>7337</v>
      </c>
      <c r="D3229">
        <v>1200</v>
      </c>
      <c r="E3229">
        <f>VLOOKUP(D3229,LU_A!$C$2:$D$13,1,TRUE)</f>
        <v>1000</v>
      </c>
      <c r="F3229" t="str">
        <f>VLOOKUP($D3229,LU_A!$C$2:$D$13,2,TRUE)</f>
        <v>SmB</v>
      </c>
      <c r="G3229">
        <v>1500</v>
      </c>
      <c r="H3229" t="s">
        <v>8219</v>
      </c>
      <c r="I3229" t="s">
        <v>8225</v>
      </c>
      <c r="J3229" t="s">
        <v>8247</v>
      </c>
      <c r="K3229">
        <v>1484687436</v>
      </c>
      <c r="L3229" s="8">
        <f t="shared" si="500"/>
        <v>42752.882361111115</v>
      </c>
      <c r="M3229" s="8">
        <f t="shared" si="503"/>
        <v>42752</v>
      </c>
      <c r="N3229" s="9">
        <f t="shared" si="504"/>
        <v>0.88236111111473292</v>
      </c>
      <c r="O3229">
        <v>1482095436</v>
      </c>
      <c r="P3229" s="8">
        <f t="shared" si="501"/>
        <v>42722.882361111115</v>
      </c>
      <c r="Q3229" s="8">
        <f t="shared" si="505"/>
        <v>42722</v>
      </c>
      <c r="R3229" s="9">
        <f t="shared" si="506"/>
        <v>0.88236111111473292</v>
      </c>
      <c r="S3229" t="b">
        <v>0</v>
      </c>
      <c r="T3229">
        <v>30</v>
      </c>
      <c r="U3229">
        <f t="shared" si="507"/>
        <v>30</v>
      </c>
      <c r="V3229" t="str">
        <f t="shared" si="508"/>
        <v/>
      </c>
      <c r="W3229" t="b">
        <v>1</v>
      </c>
      <c r="X3229" t="s">
        <v>8269</v>
      </c>
      <c r="Y3229" s="3">
        <f t="shared" si="509"/>
        <v>1.25</v>
      </c>
      <c r="Z3229" s="4">
        <f t="shared" si="502"/>
        <v>50</v>
      </c>
      <c r="AA3229" t="s">
        <v>8313</v>
      </c>
      <c r="AB3229" t="s">
        <v>8314</v>
      </c>
      <c r="AC3229">
        <f>1</f>
        <v>1</v>
      </c>
    </row>
    <row r="3230" spans="1:29" ht="28.8" x14ac:dyDescent="0.3">
      <c r="A3230">
        <v>3228</v>
      </c>
      <c r="B3230" s="1" t="s">
        <v>3228</v>
      </c>
      <c r="C3230" s="1" t="s">
        <v>7338</v>
      </c>
      <c r="D3230">
        <v>7000</v>
      </c>
      <c r="E3230">
        <f>VLOOKUP(D3230,LU_A!$C$2:$D$13,1,TRUE)</f>
        <v>5000</v>
      </c>
      <c r="F3230" t="str">
        <f>VLOOKUP($D3230,LU_A!$C$2:$D$13,2,TRUE)</f>
        <v>SmC</v>
      </c>
      <c r="G3230">
        <v>7164</v>
      </c>
      <c r="H3230" t="s">
        <v>8219</v>
      </c>
      <c r="I3230" t="s">
        <v>8224</v>
      </c>
      <c r="J3230" t="s">
        <v>8246</v>
      </c>
      <c r="K3230">
        <v>1450328340</v>
      </c>
      <c r="L3230" s="8">
        <f t="shared" si="500"/>
        <v>42355.207638888889</v>
      </c>
      <c r="M3230" s="8">
        <f t="shared" si="503"/>
        <v>42355</v>
      </c>
      <c r="N3230" s="9">
        <f t="shared" si="504"/>
        <v>0.20763888888905058</v>
      </c>
      <c r="O3230">
        <v>1447606884</v>
      </c>
      <c r="P3230" s="8">
        <f t="shared" si="501"/>
        <v>42323.70930555556</v>
      </c>
      <c r="Q3230" s="8">
        <f t="shared" si="505"/>
        <v>42323</v>
      </c>
      <c r="R3230" s="9">
        <f t="shared" si="506"/>
        <v>0.70930555555969477</v>
      </c>
      <c r="S3230" t="b">
        <v>1</v>
      </c>
      <c r="T3230">
        <v>37</v>
      </c>
      <c r="U3230">
        <f t="shared" si="507"/>
        <v>37</v>
      </c>
      <c r="V3230" t="str">
        <f t="shared" si="508"/>
        <v/>
      </c>
      <c r="W3230" t="b">
        <v>1</v>
      </c>
      <c r="X3230" t="s">
        <v>8269</v>
      </c>
      <c r="Y3230" s="3">
        <f t="shared" si="509"/>
        <v>1.0234285714285714</v>
      </c>
      <c r="Z3230" s="4">
        <f t="shared" si="502"/>
        <v>193.62162162162161</v>
      </c>
      <c r="AA3230" t="s">
        <v>8313</v>
      </c>
      <c r="AB3230" t="s">
        <v>8314</v>
      </c>
      <c r="AC3230">
        <f>1</f>
        <v>1</v>
      </c>
    </row>
    <row r="3231" spans="1:29" ht="43.2" x14ac:dyDescent="0.3">
      <c r="A3231">
        <v>3229</v>
      </c>
      <c r="B3231" s="1" t="s">
        <v>3229</v>
      </c>
      <c r="C3231" s="1" t="s">
        <v>7339</v>
      </c>
      <c r="D3231">
        <v>20000</v>
      </c>
      <c r="E3231">
        <f>VLOOKUP(D3231,LU_A!$C$2:$D$13,1,TRUE)</f>
        <v>20000</v>
      </c>
      <c r="F3231" t="str">
        <f>VLOOKUP($D3231,LU_A!$C$2:$D$13,2,TRUE)</f>
        <v>MedB</v>
      </c>
      <c r="G3231">
        <v>21573</v>
      </c>
      <c r="H3231" t="s">
        <v>8219</v>
      </c>
      <c r="I3231" t="s">
        <v>8224</v>
      </c>
      <c r="J3231" t="s">
        <v>8246</v>
      </c>
      <c r="K3231">
        <v>1416470398</v>
      </c>
      <c r="L3231" s="8">
        <f t="shared" si="500"/>
        <v>41963.333310185189</v>
      </c>
      <c r="M3231" s="8">
        <f t="shared" si="503"/>
        <v>41963</v>
      </c>
      <c r="N3231" s="9">
        <f t="shared" si="504"/>
        <v>0.33331018518947531</v>
      </c>
      <c r="O3231">
        <v>1413874798</v>
      </c>
      <c r="P3231" s="8">
        <f t="shared" si="501"/>
        <v>41933.291643518518</v>
      </c>
      <c r="Q3231" s="8">
        <f t="shared" si="505"/>
        <v>41933</v>
      </c>
      <c r="R3231" s="9">
        <f t="shared" si="506"/>
        <v>0.291643518517958</v>
      </c>
      <c r="S3231" t="b">
        <v>1</v>
      </c>
      <c r="T3231">
        <v>202</v>
      </c>
      <c r="U3231">
        <f t="shared" si="507"/>
        <v>202</v>
      </c>
      <c r="V3231" t="str">
        <f t="shared" si="508"/>
        <v/>
      </c>
      <c r="W3231" t="b">
        <v>1</v>
      </c>
      <c r="X3231" t="s">
        <v>8269</v>
      </c>
      <c r="Y3231" s="3">
        <f t="shared" si="509"/>
        <v>1.0786500000000001</v>
      </c>
      <c r="Z3231" s="4">
        <f t="shared" si="502"/>
        <v>106.79702970297029</v>
      </c>
      <c r="AA3231" t="s">
        <v>8313</v>
      </c>
      <c r="AB3231" t="s">
        <v>8314</v>
      </c>
      <c r="AC3231">
        <f>1</f>
        <v>1</v>
      </c>
    </row>
    <row r="3232" spans="1:29" ht="43.2" x14ac:dyDescent="0.3">
      <c r="A3232">
        <v>3230</v>
      </c>
      <c r="B3232" s="1" t="s">
        <v>3230</v>
      </c>
      <c r="C3232" s="1" t="s">
        <v>7340</v>
      </c>
      <c r="D3232">
        <v>2600</v>
      </c>
      <c r="E3232">
        <f>VLOOKUP(D3232,LU_A!$C$2:$D$13,1,TRUE)</f>
        <v>1000</v>
      </c>
      <c r="F3232" t="str">
        <f>VLOOKUP($D3232,LU_A!$C$2:$D$13,2,TRUE)</f>
        <v>SmB</v>
      </c>
      <c r="G3232">
        <v>2857</v>
      </c>
      <c r="H3232" t="s">
        <v>8219</v>
      </c>
      <c r="I3232" t="s">
        <v>8224</v>
      </c>
      <c r="J3232" t="s">
        <v>8246</v>
      </c>
      <c r="K3232">
        <v>1412135940</v>
      </c>
      <c r="L3232" s="8">
        <f t="shared" si="500"/>
        <v>41913.165972222225</v>
      </c>
      <c r="M3232" s="8">
        <f t="shared" si="503"/>
        <v>41913</v>
      </c>
      <c r="N3232" s="9">
        <f t="shared" si="504"/>
        <v>0.16597222222480923</v>
      </c>
      <c r="O3232">
        <v>1410840126</v>
      </c>
      <c r="P3232" s="8">
        <f t="shared" si="501"/>
        <v>41898.168125000004</v>
      </c>
      <c r="Q3232" s="8">
        <f t="shared" si="505"/>
        <v>41898</v>
      </c>
      <c r="R3232" s="9">
        <f t="shared" si="506"/>
        <v>0.1681250000037835</v>
      </c>
      <c r="S3232" t="b">
        <v>1</v>
      </c>
      <c r="T3232">
        <v>37</v>
      </c>
      <c r="U3232">
        <f t="shared" si="507"/>
        <v>37</v>
      </c>
      <c r="V3232" t="str">
        <f t="shared" si="508"/>
        <v/>
      </c>
      <c r="W3232" t="b">
        <v>1</v>
      </c>
      <c r="X3232" t="s">
        <v>8269</v>
      </c>
      <c r="Y3232" s="3">
        <f t="shared" si="509"/>
        <v>1.0988461538461538</v>
      </c>
      <c r="Z3232" s="4">
        <f t="shared" si="502"/>
        <v>77.21621621621621</v>
      </c>
      <c r="AA3232" t="s">
        <v>8313</v>
      </c>
      <c r="AB3232" t="s">
        <v>8314</v>
      </c>
      <c r="AC3232">
        <f>1</f>
        <v>1</v>
      </c>
    </row>
    <row r="3233" spans="1:29" ht="43.2" x14ac:dyDescent="0.3">
      <c r="A3233">
        <v>3231</v>
      </c>
      <c r="B3233" s="1" t="s">
        <v>3231</v>
      </c>
      <c r="C3233" s="1" t="s">
        <v>7341</v>
      </c>
      <c r="D3233">
        <v>1000</v>
      </c>
      <c r="E3233">
        <f>VLOOKUP(D3233,LU_A!$C$2:$D$13,1,TRUE)</f>
        <v>1000</v>
      </c>
      <c r="F3233" t="str">
        <f>VLOOKUP($D3233,LU_A!$C$2:$D$13,2,TRUE)</f>
        <v>SmB</v>
      </c>
      <c r="G3233">
        <v>1610</v>
      </c>
      <c r="H3233" t="s">
        <v>8219</v>
      </c>
      <c r="I3233" t="s">
        <v>8224</v>
      </c>
      <c r="J3233" t="s">
        <v>8246</v>
      </c>
      <c r="K3233">
        <v>1460846347</v>
      </c>
      <c r="L3233" s="8">
        <f t="shared" si="500"/>
        <v>42476.943831018521</v>
      </c>
      <c r="M3233" s="8">
        <f t="shared" si="503"/>
        <v>42476</v>
      </c>
      <c r="N3233" s="9">
        <f t="shared" si="504"/>
        <v>0.94383101852145046</v>
      </c>
      <c r="O3233">
        <v>1458254347</v>
      </c>
      <c r="P3233" s="8">
        <f t="shared" si="501"/>
        <v>42446.943831018521</v>
      </c>
      <c r="Q3233" s="8">
        <f t="shared" si="505"/>
        <v>42446</v>
      </c>
      <c r="R3233" s="9">
        <f t="shared" si="506"/>
        <v>0.94383101852145046</v>
      </c>
      <c r="S3233" t="b">
        <v>0</v>
      </c>
      <c r="T3233">
        <v>28</v>
      </c>
      <c r="U3233">
        <f t="shared" si="507"/>
        <v>28</v>
      </c>
      <c r="V3233" t="str">
        <f t="shared" si="508"/>
        <v/>
      </c>
      <c r="W3233" t="b">
        <v>1</v>
      </c>
      <c r="X3233" t="s">
        <v>8269</v>
      </c>
      <c r="Y3233" s="3">
        <f t="shared" si="509"/>
        <v>1.61</v>
      </c>
      <c r="Z3233" s="4">
        <f t="shared" si="502"/>
        <v>57.5</v>
      </c>
      <c r="AA3233" t="s">
        <v>8313</v>
      </c>
      <c r="AB3233" t="s">
        <v>8314</v>
      </c>
      <c r="AC3233">
        <f>1</f>
        <v>1</v>
      </c>
    </row>
    <row r="3234" spans="1:29" ht="43.2" x14ac:dyDescent="0.3">
      <c r="A3234">
        <v>3232</v>
      </c>
      <c r="B3234" s="1" t="s">
        <v>3232</v>
      </c>
      <c r="C3234" s="1" t="s">
        <v>7342</v>
      </c>
      <c r="D3234">
        <v>1000</v>
      </c>
      <c r="E3234">
        <f>VLOOKUP(D3234,LU_A!$C$2:$D$13,1,TRUE)</f>
        <v>1000</v>
      </c>
      <c r="F3234" t="str">
        <f>VLOOKUP($D3234,LU_A!$C$2:$D$13,2,TRUE)</f>
        <v>SmB</v>
      </c>
      <c r="G3234">
        <v>1312</v>
      </c>
      <c r="H3234" t="s">
        <v>8219</v>
      </c>
      <c r="I3234" t="s">
        <v>8224</v>
      </c>
      <c r="J3234" t="s">
        <v>8246</v>
      </c>
      <c r="K3234">
        <v>1462334340</v>
      </c>
      <c r="L3234" s="8">
        <f t="shared" si="500"/>
        <v>42494.165972222225</v>
      </c>
      <c r="M3234" s="8">
        <f t="shared" si="503"/>
        <v>42494</v>
      </c>
      <c r="N3234" s="9">
        <f t="shared" si="504"/>
        <v>0.16597222222480923</v>
      </c>
      <c r="O3234">
        <v>1459711917</v>
      </c>
      <c r="P3234" s="8">
        <f t="shared" si="501"/>
        <v>42463.81385416667</v>
      </c>
      <c r="Q3234" s="8">
        <f t="shared" si="505"/>
        <v>42463</v>
      </c>
      <c r="R3234" s="9">
        <f t="shared" si="506"/>
        <v>0.81385416667035315</v>
      </c>
      <c r="S3234" t="b">
        <v>1</v>
      </c>
      <c r="T3234">
        <v>26</v>
      </c>
      <c r="U3234">
        <f t="shared" si="507"/>
        <v>26</v>
      </c>
      <c r="V3234" t="str">
        <f t="shared" si="508"/>
        <v/>
      </c>
      <c r="W3234" t="b">
        <v>1</v>
      </c>
      <c r="X3234" t="s">
        <v>8269</v>
      </c>
      <c r="Y3234" s="3">
        <f t="shared" si="509"/>
        <v>1.3120000000000001</v>
      </c>
      <c r="Z3234" s="4">
        <f t="shared" si="502"/>
        <v>50.46153846153846</v>
      </c>
      <c r="AA3234" t="s">
        <v>8313</v>
      </c>
      <c r="AB3234" t="s">
        <v>8314</v>
      </c>
      <c r="AC3234">
        <f>1</f>
        <v>1</v>
      </c>
    </row>
    <row r="3235" spans="1:29" ht="43.2" x14ac:dyDescent="0.3">
      <c r="A3235">
        <v>3233</v>
      </c>
      <c r="B3235" s="1" t="s">
        <v>3233</v>
      </c>
      <c r="C3235" s="1" t="s">
        <v>7343</v>
      </c>
      <c r="D3235">
        <v>5000</v>
      </c>
      <c r="E3235">
        <f>VLOOKUP(D3235,LU_A!$C$2:$D$13,1,TRUE)</f>
        <v>5000</v>
      </c>
      <c r="F3235" t="str">
        <f>VLOOKUP($D3235,LU_A!$C$2:$D$13,2,TRUE)</f>
        <v>SmC</v>
      </c>
      <c r="G3235">
        <v>5940</v>
      </c>
      <c r="H3235" t="s">
        <v>8219</v>
      </c>
      <c r="I3235" t="s">
        <v>8224</v>
      </c>
      <c r="J3235" t="s">
        <v>8246</v>
      </c>
      <c r="K3235">
        <v>1488482355</v>
      </c>
      <c r="L3235" s="8">
        <f t="shared" si="500"/>
        <v>42796.805034722223</v>
      </c>
      <c r="M3235" s="8">
        <f t="shared" si="503"/>
        <v>42796</v>
      </c>
      <c r="N3235" s="9">
        <f t="shared" si="504"/>
        <v>0.80503472222335404</v>
      </c>
      <c r="O3235">
        <v>1485890355</v>
      </c>
      <c r="P3235" s="8">
        <f t="shared" si="501"/>
        <v>42766.805034722223</v>
      </c>
      <c r="Q3235" s="8">
        <f t="shared" si="505"/>
        <v>42766</v>
      </c>
      <c r="R3235" s="9">
        <f t="shared" si="506"/>
        <v>0.80503472222335404</v>
      </c>
      <c r="S3235" t="b">
        <v>0</v>
      </c>
      <c r="T3235">
        <v>61</v>
      </c>
      <c r="U3235">
        <f t="shared" si="507"/>
        <v>61</v>
      </c>
      <c r="V3235" t="str">
        <f t="shared" si="508"/>
        <v/>
      </c>
      <c r="W3235" t="b">
        <v>1</v>
      </c>
      <c r="X3235" t="s">
        <v>8269</v>
      </c>
      <c r="Y3235" s="3">
        <f t="shared" si="509"/>
        <v>1.1879999999999999</v>
      </c>
      <c r="Z3235" s="4">
        <f t="shared" si="502"/>
        <v>97.377049180327873</v>
      </c>
      <c r="AA3235" t="s">
        <v>8313</v>
      </c>
      <c r="AB3235" t="s">
        <v>8314</v>
      </c>
      <c r="AC3235">
        <f>1</f>
        <v>1</v>
      </c>
    </row>
    <row r="3236" spans="1:29" ht="43.2" x14ac:dyDescent="0.3">
      <c r="A3236">
        <v>3234</v>
      </c>
      <c r="B3236" s="1" t="s">
        <v>3234</v>
      </c>
      <c r="C3236" s="1" t="s">
        <v>7344</v>
      </c>
      <c r="D3236">
        <v>4000</v>
      </c>
      <c r="E3236">
        <f>VLOOKUP(D3236,LU_A!$C$2:$D$13,1,TRUE)</f>
        <v>1000</v>
      </c>
      <c r="F3236" t="str">
        <f>VLOOKUP($D3236,LU_A!$C$2:$D$13,2,TRUE)</f>
        <v>SmB</v>
      </c>
      <c r="G3236">
        <v>4015.71</v>
      </c>
      <c r="H3236" t="s">
        <v>8219</v>
      </c>
      <c r="I3236" t="s">
        <v>8225</v>
      </c>
      <c r="J3236" t="s">
        <v>8247</v>
      </c>
      <c r="K3236">
        <v>1485991860</v>
      </c>
      <c r="L3236" s="8">
        <f t="shared" si="500"/>
        <v>42767.979861111111</v>
      </c>
      <c r="M3236" s="8">
        <f t="shared" si="503"/>
        <v>42767</v>
      </c>
      <c r="N3236" s="9">
        <f t="shared" si="504"/>
        <v>0.97986111111094942</v>
      </c>
      <c r="O3236">
        <v>1483124208</v>
      </c>
      <c r="P3236" s="8">
        <f t="shared" si="501"/>
        <v>42734.789444444439</v>
      </c>
      <c r="Q3236" s="8">
        <f t="shared" si="505"/>
        <v>42734</v>
      </c>
      <c r="R3236" s="9">
        <f t="shared" si="506"/>
        <v>0.78944444443914108</v>
      </c>
      <c r="S3236" t="b">
        <v>0</v>
      </c>
      <c r="T3236">
        <v>115</v>
      </c>
      <c r="U3236">
        <f t="shared" si="507"/>
        <v>115</v>
      </c>
      <c r="V3236" t="str">
        <f t="shared" si="508"/>
        <v/>
      </c>
      <c r="W3236" t="b">
        <v>1</v>
      </c>
      <c r="X3236" t="s">
        <v>8269</v>
      </c>
      <c r="Y3236" s="3">
        <f t="shared" si="509"/>
        <v>1.0039275000000001</v>
      </c>
      <c r="Z3236" s="4">
        <f t="shared" si="502"/>
        <v>34.91921739130435</v>
      </c>
      <c r="AA3236" t="s">
        <v>8313</v>
      </c>
      <c r="AB3236" t="s">
        <v>8314</v>
      </c>
      <c r="AC3236">
        <f>1</f>
        <v>1</v>
      </c>
    </row>
    <row r="3237" spans="1:29" ht="43.2" x14ac:dyDescent="0.3">
      <c r="A3237">
        <v>3235</v>
      </c>
      <c r="B3237" s="1" t="s">
        <v>3235</v>
      </c>
      <c r="C3237" s="1" t="s">
        <v>7345</v>
      </c>
      <c r="D3237">
        <v>15000</v>
      </c>
      <c r="E3237">
        <f>VLOOKUP(D3237,LU_A!$C$2:$D$13,1,TRUE)</f>
        <v>15000</v>
      </c>
      <c r="F3237" t="str">
        <f>VLOOKUP($D3237,LU_A!$C$2:$D$13,2,TRUE)</f>
        <v>MedA</v>
      </c>
      <c r="G3237">
        <v>15481</v>
      </c>
      <c r="H3237" t="s">
        <v>8219</v>
      </c>
      <c r="I3237" t="s">
        <v>8224</v>
      </c>
      <c r="J3237" t="s">
        <v>8246</v>
      </c>
      <c r="K3237">
        <v>1467361251</v>
      </c>
      <c r="L3237" s="8">
        <f t="shared" si="500"/>
        <v>42552.347812499997</v>
      </c>
      <c r="M3237" s="8">
        <f t="shared" si="503"/>
        <v>42552</v>
      </c>
      <c r="N3237" s="9">
        <f t="shared" si="504"/>
        <v>0.34781249999650754</v>
      </c>
      <c r="O3237">
        <v>1464769251</v>
      </c>
      <c r="P3237" s="8">
        <f t="shared" si="501"/>
        <v>42522.347812499997</v>
      </c>
      <c r="Q3237" s="8">
        <f t="shared" si="505"/>
        <v>42522</v>
      </c>
      <c r="R3237" s="9">
        <f t="shared" si="506"/>
        <v>0.34781249999650754</v>
      </c>
      <c r="S3237" t="b">
        <v>1</v>
      </c>
      <c r="T3237">
        <v>181</v>
      </c>
      <c r="U3237">
        <f t="shared" si="507"/>
        <v>181</v>
      </c>
      <c r="V3237" t="str">
        <f t="shared" si="508"/>
        <v/>
      </c>
      <c r="W3237" t="b">
        <v>1</v>
      </c>
      <c r="X3237" t="s">
        <v>8269</v>
      </c>
      <c r="Y3237" s="3">
        <f t="shared" si="509"/>
        <v>1.0320666666666667</v>
      </c>
      <c r="Z3237" s="4">
        <f t="shared" si="502"/>
        <v>85.530386740331494</v>
      </c>
      <c r="AA3237" t="s">
        <v>8313</v>
      </c>
      <c r="AB3237" t="s">
        <v>8314</v>
      </c>
      <c r="AC3237">
        <f>1</f>
        <v>1</v>
      </c>
    </row>
    <row r="3238" spans="1:29" ht="43.2" x14ac:dyDescent="0.3">
      <c r="A3238">
        <v>3236</v>
      </c>
      <c r="B3238" s="1" t="s">
        <v>3236</v>
      </c>
      <c r="C3238" s="1" t="s">
        <v>7346</v>
      </c>
      <c r="D3238">
        <v>20000</v>
      </c>
      <c r="E3238">
        <f>VLOOKUP(D3238,LU_A!$C$2:$D$13,1,TRUE)</f>
        <v>20000</v>
      </c>
      <c r="F3238" t="str">
        <f>VLOOKUP($D3238,LU_A!$C$2:$D$13,2,TRUE)</f>
        <v>MedB</v>
      </c>
      <c r="G3238">
        <v>20120</v>
      </c>
      <c r="H3238" t="s">
        <v>8219</v>
      </c>
      <c r="I3238" t="s">
        <v>8224</v>
      </c>
      <c r="J3238" t="s">
        <v>8246</v>
      </c>
      <c r="K3238">
        <v>1482962433</v>
      </c>
      <c r="L3238" s="8">
        <f t="shared" si="500"/>
        <v>42732.917048611111</v>
      </c>
      <c r="M3238" s="8">
        <f t="shared" si="503"/>
        <v>42732</v>
      </c>
      <c r="N3238" s="9">
        <f t="shared" si="504"/>
        <v>0.91704861111065838</v>
      </c>
      <c r="O3238">
        <v>1480370433</v>
      </c>
      <c r="P3238" s="8">
        <f t="shared" si="501"/>
        <v>42702.917048611111</v>
      </c>
      <c r="Q3238" s="8">
        <f t="shared" si="505"/>
        <v>42702</v>
      </c>
      <c r="R3238" s="9">
        <f t="shared" si="506"/>
        <v>0.91704861111065838</v>
      </c>
      <c r="S3238" t="b">
        <v>0</v>
      </c>
      <c r="T3238">
        <v>110</v>
      </c>
      <c r="U3238">
        <f t="shared" si="507"/>
        <v>110</v>
      </c>
      <c r="V3238" t="str">
        <f t="shared" si="508"/>
        <v/>
      </c>
      <c r="W3238" t="b">
        <v>1</v>
      </c>
      <c r="X3238" t="s">
        <v>8269</v>
      </c>
      <c r="Y3238" s="3">
        <f t="shared" si="509"/>
        <v>1.006</v>
      </c>
      <c r="Z3238" s="4">
        <f t="shared" si="502"/>
        <v>182.90909090909091</v>
      </c>
      <c r="AA3238" t="s">
        <v>8313</v>
      </c>
      <c r="AB3238" t="s">
        <v>8314</v>
      </c>
      <c r="AC3238">
        <f>1</f>
        <v>1</v>
      </c>
    </row>
    <row r="3239" spans="1:29" ht="28.8" x14ac:dyDescent="0.3">
      <c r="A3239">
        <v>3237</v>
      </c>
      <c r="B3239" s="1" t="s">
        <v>3237</v>
      </c>
      <c r="C3239" s="1" t="s">
        <v>7347</v>
      </c>
      <c r="D3239">
        <v>35000</v>
      </c>
      <c r="E3239">
        <f>VLOOKUP(D3239,LU_A!$C$2:$D$13,1,TRUE)</f>
        <v>35000</v>
      </c>
      <c r="F3239" t="str">
        <f>VLOOKUP($D3239,LU_A!$C$2:$D$13,2,TRUE)</f>
        <v>LgA</v>
      </c>
      <c r="G3239">
        <v>35275.64</v>
      </c>
      <c r="H3239" t="s">
        <v>8219</v>
      </c>
      <c r="I3239" t="s">
        <v>8224</v>
      </c>
      <c r="J3239" t="s">
        <v>8246</v>
      </c>
      <c r="K3239">
        <v>1443499140</v>
      </c>
      <c r="L3239" s="8">
        <f t="shared" si="500"/>
        <v>42276.165972222225</v>
      </c>
      <c r="M3239" s="8">
        <f t="shared" si="503"/>
        <v>42276</v>
      </c>
      <c r="N3239" s="9">
        <f t="shared" si="504"/>
        <v>0.16597222222480923</v>
      </c>
      <c r="O3239">
        <v>1441452184</v>
      </c>
      <c r="P3239" s="8">
        <f t="shared" si="501"/>
        <v>42252.474351851852</v>
      </c>
      <c r="Q3239" s="8">
        <f t="shared" si="505"/>
        <v>42252</v>
      </c>
      <c r="R3239" s="9">
        <f t="shared" si="506"/>
        <v>0.47435185185167938</v>
      </c>
      <c r="S3239" t="b">
        <v>1</v>
      </c>
      <c r="T3239">
        <v>269</v>
      </c>
      <c r="U3239">
        <f t="shared" si="507"/>
        <v>269</v>
      </c>
      <c r="V3239" t="str">
        <f t="shared" si="508"/>
        <v/>
      </c>
      <c r="W3239" t="b">
        <v>1</v>
      </c>
      <c r="X3239" t="s">
        <v>8269</v>
      </c>
      <c r="Y3239" s="3">
        <f t="shared" si="509"/>
        <v>1.0078754285714286</v>
      </c>
      <c r="Z3239" s="4">
        <f t="shared" si="502"/>
        <v>131.13620817843866</v>
      </c>
      <c r="AA3239" t="s">
        <v>8313</v>
      </c>
      <c r="AB3239" t="s">
        <v>8314</v>
      </c>
      <c r="AC3239">
        <f>1</f>
        <v>1</v>
      </c>
    </row>
    <row r="3240" spans="1:29" ht="43.2" x14ac:dyDescent="0.3">
      <c r="A3240">
        <v>3238</v>
      </c>
      <c r="B3240" s="1" t="s">
        <v>3238</v>
      </c>
      <c r="C3240" s="1" t="s">
        <v>7348</v>
      </c>
      <c r="D3240">
        <v>2800</v>
      </c>
      <c r="E3240">
        <f>VLOOKUP(D3240,LU_A!$C$2:$D$13,1,TRUE)</f>
        <v>1000</v>
      </c>
      <c r="F3240" t="str">
        <f>VLOOKUP($D3240,LU_A!$C$2:$D$13,2,TRUE)</f>
        <v>SmB</v>
      </c>
      <c r="G3240">
        <v>3145</v>
      </c>
      <c r="H3240" t="s">
        <v>8219</v>
      </c>
      <c r="I3240" t="s">
        <v>8225</v>
      </c>
      <c r="J3240" t="s">
        <v>8247</v>
      </c>
      <c r="K3240">
        <v>1435752898</v>
      </c>
      <c r="L3240" s="8">
        <f t="shared" si="500"/>
        <v>42186.510393518518</v>
      </c>
      <c r="M3240" s="8">
        <f t="shared" si="503"/>
        <v>42186</v>
      </c>
      <c r="N3240" s="9">
        <f t="shared" si="504"/>
        <v>0.510393518517958</v>
      </c>
      <c r="O3240">
        <v>1433160898</v>
      </c>
      <c r="P3240" s="8">
        <f t="shared" si="501"/>
        <v>42156.510393518518</v>
      </c>
      <c r="Q3240" s="8">
        <f t="shared" si="505"/>
        <v>42156</v>
      </c>
      <c r="R3240" s="9">
        <f t="shared" si="506"/>
        <v>0.510393518517958</v>
      </c>
      <c r="S3240" t="b">
        <v>1</v>
      </c>
      <c r="T3240">
        <v>79</v>
      </c>
      <c r="U3240">
        <f t="shared" si="507"/>
        <v>79</v>
      </c>
      <c r="V3240" t="str">
        <f t="shared" si="508"/>
        <v/>
      </c>
      <c r="W3240" t="b">
        <v>1</v>
      </c>
      <c r="X3240" t="s">
        <v>8269</v>
      </c>
      <c r="Y3240" s="3">
        <f t="shared" si="509"/>
        <v>1.1232142857142857</v>
      </c>
      <c r="Z3240" s="4">
        <f t="shared" si="502"/>
        <v>39.810126582278478</v>
      </c>
      <c r="AA3240" t="s">
        <v>8313</v>
      </c>
      <c r="AB3240" t="s">
        <v>8314</v>
      </c>
      <c r="AC3240">
        <f>1</f>
        <v>1</v>
      </c>
    </row>
    <row r="3241" spans="1:29" ht="57.6" x14ac:dyDescent="0.3">
      <c r="A3241">
        <v>3239</v>
      </c>
      <c r="B3241" s="1" t="s">
        <v>3239</v>
      </c>
      <c r="C3241" s="1" t="s">
        <v>7349</v>
      </c>
      <c r="D3241">
        <v>5862</v>
      </c>
      <c r="E3241">
        <f>VLOOKUP(D3241,LU_A!$C$2:$D$13,1,TRUE)</f>
        <v>5000</v>
      </c>
      <c r="F3241" t="str">
        <f>VLOOKUP($D3241,LU_A!$C$2:$D$13,2,TRUE)</f>
        <v>SmC</v>
      </c>
      <c r="G3241">
        <v>6208.98</v>
      </c>
      <c r="H3241" t="s">
        <v>8219</v>
      </c>
      <c r="I3241" t="s">
        <v>8225</v>
      </c>
      <c r="J3241" t="s">
        <v>8247</v>
      </c>
      <c r="K3241">
        <v>1445817540</v>
      </c>
      <c r="L3241" s="8">
        <f t="shared" si="500"/>
        <v>42302.999305555553</v>
      </c>
      <c r="M3241" s="8">
        <f t="shared" si="503"/>
        <v>42302</v>
      </c>
      <c r="N3241" s="9">
        <f t="shared" si="504"/>
        <v>0.99930555555329192</v>
      </c>
      <c r="O3241">
        <v>1443665293</v>
      </c>
      <c r="P3241" s="8">
        <f t="shared" si="501"/>
        <v>42278.089039351849</v>
      </c>
      <c r="Q3241" s="8">
        <f t="shared" si="505"/>
        <v>42278</v>
      </c>
      <c r="R3241" s="9">
        <f t="shared" si="506"/>
        <v>8.9039351849351078E-2</v>
      </c>
      <c r="S3241" t="b">
        <v>1</v>
      </c>
      <c r="T3241">
        <v>104</v>
      </c>
      <c r="U3241">
        <f t="shared" si="507"/>
        <v>104</v>
      </c>
      <c r="V3241" t="str">
        <f t="shared" si="508"/>
        <v/>
      </c>
      <c r="W3241" t="b">
        <v>1</v>
      </c>
      <c r="X3241" t="s">
        <v>8269</v>
      </c>
      <c r="Y3241" s="3">
        <f t="shared" si="509"/>
        <v>1.0591914022517912</v>
      </c>
      <c r="Z3241" s="4">
        <f t="shared" si="502"/>
        <v>59.701730769230764</v>
      </c>
      <c r="AA3241" t="s">
        <v>8313</v>
      </c>
      <c r="AB3241" t="s">
        <v>8314</v>
      </c>
      <c r="AC3241">
        <f>1</f>
        <v>1</v>
      </c>
    </row>
    <row r="3242" spans="1:29" ht="43.2" x14ac:dyDescent="0.3">
      <c r="A3242">
        <v>3240</v>
      </c>
      <c r="B3242" s="1" t="s">
        <v>3240</v>
      </c>
      <c r="C3242" s="1" t="s">
        <v>7350</v>
      </c>
      <c r="D3242">
        <v>3000</v>
      </c>
      <c r="E3242">
        <f>VLOOKUP(D3242,LU_A!$C$2:$D$13,1,TRUE)</f>
        <v>1000</v>
      </c>
      <c r="F3242" t="str">
        <f>VLOOKUP($D3242,LU_A!$C$2:$D$13,2,TRUE)</f>
        <v>SmB</v>
      </c>
      <c r="G3242">
        <v>3017</v>
      </c>
      <c r="H3242" t="s">
        <v>8219</v>
      </c>
      <c r="I3242" t="s">
        <v>8225</v>
      </c>
      <c r="J3242" t="s">
        <v>8247</v>
      </c>
      <c r="K3242">
        <v>1487286000</v>
      </c>
      <c r="L3242" s="8">
        <f t="shared" si="500"/>
        <v>42782.958333333328</v>
      </c>
      <c r="M3242" s="8">
        <f t="shared" si="503"/>
        <v>42782</v>
      </c>
      <c r="N3242" s="9">
        <f t="shared" si="504"/>
        <v>0.95833333332848269</v>
      </c>
      <c r="O3242">
        <v>1484843948</v>
      </c>
      <c r="P3242" s="8">
        <f t="shared" si="501"/>
        <v>42754.693842592591</v>
      </c>
      <c r="Q3242" s="8">
        <f t="shared" si="505"/>
        <v>42754</v>
      </c>
      <c r="R3242" s="9">
        <f t="shared" si="506"/>
        <v>0.69384259259095415</v>
      </c>
      <c r="S3242" t="b">
        <v>0</v>
      </c>
      <c r="T3242">
        <v>34</v>
      </c>
      <c r="U3242">
        <f t="shared" si="507"/>
        <v>34</v>
      </c>
      <c r="V3242" t="str">
        <f t="shared" si="508"/>
        <v/>
      </c>
      <c r="W3242" t="b">
        <v>1</v>
      </c>
      <c r="X3242" t="s">
        <v>8269</v>
      </c>
      <c r="Y3242" s="3">
        <f t="shared" si="509"/>
        <v>1.0056666666666667</v>
      </c>
      <c r="Z3242" s="4">
        <f t="shared" si="502"/>
        <v>88.735294117647058</v>
      </c>
      <c r="AA3242" t="s">
        <v>8313</v>
      </c>
      <c r="AB3242" t="s">
        <v>8314</v>
      </c>
      <c r="AC3242">
        <f>1</f>
        <v>1</v>
      </c>
    </row>
    <row r="3243" spans="1:29" ht="57.6" x14ac:dyDescent="0.3">
      <c r="A3243">
        <v>3241</v>
      </c>
      <c r="B3243" s="1" t="s">
        <v>3241</v>
      </c>
      <c r="C3243" s="1" t="s">
        <v>7351</v>
      </c>
      <c r="D3243">
        <v>8500</v>
      </c>
      <c r="E3243">
        <f>VLOOKUP(D3243,LU_A!$C$2:$D$13,1,TRUE)</f>
        <v>5000</v>
      </c>
      <c r="F3243" t="str">
        <f>VLOOKUP($D3243,LU_A!$C$2:$D$13,2,TRUE)</f>
        <v>SmC</v>
      </c>
      <c r="G3243">
        <v>9801</v>
      </c>
      <c r="H3243" t="s">
        <v>8219</v>
      </c>
      <c r="I3243" t="s">
        <v>8224</v>
      </c>
      <c r="J3243" t="s">
        <v>8246</v>
      </c>
      <c r="K3243">
        <v>1413269940</v>
      </c>
      <c r="L3243" s="8">
        <f t="shared" si="500"/>
        <v>41926.290972222225</v>
      </c>
      <c r="M3243" s="8">
        <f t="shared" si="503"/>
        <v>41926</v>
      </c>
      <c r="N3243" s="9">
        <f t="shared" si="504"/>
        <v>0.29097222222480923</v>
      </c>
      <c r="O3243">
        <v>1410421670</v>
      </c>
      <c r="P3243" s="8">
        <f t="shared" si="501"/>
        <v>41893.324884259258</v>
      </c>
      <c r="Q3243" s="8">
        <f t="shared" si="505"/>
        <v>41893</v>
      </c>
      <c r="R3243" s="9">
        <f t="shared" si="506"/>
        <v>0.32488425925839692</v>
      </c>
      <c r="S3243" t="b">
        <v>1</v>
      </c>
      <c r="T3243">
        <v>167</v>
      </c>
      <c r="U3243">
        <f t="shared" si="507"/>
        <v>167</v>
      </c>
      <c r="V3243" t="str">
        <f t="shared" si="508"/>
        <v/>
      </c>
      <c r="W3243" t="b">
        <v>1</v>
      </c>
      <c r="X3243" t="s">
        <v>8269</v>
      </c>
      <c r="Y3243" s="3">
        <f t="shared" si="509"/>
        <v>1.1530588235294117</v>
      </c>
      <c r="Z3243" s="4">
        <f t="shared" si="502"/>
        <v>58.688622754491021</v>
      </c>
      <c r="AA3243" t="s">
        <v>8313</v>
      </c>
      <c r="AB3243" t="s">
        <v>8314</v>
      </c>
      <c r="AC3243">
        <f>1</f>
        <v>1</v>
      </c>
    </row>
    <row r="3244" spans="1:29" ht="43.2" x14ac:dyDescent="0.3">
      <c r="A3244">
        <v>3242</v>
      </c>
      <c r="B3244" s="1" t="s">
        <v>3242</v>
      </c>
      <c r="C3244" s="1" t="s">
        <v>7352</v>
      </c>
      <c r="D3244">
        <v>10000</v>
      </c>
      <c r="E3244">
        <f>VLOOKUP(D3244,LU_A!$C$2:$D$13,1,TRUE)</f>
        <v>10000</v>
      </c>
      <c r="F3244" t="str">
        <f>VLOOKUP($D3244,LU_A!$C$2:$D$13,2,TRUE)</f>
        <v>SmD</v>
      </c>
      <c r="G3244">
        <v>12730.42</v>
      </c>
      <c r="H3244" t="s">
        <v>8219</v>
      </c>
      <c r="I3244" t="s">
        <v>8224</v>
      </c>
      <c r="J3244" t="s">
        <v>8246</v>
      </c>
      <c r="K3244">
        <v>1411150092</v>
      </c>
      <c r="L3244" s="8">
        <f t="shared" si="500"/>
        <v>41901.755694444444</v>
      </c>
      <c r="M3244" s="8">
        <f t="shared" si="503"/>
        <v>41901</v>
      </c>
      <c r="N3244" s="9">
        <f t="shared" si="504"/>
        <v>0.75569444444408873</v>
      </c>
      <c r="O3244">
        <v>1408558092</v>
      </c>
      <c r="P3244" s="8">
        <f t="shared" si="501"/>
        <v>41871.755694444444</v>
      </c>
      <c r="Q3244" s="8">
        <f t="shared" si="505"/>
        <v>41871</v>
      </c>
      <c r="R3244" s="9">
        <f t="shared" si="506"/>
        <v>0.75569444444408873</v>
      </c>
      <c r="S3244" t="b">
        <v>1</v>
      </c>
      <c r="T3244">
        <v>183</v>
      </c>
      <c r="U3244">
        <f t="shared" si="507"/>
        <v>183</v>
      </c>
      <c r="V3244" t="str">
        <f t="shared" si="508"/>
        <v/>
      </c>
      <c r="W3244" t="b">
        <v>1</v>
      </c>
      <c r="X3244" t="s">
        <v>8269</v>
      </c>
      <c r="Y3244" s="3">
        <f t="shared" si="509"/>
        <v>1.273042</v>
      </c>
      <c r="Z3244" s="4">
        <f t="shared" si="502"/>
        <v>69.56513661202186</v>
      </c>
      <c r="AA3244" t="s">
        <v>8313</v>
      </c>
      <c r="AB3244" t="s">
        <v>8314</v>
      </c>
      <c r="AC3244">
        <f>1</f>
        <v>1</v>
      </c>
    </row>
    <row r="3245" spans="1:29" ht="43.2" x14ac:dyDescent="0.3">
      <c r="A3245">
        <v>3243</v>
      </c>
      <c r="B3245" s="1" t="s">
        <v>3243</v>
      </c>
      <c r="C3245" s="1" t="s">
        <v>7353</v>
      </c>
      <c r="D3245">
        <v>8000</v>
      </c>
      <c r="E3245">
        <f>VLOOKUP(D3245,LU_A!$C$2:$D$13,1,TRUE)</f>
        <v>5000</v>
      </c>
      <c r="F3245" t="str">
        <f>VLOOKUP($D3245,LU_A!$C$2:$D$13,2,TRUE)</f>
        <v>SmC</v>
      </c>
      <c r="G3245">
        <v>8227</v>
      </c>
      <c r="H3245" t="s">
        <v>8219</v>
      </c>
      <c r="I3245" t="s">
        <v>8224</v>
      </c>
      <c r="J3245" t="s">
        <v>8246</v>
      </c>
      <c r="K3245">
        <v>1444348800</v>
      </c>
      <c r="L3245" s="8">
        <f t="shared" si="500"/>
        <v>42286</v>
      </c>
      <c r="M3245" s="8">
        <f t="shared" si="503"/>
        <v>42286</v>
      </c>
      <c r="N3245" s="9">
        <f t="shared" si="504"/>
        <v>0</v>
      </c>
      <c r="O3245">
        <v>1442283562</v>
      </c>
      <c r="P3245" s="8">
        <f t="shared" si="501"/>
        <v>42262.096782407403</v>
      </c>
      <c r="Q3245" s="8">
        <f t="shared" si="505"/>
        <v>42262</v>
      </c>
      <c r="R3245" s="9">
        <f t="shared" si="506"/>
        <v>9.6782407403225079E-2</v>
      </c>
      <c r="S3245" t="b">
        <v>1</v>
      </c>
      <c r="T3245">
        <v>71</v>
      </c>
      <c r="U3245">
        <f t="shared" si="507"/>
        <v>71</v>
      </c>
      <c r="V3245" t="str">
        <f t="shared" si="508"/>
        <v/>
      </c>
      <c r="W3245" t="b">
        <v>1</v>
      </c>
      <c r="X3245" t="s">
        <v>8269</v>
      </c>
      <c r="Y3245" s="3">
        <f t="shared" si="509"/>
        <v>1.028375</v>
      </c>
      <c r="Z3245" s="4">
        <f t="shared" si="502"/>
        <v>115.87323943661971</v>
      </c>
      <c r="AA3245" t="s">
        <v>8313</v>
      </c>
      <c r="AB3245" t="s">
        <v>8314</v>
      </c>
      <c r="AC3245">
        <f>1</f>
        <v>1</v>
      </c>
    </row>
    <row r="3246" spans="1:29" ht="43.2" x14ac:dyDescent="0.3">
      <c r="A3246">
        <v>3244</v>
      </c>
      <c r="B3246" s="1" t="s">
        <v>3244</v>
      </c>
      <c r="C3246" s="1" t="s">
        <v>7354</v>
      </c>
      <c r="D3246">
        <v>1600</v>
      </c>
      <c r="E3246">
        <f>VLOOKUP(D3246,LU_A!$C$2:$D$13,1,TRUE)</f>
        <v>1000</v>
      </c>
      <c r="F3246" t="str">
        <f>VLOOKUP($D3246,LU_A!$C$2:$D$13,2,TRUE)</f>
        <v>SmB</v>
      </c>
      <c r="G3246">
        <v>1647</v>
      </c>
      <c r="H3246" t="s">
        <v>8219</v>
      </c>
      <c r="I3246" t="s">
        <v>8225</v>
      </c>
      <c r="J3246" t="s">
        <v>8247</v>
      </c>
      <c r="K3246">
        <v>1480613982</v>
      </c>
      <c r="L3246" s="8">
        <f t="shared" si="500"/>
        <v>42705.735902777778</v>
      </c>
      <c r="M3246" s="8">
        <f t="shared" si="503"/>
        <v>42705</v>
      </c>
      <c r="N3246" s="9">
        <f t="shared" si="504"/>
        <v>0.73590277777839219</v>
      </c>
      <c r="O3246">
        <v>1478018382</v>
      </c>
      <c r="P3246" s="8">
        <f t="shared" si="501"/>
        <v>42675.694236111114</v>
      </c>
      <c r="Q3246" s="8">
        <f t="shared" si="505"/>
        <v>42675</v>
      </c>
      <c r="R3246" s="9">
        <f t="shared" si="506"/>
        <v>0.69423611111415084</v>
      </c>
      <c r="S3246" t="b">
        <v>0</v>
      </c>
      <c r="T3246">
        <v>69</v>
      </c>
      <c r="U3246">
        <f t="shared" si="507"/>
        <v>69</v>
      </c>
      <c r="V3246" t="str">
        <f t="shared" si="508"/>
        <v/>
      </c>
      <c r="W3246" t="b">
        <v>1</v>
      </c>
      <c r="X3246" t="s">
        <v>8269</v>
      </c>
      <c r="Y3246" s="3">
        <f t="shared" si="509"/>
        <v>1.0293749999999999</v>
      </c>
      <c r="Z3246" s="4">
        <f t="shared" si="502"/>
        <v>23.869565217391305</v>
      </c>
      <c r="AA3246" t="s">
        <v>8313</v>
      </c>
      <c r="AB3246" t="s">
        <v>8314</v>
      </c>
      <c r="AC3246">
        <f>1</f>
        <v>1</v>
      </c>
    </row>
    <row r="3247" spans="1:29" ht="43.2" x14ac:dyDescent="0.3">
      <c r="A3247">
        <v>3245</v>
      </c>
      <c r="B3247" s="1" t="s">
        <v>3245</v>
      </c>
      <c r="C3247" s="1" t="s">
        <v>7355</v>
      </c>
      <c r="D3247">
        <v>21000</v>
      </c>
      <c r="E3247">
        <f>VLOOKUP(D3247,LU_A!$C$2:$D$13,1,TRUE)</f>
        <v>20000</v>
      </c>
      <c r="F3247" t="str">
        <f>VLOOKUP($D3247,LU_A!$C$2:$D$13,2,TRUE)</f>
        <v>MedB</v>
      </c>
      <c r="G3247">
        <v>21904</v>
      </c>
      <c r="H3247" t="s">
        <v>8219</v>
      </c>
      <c r="I3247" t="s">
        <v>8224</v>
      </c>
      <c r="J3247" t="s">
        <v>8246</v>
      </c>
      <c r="K3247">
        <v>1434074400</v>
      </c>
      <c r="L3247" s="8">
        <f t="shared" si="500"/>
        <v>42167.083333333328</v>
      </c>
      <c r="M3247" s="8">
        <f t="shared" si="503"/>
        <v>42167</v>
      </c>
      <c r="N3247" s="9">
        <f t="shared" si="504"/>
        <v>8.3333333328482695E-2</v>
      </c>
      <c r="O3247">
        <v>1431354258</v>
      </c>
      <c r="P3247" s="8">
        <f t="shared" si="501"/>
        <v>42135.60020833333</v>
      </c>
      <c r="Q3247" s="8">
        <f t="shared" si="505"/>
        <v>42135</v>
      </c>
      <c r="R3247" s="9">
        <f t="shared" si="506"/>
        <v>0.60020833332964685</v>
      </c>
      <c r="S3247" t="b">
        <v>0</v>
      </c>
      <c r="T3247">
        <v>270</v>
      </c>
      <c r="U3247">
        <f t="shared" si="507"/>
        <v>270</v>
      </c>
      <c r="V3247" t="str">
        <f t="shared" si="508"/>
        <v/>
      </c>
      <c r="W3247" t="b">
        <v>1</v>
      </c>
      <c r="X3247" t="s">
        <v>8269</v>
      </c>
      <c r="Y3247" s="3">
        <f t="shared" si="509"/>
        <v>1.043047619047619</v>
      </c>
      <c r="Z3247" s="4">
        <f t="shared" si="502"/>
        <v>81.125925925925927</v>
      </c>
      <c r="AA3247" t="s">
        <v>8313</v>
      </c>
      <c r="AB3247" t="s">
        <v>8314</v>
      </c>
      <c r="AC3247">
        <f>1</f>
        <v>1</v>
      </c>
    </row>
    <row r="3248" spans="1:29" ht="43.2" x14ac:dyDescent="0.3">
      <c r="A3248">
        <v>3246</v>
      </c>
      <c r="B3248" s="1" t="s">
        <v>3246</v>
      </c>
      <c r="C3248" s="1" t="s">
        <v>7356</v>
      </c>
      <c r="D3248">
        <v>10000</v>
      </c>
      <c r="E3248">
        <f>VLOOKUP(D3248,LU_A!$C$2:$D$13,1,TRUE)</f>
        <v>10000</v>
      </c>
      <c r="F3248" t="str">
        <f>VLOOKUP($D3248,LU_A!$C$2:$D$13,2,TRUE)</f>
        <v>SmD</v>
      </c>
      <c r="G3248">
        <v>11122</v>
      </c>
      <c r="H3248" t="s">
        <v>8219</v>
      </c>
      <c r="I3248" t="s">
        <v>8224</v>
      </c>
      <c r="J3248" t="s">
        <v>8246</v>
      </c>
      <c r="K3248">
        <v>1442030340</v>
      </c>
      <c r="L3248" s="8">
        <f t="shared" si="500"/>
        <v>42259.165972222225</v>
      </c>
      <c r="M3248" s="8">
        <f t="shared" si="503"/>
        <v>42259</v>
      </c>
      <c r="N3248" s="9">
        <f t="shared" si="504"/>
        <v>0.16597222222480923</v>
      </c>
      <c r="O3248">
        <v>1439551200</v>
      </c>
      <c r="P3248" s="8">
        <f t="shared" si="501"/>
        <v>42230.472222222219</v>
      </c>
      <c r="Q3248" s="8">
        <f t="shared" si="505"/>
        <v>42230</v>
      </c>
      <c r="R3248" s="9">
        <f t="shared" si="506"/>
        <v>0.47222222221898846</v>
      </c>
      <c r="S3248" t="b">
        <v>1</v>
      </c>
      <c r="T3248">
        <v>193</v>
      </c>
      <c r="U3248">
        <f t="shared" si="507"/>
        <v>193</v>
      </c>
      <c r="V3248" t="str">
        <f t="shared" si="508"/>
        <v/>
      </c>
      <c r="W3248" t="b">
        <v>1</v>
      </c>
      <c r="X3248" t="s">
        <v>8269</v>
      </c>
      <c r="Y3248" s="3">
        <f t="shared" si="509"/>
        <v>1.1122000000000001</v>
      </c>
      <c r="Z3248" s="4">
        <f t="shared" si="502"/>
        <v>57.626943005181346</v>
      </c>
      <c r="AA3248" t="s">
        <v>8313</v>
      </c>
      <c r="AB3248" t="s">
        <v>8314</v>
      </c>
      <c r="AC3248">
        <f>1</f>
        <v>1</v>
      </c>
    </row>
    <row r="3249" spans="1:29" ht="43.2" x14ac:dyDescent="0.3">
      <c r="A3249">
        <v>3247</v>
      </c>
      <c r="B3249" s="1" t="s">
        <v>3247</v>
      </c>
      <c r="C3249" s="1" t="s">
        <v>7357</v>
      </c>
      <c r="D3249">
        <v>2500</v>
      </c>
      <c r="E3249">
        <f>VLOOKUP(D3249,LU_A!$C$2:$D$13,1,TRUE)</f>
        <v>1000</v>
      </c>
      <c r="F3249" t="str">
        <f>VLOOKUP($D3249,LU_A!$C$2:$D$13,2,TRUE)</f>
        <v>SmB</v>
      </c>
      <c r="G3249">
        <v>2646.5</v>
      </c>
      <c r="H3249" t="s">
        <v>8219</v>
      </c>
      <c r="I3249" t="s">
        <v>8225</v>
      </c>
      <c r="J3249" t="s">
        <v>8247</v>
      </c>
      <c r="K3249">
        <v>1436696712</v>
      </c>
      <c r="L3249" s="8">
        <f t="shared" si="500"/>
        <v>42197.434166666666</v>
      </c>
      <c r="M3249" s="8">
        <f t="shared" si="503"/>
        <v>42197</v>
      </c>
      <c r="N3249" s="9">
        <f t="shared" si="504"/>
        <v>0.43416666666598758</v>
      </c>
      <c r="O3249">
        <v>1434104712</v>
      </c>
      <c r="P3249" s="8">
        <f t="shared" si="501"/>
        <v>42167.434166666666</v>
      </c>
      <c r="Q3249" s="8">
        <f t="shared" si="505"/>
        <v>42167</v>
      </c>
      <c r="R3249" s="9">
        <f t="shared" si="506"/>
        <v>0.43416666666598758</v>
      </c>
      <c r="S3249" t="b">
        <v>1</v>
      </c>
      <c r="T3249">
        <v>57</v>
      </c>
      <c r="U3249">
        <f t="shared" si="507"/>
        <v>57</v>
      </c>
      <c r="V3249" t="str">
        <f t="shared" si="508"/>
        <v/>
      </c>
      <c r="W3249" t="b">
        <v>1</v>
      </c>
      <c r="X3249" t="s">
        <v>8269</v>
      </c>
      <c r="Y3249" s="3">
        <f t="shared" si="509"/>
        <v>1.0586</v>
      </c>
      <c r="Z3249" s="4">
        <f t="shared" si="502"/>
        <v>46.429824561403507</v>
      </c>
      <c r="AA3249" t="s">
        <v>8313</v>
      </c>
      <c r="AB3249" t="s">
        <v>8314</v>
      </c>
      <c r="AC3249">
        <f>1</f>
        <v>1</v>
      </c>
    </row>
    <row r="3250" spans="1:29" ht="28.8" x14ac:dyDescent="0.3">
      <c r="A3250">
        <v>3248</v>
      </c>
      <c r="B3250" s="1" t="s">
        <v>3248</v>
      </c>
      <c r="C3250" s="1" t="s">
        <v>7358</v>
      </c>
      <c r="D3250">
        <v>12000</v>
      </c>
      <c r="E3250">
        <f>VLOOKUP(D3250,LU_A!$C$2:$D$13,1,TRUE)</f>
        <v>10000</v>
      </c>
      <c r="F3250" t="str">
        <f>VLOOKUP($D3250,LU_A!$C$2:$D$13,2,TRUE)</f>
        <v>SmD</v>
      </c>
      <c r="G3250">
        <v>12095</v>
      </c>
      <c r="H3250" t="s">
        <v>8219</v>
      </c>
      <c r="I3250" t="s">
        <v>8224</v>
      </c>
      <c r="J3250" t="s">
        <v>8246</v>
      </c>
      <c r="K3250">
        <v>1428178757</v>
      </c>
      <c r="L3250" s="8">
        <f t="shared" si="500"/>
        <v>42098.846724537041</v>
      </c>
      <c r="M3250" s="8">
        <f t="shared" si="503"/>
        <v>42098</v>
      </c>
      <c r="N3250" s="9">
        <f t="shared" si="504"/>
        <v>0.84672453704115469</v>
      </c>
      <c r="O3250">
        <v>1425590357</v>
      </c>
      <c r="P3250" s="8">
        <f t="shared" si="501"/>
        <v>42068.888391203705</v>
      </c>
      <c r="Q3250" s="8">
        <f t="shared" si="505"/>
        <v>42068</v>
      </c>
      <c r="R3250" s="9">
        <f t="shared" si="506"/>
        <v>0.88839120370539604</v>
      </c>
      <c r="S3250" t="b">
        <v>1</v>
      </c>
      <c r="T3250">
        <v>200</v>
      </c>
      <c r="U3250">
        <f t="shared" si="507"/>
        <v>200</v>
      </c>
      <c r="V3250" t="str">
        <f t="shared" si="508"/>
        <v/>
      </c>
      <c r="W3250" t="b">
        <v>1</v>
      </c>
      <c r="X3250" t="s">
        <v>8269</v>
      </c>
      <c r="Y3250" s="3">
        <f t="shared" si="509"/>
        <v>1.0079166666666666</v>
      </c>
      <c r="Z3250" s="4">
        <f t="shared" si="502"/>
        <v>60.475000000000001</v>
      </c>
      <c r="AA3250" t="s">
        <v>8313</v>
      </c>
      <c r="AB3250" t="s">
        <v>8314</v>
      </c>
      <c r="AC3250">
        <f>1</f>
        <v>1</v>
      </c>
    </row>
    <row r="3251" spans="1:29" ht="43.2" x14ac:dyDescent="0.3">
      <c r="A3251">
        <v>3249</v>
      </c>
      <c r="B3251" s="1" t="s">
        <v>3249</v>
      </c>
      <c r="C3251" s="1" t="s">
        <v>7359</v>
      </c>
      <c r="D3251">
        <v>5500</v>
      </c>
      <c r="E3251">
        <f>VLOOKUP(D3251,LU_A!$C$2:$D$13,1,TRUE)</f>
        <v>5000</v>
      </c>
      <c r="F3251" t="str">
        <f>VLOOKUP($D3251,LU_A!$C$2:$D$13,2,TRUE)</f>
        <v>SmC</v>
      </c>
      <c r="G3251">
        <v>5771</v>
      </c>
      <c r="H3251" t="s">
        <v>8219</v>
      </c>
      <c r="I3251" t="s">
        <v>8224</v>
      </c>
      <c r="J3251" t="s">
        <v>8246</v>
      </c>
      <c r="K3251">
        <v>1434822914</v>
      </c>
      <c r="L3251" s="8">
        <f t="shared" si="500"/>
        <v>42175.746689814812</v>
      </c>
      <c r="M3251" s="8">
        <f t="shared" si="503"/>
        <v>42175</v>
      </c>
      <c r="N3251" s="9">
        <f t="shared" si="504"/>
        <v>0.74668981481227092</v>
      </c>
      <c r="O3251">
        <v>1432230914</v>
      </c>
      <c r="P3251" s="8">
        <f t="shared" si="501"/>
        <v>42145.746689814812</v>
      </c>
      <c r="Q3251" s="8">
        <f t="shared" si="505"/>
        <v>42145</v>
      </c>
      <c r="R3251" s="9">
        <f t="shared" si="506"/>
        <v>0.74668981481227092</v>
      </c>
      <c r="S3251" t="b">
        <v>1</v>
      </c>
      <c r="T3251">
        <v>88</v>
      </c>
      <c r="U3251">
        <f t="shared" si="507"/>
        <v>88</v>
      </c>
      <c r="V3251" t="str">
        <f t="shared" si="508"/>
        <v/>
      </c>
      <c r="W3251" t="b">
        <v>1</v>
      </c>
      <c r="X3251" t="s">
        <v>8269</v>
      </c>
      <c r="Y3251" s="3">
        <f t="shared" si="509"/>
        <v>1.0492727272727274</v>
      </c>
      <c r="Z3251" s="4">
        <f t="shared" si="502"/>
        <v>65.579545454545453</v>
      </c>
      <c r="AA3251" t="s">
        <v>8313</v>
      </c>
      <c r="AB3251" t="s">
        <v>8314</v>
      </c>
      <c r="AC3251">
        <f>1</f>
        <v>1</v>
      </c>
    </row>
    <row r="3252" spans="1:29" ht="57.6" x14ac:dyDescent="0.3">
      <c r="A3252">
        <v>3250</v>
      </c>
      <c r="B3252" s="1" t="s">
        <v>3250</v>
      </c>
      <c r="C3252" s="1" t="s">
        <v>7360</v>
      </c>
      <c r="D3252">
        <v>25000</v>
      </c>
      <c r="E3252">
        <f>VLOOKUP(D3252,LU_A!$C$2:$D$13,1,TRUE)</f>
        <v>25000</v>
      </c>
      <c r="F3252" t="str">
        <f>VLOOKUP($D3252,LU_A!$C$2:$D$13,2,TRUE)</f>
        <v>MedC</v>
      </c>
      <c r="G3252">
        <v>25388</v>
      </c>
      <c r="H3252" t="s">
        <v>8219</v>
      </c>
      <c r="I3252" t="s">
        <v>8224</v>
      </c>
      <c r="J3252" t="s">
        <v>8246</v>
      </c>
      <c r="K3252">
        <v>1415213324</v>
      </c>
      <c r="L3252" s="8">
        <f t="shared" si="500"/>
        <v>41948.783842592595</v>
      </c>
      <c r="M3252" s="8">
        <f t="shared" si="503"/>
        <v>41948</v>
      </c>
      <c r="N3252" s="9">
        <f t="shared" si="504"/>
        <v>0.78384259259473765</v>
      </c>
      <c r="O3252">
        <v>1412617724</v>
      </c>
      <c r="P3252" s="8">
        <f t="shared" si="501"/>
        <v>41918.742175925923</v>
      </c>
      <c r="Q3252" s="8">
        <f t="shared" si="505"/>
        <v>41918</v>
      </c>
      <c r="R3252" s="9">
        <f t="shared" si="506"/>
        <v>0.74217592592322035</v>
      </c>
      <c r="S3252" t="b">
        <v>1</v>
      </c>
      <c r="T3252">
        <v>213</v>
      </c>
      <c r="U3252">
        <f t="shared" si="507"/>
        <v>213</v>
      </c>
      <c r="V3252" t="str">
        <f t="shared" si="508"/>
        <v/>
      </c>
      <c r="W3252" t="b">
        <v>1</v>
      </c>
      <c r="X3252" t="s">
        <v>8269</v>
      </c>
      <c r="Y3252" s="3">
        <f t="shared" si="509"/>
        <v>1.01552</v>
      </c>
      <c r="Z3252" s="4">
        <f t="shared" si="502"/>
        <v>119.1924882629108</v>
      </c>
      <c r="AA3252" t="s">
        <v>8313</v>
      </c>
      <c r="AB3252" t="s">
        <v>8314</v>
      </c>
      <c r="AC3252">
        <f>1</f>
        <v>1</v>
      </c>
    </row>
    <row r="3253" spans="1:29" ht="43.2" x14ac:dyDescent="0.3">
      <c r="A3253">
        <v>3251</v>
      </c>
      <c r="B3253" s="1" t="s">
        <v>3251</v>
      </c>
      <c r="C3253" s="1" t="s">
        <v>7361</v>
      </c>
      <c r="D3253">
        <v>1500</v>
      </c>
      <c r="E3253">
        <f>VLOOKUP(D3253,LU_A!$C$2:$D$13,1,TRUE)</f>
        <v>1000</v>
      </c>
      <c r="F3253" t="str">
        <f>VLOOKUP($D3253,LU_A!$C$2:$D$13,2,TRUE)</f>
        <v>SmB</v>
      </c>
      <c r="G3253">
        <v>1661</v>
      </c>
      <c r="H3253" t="s">
        <v>8219</v>
      </c>
      <c r="I3253" t="s">
        <v>8224</v>
      </c>
      <c r="J3253" t="s">
        <v>8246</v>
      </c>
      <c r="K3253">
        <v>1434907966</v>
      </c>
      <c r="L3253" s="8">
        <f t="shared" si="500"/>
        <v>42176.731087962966</v>
      </c>
      <c r="M3253" s="8">
        <f t="shared" si="503"/>
        <v>42176</v>
      </c>
      <c r="N3253" s="9">
        <f t="shared" si="504"/>
        <v>0.73108796296583023</v>
      </c>
      <c r="O3253">
        <v>1432315966</v>
      </c>
      <c r="P3253" s="8">
        <f t="shared" si="501"/>
        <v>42146.731087962966</v>
      </c>
      <c r="Q3253" s="8">
        <f t="shared" si="505"/>
        <v>42146</v>
      </c>
      <c r="R3253" s="9">
        <f t="shared" si="506"/>
        <v>0.73108796296583023</v>
      </c>
      <c r="S3253" t="b">
        <v>1</v>
      </c>
      <c r="T3253">
        <v>20</v>
      </c>
      <c r="U3253">
        <f t="shared" si="507"/>
        <v>20</v>
      </c>
      <c r="V3253" t="str">
        <f t="shared" si="508"/>
        <v/>
      </c>
      <c r="W3253" t="b">
        <v>1</v>
      </c>
      <c r="X3253" t="s">
        <v>8269</v>
      </c>
      <c r="Y3253" s="3">
        <f t="shared" si="509"/>
        <v>1.1073333333333333</v>
      </c>
      <c r="Z3253" s="4">
        <f t="shared" si="502"/>
        <v>83.05</v>
      </c>
      <c r="AA3253" t="s">
        <v>8313</v>
      </c>
      <c r="AB3253" t="s">
        <v>8314</v>
      </c>
      <c r="AC3253">
        <f>1</f>
        <v>1</v>
      </c>
    </row>
    <row r="3254" spans="1:29" ht="43.2" x14ac:dyDescent="0.3">
      <c r="A3254">
        <v>3252</v>
      </c>
      <c r="B3254" s="1" t="s">
        <v>3252</v>
      </c>
      <c r="C3254" s="1" t="s">
        <v>7362</v>
      </c>
      <c r="D3254">
        <v>2250</v>
      </c>
      <c r="E3254">
        <f>VLOOKUP(D3254,LU_A!$C$2:$D$13,1,TRUE)</f>
        <v>1000</v>
      </c>
      <c r="F3254" t="str">
        <f>VLOOKUP($D3254,LU_A!$C$2:$D$13,2,TRUE)</f>
        <v>SmB</v>
      </c>
      <c r="G3254">
        <v>2876</v>
      </c>
      <c r="H3254" t="s">
        <v>8219</v>
      </c>
      <c r="I3254" t="s">
        <v>8225</v>
      </c>
      <c r="J3254" t="s">
        <v>8247</v>
      </c>
      <c r="K3254">
        <v>1473247240</v>
      </c>
      <c r="L3254" s="8">
        <f t="shared" si="500"/>
        <v>42620.472685185188</v>
      </c>
      <c r="M3254" s="8">
        <f t="shared" si="503"/>
        <v>42620</v>
      </c>
      <c r="N3254" s="9">
        <f t="shared" si="504"/>
        <v>0.47268518518831115</v>
      </c>
      <c r="O3254">
        <v>1470655240</v>
      </c>
      <c r="P3254" s="8">
        <f t="shared" si="501"/>
        <v>42590.472685185188</v>
      </c>
      <c r="Q3254" s="8">
        <f t="shared" si="505"/>
        <v>42590</v>
      </c>
      <c r="R3254" s="9">
        <f t="shared" si="506"/>
        <v>0.47268518518831115</v>
      </c>
      <c r="S3254" t="b">
        <v>1</v>
      </c>
      <c r="T3254">
        <v>50</v>
      </c>
      <c r="U3254">
        <f t="shared" si="507"/>
        <v>50</v>
      </c>
      <c r="V3254" t="str">
        <f t="shared" si="508"/>
        <v/>
      </c>
      <c r="W3254" t="b">
        <v>1</v>
      </c>
      <c r="X3254" t="s">
        <v>8269</v>
      </c>
      <c r="Y3254" s="3">
        <f t="shared" si="509"/>
        <v>1.2782222222222221</v>
      </c>
      <c r="Z3254" s="4">
        <f t="shared" si="502"/>
        <v>57.52</v>
      </c>
      <c r="AA3254" t="s">
        <v>8313</v>
      </c>
      <c r="AB3254" t="s">
        <v>8314</v>
      </c>
      <c r="AC3254">
        <f>1</f>
        <v>1</v>
      </c>
    </row>
    <row r="3255" spans="1:29" ht="43.2" x14ac:dyDescent="0.3">
      <c r="A3255">
        <v>3253</v>
      </c>
      <c r="B3255" s="1" t="s">
        <v>3253</v>
      </c>
      <c r="C3255" s="1" t="s">
        <v>7363</v>
      </c>
      <c r="D3255">
        <v>20000</v>
      </c>
      <c r="E3255">
        <f>VLOOKUP(D3255,LU_A!$C$2:$D$13,1,TRUE)</f>
        <v>20000</v>
      </c>
      <c r="F3255" t="str">
        <f>VLOOKUP($D3255,LU_A!$C$2:$D$13,2,TRUE)</f>
        <v>MedB</v>
      </c>
      <c r="G3255">
        <v>20365</v>
      </c>
      <c r="H3255" t="s">
        <v>8219</v>
      </c>
      <c r="I3255" t="s">
        <v>8224</v>
      </c>
      <c r="J3255" t="s">
        <v>8246</v>
      </c>
      <c r="K3255">
        <v>1473306300</v>
      </c>
      <c r="L3255" s="8">
        <f t="shared" si="500"/>
        <v>42621.15625</v>
      </c>
      <c r="M3255" s="8">
        <f t="shared" si="503"/>
        <v>42621</v>
      </c>
      <c r="N3255" s="9">
        <f t="shared" si="504"/>
        <v>0.15625</v>
      </c>
      <c r="O3255">
        <v>1471701028</v>
      </c>
      <c r="P3255" s="8">
        <f t="shared" si="501"/>
        <v>42602.576712962968</v>
      </c>
      <c r="Q3255" s="8">
        <f t="shared" si="505"/>
        <v>42602</v>
      </c>
      <c r="R3255" s="9">
        <f t="shared" si="506"/>
        <v>0.57671296296757646</v>
      </c>
      <c r="S3255" t="b">
        <v>1</v>
      </c>
      <c r="T3255">
        <v>115</v>
      </c>
      <c r="U3255">
        <f t="shared" si="507"/>
        <v>115</v>
      </c>
      <c r="V3255" t="str">
        <f t="shared" si="508"/>
        <v/>
      </c>
      <c r="W3255" t="b">
        <v>1</v>
      </c>
      <c r="X3255" t="s">
        <v>8269</v>
      </c>
      <c r="Y3255" s="3">
        <f t="shared" si="509"/>
        <v>1.0182500000000001</v>
      </c>
      <c r="Z3255" s="4">
        <f t="shared" si="502"/>
        <v>177.08695652173913</v>
      </c>
      <c r="AA3255" t="s">
        <v>8313</v>
      </c>
      <c r="AB3255" t="s">
        <v>8314</v>
      </c>
      <c r="AC3255">
        <f>1</f>
        <v>1</v>
      </c>
    </row>
    <row r="3256" spans="1:29" ht="43.2" x14ac:dyDescent="0.3">
      <c r="A3256">
        <v>3254</v>
      </c>
      <c r="B3256" s="1" t="s">
        <v>3254</v>
      </c>
      <c r="C3256" s="1" t="s">
        <v>7364</v>
      </c>
      <c r="D3256">
        <v>13000</v>
      </c>
      <c r="E3256">
        <f>VLOOKUP(D3256,LU_A!$C$2:$D$13,1,TRUE)</f>
        <v>10000</v>
      </c>
      <c r="F3256" t="str">
        <f>VLOOKUP($D3256,LU_A!$C$2:$D$13,2,TRUE)</f>
        <v>SmD</v>
      </c>
      <c r="G3256">
        <v>13163.5</v>
      </c>
      <c r="H3256" t="s">
        <v>8219</v>
      </c>
      <c r="I3256" t="s">
        <v>8225</v>
      </c>
      <c r="J3256" t="s">
        <v>8247</v>
      </c>
      <c r="K3256">
        <v>1427331809</v>
      </c>
      <c r="L3256" s="8">
        <f t="shared" si="500"/>
        <v>42089.044085648144</v>
      </c>
      <c r="M3256" s="8">
        <f t="shared" si="503"/>
        <v>42089</v>
      </c>
      <c r="N3256" s="9">
        <f t="shared" si="504"/>
        <v>4.4085648143664002E-2</v>
      </c>
      <c r="O3256">
        <v>1424743409</v>
      </c>
      <c r="P3256" s="8">
        <f t="shared" si="501"/>
        <v>42059.085752314815</v>
      </c>
      <c r="Q3256" s="8">
        <f t="shared" si="505"/>
        <v>42059</v>
      </c>
      <c r="R3256" s="9">
        <f t="shared" si="506"/>
        <v>8.5752314815181307E-2</v>
      </c>
      <c r="S3256" t="b">
        <v>1</v>
      </c>
      <c r="T3256">
        <v>186</v>
      </c>
      <c r="U3256">
        <f t="shared" si="507"/>
        <v>186</v>
      </c>
      <c r="V3256" t="str">
        <f t="shared" si="508"/>
        <v/>
      </c>
      <c r="W3256" t="b">
        <v>1</v>
      </c>
      <c r="X3256" t="s">
        <v>8269</v>
      </c>
      <c r="Y3256" s="3">
        <f t="shared" si="509"/>
        <v>1.012576923076923</v>
      </c>
      <c r="Z3256" s="4">
        <f t="shared" si="502"/>
        <v>70.771505376344081</v>
      </c>
      <c r="AA3256" t="s">
        <v>8313</v>
      </c>
      <c r="AB3256" t="s">
        <v>8314</v>
      </c>
      <c r="AC3256">
        <f>1</f>
        <v>1</v>
      </c>
    </row>
    <row r="3257" spans="1:29" ht="57.6" x14ac:dyDescent="0.3">
      <c r="A3257">
        <v>3255</v>
      </c>
      <c r="B3257" s="1" t="s">
        <v>3255</v>
      </c>
      <c r="C3257" s="1" t="s">
        <v>7365</v>
      </c>
      <c r="D3257">
        <v>300</v>
      </c>
      <c r="E3257">
        <f>VLOOKUP(D3257,LU_A!$C$2:$D$13,1,TRUE)</f>
        <v>0</v>
      </c>
      <c r="F3257" t="str">
        <f>VLOOKUP($D3257,LU_A!$C$2:$D$13,2,TRUE)</f>
        <v>SmA</v>
      </c>
      <c r="G3257">
        <v>525</v>
      </c>
      <c r="H3257" t="s">
        <v>8219</v>
      </c>
      <c r="I3257" t="s">
        <v>8225</v>
      </c>
      <c r="J3257" t="s">
        <v>8247</v>
      </c>
      <c r="K3257">
        <v>1412706375</v>
      </c>
      <c r="L3257" s="8">
        <f t="shared" si="500"/>
        <v>41919.768229166664</v>
      </c>
      <c r="M3257" s="8">
        <f t="shared" si="503"/>
        <v>41919</v>
      </c>
      <c r="N3257" s="9">
        <f t="shared" si="504"/>
        <v>0.76822916666424135</v>
      </c>
      <c r="O3257">
        <v>1410114375</v>
      </c>
      <c r="P3257" s="8">
        <f t="shared" si="501"/>
        <v>41889.768229166664</v>
      </c>
      <c r="Q3257" s="8">
        <f t="shared" si="505"/>
        <v>41889</v>
      </c>
      <c r="R3257" s="9">
        <f t="shared" si="506"/>
        <v>0.76822916666424135</v>
      </c>
      <c r="S3257" t="b">
        <v>1</v>
      </c>
      <c r="T3257">
        <v>18</v>
      </c>
      <c r="U3257">
        <f t="shared" si="507"/>
        <v>18</v>
      </c>
      <c r="V3257" t="str">
        <f t="shared" si="508"/>
        <v/>
      </c>
      <c r="W3257" t="b">
        <v>1</v>
      </c>
      <c r="X3257" t="s">
        <v>8269</v>
      </c>
      <c r="Y3257" s="3">
        <f t="shared" si="509"/>
        <v>1.75</v>
      </c>
      <c r="Z3257" s="4">
        <f t="shared" si="502"/>
        <v>29.166666666666668</v>
      </c>
      <c r="AA3257" t="s">
        <v>8313</v>
      </c>
      <c r="AB3257" t="s">
        <v>8314</v>
      </c>
      <c r="AC3257">
        <f>1</f>
        <v>1</v>
      </c>
    </row>
    <row r="3258" spans="1:29" ht="43.2" x14ac:dyDescent="0.3">
      <c r="A3258">
        <v>3256</v>
      </c>
      <c r="B3258" s="1" t="s">
        <v>3256</v>
      </c>
      <c r="C3258" s="1" t="s">
        <v>7366</v>
      </c>
      <c r="D3258">
        <v>10000</v>
      </c>
      <c r="E3258">
        <f>VLOOKUP(D3258,LU_A!$C$2:$D$13,1,TRUE)</f>
        <v>10000</v>
      </c>
      <c r="F3258" t="str">
        <f>VLOOKUP($D3258,LU_A!$C$2:$D$13,2,TRUE)</f>
        <v>SmD</v>
      </c>
      <c r="G3258">
        <v>12806</v>
      </c>
      <c r="H3258" t="s">
        <v>8219</v>
      </c>
      <c r="I3258" t="s">
        <v>8224</v>
      </c>
      <c r="J3258" t="s">
        <v>8246</v>
      </c>
      <c r="K3258">
        <v>1433995140</v>
      </c>
      <c r="L3258" s="8">
        <f t="shared" si="500"/>
        <v>42166.165972222225</v>
      </c>
      <c r="M3258" s="8">
        <f t="shared" si="503"/>
        <v>42166</v>
      </c>
      <c r="N3258" s="9">
        <f t="shared" si="504"/>
        <v>0.16597222222480923</v>
      </c>
      <c r="O3258">
        <v>1432129577</v>
      </c>
      <c r="P3258" s="8">
        <f t="shared" si="501"/>
        <v>42144.573807870373</v>
      </c>
      <c r="Q3258" s="8">
        <f t="shared" si="505"/>
        <v>42144</v>
      </c>
      <c r="R3258" s="9">
        <f t="shared" si="506"/>
        <v>0.57380787037254777</v>
      </c>
      <c r="S3258" t="b">
        <v>1</v>
      </c>
      <c r="T3258">
        <v>176</v>
      </c>
      <c r="U3258">
        <f t="shared" si="507"/>
        <v>176</v>
      </c>
      <c r="V3258" t="str">
        <f t="shared" si="508"/>
        <v/>
      </c>
      <c r="W3258" t="b">
        <v>1</v>
      </c>
      <c r="X3258" t="s">
        <v>8269</v>
      </c>
      <c r="Y3258" s="3">
        <f t="shared" si="509"/>
        <v>1.2806</v>
      </c>
      <c r="Z3258" s="4">
        <f t="shared" si="502"/>
        <v>72.76136363636364</v>
      </c>
      <c r="AA3258" t="s">
        <v>8313</v>
      </c>
      <c r="AB3258" t="s">
        <v>8314</v>
      </c>
      <c r="AC3258">
        <f>1</f>
        <v>1</v>
      </c>
    </row>
    <row r="3259" spans="1:29" ht="43.2" x14ac:dyDescent="0.3">
      <c r="A3259">
        <v>3257</v>
      </c>
      <c r="B3259" s="1" t="s">
        <v>3257</v>
      </c>
      <c r="C3259" s="1" t="s">
        <v>7367</v>
      </c>
      <c r="D3259">
        <v>2000</v>
      </c>
      <c r="E3259">
        <f>VLOOKUP(D3259,LU_A!$C$2:$D$13,1,TRUE)</f>
        <v>1000</v>
      </c>
      <c r="F3259" t="str">
        <f>VLOOKUP($D3259,LU_A!$C$2:$D$13,2,TRUE)</f>
        <v>SmB</v>
      </c>
      <c r="G3259">
        <v>2125.9899999999998</v>
      </c>
      <c r="H3259" t="s">
        <v>8219</v>
      </c>
      <c r="I3259" t="s">
        <v>8225</v>
      </c>
      <c r="J3259" t="s">
        <v>8247</v>
      </c>
      <c r="K3259">
        <v>1487769952</v>
      </c>
      <c r="L3259" s="8">
        <f t="shared" si="500"/>
        <v>42788.559629629628</v>
      </c>
      <c r="M3259" s="8">
        <f t="shared" si="503"/>
        <v>42788</v>
      </c>
      <c r="N3259" s="9">
        <f t="shared" si="504"/>
        <v>0.55962962962803431</v>
      </c>
      <c r="O3259">
        <v>1485177952</v>
      </c>
      <c r="P3259" s="8">
        <f t="shared" si="501"/>
        <v>42758.559629629628</v>
      </c>
      <c r="Q3259" s="8">
        <f t="shared" si="505"/>
        <v>42758</v>
      </c>
      <c r="R3259" s="9">
        <f t="shared" si="506"/>
        <v>0.55962962962803431</v>
      </c>
      <c r="S3259" t="b">
        <v>0</v>
      </c>
      <c r="T3259">
        <v>41</v>
      </c>
      <c r="U3259">
        <f t="shared" si="507"/>
        <v>41</v>
      </c>
      <c r="V3259" t="str">
        <f t="shared" si="508"/>
        <v/>
      </c>
      <c r="W3259" t="b">
        <v>1</v>
      </c>
      <c r="X3259" t="s">
        <v>8269</v>
      </c>
      <c r="Y3259" s="3">
        <f t="shared" si="509"/>
        <v>1.0629949999999999</v>
      </c>
      <c r="Z3259" s="4">
        <f t="shared" si="502"/>
        <v>51.853414634146333</v>
      </c>
      <c r="AA3259" t="s">
        <v>8313</v>
      </c>
      <c r="AB3259" t="s">
        <v>8314</v>
      </c>
      <c r="AC3259">
        <f>1</f>
        <v>1</v>
      </c>
    </row>
    <row r="3260" spans="1:29" ht="43.2" x14ac:dyDescent="0.3">
      <c r="A3260">
        <v>3258</v>
      </c>
      <c r="B3260" s="1" t="s">
        <v>3258</v>
      </c>
      <c r="C3260" s="1" t="s">
        <v>7368</v>
      </c>
      <c r="D3260">
        <v>7000</v>
      </c>
      <c r="E3260">
        <f>VLOOKUP(D3260,LU_A!$C$2:$D$13,1,TRUE)</f>
        <v>5000</v>
      </c>
      <c r="F3260" t="str">
        <f>VLOOKUP($D3260,LU_A!$C$2:$D$13,2,TRUE)</f>
        <v>SmC</v>
      </c>
      <c r="G3260">
        <v>7365</v>
      </c>
      <c r="H3260" t="s">
        <v>8219</v>
      </c>
      <c r="I3260" t="s">
        <v>8224</v>
      </c>
      <c r="J3260" t="s">
        <v>8246</v>
      </c>
      <c r="K3260">
        <v>1420751861</v>
      </c>
      <c r="L3260" s="8">
        <f t="shared" si="500"/>
        <v>42012.887280092589</v>
      </c>
      <c r="M3260" s="8">
        <f t="shared" si="503"/>
        <v>42012</v>
      </c>
      <c r="N3260" s="9">
        <f t="shared" si="504"/>
        <v>0.88728009258920792</v>
      </c>
      <c r="O3260">
        <v>1418159861</v>
      </c>
      <c r="P3260" s="8">
        <f t="shared" si="501"/>
        <v>41982.887280092589</v>
      </c>
      <c r="Q3260" s="8">
        <f t="shared" si="505"/>
        <v>41982</v>
      </c>
      <c r="R3260" s="9">
        <f t="shared" si="506"/>
        <v>0.88728009258920792</v>
      </c>
      <c r="S3260" t="b">
        <v>1</v>
      </c>
      <c r="T3260">
        <v>75</v>
      </c>
      <c r="U3260">
        <f t="shared" si="507"/>
        <v>75</v>
      </c>
      <c r="V3260" t="str">
        <f t="shared" si="508"/>
        <v/>
      </c>
      <c r="W3260" t="b">
        <v>1</v>
      </c>
      <c r="X3260" t="s">
        <v>8269</v>
      </c>
      <c r="Y3260" s="3">
        <f t="shared" si="509"/>
        <v>1.052142857142857</v>
      </c>
      <c r="Z3260" s="4">
        <f t="shared" si="502"/>
        <v>98.2</v>
      </c>
      <c r="AA3260" t="s">
        <v>8313</v>
      </c>
      <c r="AB3260" t="s">
        <v>8314</v>
      </c>
      <c r="AC3260">
        <f>1</f>
        <v>1</v>
      </c>
    </row>
    <row r="3261" spans="1:29" ht="43.2" x14ac:dyDescent="0.3">
      <c r="A3261">
        <v>3259</v>
      </c>
      <c r="B3261" s="1" t="s">
        <v>3259</v>
      </c>
      <c r="C3261" s="1" t="s">
        <v>7369</v>
      </c>
      <c r="D3261">
        <v>23000</v>
      </c>
      <c r="E3261">
        <f>VLOOKUP(D3261,LU_A!$C$2:$D$13,1,TRUE)</f>
        <v>20000</v>
      </c>
      <c r="F3261" t="str">
        <f>VLOOKUP($D3261,LU_A!$C$2:$D$13,2,TRUE)</f>
        <v>MedB</v>
      </c>
      <c r="G3261">
        <v>24418.6</v>
      </c>
      <c r="H3261" t="s">
        <v>8219</v>
      </c>
      <c r="I3261" t="s">
        <v>8224</v>
      </c>
      <c r="J3261" t="s">
        <v>8246</v>
      </c>
      <c r="K3261">
        <v>1475294340</v>
      </c>
      <c r="L3261" s="8">
        <f t="shared" si="500"/>
        <v>42644.165972222225</v>
      </c>
      <c r="M3261" s="8">
        <f t="shared" si="503"/>
        <v>42644</v>
      </c>
      <c r="N3261" s="9">
        <f t="shared" si="504"/>
        <v>0.16597222222480923</v>
      </c>
      <c r="O3261">
        <v>1472753745</v>
      </c>
      <c r="P3261" s="8">
        <f t="shared" si="501"/>
        <v>42614.760937500003</v>
      </c>
      <c r="Q3261" s="8">
        <f t="shared" si="505"/>
        <v>42614</v>
      </c>
      <c r="R3261" s="9">
        <f t="shared" si="506"/>
        <v>0.76093750000291038</v>
      </c>
      <c r="S3261" t="b">
        <v>1</v>
      </c>
      <c r="T3261">
        <v>97</v>
      </c>
      <c r="U3261">
        <f t="shared" si="507"/>
        <v>97</v>
      </c>
      <c r="V3261" t="str">
        <f t="shared" si="508"/>
        <v/>
      </c>
      <c r="W3261" t="b">
        <v>1</v>
      </c>
      <c r="X3261" t="s">
        <v>8269</v>
      </c>
      <c r="Y3261" s="3">
        <f t="shared" si="509"/>
        <v>1.0616782608695652</v>
      </c>
      <c r="Z3261" s="4">
        <f t="shared" si="502"/>
        <v>251.7381443298969</v>
      </c>
      <c r="AA3261" t="s">
        <v>8313</v>
      </c>
      <c r="AB3261" t="s">
        <v>8314</v>
      </c>
      <c r="AC3261">
        <f>1</f>
        <v>1</v>
      </c>
    </row>
    <row r="3262" spans="1:29" ht="43.2" x14ac:dyDescent="0.3">
      <c r="A3262">
        <v>3260</v>
      </c>
      <c r="B3262" s="1" t="s">
        <v>3260</v>
      </c>
      <c r="C3262" s="1" t="s">
        <v>7370</v>
      </c>
      <c r="D3262">
        <v>5000</v>
      </c>
      <c r="E3262">
        <f>VLOOKUP(D3262,LU_A!$C$2:$D$13,1,TRUE)</f>
        <v>5000</v>
      </c>
      <c r="F3262" t="str">
        <f>VLOOKUP($D3262,LU_A!$C$2:$D$13,2,TRUE)</f>
        <v>SmC</v>
      </c>
      <c r="G3262">
        <v>5462</v>
      </c>
      <c r="H3262" t="s">
        <v>8219</v>
      </c>
      <c r="I3262" t="s">
        <v>8224</v>
      </c>
      <c r="J3262" t="s">
        <v>8246</v>
      </c>
      <c r="K3262">
        <v>1448903318</v>
      </c>
      <c r="L3262" s="8">
        <f t="shared" si="500"/>
        <v>42338.714328703703</v>
      </c>
      <c r="M3262" s="8">
        <f t="shared" si="503"/>
        <v>42338</v>
      </c>
      <c r="N3262" s="9">
        <f t="shared" si="504"/>
        <v>0.71432870370335877</v>
      </c>
      <c r="O3262">
        <v>1445875718</v>
      </c>
      <c r="P3262" s="8">
        <f t="shared" si="501"/>
        <v>42303.672662037032</v>
      </c>
      <c r="Q3262" s="8">
        <f t="shared" si="505"/>
        <v>42303</v>
      </c>
      <c r="R3262" s="9">
        <f t="shared" si="506"/>
        <v>0.67266203703184146</v>
      </c>
      <c r="S3262" t="b">
        <v>1</v>
      </c>
      <c r="T3262">
        <v>73</v>
      </c>
      <c r="U3262">
        <f t="shared" si="507"/>
        <v>73</v>
      </c>
      <c r="V3262" t="str">
        <f t="shared" si="508"/>
        <v/>
      </c>
      <c r="W3262" t="b">
        <v>1</v>
      </c>
      <c r="X3262" t="s">
        <v>8269</v>
      </c>
      <c r="Y3262" s="3">
        <f t="shared" si="509"/>
        <v>1.0924</v>
      </c>
      <c r="Z3262" s="4">
        <f t="shared" si="502"/>
        <v>74.821917808219183</v>
      </c>
      <c r="AA3262" t="s">
        <v>8313</v>
      </c>
      <c r="AB3262" t="s">
        <v>8314</v>
      </c>
      <c r="AC3262">
        <f>1</f>
        <v>1</v>
      </c>
    </row>
    <row r="3263" spans="1:29" ht="43.2" x14ac:dyDescent="0.3">
      <c r="A3263">
        <v>3261</v>
      </c>
      <c r="B3263" s="1" t="s">
        <v>3261</v>
      </c>
      <c r="C3263" s="1" t="s">
        <v>7371</v>
      </c>
      <c r="D3263">
        <v>3300</v>
      </c>
      <c r="E3263">
        <f>VLOOKUP(D3263,LU_A!$C$2:$D$13,1,TRUE)</f>
        <v>1000</v>
      </c>
      <c r="F3263" t="str">
        <f>VLOOKUP($D3263,LU_A!$C$2:$D$13,2,TRUE)</f>
        <v>SmB</v>
      </c>
      <c r="G3263">
        <v>3315</v>
      </c>
      <c r="H3263" t="s">
        <v>8219</v>
      </c>
      <c r="I3263" t="s">
        <v>8224</v>
      </c>
      <c r="J3263" t="s">
        <v>8246</v>
      </c>
      <c r="K3263">
        <v>1437067476</v>
      </c>
      <c r="L3263" s="8">
        <f t="shared" si="500"/>
        <v>42201.725416666668</v>
      </c>
      <c r="M3263" s="8">
        <f t="shared" si="503"/>
        <v>42201</v>
      </c>
      <c r="N3263" s="9">
        <f t="shared" si="504"/>
        <v>0.72541666666802485</v>
      </c>
      <c r="O3263">
        <v>1434475476</v>
      </c>
      <c r="P3263" s="8">
        <f t="shared" si="501"/>
        <v>42171.725416666668</v>
      </c>
      <c r="Q3263" s="8">
        <f t="shared" si="505"/>
        <v>42171</v>
      </c>
      <c r="R3263" s="9">
        <f t="shared" si="506"/>
        <v>0.72541666666802485</v>
      </c>
      <c r="S3263" t="b">
        <v>1</v>
      </c>
      <c r="T3263">
        <v>49</v>
      </c>
      <c r="U3263">
        <f t="shared" si="507"/>
        <v>49</v>
      </c>
      <c r="V3263" t="str">
        <f t="shared" si="508"/>
        <v/>
      </c>
      <c r="W3263" t="b">
        <v>1</v>
      </c>
      <c r="X3263" t="s">
        <v>8269</v>
      </c>
      <c r="Y3263" s="3">
        <f t="shared" si="509"/>
        <v>1.0045454545454546</v>
      </c>
      <c r="Z3263" s="4">
        <f t="shared" si="502"/>
        <v>67.65306122448979</v>
      </c>
      <c r="AA3263" t="s">
        <v>8313</v>
      </c>
      <c r="AB3263" t="s">
        <v>8314</v>
      </c>
      <c r="AC3263">
        <f>1</f>
        <v>1</v>
      </c>
    </row>
    <row r="3264" spans="1:29" ht="28.8" x14ac:dyDescent="0.3">
      <c r="A3264">
        <v>3262</v>
      </c>
      <c r="B3264" s="1" t="s">
        <v>3262</v>
      </c>
      <c r="C3264" s="1" t="s">
        <v>7372</v>
      </c>
      <c r="D3264">
        <v>12200</v>
      </c>
      <c r="E3264">
        <f>VLOOKUP(D3264,LU_A!$C$2:$D$13,1,TRUE)</f>
        <v>10000</v>
      </c>
      <c r="F3264" t="str">
        <f>VLOOKUP($D3264,LU_A!$C$2:$D$13,2,TRUE)</f>
        <v>SmD</v>
      </c>
      <c r="G3264">
        <v>12571</v>
      </c>
      <c r="H3264" t="s">
        <v>8219</v>
      </c>
      <c r="I3264" t="s">
        <v>8224</v>
      </c>
      <c r="J3264" t="s">
        <v>8246</v>
      </c>
      <c r="K3264">
        <v>1419220800</v>
      </c>
      <c r="L3264" s="8">
        <f t="shared" si="500"/>
        <v>41995.166666666672</v>
      </c>
      <c r="M3264" s="8">
        <f t="shared" si="503"/>
        <v>41995</v>
      </c>
      <c r="N3264" s="9">
        <f t="shared" si="504"/>
        <v>0.16666666667151731</v>
      </c>
      <c r="O3264">
        <v>1416555262</v>
      </c>
      <c r="P3264" s="8">
        <f t="shared" si="501"/>
        <v>41964.315532407403</v>
      </c>
      <c r="Q3264" s="8">
        <f t="shared" si="505"/>
        <v>41964</v>
      </c>
      <c r="R3264" s="9">
        <f t="shared" si="506"/>
        <v>0.31553240740322508</v>
      </c>
      <c r="S3264" t="b">
        <v>1</v>
      </c>
      <c r="T3264">
        <v>134</v>
      </c>
      <c r="U3264">
        <f t="shared" si="507"/>
        <v>134</v>
      </c>
      <c r="V3264" t="str">
        <f t="shared" si="508"/>
        <v/>
      </c>
      <c r="W3264" t="b">
        <v>1</v>
      </c>
      <c r="X3264" t="s">
        <v>8269</v>
      </c>
      <c r="Y3264" s="3">
        <f t="shared" si="509"/>
        <v>1.0304098360655738</v>
      </c>
      <c r="Z3264" s="4">
        <f t="shared" si="502"/>
        <v>93.81343283582089</v>
      </c>
      <c r="AA3264" t="s">
        <v>8313</v>
      </c>
      <c r="AB3264" t="s">
        <v>8314</v>
      </c>
      <c r="AC3264">
        <f>1</f>
        <v>1</v>
      </c>
    </row>
    <row r="3265" spans="1:29" ht="28.8" x14ac:dyDescent="0.3">
      <c r="A3265">
        <v>3263</v>
      </c>
      <c r="B3265" s="1" t="s">
        <v>3263</v>
      </c>
      <c r="C3265" s="1" t="s">
        <v>7373</v>
      </c>
      <c r="D3265">
        <v>2500</v>
      </c>
      <c r="E3265">
        <f>VLOOKUP(D3265,LU_A!$C$2:$D$13,1,TRUE)</f>
        <v>1000</v>
      </c>
      <c r="F3265" t="str">
        <f>VLOOKUP($D3265,LU_A!$C$2:$D$13,2,TRUE)</f>
        <v>SmB</v>
      </c>
      <c r="G3265">
        <v>2804.16</v>
      </c>
      <c r="H3265" t="s">
        <v>8219</v>
      </c>
      <c r="I3265" t="s">
        <v>8224</v>
      </c>
      <c r="J3265" t="s">
        <v>8246</v>
      </c>
      <c r="K3265">
        <v>1446238800</v>
      </c>
      <c r="L3265" s="8">
        <f t="shared" si="500"/>
        <v>42307.875</v>
      </c>
      <c r="M3265" s="8">
        <f t="shared" si="503"/>
        <v>42307</v>
      </c>
      <c r="N3265" s="9">
        <f t="shared" si="504"/>
        <v>0.875</v>
      </c>
      <c r="O3265">
        <v>1444220588</v>
      </c>
      <c r="P3265" s="8">
        <f t="shared" si="501"/>
        <v>42284.516064814816</v>
      </c>
      <c r="Q3265" s="8">
        <f t="shared" si="505"/>
        <v>42284</v>
      </c>
      <c r="R3265" s="9">
        <f t="shared" si="506"/>
        <v>0.51606481481576338</v>
      </c>
      <c r="S3265" t="b">
        <v>1</v>
      </c>
      <c r="T3265">
        <v>68</v>
      </c>
      <c r="U3265">
        <f t="shared" si="507"/>
        <v>68</v>
      </c>
      <c r="V3265" t="str">
        <f t="shared" si="508"/>
        <v/>
      </c>
      <c r="W3265" t="b">
        <v>1</v>
      </c>
      <c r="X3265" t="s">
        <v>8269</v>
      </c>
      <c r="Y3265" s="3">
        <f t="shared" si="509"/>
        <v>1.121664</v>
      </c>
      <c r="Z3265" s="4">
        <f t="shared" si="502"/>
        <v>41.237647058823526</v>
      </c>
      <c r="AA3265" t="s">
        <v>8313</v>
      </c>
      <c r="AB3265" t="s">
        <v>8314</v>
      </c>
      <c r="AC3265">
        <f>1</f>
        <v>1</v>
      </c>
    </row>
    <row r="3266" spans="1:29" ht="28.8" x14ac:dyDescent="0.3">
      <c r="A3266">
        <v>3264</v>
      </c>
      <c r="B3266" s="1" t="s">
        <v>3264</v>
      </c>
      <c r="C3266" s="1" t="s">
        <v>7374</v>
      </c>
      <c r="D3266">
        <v>2500</v>
      </c>
      <c r="E3266">
        <f>VLOOKUP(D3266,LU_A!$C$2:$D$13,1,TRUE)</f>
        <v>1000</v>
      </c>
      <c r="F3266" t="str">
        <f>VLOOKUP($D3266,LU_A!$C$2:$D$13,2,TRUE)</f>
        <v>SmB</v>
      </c>
      <c r="G3266">
        <v>2575</v>
      </c>
      <c r="H3266" t="s">
        <v>8219</v>
      </c>
      <c r="I3266" t="s">
        <v>8224</v>
      </c>
      <c r="J3266" t="s">
        <v>8246</v>
      </c>
      <c r="K3266">
        <v>1422482400</v>
      </c>
      <c r="L3266" s="8">
        <f t="shared" ref="L3266:L3329" si="510">(((K3266/60)/60)/24)+DATE(1970,1,1)</f>
        <v>42032.916666666672</v>
      </c>
      <c r="M3266" s="8">
        <f t="shared" si="503"/>
        <v>42032</v>
      </c>
      <c r="N3266" s="9">
        <f t="shared" si="504"/>
        <v>0.91666666667151731</v>
      </c>
      <c r="O3266">
        <v>1421089938</v>
      </c>
      <c r="P3266" s="8">
        <f t="shared" ref="P3266:P3329" si="511">(((O3266/60)/60)/24)+DATE(1970,1,1)</f>
        <v>42016.800208333334</v>
      </c>
      <c r="Q3266" s="8">
        <f t="shared" si="505"/>
        <v>42016</v>
      </c>
      <c r="R3266" s="9">
        <f t="shared" si="506"/>
        <v>0.80020833333401242</v>
      </c>
      <c r="S3266" t="b">
        <v>1</v>
      </c>
      <c r="T3266">
        <v>49</v>
      </c>
      <c r="U3266">
        <f t="shared" si="507"/>
        <v>49</v>
      </c>
      <c r="V3266" t="str">
        <f t="shared" si="508"/>
        <v/>
      </c>
      <c r="W3266" t="b">
        <v>1</v>
      </c>
      <c r="X3266" t="s">
        <v>8269</v>
      </c>
      <c r="Y3266" s="3">
        <f t="shared" si="509"/>
        <v>1.03</v>
      </c>
      <c r="Z3266" s="4">
        <f t="shared" ref="Z3266:Z3329" si="512">IFERROR(G3266/T3266," ")</f>
        <v>52.551020408163268</v>
      </c>
      <c r="AA3266" t="s">
        <v>8313</v>
      </c>
      <c r="AB3266" t="s">
        <v>8314</v>
      </c>
      <c r="AC3266">
        <f>1</f>
        <v>1</v>
      </c>
    </row>
    <row r="3267" spans="1:29" ht="43.2" x14ac:dyDescent="0.3">
      <c r="A3267">
        <v>3265</v>
      </c>
      <c r="B3267" s="1" t="s">
        <v>3265</v>
      </c>
      <c r="C3267" s="1" t="s">
        <v>7375</v>
      </c>
      <c r="D3267">
        <v>2700</v>
      </c>
      <c r="E3267">
        <f>VLOOKUP(D3267,LU_A!$C$2:$D$13,1,TRUE)</f>
        <v>1000</v>
      </c>
      <c r="F3267" t="str">
        <f>VLOOKUP($D3267,LU_A!$C$2:$D$13,2,TRUE)</f>
        <v>SmB</v>
      </c>
      <c r="G3267">
        <v>4428</v>
      </c>
      <c r="H3267" t="s">
        <v>8219</v>
      </c>
      <c r="I3267" t="s">
        <v>8241</v>
      </c>
      <c r="J3267" t="s">
        <v>8249</v>
      </c>
      <c r="K3267">
        <v>1449162000</v>
      </c>
      <c r="L3267" s="8">
        <f t="shared" si="510"/>
        <v>42341.708333333328</v>
      </c>
      <c r="M3267" s="8">
        <f t="shared" ref="M3267:M3330" si="513">INT(L3267)</f>
        <v>42341</v>
      </c>
      <c r="N3267" s="9">
        <f t="shared" ref="N3267:N3330" si="514">L3267-M3267</f>
        <v>0.70833333332848269</v>
      </c>
      <c r="O3267">
        <v>1446570315</v>
      </c>
      <c r="P3267" s="8">
        <f t="shared" si="511"/>
        <v>42311.711979166663</v>
      </c>
      <c r="Q3267" s="8">
        <f t="shared" ref="Q3267:Q3330" si="515">INT(P3267)</f>
        <v>42311</v>
      </c>
      <c r="R3267" s="9">
        <f t="shared" ref="R3267:R3330" si="516">P3267-Q3267</f>
        <v>0.71197916666278616</v>
      </c>
      <c r="S3267" t="b">
        <v>1</v>
      </c>
      <c r="T3267">
        <v>63</v>
      </c>
      <c r="U3267">
        <f t="shared" ref="U3267:U3330" si="517">IF(H3267="successful",T3267,"")</f>
        <v>63</v>
      </c>
      <c r="V3267" t="str">
        <f t="shared" ref="V3267:V3330" si="518">IF(H3267="failed",T3267,"")</f>
        <v/>
      </c>
      <c r="W3267" t="b">
        <v>1</v>
      </c>
      <c r="X3267" t="s">
        <v>8269</v>
      </c>
      <c r="Y3267" s="3">
        <f t="shared" ref="Y3267:Y3330" si="519">G3267/D3267</f>
        <v>1.64</v>
      </c>
      <c r="Z3267" s="4">
        <f t="shared" si="512"/>
        <v>70.285714285714292</v>
      </c>
      <c r="AA3267" t="s">
        <v>8313</v>
      </c>
      <c r="AB3267" t="s">
        <v>8314</v>
      </c>
      <c r="AC3267">
        <f>1</f>
        <v>1</v>
      </c>
    </row>
    <row r="3268" spans="1:29" ht="43.2" x14ac:dyDescent="0.3">
      <c r="A3268">
        <v>3266</v>
      </c>
      <c r="B3268" s="1" t="s">
        <v>3266</v>
      </c>
      <c r="C3268" s="1" t="s">
        <v>7376</v>
      </c>
      <c r="D3268">
        <v>6000</v>
      </c>
      <c r="E3268">
        <f>VLOOKUP(D3268,LU_A!$C$2:$D$13,1,TRUE)</f>
        <v>5000</v>
      </c>
      <c r="F3268" t="str">
        <f>VLOOKUP($D3268,LU_A!$C$2:$D$13,2,TRUE)</f>
        <v>SmC</v>
      </c>
      <c r="G3268">
        <v>7877</v>
      </c>
      <c r="H3268" t="s">
        <v>8219</v>
      </c>
      <c r="I3268" t="s">
        <v>8224</v>
      </c>
      <c r="J3268" t="s">
        <v>8246</v>
      </c>
      <c r="K3268">
        <v>1434142800</v>
      </c>
      <c r="L3268" s="8">
        <f t="shared" si="510"/>
        <v>42167.875</v>
      </c>
      <c r="M3268" s="8">
        <f t="shared" si="513"/>
        <v>42167</v>
      </c>
      <c r="N3268" s="9">
        <f t="shared" si="514"/>
        <v>0.875</v>
      </c>
      <c r="O3268">
        <v>1431435122</v>
      </c>
      <c r="P3268" s="8">
        <f t="shared" si="511"/>
        <v>42136.536134259266</v>
      </c>
      <c r="Q3268" s="8">
        <f t="shared" si="515"/>
        <v>42136</v>
      </c>
      <c r="R3268" s="9">
        <f t="shared" si="516"/>
        <v>0.53613425926596392</v>
      </c>
      <c r="S3268" t="b">
        <v>1</v>
      </c>
      <c r="T3268">
        <v>163</v>
      </c>
      <c r="U3268">
        <f t="shared" si="517"/>
        <v>163</v>
      </c>
      <c r="V3268" t="str">
        <f t="shared" si="518"/>
        <v/>
      </c>
      <c r="W3268" t="b">
        <v>1</v>
      </c>
      <c r="X3268" t="s">
        <v>8269</v>
      </c>
      <c r="Y3268" s="3">
        <f t="shared" si="519"/>
        <v>1.3128333333333333</v>
      </c>
      <c r="Z3268" s="4">
        <f t="shared" si="512"/>
        <v>48.325153374233132</v>
      </c>
      <c r="AA3268" t="s">
        <v>8313</v>
      </c>
      <c r="AB3268" t="s">
        <v>8314</v>
      </c>
      <c r="AC3268">
        <f>1</f>
        <v>1</v>
      </c>
    </row>
    <row r="3269" spans="1:29" ht="43.2" x14ac:dyDescent="0.3">
      <c r="A3269">
        <v>3267</v>
      </c>
      <c r="B3269" s="1" t="s">
        <v>3267</v>
      </c>
      <c r="C3269" s="1" t="s">
        <v>7377</v>
      </c>
      <c r="D3269">
        <v>15000</v>
      </c>
      <c r="E3269">
        <f>VLOOKUP(D3269,LU_A!$C$2:$D$13,1,TRUE)</f>
        <v>15000</v>
      </c>
      <c r="F3269" t="str">
        <f>VLOOKUP($D3269,LU_A!$C$2:$D$13,2,TRUE)</f>
        <v>MedA</v>
      </c>
      <c r="G3269">
        <v>15315</v>
      </c>
      <c r="H3269" t="s">
        <v>8219</v>
      </c>
      <c r="I3269" t="s">
        <v>8224</v>
      </c>
      <c r="J3269" t="s">
        <v>8246</v>
      </c>
      <c r="K3269">
        <v>1437156660</v>
      </c>
      <c r="L3269" s="8">
        <f t="shared" si="510"/>
        <v>42202.757638888885</v>
      </c>
      <c r="M3269" s="8">
        <f t="shared" si="513"/>
        <v>42202</v>
      </c>
      <c r="N3269" s="9">
        <f t="shared" si="514"/>
        <v>0.757638888884685</v>
      </c>
      <c r="O3269">
        <v>1434564660</v>
      </c>
      <c r="P3269" s="8">
        <f t="shared" si="511"/>
        <v>42172.757638888885</v>
      </c>
      <c r="Q3269" s="8">
        <f t="shared" si="515"/>
        <v>42172</v>
      </c>
      <c r="R3269" s="9">
        <f t="shared" si="516"/>
        <v>0.757638888884685</v>
      </c>
      <c r="S3269" t="b">
        <v>1</v>
      </c>
      <c r="T3269">
        <v>288</v>
      </c>
      <c r="U3269">
        <f t="shared" si="517"/>
        <v>288</v>
      </c>
      <c r="V3269" t="str">
        <f t="shared" si="518"/>
        <v/>
      </c>
      <c r="W3269" t="b">
        <v>1</v>
      </c>
      <c r="X3269" t="s">
        <v>8269</v>
      </c>
      <c r="Y3269" s="3">
        <f t="shared" si="519"/>
        <v>1.0209999999999999</v>
      </c>
      <c r="Z3269" s="4">
        <f t="shared" si="512"/>
        <v>53.177083333333336</v>
      </c>
      <c r="AA3269" t="s">
        <v>8313</v>
      </c>
      <c r="AB3269" t="s">
        <v>8314</v>
      </c>
      <c r="AC3269">
        <f>1</f>
        <v>1</v>
      </c>
    </row>
    <row r="3270" spans="1:29" ht="43.2" x14ac:dyDescent="0.3">
      <c r="A3270">
        <v>3268</v>
      </c>
      <c r="B3270" s="1" t="s">
        <v>3268</v>
      </c>
      <c r="C3270" s="1" t="s">
        <v>7378</v>
      </c>
      <c r="D3270">
        <v>2000</v>
      </c>
      <c r="E3270">
        <f>VLOOKUP(D3270,LU_A!$C$2:$D$13,1,TRUE)</f>
        <v>1000</v>
      </c>
      <c r="F3270" t="str">
        <f>VLOOKUP($D3270,LU_A!$C$2:$D$13,2,TRUE)</f>
        <v>SmB</v>
      </c>
      <c r="G3270">
        <v>2560</v>
      </c>
      <c r="H3270" t="s">
        <v>8219</v>
      </c>
      <c r="I3270" t="s">
        <v>8224</v>
      </c>
      <c r="J3270" t="s">
        <v>8246</v>
      </c>
      <c r="K3270">
        <v>1472074928</v>
      </c>
      <c r="L3270" s="8">
        <f t="shared" si="510"/>
        <v>42606.90425925926</v>
      </c>
      <c r="M3270" s="8">
        <f t="shared" si="513"/>
        <v>42606</v>
      </c>
      <c r="N3270" s="9">
        <f t="shared" si="514"/>
        <v>0.90425925925956108</v>
      </c>
      <c r="O3270">
        <v>1470692528</v>
      </c>
      <c r="P3270" s="8">
        <f t="shared" si="511"/>
        <v>42590.90425925926</v>
      </c>
      <c r="Q3270" s="8">
        <f t="shared" si="515"/>
        <v>42590</v>
      </c>
      <c r="R3270" s="9">
        <f t="shared" si="516"/>
        <v>0.90425925925956108</v>
      </c>
      <c r="S3270" t="b">
        <v>1</v>
      </c>
      <c r="T3270">
        <v>42</v>
      </c>
      <c r="U3270">
        <f t="shared" si="517"/>
        <v>42</v>
      </c>
      <c r="V3270" t="str">
        <f t="shared" si="518"/>
        <v/>
      </c>
      <c r="W3270" t="b">
        <v>1</v>
      </c>
      <c r="X3270" t="s">
        <v>8269</v>
      </c>
      <c r="Y3270" s="3">
        <f t="shared" si="519"/>
        <v>1.28</v>
      </c>
      <c r="Z3270" s="4">
        <f t="shared" si="512"/>
        <v>60.952380952380949</v>
      </c>
      <c r="AA3270" t="s">
        <v>8313</v>
      </c>
      <c r="AB3270" t="s">
        <v>8314</v>
      </c>
      <c r="AC3270">
        <f>1</f>
        <v>1</v>
      </c>
    </row>
    <row r="3271" spans="1:29" ht="43.2" x14ac:dyDescent="0.3">
      <c r="A3271">
        <v>3269</v>
      </c>
      <c r="B3271" s="1" t="s">
        <v>3269</v>
      </c>
      <c r="C3271" s="1" t="s">
        <v>7379</v>
      </c>
      <c r="D3271">
        <v>8000</v>
      </c>
      <c r="E3271">
        <f>VLOOKUP(D3271,LU_A!$C$2:$D$13,1,TRUE)</f>
        <v>5000</v>
      </c>
      <c r="F3271" t="str">
        <f>VLOOKUP($D3271,LU_A!$C$2:$D$13,2,TRUE)</f>
        <v>SmC</v>
      </c>
      <c r="G3271">
        <v>8120</v>
      </c>
      <c r="H3271" t="s">
        <v>8219</v>
      </c>
      <c r="I3271" t="s">
        <v>8225</v>
      </c>
      <c r="J3271" t="s">
        <v>8247</v>
      </c>
      <c r="K3271">
        <v>1434452400</v>
      </c>
      <c r="L3271" s="8">
        <f t="shared" si="510"/>
        <v>42171.458333333328</v>
      </c>
      <c r="M3271" s="8">
        <f t="shared" si="513"/>
        <v>42171</v>
      </c>
      <c r="N3271" s="9">
        <f t="shared" si="514"/>
        <v>0.45833333332848269</v>
      </c>
      <c r="O3271">
        <v>1431509397</v>
      </c>
      <c r="P3271" s="8">
        <f t="shared" si="511"/>
        <v>42137.395798611105</v>
      </c>
      <c r="Q3271" s="8">
        <f t="shared" si="515"/>
        <v>42137</v>
      </c>
      <c r="R3271" s="9">
        <f t="shared" si="516"/>
        <v>0.3957986111054197</v>
      </c>
      <c r="S3271" t="b">
        <v>1</v>
      </c>
      <c r="T3271">
        <v>70</v>
      </c>
      <c r="U3271">
        <f t="shared" si="517"/>
        <v>70</v>
      </c>
      <c r="V3271" t="str">
        <f t="shared" si="518"/>
        <v/>
      </c>
      <c r="W3271" t="b">
        <v>1</v>
      </c>
      <c r="X3271" t="s">
        <v>8269</v>
      </c>
      <c r="Y3271" s="3">
        <f t="shared" si="519"/>
        <v>1.0149999999999999</v>
      </c>
      <c r="Z3271" s="4">
        <f t="shared" si="512"/>
        <v>116</v>
      </c>
      <c r="AA3271" t="s">
        <v>8313</v>
      </c>
      <c r="AB3271" t="s">
        <v>8314</v>
      </c>
      <c r="AC3271">
        <f>1</f>
        <v>1</v>
      </c>
    </row>
    <row r="3272" spans="1:29" ht="57.6" x14ac:dyDescent="0.3">
      <c r="A3272">
        <v>3270</v>
      </c>
      <c r="B3272" s="1" t="s">
        <v>3270</v>
      </c>
      <c r="C3272" s="1" t="s">
        <v>7380</v>
      </c>
      <c r="D3272">
        <v>1800</v>
      </c>
      <c r="E3272">
        <f>VLOOKUP(D3272,LU_A!$C$2:$D$13,1,TRUE)</f>
        <v>1000</v>
      </c>
      <c r="F3272" t="str">
        <f>VLOOKUP($D3272,LU_A!$C$2:$D$13,2,TRUE)</f>
        <v>SmB</v>
      </c>
      <c r="G3272">
        <v>1830</v>
      </c>
      <c r="H3272" t="s">
        <v>8219</v>
      </c>
      <c r="I3272" t="s">
        <v>8225</v>
      </c>
      <c r="J3272" t="s">
        <v>8247</v>
      </c>
      <c r="K3272">
        <v>1436705265</v>
      </c>
      <c r="L3272" s="8">
        <f t="shared" si="510"/>
        <v>42197.533159722225</v>
      </c>
      <c r="M3272" s="8">
        <f t="shared" si="513"/>
        <v>42197</v>
      </c>
      <c r="N3272" s="9">
        <f t="shared" si="514"/>
        <v>0.53315972222480923</v>
      </c>
      <c r="O3272">
        <v>1434113265</v>
      </c>
      <c r="P3272" s="8">
        <f t="shared" si="511"/>
        <v>42167.533159722225</v>
      </c>
      <c r="Q3272" s="8">
        <f t="shared" si="515"/>
        <v>42167</v>
      </c>
      <c r="R3272" s="9">
        <f t="shared" si="516"/>
        <v>0.53315972222480923</v>
      </c>
      <c r="S3272" t="b">
        <v>1</v>
      </c>
      <c r="T3272">
        <v>30</v>
      </c>
      <c r="U3272">
        <f t="shared" si="517"/>
        <v>30</v>
      </c>
      <c r="V3272" t="str">
        <f t="shared" si="518"/>
        <v/>
      </c>
      <c r="W3272" t="b">
        <v>1</v>
      </c>
      <c r="X3272" t="s">
        <v>8269</v>
      </c>
      <c r="Y3272" s="3">
        <f t="shared" si="519"/>
        <v>1.0166666666666666</v>
      </c>
      <c r="Z3272" s="4">
        <f t="shared" si="512"/>
        <v>61</v>
      </c>
      <c r="AA3272" t="s">
        <v>8313</v>
      </c>
      <c r="AB3272" t="s">
        <v>8314</v>
      </c>
      <c r="AC3272">
        <f>1</f>
        <v>1</v>
      </c>
    </row>
    <row r="3273" spans="1:29" x14ac:dyDescent="0.3">
      <c r="A3273">
        <v>3271</v>
      </c>
      <c r="B3273" s="1" t="s">
        <v>3271</v>
      </c>
      <c r="C3273" s="1" t="s">
        <v>7381</v>
      </c>
      <c r="D3273">
        <v>1500</v>
      </c>
      <c r="E3273">
        <f>VLOOKUP(D3273,LU_A!$C$2:$D$13,1,TRUE)</f>
        <v>1000</v>
      </c>
      <c r="F3273" t="str">
        <f>VLOOKUP($D3273,LU_A!$C$2:$D$13,2,TRUE)</f>
        <v>SmB</v>
      </c>
      <c r="G3273">
        <v>1950</v>
      </c>
      <c r="H3273" t="s">
        <v>8219</v>
      </c>
      <c r="I3273" t="s">
        <v>8225</v>
      </c>
      <c r="J3273" t="s">
        <v>8247</v>
      </c>
      <c r="K3273">
        <v>1414927775</v>
      </c>
      <c r="L3273" s="8">
        <f t="shared" si="510"/>
        <v>41945.478877314818</v>
      </c>
      <c r="M3273" s="8">
        <f t="shared" si="513"/>
        <v>41945</v>
      </c>
      <c r="N3273" s="9">
        <f t="shared" si="514"/>
        <v>0.47887731481750961</v>
      </c>
      <c r="O3273">
        <v>1412332175</v>
      </c>
      <c r="P3273" s="8">
        <f t="shared" si="511"/>
        <v>41915.437210648146</v>
      </c>
      <c r="Q3273" s="8">
        <f t="shared" si="515"/>
        <v>41915</v>
      </c>
      <c r="R3273" s="9">
        <f t="shared" si="516"/>
        <v>0.43721064814599231</v>
      </c>
      <c r="S3273" t="b">
        <v>1</v>
      </c>
      <c r="T3273">
        <v>51</v>
      </c>
      <c r="U3273">
        <f t="shared" si="517"/>
        <v>51</v>
      </c>
      <c r="V3273" t="str">
        <f t="shared" si="518"/>
        <v/>
      </c>
      <c r="W3273" t="b">
        <v>1</v>
      </c>
      <c r="X3273" t="s">
        <v>8269</v>
      </c>
      <c r="Y3273" s="3">
        <f t="shared" si="519"/>
        <v>1.3</v>
      </c>
      <c r="Z3273" s="4">
        <f t="shared" si="512"/>
        <v>38.235294117647058</v>
      </c>
      <c r="AA3273" t="s">
        <v>8313</v>
      </c>
      <c r="AB3273" t="s">
        <v>8314</v>
      </c>
      <c r="AC3273">
        <f>1</f>
        <v>1</v>
      </c>
    </row>
    <row r="3274" spans="1:29" ht="43.2" x14ac:dyDescent="0.3">
      <c r="A3274">
        <v>3272</v>
      </c>
      <c r="B3274" s="1" t="s">
        <v>3272</v>
      </c>
      <c r="C3274" s="1" t="s">
        <v>7382</v>
      </c>
      <c r="D3274">
        <v>10000</v>
      </c>
      <c r="E3274">
        <f>VLOOKUP(D3274,LU_A!$C$2:$D$13,1,TRUE)</f>
        <v>10000</v>
      </c>
      <c r="F3274" t="str">
        <f>VLOOKUP($D3274,LU_A!$C$2:$D$13,2,TRUE)</f>
        <v>SmD</v>
      </c>
      <c r="G3274">
        <v>15443</v>
      </c>
      <c r="H3274" t="s">
        <v>8219</v>
      </c>
      <c r="I3274" t="s">
        <v>8224</v>
      </c>
      <c r="J3274" t="s">
        <v>8246</v>
      </c>
      <c r="K3274">
        <v>1446814809</v>
      </c>
      <c r="L3274" s="8">
        <f t="shared" si="510"/>
        <v>42314.541770833333</v>
      </c>
      <c r="M3274" s="8">
        <f t="shared" si="513"/>
        <v>42314</v>
      </c>
      <c r="N3274" s="9">
        <f t="shared" si="514"/>
        <v>0.54177083333343035</v>
      </c>
      <c r="O3274">
        <v>1444219209</v>
      </c>
      <c r="P3274" s="8">
        <f t="shared" si="511"/>
        <v>42284.500104166669</v>
      </c>
      <c r="Q3274" s="8">
        <f t="shared" si="515"/>
        <v>42284</v>
      </c>
      <c r="R3274" s="9">
        <f t="shared" si="516"/>
        <v>0.500104166669189</v>
      </c>
      <c r="S3274" t="b">
        <v>1</v>
      </c>
      <c r="T3274">
        <v>145</v>
      </c>
      <c r="U3274">
        <f t="shared" si="517"/>
        <v>145</v>
      </c>
      <c r="V3274" t="str">
        <f t="shared" si="518"/>
        <v/>
      </c>
      <c r="W3274" t="b">
        <v>1</v>
      </c>
      <c r="X3274" t="s">
        <v>8269</v>
      </c>
      <c r="Y3274" s="3">
        <f t="shared" si="519"/>
        <v>1.5443</v>
      </c>
      <c r="Z3274" s="4">
        <f t="shared" si="512"/>
        <v>106.50344827586207</v>
      </c>
      <c r="AA3274" t="s">
        <v>8313</v>
      </c>
      <c r="AB3274" t="s">
        <v>8314</v>
      </c>
      <c r="AC3274">
        <f>1</f>
        <v>1</v>
      </c>
    </row>
    <row r="3275" spans="1:29" ht="57.6" x14ac:dyDescent="0.3">
      <c r="A3275">
        <v>3273</v>
      </c>
      <c r="B3275" s="1" t="s">
        <v>3273</v>
      </c>
      <c r="C3275" s="1" t="s">
        <v>7383</v>
      </c>
      <c r="D3275">
        <v>4000</v>
      </c>
      <c r="E3275">
        <f>VLOOKUP(D3275,LU_A!$C$2:$D$13,1,TRUE)</f>
        <v>1000</v>
      </c>
      <c r="F3275" t="str">
        <f>VLOOKUP($D3275,LU_A!$C$2:$D$13,2,TRUE)</f>
        <v>SmB</v>
      </c>
      <c r="G3275">
        <v>4296</v>
      </c>
      <c r="H3275" t="s">
        <v>8219</v>
      </c>
      <c r="I3275" t="s">
        <v>8224</v>
      </c>
      <c r="J3275" t="s">
        <v>8246</v>
      </c>
      <c r="K3275">
        <v>1473879600</v>
      </c>
      <c r="L3275" s="8">
        <f t="shared" si="510"/>
        <v>42627.791666666672</v>
      </c>
      <c r="M3275" s="8">
        <f t="shared" si="513"/>
        <v>42627</v>
      </c>
      <c r="N3275" s="9">
        <f t="shared" si="514"/>
        <v>0.79166666667151731</v>
      </c>
      <c r="O3275">
        <v>1472498042</v>
      </c>
      <c r="P3275" s="8">
        <f t="shared" si="511"/>
        <v>42611.801412037035</v>
      </c>
      <c r="Q3275" s="8">
        <f t="shared" si="515"/>
        <v>42611</v>
      </c>
      <c r="R3275" s="9">
        <f t="shared" si="516"/>
        <v>0.80141203703533392</v>
      </c>
      <c r="S3275" t="b">
        <v>1</v>
      </c>
      <c r="T3275">
        <v>21</v>
      </c>
      <c r="U3275">
        <f t="shared" si="517"/>
        <v>21</v>
      </c>
      <c r="V3275" t="str">
        <f t="shared" si="518"/>
        <v/>
      </c>
      <c r="W3275" t="b">
        <v>1</v>
      </c>
      <c r="X3275" t="s">
        <v>8269</v>
      </c>
      <c r="Y3275" s="3">
        <f t="shared" si="519"/>
        <v>1.0740000000000001</v>
      </c>
      <c r="Z3275" s="4">
        <f t="shared" si="512"/>
        <v>204.57142857142858</v>
      </c>
      <c r="AA3275" t="s">
        <v>8313</v>
      </c>
      <c r="AB3275" t="s">
        <v>8314</v>
      </c>
      <c r="AC3275">
        <f>1</f>
        <v>1</v>
      </c>
    </row>
    <row r="3276" spans="1:29" ht="43.2" x14ac:dyDescent="0.3">
      <c r="A3276">
        <v>3274</v>
      </c>
      <c r="B3276" s="1" t="s">
        <v>3274</v>
      </c>
      <c r="C3276" s="1" t="s">
        <v>7384</v>
      </c>
      <c r="D3276">
        <v>15500</v>
      </c>
      <c r="E3276">
        <f>VLOOKUP(D3276,LU_A!$C$2:$D$13,1,TRUE)</f>
        <v>15000</v>
      </c>
      <c r="F3276" t="str">
        <f>VLOOKUP($D3276,LU_A!$C$2:$D$13,2,TRUE)</f>
        <v>MedA</v>
      </c>
      <c r="G3276">
        <v>15705</v>
      </c>
      <c r="H3276" t="s">
        <v>8219</v>
      </c>
      <c r="I3276" t="s">
        <v>8224</v>
      </c>
      <c r="J3276" t="s">
        <v>8246</v>
      </c>
      <c r="K3276">
        <v>1458075600</v>
      </c>
      <c r="L3276" s="8">
        <f t="shared" si="510"/>
        <v>42444.875</v>
      </c>
      <c r="M3276" s="8">
        <f t="shared" si="513"/>
        <v>42444</v>
      </c>
      <c r="N3276" s="9">
        <f t="shared" si="514"/>
        <v>0.875</v>
      </c>
      <c r="O3276">
        <v>1454259272</v>
      </c>
      <c r="P3276" s="8">
        <f t="shared" si="511"/>
        <v>42400.704537037032</v>
      </c>
      <c r="Q3276" s="8">
        <f t="shared" si="515"/>
        <v>42400</v>
      </c>
      <c r="R3276" s="9">
        <f t="shared" si="516"/>
        <v>0.70453703703242354</v>
      </c>
      <c r="S3276" t="b">
        <v>1</v>
      </c>
      <c r="T3276">
        <v>286</v>
      </c>
      <c r="U3276">
        <f t="shared" si="517"/>
        <v>286</v>
      </c>
      <c r="V3276" t="str">
        <f t="shared" si="518"/>
        <v/>
      </c>
      <c r="W3276" t="b">
        <v>1</v>
      </c>
      <c r="X3276" t="s">
        <v>8269</v>
      </c>
      <c r="Y3276" s="3">
        <f t="shared" si="519"/>
        <v>1.0132258064516129</v>
      </c>
      <c r="Z3276" s="4">
        <f t="shared" si="512"/>
        <v>54.912587412587413</v>
      </c>
      <c r="AA3276" t="s">
        <v>8313</v>
      </c>
      <c r="AB3276" t="s">
        <v>8314</v>
      </c>
      <c r="AC3276">
        <f>1</f>
        <v>1</v>
      </c>
    </row>
    <row r="3277" spans="1:29" ht="43.2" x14ac:dyDescent="0.3">
      <c r="A3277">
        <v>3275</v>
      </c>
      <c r="B3277" s="1" t="s">
        <v>3275</v>
      </c>
      <c r="C3277" s="1" t="s">
        <v>7385</v>
      </c>
      <c r="D3277">
        <v>1800</v>
      </c>
      <c r="E3277">
        <f>VLOOKUP(D3277,LU_A!$C$2:$D$13,1,TRUE)</f>
        <v>1000</v>
      </c>
      <c r="F3277" t="str">
        <f>VLOOKUP($D3277,LU_A!$C$2:$D$13,2,TRUE)</f>
        <v>SmB</v>
      </c>
      <c r="G3277">
        <v>1805</v>
      </c>
      <c r="H3277" t="s">
        <v>8219</v>
      </c>
      <c r="I3277" t="s">
        <v>8224</v>
      </c>
      <c r="J3277" t="s">
        <v>8246</v>
      </c>
      <c r="K3277">
        <v>1423456200</v>
      </c>
      <c r="L3277" s="8">
        <f t="shared" si="510"/>
        <v>42044.1875</v>
      </c>
      <c r="M3277" s="8">
        <f t="shared" si="513"/>
        <v>42044</v>
      </c>
      <c r="N3277" s="9">
        <f t="shared" si="514"/>
        <v>0.1875</v>
      </c>
      <c r="O3277">
        <v>1421183271</v>
      </c>
      <c r="P3277" s="8">
        <f t="shared" si="511"/>
        <v>42017.88045138889</v>
      </c>
      <c r="Q3277" s="8">
        <f t="shared" si="515"/>
        <v>42017</v>
      </c>
      <c r="R3277" s="9">
        <f t="shared" si="516"/>
        <v>0.88045138888992369</v>
      </c>
      <c r="S3277" t="b">
        <v>1</v>
      </c>
      <c r="T3277">
        <v>12</v>
      </c>
      <c r="U3277">
        <f t="shared" si="517"/>
        <v>12</v>
      </c>
      <c r="V3277" t="str">
        <f t="shared" si="518"/>
        <v/>
      </c>
      <c r="W3277" t="b">
        <v>1</v>
      </c>
      <c r="X3277" t="s">
        <v>8269</v>
      </c>
      <c r="Y3277" s="3">
        <f t="shared" si="519"/>
        <v>1.0027777777777778</v>
      </c>
      <c r="Z3277" s="4">
        <f t="shared" si="512"/>
        <v>150.41666666666666</v>
      </c>
      <c r="AA3277" t="s">
        <v>8313</v>
      </c>
      <c r="AB3277" t="s">
        <v>8314</v>
      </c>
      <c r="AC3277">
        <f>1</f>
        <v>1</v>
      </c>
    </row>
    <row r="3278" spans="1:29" ht="43.2" x14ac:dyDescent="0.3">
      <c r="A3278">
        <v>3276</v>
      </c>
      <c r="B3278" s="1" t="s">
        <v>3276</v>
      </c>
      <c r="C3278" s="1" t="s">
        <v>7386</v>
      </c>
      <c r="D3278">
        <v>4500</v>
      </c>
      <c r="E3278">
        <f>VLOOKUP(D3278,LU_A!$C$2:$D$13,1,TRUE)</f>
        <v>1000</v>
      </c>
      <c r="F3278" t="str">
        <f>VLOOKUP($D3278,LU_A!$C$2:$D$13,2,TRUE)</f>
        <v>SmB</v>
      </c>
      <c r="G3278">
        <v>5258</v>
      </c>
      <c r="H3278" t="s">
        <v>8219</v>
      </c>
      <c r="I3278" t="s">
        <v>8229</v>
      </c>
      <c r="J3278" t="s">
        <v>8251</v>
      </c>
      <c r="K3278">
        <v>1459483140</v>
      </c>
      <c r="L3278" s="8">
        <f t="shared" si="510"/>
        <v>42461.165972222225</v>
      </c>
      <c r="M3278" s="8">
        <f t="shared" si="513"/>
        <v>42461</v>
      </c>
      <c r="N3278" s="9">
        <f t="shared" si="514"/>
        <v>0.16597222222480923</v>
      </c>
      <c r="O3278">
        <v>1456526879</v>
      </c>
      <c r="P3278" s="8">
        <f t="shared" si="511"/>
        <v>42426.949988425928</v>
      </c>
      <c r="Q3278" s="8">
        <f t="shared" si="515"/>
        <v>42426</v>
      </c>
      <c r="R3278" s="9">
        <f t="shared" si="516"/>
        <v>0.94998842592758592</v>
      </c>
      <c r="S3278" t="b">
        <v>1</v>
      </c>
      <c r="T3278">
        <v>100</v>
      </c>
      <c r="U3278">
        <f t="shared" si="517"/>
        <v>100</v>
      </c>
      <c r="V3278" t="str">
        <f t="shared" si="518"/>
        <v/>
      </c>
      <c r="W3278" t="b">
        <v>1</v>
      </c>
      <c r="X3278" t="s">
        <v>8269</v>
      </c>
      <c r="Y3278" s="3">
        <f t="shared" si="519"/>
        <v>1.1684444444444444</v>
      </c>
      <c r="Z3278" s="4">
        <f t="shared" si="512"/>
        <v>52.58</v>
      </c>
      <c r="AA3278" t="s">
        <v>8313</v>
      </c>
      <c r="AB3278" t="s">
        <v>8314</v>
      </c>
      <c r="AC3278">
        <f>1</f>
        <v>1</v>
      </c>
    </row>
    <row r="3279" spans="1:29" ht="57.6" x14ac:dyDescent="0.3">
      <c r="A3279">
        <v>3277</v>
      </c>
      <c r="B3279" s="1" t="s">
        <v>3277</v>
      </c>
      <c r="C3279" s="1" t="s">
        <v>7387</v>
      </c>
      <c r="D3279">
        <v>5000</v>
      </c>
      <c r="E3279">
        <f>VLOOKUP(D3279,LU_A!$C$2:$D$13,1,TRUE)</f>
        <v>5000</v>
      </c>
      <c r="F3279" t="str">
        <f>VLOOKUP($D3279,LU_A!$C$2:$D$13,2,TRUE)</f>
        <v>SmC</v>
      </c>
      <c r="G3279">
        <v>5430</v>
      </c>
      <c r="H3279" t="s">
        <v>8219</v>
      </c>
      <c r="I3279" t="s">
        <v>8225</v>
      </c>
      <c r="J3279" t="s">
        <v>8247</v>
      </c>
      <c r="K3279">
        <v>1416331406</v>
      </c>
      <c r="L3279" s="8">
        <f t="shared" si="510"/>
        <v>41961.724606481483</v>
      </c>
      <c r="M3279" s="8">
        <f t="shared" si="513"/>
        <v>41961</v>
      </c>
      <c r="N3279" s="9">
        <f t="shared" si="514"/>
        <v>0.72460648148262408</v>
      </c>
      <c r="O3279">
        <v>1413735806</v>
      </c>
      <c r="P3279" s="8">
        <f t="shared" si="511"/>
        <v>41931.682939814818</v>
      </c>
      <c r="Q3279" s="8">
        <f t="shared" si="515"/>
        <v>41931</v>
      </c>
      <c r="R3279" s="9">
        <f t="shared" si="516"/>
        <v>0.68293981481838273</v>
      </c>
      <c r="S3279" t="b">
        <v>1</v>
      </c>
      <c r="T3279">
        <v>100</v>
      </c>
      <c r="U3279">
        <f t="shared" si="517"/>
        <v>100</v>
      </c>
      <c r="V3279" t="str">
        <f t="shared" si="518"/>
        <v/>
      </c>
      <c r="W3279" t="b">
        <v>1</v>
      </c>
      <c r="X3279" t="s">
        <v>8269</v>
      </c>
      <c r="Y3279" s="3">
        <f t="shared" si="519"/>
        <v>1.0860000000000001</v>
      </c>
      <c r="Z3279" s="4">
        <f t="shared" si="512"/>
        <v>54.3</v>
      </c>
      <c r="AA3279" t="s">
        <v>8313</v>
      </c>
      <c r="AB3279" t="s">
        <v>8314</v>
      </c>
      <c r="AC3279">
        <f>1</f>
        <v>1</v>
      </c>
    </row>
    <row r="3280" spans="1:29" ht="43.2" x14ac:dyDescent="0.3">
      <c r="A3280">
        <v>3278</v>
      </c>
      <c r="B3280" s="1" t="s">
        <v>3278</v>
      </c>
      <c r="C3280" s="1" t="s">
        <v>7388</v>
      </c>
      <c r="D3280">
        <v>2500</v>
      </c>
      <c r="E3280">
        <f>VLOOKUP(D3280,LU_A!$C$2:$D$13,1,TRUE)</f>
        <v>1000</v>
      </c>
      <c r="F3280" t="str">
        <f>VLOOKUP($D3280,LU_A!$C$2:$D$13,2,TRUE)</f>
        <v>SmB</v>
      </c>
      <c r="G3280">
        <v>2585</v>
      </c>
      <c r="H3280" t="s">
        <v>8219</v>
      </c>
      <c r="I3280" t="s">
        <v>8225</v>
      </c>
      <c r="J3280" t="s">
        <v>8247</v>
      </c>
      <c r="K3280">
        <v>1433017303</v>
      </c>
      <c r="L3280" s="8">
        <f t="shared" si="510"/>
        <v>42154.848414351851</v>
      </c>
      <c r="M3280" s="8">
        <f t="shared" si="513"/>
        <v>42154</v>
      </c>
      <c r="N3280" s="9">
        <f t="shared" si="514"/>
        <v>0.84841435185080627</v>
      </c>
      <c r="O3280">
        <v>1430425303</v>
      </c>
      <c r="P3280" s="8">
        <f t="shared" si="511"/>
        <v>42124.848414351851</v>
      </c>
      <c r="Q3280" s="8">
        <f t="shared" si="515"/>
        <v>42124</v>
      </c>
      <c r="R3280" s="9">
        <f t="shared" si="516"/>
        <v>0.84841435185080627</v>
      </c>
      <c r="S3280" t="b">
        <v>1</v>
      </c>
      <c r="T3280">
        <v>34</v>
      </c>
      <c r="U3280">
        <f t="shared" si="517"/>
        <v>34</v>
      </c>
      <c r="V3280" t="str">
        <f t="shared" si="518"/>
        <v/>
      </c>
      <c r="W3280" t="b">
        <v>1</v>
      </c>
      <c r="X3280" t="s">
        <v>8269</v>
      </c>
      <c r="Y3280" s="3">
        <f t="shared" si="519"/>
        <v>1.034</v>
      </c>
      <c r="Z3280" s="4">
        <f t="shared" si="512"/>
        <v>76.029411764705884</v>
      </c>
      <c r="AA3280" t="s">
        <v>8313</v>
      </c>
      <c r="AB3280" t="s">
        <v>8314</v>
      </c>
      <c r="AC3280">
        <f>1</f>
        <v>1</v>
      </c>
    </row>
    <row r="3281" spans="1:29" ht="57.6" x14ac:dyDescent="0.3">
      <c r="A3281">
        <v>3279</v>
      </c>
      <c r="B3281" s="1" t="s">
        <v>3279</v>
      </c>
      <c r="C3281" s="1" t="s">
        <v>7389</v>
      </c>
      <c r="D3281">
        <v>5800</v>
      </c>
      <c r="E3281">
        <f>VLOOKUP(D3281,LU_A!$C$2:$D$13,1,TRUE)</f>
        <v>5000</v>
      </c>
      <c r="F3281" t="str">
        <f>VLOOKUP($D3281,LU_A!$C$2:$D$13,2,TRUE)</f>
        <v>SmC</v>
      </c>
      <c r="G3281">
        <v>6628</v>
      </c>
      <c r="H3281" t="s">
        <v>8219</v>
      </c>
      <c r="I3281" t="s">
        <v>8224</v>
      </c>
      <c r="J3281" t="s">
        <v>8246</v>
      </c>
      <c r="K3281">
        <v>1459474059</v>
      </c>
      <c r="L3281" s="8">
        <f t="shared" si="510"/>
        <v>42461.06086805556</v>
      </c>
      <c r="M3281" s="8">
        <f t="shared" si="513"/>
        <v>42461</v>
      </c>
      <c r="N3281" s="9">
        <f t="shared" si="514"/>
        <v>6.0868055559694767E-2</v>
      </c>
      <c r="O3281">
        <v>1456885659</v>
      </c>
      <c r="P3281" s="8">
        <f t="shared" si="511"/>
        <v>42431.102534722217</v>
      </c>
      <c r="Q3281" s="8">
        <f t="shared" si="515"/>
        <v>42431</v>
      </c>
      <c r="R3281" s="9">
        <f t="shared" si="516"/>
        <v>0.10253472221666016</v>
      </c>
      <c r="S3281" t="b">
        <v>0</v>
      </c>
      <c r="T3281">
        <v>63</v>
      </c>
      <c r="U3281">
        <f t="shared" si="517"/>
        <v>63</v>
      </c>
      <c r="V3281" t="str">
        <f t="shared" si="518"/>
        <v/>
      </c>
      <c r="W3281" t="b">
        <v>1</v>
      </c>
      <c r="X3281" t="s">
        <v>8269</v>
      </c>
      <c r="Y3281" s="3">
        <f t="shared" si="519"/>
        <v>1.1427586206896552</v>
      </c>
      <c r="Z3281" s="4">
        <f t="shared" si="512"/>
        <v>105.2063492063492</v>
      </c>
      <c r="AA3281" t="s">
        <v>8313</v>
      </c>
      <c r="AB3281" t="s">
        <v>8314</v>
      </c>
      <c r="AC3281">
        <f>1</f>
        <v>1</v>
      </c>
    </row>
    <row r="3282" spans="1:29" ht="43.2" x14ac:dyDescent="0.3">
      <c r="A3282">
        <v>3280</v>
      </c>
      <c r="B3282" s="1" t="s">
        <v>3280</v>
      </c>
      <c r="C3282" s="1" t="s">
        <v>7390</v>
      </c>
      <c r="D3282">
        <v>2000</v>
      </c>
      <c r="E3282">
        <f>VLOOKUP(D3282,LU_A!$C$2:$D$13,1,TRUE)</f>
        <v>1000</v>
      </c>
      <c r="F3282" t="str">
        <f>VLOOKUP($D3282,LU_A!$C$2:$D$13,2,TRUE)</f>
        <v>SmB</v>
      </c>
      <c r="G3282">
        <v>2060</v>
      </c>
      <c r="H3282" t="s">
        <v>8219</v>
      </c>
      <c r="I3282" t="s">
        <v>8224</v>
      </c>
      <c r="J3282" t="s">
        <v>8246</v>
      </c>
      <c r="K3282">
        <v>1433134800</v>
      </c>
      <c r="L3282" s="8">
        <f t="shared" si="510"/>
        <v>42156.208333333328</v>
      </c>
      <c r="M3282" s="8">
        <f t="shared" si="513"/>
        <v>42156</v>
      </c>
      <c r="N3282" s="9">
        <f t="shared" si="514"/>
        <v>0.20833333332848269</v>
      </c>
      <c r="O3282">
        <v>1430158198</v>
      </c>
      <c r="P3282" s="8">
        <f t="shared" si="511"/>
        <v>42121.756921296299</v>
      </c>
      <c r="Q3282" s="8">
        <f t="shared" si="515"/>
        <v>42121</v>
      </c>
      <c r="R3282" s="9">
        <f t="shared" si="516"/>
        <v>0.75692129629896954</v>
      </c>
      <c r="S3282" t="b">
        <v>0</v>
      </c>
      <c r="T3282">
        <v>30</v>
      </c>
      <c r="U3282">
        <f t="shared" si="517"/>
        <v>30</v>
      </c>
      <c r="V3282" t="str">
        <f t="shared" si="518"/>
        <v/>
      </c>
      <c r="W3282" t="b">
        <v>1</v>
      </c>
      <c r="X3282" t="s">
        <v>8269</v>
      </c>
      <c r="Y3282" s="3">
        <f t="shared" si="519"/>
        <v>1.03</v>
      </c>
      <c r="Z3282" s="4">
        <f t="shared" si="512"/>
        <v>68.666666666666671</v>
      </c>
      <c r="AA3282" t="s">
        <v>8313</v>
      </c>
      <c r="AB3282" t="s">
        <v>8314</v>
      </c>
      <c r="AC3282">
        <f>1</f>
        <v>1</v>
      </c>
    </row>
    <row r="3283" spans="1:29" ht="28.8" x14ac:dyDescent="0.3">
      <c r="A3283">
        <v>3281</v>
      </c>
      <c r="B3283" s="1" t="s">
        <v>3281</v>
      </c>
      <c r="C3283" s="1" t="s">
        <v>7391</v>
      </c>
      <c r="D3283">
        <v>5000</v>
      </c>
      <c r="E3283">
        <f>VLOOKUP(D3283,LU_A!$C$2:$D$13,1,TRUE)</f>
        <v>5000</v>
      </c>
      <c r="F3283" t="str">
        <f>VLOOKUP($D3283,LU_A!$C$2:$D$13,2,TRUE)</f>
        <v>SmC</v>
      </c>
      <c r="G3283">
        <v>6080</v>
      </c>
      <c r="H3283" t="s">
        <v>8219</v>
      </c>
      <c r="I3283" t="s">
        <v>8224</v>
      </c>
      <c r="J3283" t="s">
        <v>8246</v>
      </c>
      <c r="K3283">
        <v>1441153705</v>
      </c>
      <c r="L3283" s="8">
        <f t="shared" si="510"/>
        <v>42249.019733796296</v>
      </c>
      <c r="M3283" s="8">
        <f t="shared" si="513"/>
        <v>42249</v>
      </c>
      <c r="N3283" s="9">
        <f t="shared" si="514"/>
        <v>1.9733796296350192E-2</v>
      </c>
      <c r="O3283">
        <v>1438561705</v>
      </c>
      <c r="P3283" s="8">
        <f t="shared" si="511"/>
        <v>42219.019733796296</v>
      </c>
      <c r="Q3283" s="8">
        <f t="shared" si="515"/>
        <v>42219</v>
      </c>
      <c r="R3283" s="9">
        <f t="shared" si="516"/>
        <v>1.9733796296350192E-2</v>
      </c>
      <c r="S3283" t="b">
        <v>0</v>
      </c>
      <c r="T3283">
        <v>47</v>
      </c>
      <c r="U3283">
        <f t="shared" si="517"/>
        <v>47</v>
      </c>
      <c r="V3283" t="str">
        <f t="shared" si="518"/>
        <v/>
      </c>
      <c r="W3283" t="b">
        <v>1</v>
      </c>
      <c r="X3283" t="s">
        <v>8269</v>
      </c>
      <c r="Y3283" s="3">
        <f t="shared" si="519"/>
        <v>1.216</v>
      </c>
      <c r="Z3283" s="4">
        <f t="shared" si="512"/>
        <v>129.36170212765958</v>
      </c>
      <c r="AA3283" t="s">
        <v>8313</v>
      </c>
      <c r="AB3283" t="s">
        <v>8314</v>
      </c>
      <c r="AC3283">
        <f>1</f>
        <v>1</v>
      </c>
    </row>
    <row r="3284" spans="1:29" ht="43.2" x14ac:dyDescent="0.3">
      <c r="A3284">
        <v>3282</v>
      </c>
      <c r="B3284" s="1" t="s">
        <v>3282</v>
      </c>
      <c r="C3284" s="1" t="s">
        <v>7392</v>
      </c>
      <c r="D3284">
        <v>31000</v>
      </c>
      <c r="E3284">
        <f>VLOOKUP(D3284,LU_A!$C$2:$D$13,1,TRUE)</f>
        <v>30000</v>
      </c>
      <c r="F3284" t="str">
        <f>VLOOKUP($D3284,LU_A!$C$2:$D$13,2,TRUE)</f>
        <v>MedD</v>
      </c>
      <c r="G3284">
        <v>31820.5</v>
      </c>
      <c r="H3284" t="s">
        <v>8219</v>
      </c>
      <c r="I3284" t="s">
        <v>8224</v>
      </c>
      <c r="J3284" t="s">
        <v>8246</v>
      </c>
      <c r="K3284">
        <v>1461904788</v>
      </c>
      <c r="L3284" s="8">
        <f t="shared" si="510"/>
        <v>42489.19430555556</v>
      </c>
      <c r="M3284" s="8">
        <f t="shared" si="513"/>
        <v>42489</v>
      </c>
      <c r="N3284" s="9">
        <f t="shared" si="514"/>
        <v>0.19430555556027684</v>
      </c>
      <c r="O3284">
        <v>1458103188</v>
      </c>
      <c r="P3284" s="8">
        <f t="shared" si="511"/>
        <v>42445.19430555556</v>
      </c>
      <c r="Q3284" s="8">
        <f t="shared" si="515"/>
        <v>42445</v>
      </c>
      <c r="R3284" s="9">
        <f t="shared" si="516"/>
        <v>0.19430555556027684</v>
      </c>
      <c r="S3284" t="b">
        <v>0</v>
      </c>
      <c r="T3284">
        <v>237</v>
      </c>
      <c r="U3284">
        <f t="shared" si="517"/>
        <v>237</v>
      </c>
      <c r="V3284" t="str">
        <f t="shared" si="518"/>
        <v/>
      </c>
      <c r="W3284" t="b">
        <v>1</v>
      </c>
      <c r="X3284" t="s">
        <v>8269</v>
      </c>
      <c r="Y3284" s="3">
        <f t="shared" si="519"/>
        <v>1.026467741935484</v>
      </c>
      <c r="Z3284" s="4">
        <f t="shared" si="512"/>
        <v>134.26371308016877</v>
      </c>
      <c r="AA3284" t="s">
        <v>8313</v>
      </c>
      <c r="AB3284" t="s">
        <v>8314</v>
      </c>
      <c r="AC3284">
        <f>1</f>
        <v>1</v>
      </c>
    </row>
    <row r="3285" spans="1:29" ht="43.2" x14ac:dyDescent="0.3">
      <c r="A3285">
        <v>3283</v>
      </c>
      <c r="B3285" s="1" t="s">
        <v>3283</v>
      </c>
      <c r="C3285" s="1" t="s">
        <v>7393</v>
      </c>
      <c r="D3285">
        <v>800</v>
      </c>
      <c r="E3285">
        <f>VLOOKUP(D3285,LU_A!$C$2:$D$13,1,TRUE)</f>
        <v>0</v>
      </c>
      <c r="F3285" t="str">
        <f>VLOOKUP($D3285,LU_A!$C$2:$D$13,2,TRUE)</f>
        <v>SmA</v>
      </c>
      <c r="G3285">
        <v>838</v>
      </c>
      <c r="H3285" t="s">
        <v>8219</v>
      </c>
      <c r="I3285" t="s">
        <v>8225</v>
      </c>
      <c r="J3285" t="s">
        <v>8247</v>
      </c>
      <c r="K3285">
        <v>1455138000</v>
      </c>
      <c r="L3285" s="8">
        <f t="shared" si="510"/>
        <v>42410.875</v>
      </c>
      <c r="M3285" s="8">
        <f t="shared" si="513"/>
        <v>42410</v>
      </c>
      <c r="N3285" s="9">
        <f t="shared" si="514"/>
        <v>0.875</v>
      </c>
      <c r="O3285">
        <v>1452448298</v>
      </c>
      <c r="P3285" s="8">
        <f t="shared" si="511"/>
        <v>42379.74418981481</v>
      </c>
      <c r="Q3285" s="8">
        <f t="shared" si="515"/>
        <v>42379</v>
      </c>
      <c r="R3285" s="9">
        <f t="shared" si="516"/>
        <v>0.74418981480994262</v>
      </c>
      <c r="S3285" t="b">
        <v>0</v>
      </c>
      <c r="T3285">
        <v>47</v>
      </c>
      <c r="U3285">
        <f t="shared" si="517"/>
        <v>47</v>
      </c>
      <c r="V3285" t="str">
        <f t="shared" si="518"/>
        <v/>
      </c>
      <c r="W3285" t="b">
        <v>1</v>
      </c>
      <c r="X3285" t="s">
        <v>8269</v>
      </c>
      <c r="Y3285" s="3">
        <f t="shared" si="519"/>
        <v>1.0475000000000001</v>
      </c>
      <c r="Z3285" s="4">
        <f t="shared" si="512"/>
        <v>17.829787234042552</v>
      </c>
      <c r="AA3285" t="s">
        <v>8313</v>
      </c>
      <c r="AB3285" t="s">
        <v>8314</v>
      </c>
      <c r="AC3285">
        <f>1</f>
        <v>1</v>
      </c>
    </row>
    <row r="3286" spans="1:29" ht="43.2" x14ac:dyDescent="0.3">
      <c r="A3286">
        <v>3284</v>
      </c>
      <c r="B3286" s="1" t="s">
        <v>3284</v>
      </c>
      <c r="C3286" s="1" t="s">
        <v>7394</v>
      </c>
      <c r="D3286">
        <v>3000</v>
      </c>
      <c r="E3286">
        <f>VLOOKUP(D3286,LU_A!$C$2:$D$13,1,TRUE)</f>
        <v>1000</v>
      </c>
      <c r="F3286" t="str">
        <f>VLOOKUP($D3286,LU_A!$C$2:$D$13,2,TRUE)</f>
        <v>SmB</v>
      </c>
      <c r="G3286">
        <v>3048</v>
      </c>
      <c r="H3286" t="s">
        <v>8219</v>
      </c>
      <c r="I3286" t="s">
        <v>8224</v>
      </c>
      <c r="J3286" t="s">
        <v>8246</v>
      </c>
      <c r="K3286">
        <v>1454047140</v>
      </c>
      <c r="L3286" s="8">
        <f t="shared" si="510"/>
        <v>42398.249305555553</v>
      </c>
      <c r="M3286" s="8">
        <f t="shared" si="513"/>
        <v>42398</v>
      </c>
      <c r="N3286" s="9">
        <f t="shared" si="514"/>
        <v>0.24930555555329192</v>
      </c>
      <c r="O3286">
        <v>1452546853</v>
      </c>
      <c r="P3286" s="8">
        <f t="shared" si="511"/>
        <v>42380.884872685187</v>
      </c>
      <c r="Q3286" s="8">
        <f t="shared" si="515"/>
        <v>42380</v>
      </c>
      <c r="R3286" s="9">
        <f t="shared" si="516"/>
        <v>0.88487268518656492</v>
      </c>
      <c r="S3286" t="b">
        <v>0</v>
      </c>
      <c r="T3286">
        <v>15</v>
      </c>
      <c r="U3286">
        <f t="shared" si="517"/>
        <v>15</v>
      </c>
      <c r="V3286" t="str">
        <f t="shared" si="518"/>
        <v/>
      </c>
      <c r="W3286" t="b">
        <v>1</v>
      </c>
      <c r="X3286" t="s">
        <v>8269</v>
      </c>
      <c r="Y3286" s="3">
        <f t="shared" si="519"/>
        <v>1.016</v>
      </c>
      <c r="Z3286" s="4">
        <f t="shared" si="512"/>
        <v>203.2</v>
      </c>
      <c r="AA3286" t="s">
        <v>8313</v>
      </c>
      <c r="AB3286" t="s">
        <v>8314</v>
      </c>
      <c r="AC3286">
        <f>1</f>
        <v>1</v>
      </c>
    </row>
    <row r="3287" spans="1:29" x14ac:dyDescent="0.3">
      <c r="A3287">
        <v>3285</v>
      </c>
      <c r="B3287" s="1" t="s">
        <v>3285</v>
      </c>
      <c r="C3287" s="1" t="s">
        <v>7395</v>
      </c>
      <c r="D3287">
        <v>4999</v>
      </c>
      <c r="E3287">
        <f>VLOOKUP(D3287,LU_A!$C$2:$D$13,1,TRUE)</f>
        <v>1000</v>
      </c>
      <c r="F3287" t="str">
        <f>VLOOKUP($D3287,LU_A!$C$2:$D$13,2,TRUE)</f>
        <v>SmB</v>
      </c>
      <c r="G3287">
        <v>5604</v>
      </c>
      <c r="H3287" t="s">
        <v>8219</v>
      </c>
      <c r="I3287" t="s">
        <v>8224</v>
      </c>
      <c r="J3287" t="s">
        <v>8246</v>
      </c>
      <c r="K3287">
        <v>1488258000</v>
      </c>
      <c r="L3287" s="8">
        <f t="shared" si="510"/>
        <v>42794.208333333328</v>
      </c>
      <c r="M3287" s="8">
        <f t="shared" si="513"/>
        <v>42794</v>
      </c>
      <c r="N3287" s="9">
        <f t="shared" si="514"/>
        <v>0.20833333332848269</v>
      </c>
      <c r="O3287">
        <v>1485556626</v>
      </c>
      <c r="P3287" s="8">
        <f t="shared" si="511"/>
        <v>42762.942430555559</v>
      </c>
      <c r="Q3287" s="8">
        <f t="shared" si="515"/>
        <v>42762</v>
      </c>
      <c r="R3287" s="9">
        <f t="shared" si="516"/>
        <v>0.94243055555853061</v>
      </c>
      <c r="S3287" t="b">
        <v>0</v>
      </c>
      <c r="T3287">
        <v>81</v>
      </c>
      <c r="U3287">
        <f t="shared" si="517"/>
        <v>81</v>
      </c>
      <c r="V3287" t="str">
        <f t="shared" si="518"/>
        <v/>
      </c>
      <c r="W3287" t="b">
        <v>1</v>
      </c>
      <c r="X3287" t="s">
        <v>8269</v>
      </c>
      <c r="Y3287" s="3">
        <f t="shared" si="519"/>
        <v>1.1210242048409682</v>
      </c>
      <c r="Z3287" s="4">
        <f t="shared" si="512"/>
        <v>69.18518518518519</v>
      </c>
      <c r="AA3287" t="s">
        <v>8313</v>
      </c>
      <c r="AB3287" t="s">
        <v>8314</v>
      </c>
      <c r="AC3287">
        <f>1</f>
        <v>1</v>
      </c>
    </row>
    <row r="3288" spans="1:29" ht="57.6" x14ac:dyDescent="0.3">
      <c r="A3288">
        <v>3286</v>
      </c>
      <c r="B3288" s="1" t="s">
        <v>3286</v>
      </c>
      <c r="C3288" s="1" t="s">
        <v>7396</v>
      </c>
      <c r="D3288">
        <v>15000</v>
      </c>
      <c r="E3288">
        <f>VLOOKUP(D3288,LU_A!$C$2:$D$13,1,TRUE)</f>
        <v>15000</v>
      </c>
      <c r="F3288" t="str">
        <f>VLOOKUP($D3288,LU_A!$C$2:$D$13,2,TRUE)</f>
        <v>MedA</v>
      </c>
      <c r="G3288">
        <v>15265</v>
      </c>
      <c r="H3288" t="s">
        <v>8219</v>
      </c>
      <c r="I3288" t="s">
        <v>8224</v>
      </c>
      <c r="J3288" t="s">
        <v>8246</v>
      </c>
      <c r="K3288">
        <v>1471291782</v>
      </c>
      <c r="L3288" s="8">
        <f t="shared" si="510"/>
        <v>42597.840069444443</v>
      </c>
      <c r="M3288" s="8">
        <f t="shared" si="513"/>
        <v>42597</v>
      </c>
      <c r="N3288" s="9">
        <f t="shared" si="514"/>
        <v>0.84006944444263354</v>
      </c>
      <c r="O3288">
        <v>1468699782</v>
      </c>
      <c r="P3288" s="8">
        <f t="shared" si="511"/>
        <v>42567.840069444443</v>
      </c>
      <c r="Q3288" s="8">
        <f t="shared" si="515"/>
        <v>42567</v>
      </c>
      <c r="R3288" s="9">
        <f t="shared" si="516"/>
        <v>0.84006944444263354</v>
      </c>
      <c r="S3288" t="b">
        <v>0</v>
      </c>
      <c r="T3288">
        <v>122</v>
      </c>
      <c r="U3288">
        <f t="shared" si="517"/>
        <v>122</v>
      </c>
      <c r="V3288" t="str">
        <f t="shared" si="518"/>
        <v/>
      </c>
      <c r="W3288" t="b">
        <v>1</v>
      </c>
      <c r="X3288" t="s">
        <v>8269</v>
      </c>
      <c r="Y3288" s="3">
        <f t="shared" si="519"/>
        <v>1.0176666666666667</v>
      </c>
      <c r="Z3288" s="4">
        <f t="shared" si="512"/>
        <v>125.12295081967213</v>
      </c>
      <c r="AA3288" t="s">
        <v>8313</v>
      </c>
      <c r="AB3288" t="s">
        <v>8314</v>
      </c>
      <c r="AC3288">
        <f>1</f>
        <v>1</v>
      </c>
    </row>
    <row r="3289" spans="1:29" ht="28.8" x14ac:dyDescent="0.3">
      <c r="A3289">
        <v>3287</v>
      </c>
      <c r="B3289" s="1" t="s">
        <v>3287</v>
      </c>
      <c r="C3289" s="1" t="s">
        <v>7397</v>
      </c>
      <c r="D3289">
        <v>2500</v>
      </c>
      <c r="E3289">
        <f>VLOOKUP(D3289,LU_A!$C$2:$D$13,1,TRUE)</f>
        <v>1000</v>
      </c>
      <c r="F3289" t="str">
        <f>VLOOKUP($D3289,LU_A!$C$2:$D$13,2,TRUE)</f>
        <v>SmB</v>
      </c>
      <c r="G3289">
        <v>2500</v>
      </c>
      <c r="H3289" t="s">
        <v>8219</v>
      </c>
      <c r="I3289" t="s">
        <v>8229</v>
      </c>
      <c r="J3289" t="s">
        <v>8251</v>
      </c>
      <c r="K3289">
        <v>1448733628</v>
      </c>
      <c r="L3289" s="8">
        <f t="shared" si="510"/>
        <v>42336.750324074077</v>
      </c>
      <c r="M3289" s="8">
        <f t="shared" si="513"/>
        <v>42336</v>
      </c>
      <c r="N3289" s="9">
        <f t="shared" si="514"/>
        <v>0.75032407407707069</v>
      </c>
      <c r="O3289">
        <v>1446573628</v>
      </c>
      <c r="P3289" s="8">
        <f t="shared" si="511"/>
        <v>42311.750324074077</v>
      </c>
      <c r="Q3289" s="8">
        <f t="shared" si="515"/>
        <v>42311</v>
      </c>
      <c r="R3289" s="9">
        <f t="shared" si="516"/>
        <v>0.75032407407707069</v>
      </c>
      <c r="S3289" t="b">
        <v>0</v>
      </c>
      <c r="T3289">
        <v>34</v>
      </c>
      <c r="U3289">
        <f t="shared" si="517"/>
        <v>34</v>
      </c>
      <c r="V3289" t="str">
        <f t="shared" si="518"/>
        <v/>
      </c>
      <c r="W3289" t="b">
        <v>1</v>
      </c>
      <c r="X3289" t="s">
        <v>8269</v>
      </c>
      <c r="Y3289" s="3">
        <f t="shared" si="519"/>
        <v>1</v>
      </c>
      <c r="Z3289" s="4">
        <f t="shared" si="512"/>
        <v>73.529411764705884</v>
      </c>
      <c r="AA3289" t="s">
        <v>8313</v>
      </c>
      <c r="AB3289" t="s">
        <v>8314</v>
      </c>
      <c r="AC3289">
        <f>1</f>
        <v>1</v>
      </c>
    </row>
    <row r="3290" spans="1:29" ht="43.2" x14ac:dyDescent="0.3">
      <c r="A3290">
        <v>3288</v>
      </c>
      <c r="B3290" s="1" t="s">
        <v>3288</v>
      </c>
      <c r="C3290" s="1" t="s">
        <v>7398</v>
      </c>
      <c r="D3290">
        <v>10000</v>
      </c>
      <c r="E3290">
        <f>VLOOKUP(D3290,LU_A!$C$2:$D$13,1,TRUE)</f>
        <v>10000</v>
      </c>
      <c r="F3290" t="str">
        <f>VLOOKUP($D3290,LU_A!$C$2:$D$13,2,TRUE)</f>
        <v>SmD</v>
      </c>
      <c r="G3290">
        <v>10026.49</v>
      </c>
      <c r="H3290" t="s">
        <v>8219</v>
      </c>
      <c r="I3290" t="s">
        <v>8225</v>
      </c>
      <c r="J3290" t="s">
        <v>8247</v>
      </c>
      <c r="K3290">
        <v>1466463600</v>
      </c>
      <c r="L3290" s="8">
        <f t="shared" si="510"/>
        <v>42541.958333333328</v>
      </c>
      <c r="M3290" s="8">
        <f t="shared" si="513"/>
        <v>42541</v>
      </c>
      <c r="N3290" s="9">
        <f t="shared" si="514"/>
        <v>0.95833333332848269</v>
      </c>
      <c r="O3290">
        <v>1463337315</v>
      </c>
      <c r="P3290" s="8">
        <f t="shared" si="511"/>
        <v>42505.774479166663</v>
      </c>
      <c r="Q3290" s="8">
        <f t="shared" si="515"/>
        <v>42505</v>
      </c>
      <c r="R3290" s="9">
        <f t="shared" si="516"/>
        <v>0.77447916666278616</v>
      </c>
      <c r="S3290" t="b">
        <v>0</v>
      </c>
      <c r="T3290">
        <v>207</v>
      </c>
      <c r="U3290">
        <f t="shared" si="517"/>
        <v>207</v>
      </c>
      <c r="V3290" t="str">
        <f t="shared" si="518"/>
        <v/>
      </c>
      <c r="W3290" t="b">
        <v>1</v>
      </c>
      <c r="X3290" t="s">
        <v>8269</v>
      </c>
      <c r="Y3290" s="3">
        <f t="shared" si="519"/>
        <v>1.0026489999999999</v>
      </c>
      <c r="Z3290" s="4">
        <f t="shared" si="512"/>
        <v>48.437149758454105</v>
      </c>
      <c r="AA3290" t="s">
        <v>8313</v>
      </c>
      <c r="AB3290" t="s">
        <v>8314</v>
      </c>
      <c r="AC3290">
        <f>1</f>
        <v>1</v>
      </c>
    </row>
    <row r="3291" spans="1:29" ht="43.2" x14ac:dyDescent="0.3">
      <c r="A3291">
        <v>3289</v>
      </c>
      <c r="B3291" s="1" t="s">
        <v>3289</v>
      </c>
      <c r="C3291" s="1" t="s">
        <v>7399</v>
      </c>
      <c r="D3291">
        <v>500</v>
      </c>
      <c r="E3291">
        <f>VLOOKUP(D3291,LU_A!$C$2:$D$13,1,TRUE)</f>
        <v>0</v>
      </c>
      <c r="F3291" t="str">
        <f>VLOOKUP($D3291,LU_A!$C$2:$D$13,2,TRUE)</f>
        <v>SmA</v>
      </c>
      <c r="G3291">
        <v>665.21</v>
      </c>
      <c r="H3291" t="s">
        <v>8219</v>
      </c>
      <c r="I3291" t="s">
        <v>8225</v>
      </c>
      <c r="J3291" t="s">
        <v>8247</v>
      </c>
      <c r="K3291">
        <v>1487580602</v>
      </c>
      <c r="L3291" s="8">
        <f t="shared" si="510"/>
        <v>42786.368078703701</v>
      </c>
      <c r="M3291" s="8">
        <f t="shared" si="513"/>
        <v>42786</v>
      </c>
      <c r="N3291" s="9">
        <f t="shared" si="514"/>
        <v>0.36807870370103046</v>
      </c>
      <c r="O3291">
        <v>1485161402</v>
      </c>
      <c r="P3291" s="8">
        <f t="shared" si="511"/>
        <v>42758.368078703701</v>
      </c>
      <c r="Q3291" s="8">
        <f t="shared" si="515"/>
        <v>42758</v>
      </c>
      <c r="R3291" s="9">
        <f t="shared" si="516"/>
        <v>0.36807870370103046</v>
      </c>
      <c r="S3291" t="b">
        <v>0</v>
      </c>
      <c r="T3291">
        <v>25</v>
      </c>
      <c r="U3291">
        <f t="shared" si="517"/>
        <v>25</v>
      </c>
      <c r="V3291" t="str">
        <f t="shared" si="518"/>
        <v/>
      </c>
      <c r="W3291" t="b">
        <v>1</v>
      </c>
      <c r="X3291" t="s">
        <v>8269</v>
      </c>
      <c r="Y3291" s="3">
        <f t="shared" si="519"/>
        <v>1.3304200000000002</v>
      </c>
      <c r="Z3291" s="4">
        <f t="shared" si="512"/>
        <v>26.608400000000003</v>
      </c>
      <c r="AA3291" t="s">
        <v>8313</v>
      </c>
      <c r="AB3291" t="s">
        <v>8314</v>
      </c>
      <c r="AC3291">
        <f>1</f>
        <v>1</v>
      </c>
    </row>
    <row r="3292" spans="1:29" ht="72" x14ac:dyDescent="0.3">
      <c r="A3292">
        <v>3290</v>
      </c>
      <c r="B3292" s="1" t="s">
        <v>3290</v>
      </c>
      <c r="C3292" s="1" t="s">
        <v>7400</v>
      </c>
      <c r="D3292">
        <v>2000</v>
      </c>
      <c r="E3292">
        <f>VLOOKUP(D3292,LU_A!$C$2:$D$13,1,TRUE)</f>
        <v>1000</v>
      </c>
      <c r="F3292" t="str">
        <f>VLOOKUP($D3292,LU_A!$C$2:$D$13,2,TRUE)</f>
        <v>SmB</v>
      </c>
      <c r="G3292">
        <v>2424</v>
      </c>
      <c r="H3292" t="s">
        <v>8219</v>
      </c>
      <c r="I3292" t="s">
        <v>8225</v>
      </c>
      <c r="J3292" t="s">
        <v>8247</v>
      </c>
      <c r="K3292">
        <v>1489234891</v>
      </c>
      <c r="L3292" s="8">
        <f t="shared" si="510"/>
        <v>42805.51494212963</v>
      </c>
      <c r="M3292" s="8">
        <f t="shared" si="513"/>
        <v>42805</v>
      </c>
      <c r="N3292" s="9">
        <f t="shared" si="514"/>
        <v>0.51494212963007158</v>
      </c>
      <c r="O3292">
        <v>1486642891</v>
      </c>
      <c r="P3292" s="8">
        <f t="shared" si="511"/>
        <v>42775.51494212963</v>
      </c>
      <c r="Q3292" s="8">
        <f t="shared" si="515"/>
        <v>42775</v>
      </c>
      <c r="R3292" s="9">
        <f t="shared" si="516"/>
        <v>0.51494212963007158</v>
      </c>
      <c r="S3292" t="b">
        <v>0</v>
      </c>
      <c r="T3292">
        <v>72</v>
      </c>
      <c r="U3292">
        <f t="shared" si="517"/>
        <v>72</v>
      </c>
      <c r="V3292" t="str">
        <f t="shared" si="518"/>
        <v/>
      </c>
      <c r="W3292" t="b">
        <v>1</v>
      </c>
      <c r="X3292" t="s">
        <v>8269</v>
      </c>
      <c r="Y3292" s="3">
        <f t="shared" si="519"/>
        <v>1.212</v>
      </c>
      <c r="Z3292" s="4">
        <f t="shared" si="512"/>
        <v>33.666666666666664</v>
      </c>
      <c r="AA3292" t="s">
        <v>8313</v>
      </c>
      <c r="AB3292" t="s">
        <v>8314</v>
      </c>
      <c r="AC3292">
        <f>1</f>
        <v>1</v>
      </c>
    </row>
    <row r="3293" spans="1:29" ht="57.6" x14ac:dyDescent="0.3">
      <c r="A3293">
        <v>3291</v>
      </c>
      <c r="B3293" s="1" t="s">
        <v>3291</v>
      </c>
      <c r="C3293" s="1" t="s">
        <v>7401</v>
      </c>
      <c r="D3293">
        <v>500</v>
      </c>
      <c r="E3293">
        <f>VLOOKUP(D3293,LU_A!$C$2:$D$13,1,TRUE)</f>
        <v>0</v>
      </c>
      <c r="F3293" t="str">
        <f>VLOOKUP($D3293,LU_A!$C$2:$D$13,2,TRUE)</f>
        <v>SmA</v>
      </c>
      <c r="G3293">
        <v>570</v>
      </c>
      <c r="H3293" t="s">
        <v>8219</v>
      </c>
      <c r="I3293" t="s">
        <v>8224</v>
      </c>
      <c r="J3293" t="s">
        <v>8246</v>
      </c>
      <c r="K3293">
        <v>1442462340</v>
      </c>
      <c r="L3293" s="8">
        <f t="shared" si="510"/>
        <v>42264.165972222225</v>
      </c>
      <c r="M3293" s="8">
        <f t="shared" si="513"/>
        <v>42264</v>
      </c>
      <c r="N3293" s="9">
        <f t="shared" si="514"/>
        <v>0.16597222222480923</v>
      </c>
      <c r="O3293">
        <v>1439743900</v>
      </c>
      <c r="P3293" s="8">
        <f t="shared" si="511"/>
        <v>42232.702546296292</v>
      </c>
      <c r="Q3293" s="8">
        <f t="shared" si="515"/>
        <v>42232</v>
      </c>
      <c r="R3293" s="9">
        <f t="shared" si="516"/>
        <v>0.70254629629198462</v>
      </c>
      <c r="S3293" t="b">
        <v>0</v>
      </c>
      <c r="T3293">
        <v>14</v>
      </c>
      <c r="U3293">
        <f t="shared" si="517"/>
        <v>14</v>
      </c>
      <c r="V3293" t="str">
        <f t="shared" si="518"/>
        <v/>
      </c>
      <c r="W3293" t="b">
        <v>1</v>
      </c>
      <c r="X3293" t="s">
        <v>8269</v>
      </c>
      <c r="Y3293" s="3">
        <f t="shared" si="519"/>
        <v>1.1399999999999999</v>
      </c>
      <c r="Z3293" s="4">
        <f t="shared" si="512"/>
        <v>40.714285714285715</v>
      </c>
      <c r="AA3293" t="s">
        <v>8313</v>
      </c>
      <c r="AB3293" t="s">
        <v>8314</v>
      </c>
      <c r="AC3293">
        <f>1</f>
        <v>1</v>
      </c>
    </row>
    <row r="3294" spans="1:29" ht="43.2" x14ac:dyDescent="0.3">
      <c r="A3294">
        <v>3292</v>
      </c>
      <c r="B3294" s="1" t="s">
        <v>3292</v>
      </c>
      <c r="C3294" s="1" t="s">
        <v>7402</v>
      </c>
      <c r="D3294">
        <v>101</v>
      </c>
      <c r="E3294">
        <f>VLOOKUP(D3294,LU_A!$C$2:$D$13,1,TRUE)</f>
        <v>0</v>
      </c>
      <c r="F3294" t="str">
        <f>VLOOKUP($D3294,LU_A!$C$2:$D$13,2,TRUE)</f>
        <v>SmA</v>
      </c>
      <c r="G3294">
        <v>289</v>
      </c>
      <c r="H3294" t="s">
        <v>8219</v>
      </c>
      <c r="I3294" t="s">
        <v>8225</v>
      </c>
      <c r="J3294" t="s">
        <v>8247</v>
      </c>
      <c r="K3294">
        <v>1449257348</v>
      </c>
      <c r="L3294" s="8">
        <f t="shared" si="510"/>
        <v>42342.811898148153</v>
      </c>
      <c r="M3294" s="8">
        <f t="shared" si="513"/>
        <v>42342</v>
      </c>
      <c r="N3294" s="9">
        <f t="shared" si="514"/>
        <v>0.81189814815297723</v>
      </c>
      <c r="O3294">
        <v>1444069748</v>
      </c>
      <c r="P3294" s="8">
        <f t="shared" si="511"/>
        <v>42282.770231481481</v>
      </c>
      <c r="Q3294" s="8">
        <f t="shared" si="515"/>
        <v>42282</v>
      </c>
      <c r="R3294" s="9">
        <f t="shared" si="516"/>
        <v>0.77023148148145992</v>
      </c>
      <c r="S3294" t="b">
        <v>0</v>
      </c>
      <c r="T3294">
        <v>15</v>
      </c>
      <c r="U3294">
        <f t="shared" si="517"/>
        <v>15</v>
      </c>
      <c r="V3294" t="str">
        <f t="shared" si="518"/>
        <v/>
      </c>
      <c r="W3294" t="b">
        <v>1</v>
      </c>
      <c r="X3294" t="s">
        <v>8269</v>
      </c>
      <c r="Y3294" s="3">
        <f t="shared" si="519"/>
        <v>2.8613861386138613</v>
      </c>
      <c r="Z3294" s="4">
        <f t="shared" si="512"/>
        <v>19.266666666666666</v>
      </c>
      <c r="AA3294" t="s">
        <v>8313</v>
      </c>
      <c r="AB3294" t="s">
        <v>8314</v>
      </c>
      <c r="AC3294">
        <f>1</f>
        <v>1</v>
      </c>
    </row>
    <row r="3295" spans="1:29" ht="57.6" x14ac:dyDescent="0.3">
      <c r="A3295">
        <v>3293</v>
      </c>
      <c r="B3295" s="1" t="s">
        <v>3293</v>
      </c>
      <c r="C3295" s="1" t="s">
        <v>7403</v>
      </c>
      <c r="D3295">
        <v>4500</v>
      </c>
      <c r="E3295">
        <f>VLOOKUP(D3295,LU_A!$C$2:$D$13,1,TRUE)</f>
        <v>1000</v>
      </c>
      <c r="F3295" t="str">
        <f>VLOOKUP($D3295,LU_A!$C$2:$D$13,2,TRUE)</f>
        <v>SmB</v>
      </c>
      <c r="G3295">
        <v>7670</v>
      </c>
      <c r="H3295" t="s">
        <v>8219</v>
      </c>
      <c r="I3295" t="s">
        <v>8228</v>
      </c>
      <c r="J3295" t="s">
        <v>8250</v>
      </c>
      <c r="K3295">
        <v>1488622352</v>
      </c>
      <c r="L3295" s="8">
        <f t="shared" si="510"/>
        <v>42798.425370370373</v>
      </c>
      <c r="M3295" s="8">
        <f t="shared" si="513"/>
        <v>42798</v>
      </c>
      <c r="N3295" s="9">
        <f t="shared" si="514"/>
        <v>0.42537037037254777</v>
      </c>
      <c r="O3295">
        <v>1486030352</v>
      </c>
      <c r="P3295" s="8">
        <f t="shared" si="511"/>
        <v>42768.425370370373</v>
      </c>
      <c r="Q3295" s="8">
        <f t="shared" si="515"/>
        <v>42768</v>
      </c>
      <c r="R3295" s="9">
        <f t="shared" si="516"/>
        <v>0.42537037037254777</v>
      </c>
      <c r="S3295" t="b">
        <v>0</v>
      </c>
      <c r="T3295">
        <v>91</v>
      </c>
      <c r="U3295">
        <f t="shared" si="517"/>
        <v>91</v>
      </c>
      <c r="V3295" t="str">
        <f t="shared" si="518"/>
        <v/>
      </c>
      <c r="W3295" t="b">
        <v>1</v>
      </c>
      <c r="X3295" t="s">
        <v>8269</v>
      </c>
      <c r="Y3295" s="3">
        <f t="shared" si="519"/>
        <v>1.7044444444444444</v>
      </c>
      <c r="Z3295" s="4">
        <f t="shared" si="512"/>
        <v>84.285714285714292</v>
      </c>
      <c r="AA3295" t="s">
        <v>8313</v>
      </c>
      <c r="AB3295" t="s">
        <v>8314</v>
      </c>
      <c r="AC3295">
        <f>1</f>
        <v>1</v>
      </c>
    </row>
    <row r="3296" spans="1:29" ht="43.2" x14ac:dyDescent="0.3">
      <c r="A3296">
        <v>3294</v>
      </c>
      <c r="B3296" s="1" t="s">
        <v>3294</v>
      </c>
      <c r="C3296" s="1" t="s">
        <v>7404</v>
      </c>
      <c r="D3296">
        <v>600</v>
      </c>
      <c r="E3296">
        <f>VLOOKUP(D3296,LU_A!$C$2:$D$13,1,TRUE)</f>
        <v>0</v>
      </c>
      <c r="F3296" t="str">
        <f>VLOOKUP($D3296,LU_A!$C$2:$D$13,2,TRUE)</f>
        <v>SmA</v>
      </c>
      <c r="G3296">
        <v>710</v>
      </c>
      <c r="H3296" t="s">
        <v>8219</v>
      </c>
      <c r="I3296" t="s">
        <v>8225</v>
      </c>
      <c r="J3296" t="s">
        <v>8247</v>
      </c>
      <c r="K3296">
        <v>1434459554</v>
      </c>
      <c r="L3296" s="8">
        <f t="shared" si="510"/>
        <v>42171.541134259256</v>
      </c>
      <c r="M3296" s="8">
        <f t="shared" si="513"/>
        <v>42171</v>
      </c>
      <c r="N3296" s="9">
        <f t="shared" si="514"/>
        <v>0.54113425925606862</v>
      </c>
      <c r="O3296">
        <v>1431867554</v>
      </c>
      <c r="P3296" s="8">
        <f t="shared" si="511"/>
        <v>42141.541134259256</v>
      </c>
      <c r="Q3296" s="8">
        <f t="shared" si="515"/>
        <v>42141</v>
      </c>
      <c r="R3296" s="9">
        <f t="shared" si="516"/>
        <v>0.54113425925606862</v>
      </c>
      <c r="S3296" t="b">
        <v>0</v>
      </c>
      <c r="T3296">
        <v>24</v>
      </c>
      <c r="U3296">
        <f t="shared" si="517"/>
        <v>24</v>
      </c>
      <c r="V3296" t="str">
        <f t="shared" si="518"/>
        <v/>
      </c>
      <c r="W3296" t="b">
        <v>1</v>
      </c>
      <c r="X3296" t="s">
        <v>8269</v>
      </c>
      <c r="Y3296" s="3">
        <f t="shared" si="519"/>
        <v>1.1833333333333333</v>
      </c>
      <c r="Z3296" s="4">
        <f t="shared" si="512"/>
        <v>29.583333333333332</v>
      </c>
      <c r="AA3296" t="s">
        <v>8313</v>
      </c>
      <c r="AB3296" t="s">
        <v>8314</v>
      </c>
      <c r="AC3296">
        <f>1</f>
        <v>1</v>
      </c>
    </row>
    <row r="3297" spans="1:29" ht="43.2" x14ac:dyDescent="0.3">
      <c r="A3297">
        <v>3295</v>
      </c>
      <c r="B3297" s="1" t="s">
        <v>3295</v>
      </c>
      <c r="C3297" s="1" t="s">
        <v>7405</v>
      </c>
      <c r="D3297">
        <v>700</v>
      </c>
      <c r="E3297">
        <f>VLOOKUP(D3297,LU_A!$C$2:$D$13,1,TRUE)</f>
        <v>0</v>
      </c>
      <c r="F3297" t="str">
        <f>VLOOKUP($D3297,LU_A!$C$2:$D$13,2,TRUE)</f>
        <v>SmA</v>
      </c>
      <c r="G3297">
        <v>720.01</v>
      </c>
      <c r="H3297" t="s">
        <v>8219</v>
      </c>
      <c r="I3297" t="s">
        <v>8225</v>
      </c>
      <c r="J3297" t="s">
        <v>8247</v>
      </c>
      <c r="K3297">
        <v>1474886229</v>
      </c>
      <c r="L3297" s="8">
        <f t="shared" si="510"/>
        <v>42639.442465277782</v>
      </c>
      <c r="M3297" s="8">
        <f t="shared" si="513"/>
        <v>42639</v>
      </c>
      <c r="N3297" s="9">
        <f t="shared" si="514"/>
        <v>0.44246527778159361</v>
      </c>
      <c r="O3297">
        <v>1472294229</v>
      </c>
      <c r="P3297" s="8">
        <f t="shared" si="511"/>
        <v>42609.442465277782</v>
      </c>
      <c r="Q3297" s="8">
        <f t="shared" si="515"/>
        <v>42609</v>
      </c>
      <c r="R3297" s="9">
        <f t="shared" si="516"/>
        <v>0.44246527778159361</v>
      </c>
      <c r="S3297" t="b">
        <v>0</v>
      </c>
      <c r="T3297">
        <v>27</v>
      </c>
      <c r="U3297">
        <f t="shared" si="517"/>
        <v>27</v>
      </c>
      <c r="V3297" t="str">
        <f t="shared" si="518"/>
        <v/>
      </c>
      <c r="W3297" t="b">
        <v>1</v>
      </c>
      <c r="X3297" t="s">
        <v>8269</v>
      </c>
      <c r="Y3297" s="3">
        <f t="shared" si="519"/>
        <v>1.0285857142857142</v>
      </c>
      <c r="Z3297" s="4">
        <f t="shared" si="512"/>
        <v>26.667037037037037</v>
      </c>
      <c r="AA3297" t="s">
        <v>8313</v>
      </c>
      <c r="AB3297" t="s">
        <v>8314</v>
      </c>
      <c r="AC3297">
        <f>1</f>
        <v>1</v>
      </c>
    </row>
    <row r="3298" spans="1:29" ht="43.2" x14ac:dyDescent="0.3">
      <c r="A3298">
        <v>3296</v>
      </c>
      <c r="B3298" s="1" t="s">
        <v>3296</v>
      </c>
      <c r="C3298" s="1" t="s">
        <v>7406</v>
      </c>
      <c r="D3298">
        <v>1500</v>
      </c>
      <c r="E3298">
        <f>VLOOKUP(D3298,LU_A!$C$2:$D$13,1,TRUE)</f>
        <v>1000</v>
      </c>
      <c r="F3298" t="str">
        <f>VLOOKUP($D3298,LU_A!$C$2:$D$13,2,TRUE)</f>
        <v>SmB</v>
      </c>
      <c r="G3298">
        <v>2161</v>
      </c>
      <c r="H3298" t="s">
        <v>8219</v>
      </c>
      <c r="I3298" t="s">
        <v>8225</v>
      </c>
      <c r="J3298" t="s">
        <v>8247</v>
      </c>
      <c r="K3298">
        <v>1448229600</v>
      </c>
      <c r="L3298" s="8">
        <f t="shared" si="510"/>
        <v>42330.916666666672</v>
      </c>
      <c r="M3298" s="8">
        <f t="shared" si="513"/>
        <v>42330</v>
      </c>
      <c r="N3298" s="9">
        <f t="shared" si="514"/>
        <v>0.91666666667151731</v>
      </c>
      <c r="O3298">
        <v>1446401372</v>
      </c>
      <c r="P3298" s="8">
        <f t="shared" si="511"/>
        <v>42309.756620370375</v>
      </c>
      <c r="Q3298" s="8">
        <f t="shared" si="515"/>
        <v>42309</v>
      </c>
      <c r="R3298" s="9">
        <f t="shared" si="516"/>
        <v>0.75662037037545815</v>
      </c>
      <c r="S3298" t="b">
        <v>0</v>
      </c>
      <c r="T3298">
        <v>47</v>
      </c>
      <c r="U3298">
        <f t="shared" si="517"/>
        <v>47</v>
      </c>
      <c r="V3298" t="str">
        <f t="shared" si="518"/>
        <v/>
      </c>
      <c r="W3298" t="b">
        <v>1</v>
      </c>
      <c r="X3298" t="s">
        <v>8269</v>
      </c>
      <c r="Y3298" s="3">
        <f t="shared" si="519"/>
        <v>1.4406666666666668</v>
      </c>
      <c r="Z3298" s="4">
        <f t="shared" si="512"/>
        <v>45.978723404255319</v>
      </c>
      <c r="AA3298" t="s">
        <v>8313</v>
      </c>
      <c r="AB3298" t="s">
        <v>8314</v>
      </c>
      <c r="AC3298">
        <f>1</f>
        <v>1</v>
      </c>
    </row>
    <row r="3299" spans="1:29" ht="43.2" x14ac:dyDescent="0.3">
      <c r="A3299">
        <v>3297</v>
      </c>
      <c r="B3299" s="1" t="s">
        <v>3297</v>
      </c>
      <c r="C3299" s="1" t="s">
        <v>7407</v>
      </c>
      <c r="D3299">
        <v>5500</v>
      </c>
      <c r="E3299">
        <f>VLOOKUP(D3299,LU_A!$C$2:$D$13,1,TRUE)</f>
        <v>5000</v>
      </c>
      <c r="F3299" t="str">
        <f>VLOOKUP($D3299,LU_A!$C$2:$D$13,2,TRUE)</f>
        <v>SmC</v>
      </c>
      <c r="G3299">
        <v>5504</v>
      </c>
      <c r="H3299" t="s">
        <v>8219</v>
      </c>
      <c r="I3299" t="s">
        <v>8225</v>
      </c>
      <c r="J3299" t="s">
        <v>8247</v>
      </c>
      <c r="K3299">
        <v>1438037940</v>
      </c>
      <c r="L3299" s="8">
        <f t="shared" si="510"/>
        <v>42212.957638888889</v>
      </c>
      <c r="M3299" s="8">
        <f t="shared" si="513"/>
        <v>42212</v>
      </c>
      <c r="N3299" s="9">
        <f t="shared" si="514"/>
        <v>0.95763888888905058</v>
      </c>
      <c r="O3299">
        <v>1436380256</v>
      </c>
      <c r="P3299" s="8">
        <f t="shared" si="511"/>
        <v>42193.771481481483</v>
      </c>
      <c r="Q3299" s="8">
        <f t="shared" si="515"/>
        <v>42193</v>
      </c>
      <c r="R3299" s="9">
        <f t="shared" si="516"/>
        <v>0.77148148148262408</v>
      </c>
      <c r="S3299" t="b">
        <v>0</v>
      </c>
      <c r="T3299">
        <v>44</v>
      </c>
      <c r="U3299">
        <f t="shared" si="517"/>
        <v>44</v>
      </c>
      <c r="V3299" t="str">
        <f t="shared" si="518"/>
        <v/>
      </c>
      <c r="W3299" t="b">
        <v>1</v>
      </c>
      <c r="X3299" t="s">
        <v>8269</v>
      </c>
      <c r="Y3299" s="3">
        <f t="shared" si="519"/>
        <v>1.0007272727272727</v>
      </c>
      <c r="Z3299" s="4">
        <f t="shared" si="512"/>
        <v>125.09090909090909</v>
      </c>
      <c r="AA3299" t="s">
        <v>8313</v>
      </c>
      <c r="AB3299" t="s">
        <v>8314</v>
      </c>
      <c r="AC3299">
        <f>1</f>
        <v>1</v>
      </c>
    </row>
    <row r="3300" spans="1:29" ht="43.2" x14ac:dyDescent="0.3">
      <c r="A3300">
        <v>3298</v>
      </c>
      <c r="B3300" s="1" t="s">
        <v>3298</v>
      </c>
      <c r="C3300" s="1" t="s">
        <v>7408</v>
      </c>
      <c r="D3300">
        <v>10000</v>
      </c>
      <c r="E3300">
        <f>VLOOKUP(D3300,LU_A!$C$2:$D$13,1,TRUE)</f>
        <v>10000</v>
      </c>
      <c r="F3300" t="str">
        <f>VLOOKUP($D3300,LU_A!$C$2:$D$13,2,TRUE)</f>
        <v>SmD</v>
      </c>
      <c r="G3300">
        <v>10173</v>
      </c>
      <c r="H3300" t="s">
        <v>8219</v>
      </c>
      <c r="I3300" t="s">
        <v>8224</v>
      </c>
      <c r="J3300" t="s">
        <v>8246</v>
      </c>
      <c r="K3300">
        <v>1442102400</v>
      </c>
      <c r="L3300" s="8">
        <f t="shared" si="510"/>
        <v>42260</v>
      </c>
      <c r="M3300" s="8">
        <f t="shared" si="513"/>
        <v>42260</v>
      </c>
      <c r="N3300" s="9">
        <f t="shared" si="514"/>
        <v>0</v>
      </c>
      <c r="O3300">
        <v>1440370768</v>
      </c>
      <c r="P3300" s="8">
        <f t="shared" si="511"/>
        <v>42239.957962962959</v>
      </c>
      <c r="Q3300" s="8">
        <f t="shared" si="515"/>
        <v>42239</v>
      </c>
      <c r="R3300" s="9">
        <f t="shared" si="516"/>
        <v>0.95796296295884531</v>
      </c>
      <c r="S3300" t="b">
        <v>0</v>
      </c>
      <c r="T3300">
        <v>72</v>
      </c>
      <c r="U3300">
        <f t="shared" si="517"/>
        <v>72</v>
      </c>
      <c r="V3300" t="str">
        <f t="shared" si="518"/>
        <v/>
      </c>
      <c r="W3300" t="b">
        <v>1</v>
      </c>
      <c r="X3300" t="s">
        <v>8269</v>
      </c>
      <c r="Y3300" s="3">
        <f t="shared" si="519"/>
        <v>1.0173000000000001</v>
      </c>
      <c r="Z3300" s="4">
        <f t="shared" si="512"/>
        <v>141.29166666666666</v>
      </c>
      <c r="AA3300" t="s">
        <v>8313</v>
      </c>
      <c r="AB3300" t="s">
        <v>8314</v>
      </c>
      <c r="AC3300">
        <f>1</f>
        <v>1</v>
      </c>
    </row>
    <row r="3301" spans="1:29" ht="43.2" x14ac:dyDescent="0.3">
      <c r="A3301">
        <v>3299</v>
      </c>
      <c r="B3301" s="1" t="s">
        <v>3299</v>
      </c>
      <c r="C3301" s="1" t="s">
        <v>7409</v>
      </c>
      <c r="D3301">
        <v>3000</v>
      </c>
      <c r="E3301">
        <f>VLOOKUP(D3301,LU_A!$C$2:$D$13,1,TRUE)</f>
        <v>1000</v>
      </c>
      <c r="F3301" t="str">
        <f>VLOOKUP($D3301,LU_A!$C$2:$D$13,2,TRUE)</f>
        <v>SmB</v>
      </c>
      <c r="G3301">
        <v>3486</v>
      </c>
      <c r="H3301" t="s">
        <v>8219</v>
      </c>
      <c r="I3301" t="s">
        <v>8224</v>
      </c>
      <c r="J3301" t="s">
        <v>8246</v>
      </c>
      <c r="K3301">
        <v>1444860063</v>
      </c>
      <c r="L3301" s="8">
        <f t="shared" si="510"/>
        <v>42291.917395833334</v>
      </c>
      <c r="M3301" s="8">
        <f t="shared" si="513"/>
        <v>42291</v>
      </c>
      <c r="N3301" s="9">
        <f t="shared" si="514"/>
        <v>0.91739583333401242</v>
      </c>
      <c r="O3301">
        <v>1442268063</v>
      </c>
      <c r="P3301" s="8">
        <f t="shared" si="511"/>
        <v>42261.917395833334</v>
      </c>
      <c r="Q3301" s="8">
        <f t="shared" si="515"/>
        <v>42261</v>
      </c>
      <c r="R3301" s="9">
        <f t="shared" si="516"/>
        <v>0.91739583333401242</v>
      </c>
      <c r="S3301" t="b">
        <v>0</v>
      </c>
      <c r="T3301">
        <v>63</v>
      </c>
      <c r="U3301">
        <f t="shared" si="517"/>
        <v>63</v>
      </c>
      <c r="V3301" t="str">
        <f t="shared" si="518"/>
        <v/>
      </c>
      <c r="W3301" t="b">
        <v>1</v>
      </c>
      <c r="X3301" t="s">
        <v>8269</v>
      </c>
      <c r="Y3301" s="3">
        <f t="shared" si="519"/>
        <v>1.1619999999999999</v>
      </c>
      <c r="Z3301" s="4">
        <f t="shared" si="512"/>
        <v>55.333333333333336</v>
      </c>
      <c r="AA3301" t="s">
        <v>8313</v>
      </c>
      <c r="AB3301" t="s">
        <v>8314</v>
      </c>
      <c r="AC3301">
        <f>1</f>
        <v>1</v>
      </c>
    </row>
    <row r="3302" spans="1:29" ht="43.2" x14ac:dyDescent="0.3">
      <c r="A3302">
        <v>3300</v>
      </c>
      <c r="B3302" s="1" t="s">
        <v>3300</v>
      </c>
      <c r="C3302" s="1" t="s">
        <v>7410</v>
      </c>
      <c r="D3302">
        <v>3000</v>
      </c>
      <c r="E3302">
        <f>VLOOKUP(D3302,LU_A!$C$2:$D$13,1,TRUE)</f>
        <v>1000</v>
      </c>
      <c r="F3302" t="str">
        <f>VLOOKUP($D3302,LU_A!$C$2:$D$13,2,TRUE)</f>
        <v>SmB</v>
      </c>
      <c r="G3302">
        <v>4085</v>
      </c>
      <c r="H3302" t="s">
        <v>8219</v>
      </c>
      <c r="I3302" t="s">
        <v>8224</v>
      </c>
      <c r="J3302" t="s">
        <v>8246</v>
      </c>
      <c r="K3302">
        <v>1430329862</v>
      </c>
      <c r="L3302" s="8">
        <f t="shared" si="510"/>
        <v>42123.743773148148</v>
      </c>
      <c r="M3302" s="8">
        <f t="shared" si="513"/>
        <v>42123</v>
      </c>
      <c r="N3302" s="9">
        <f t="shared" si="514"/>
        <v>0.74377314814773854</v>
      </c>
      <c r="O3302">
        <v>1428515462</v>
      </c>
      <c r="P3302" s="8">
        <f t="shared" si="511"/>
        <v>42102.743773148148</v>
      </c>
      <c r="Q3302" s="8">
        <f t="shared" si="515"/>
        <v>42102</v>
      </c>
      <c r="R3302" s="9">
        <f t="shared" si="516"/>
        <v>0.74377314814773854</v>
      </c>
      <c r="S3302" t="b">
        <v>0</v>
      </c>
      <c r="T3302">
        <v>88</v>
      </c>
      <c r="U3302">
        <f t="shared" si="517"/>
        <v>88</v>
      </c>
      <c r="V3302" t="str">
        <f t="shared" si="518"/>
        <v/>
      </c>
      <c r="W3302" t="b">
        <v>1</v>
      </c>
      <c r="X3302" t="s">
        <v>8269</v>
      </c>
      <c r="Y3302" s="3">
        <f t="shared" si="519"/>
        <v>1.3616666666666666</v>
      </c>
      <c r="Z3302" s="4">
        <f t="shared" si="512"/>
        <v>46.420454545454547</v>
      </c>
      <c r="AA3302" t="s">
        <v>8313</v>
      </c>
      <c r="AB3302" t="s">
        <v>8314</v>
      </c>
      <c r="AC3302">
        <f>1</f>
        <v>1</v>
      </c>
    </row>
    <row r="3303" spans="1:29" ht="43.2" x14ac:dyDescent="0.3">
      <c r="A3303">
        <v>3301</v>
      </c>
      <c r="B3303" s="1" t="s">
        <v>3301</v>
      </c>
      <c r="C3303" s="1" t="s">
        <v>7411</v>
      </c>
      <c r="D3303">
        <v>3000</v>
      </c>
      <c r="E3303">
        <f>VLOOKUP(D3303,LU_A!$C$2:$D$13,1,TRUE)</f>
        <v>1000</v>
      </c>
      <c r="F3303" t="str">
        <f>VLOOKUP($D3303,LU_A!$C$2:$D$13,2,TRUE)</f>
        <v>SmB</v>
      </c>
      <c r="G3303">
        <v>4004</v>
      </c>
      <c r="H3303" t="s">
        <v>8219</v>
      </c>
      <c r="I3303" t="s">
        <v>8224</v>
      </c>
      <c r="J3303" t="s">
        <v>8246</v>
      </c>
      <c r="K3303">
        <v>1470034740</v>
      </c>
      <c r="L3303" s="8">
        <f t="shared" si="510"/>
        <v>42583.290972222225</v>
      </c>
      <c r="M3303" s="8">
        <f t="shared" si="513"/>
        <v>42583</v>
      </c>
      <c r="N3303" s="9">
        <f t="shared" si="514"/>
        <v>0.29097222222480923</v>
      </c>
      <c r="O3303">
        <v>1466185176</v>
      </c>
      <c r="P3303" s="8">
        <f t="shared" si="511"/>
        <v>42538.73583333334</v>
      </c>
      <c r="Q3303" s="8">
        <f t="shared" si="515"/>
        <v>42538</v>
      </c>
      <c r="R3303" s="9">
        <f t="shared" si="516"/>
        <v>0.73583333333954215</v>
      </c>
      <c r="S3303" t="b">
        <v>0</v>
      </c>
      <c r="T3303">
        <v>70</v>
      </c>
      <c r="U3303">
        <f t="shared" si="517"/>
        <v>70</v>
      </c>
      <c r="V3303" t="str">
        <f t="shared" si="518"/>
        <v/>
      </c>
      <c r="W3303" t="b">
        <v>1</v>
      </c>
      <c r="X3303" t="s">
        <v>8269</v>
      </c>
      <c r="Y3303" s="3">
        <f t="shared" si="519"/>
        <v>1.3346666666666667</v>
      </c>
      <c r="Z3303" s="4">
        <f t="shared" si="512"/>
        <v>57.2</v>
      </c>
      <c r="AA3303" t="s">
        <v>8313</v>
      </c>
      <c r="AB3303" t="s">
        <v>8314</v>
      </c>
      <c r="AC3303">
        <f>1</f>
        <v>1</v>
      </c>
    </row>
    <row r="3304" spans="1:29" x14ac:dyDescent="0.3">
      <c r="A3304">
        <v>3302</v>
      </c>
      <c r="B3304" s="1" t="s">
        <v>3302</v>
      </c>
      <c r="C3304" s="1" t="s">
        <v>7412</v>
      </c>
      <c r="D3304">
        <v>8400</v>
      </c>
      <c r="E3304">
        <f>VLOOKUP(D3304,LU_A!$C$2:$D$13,1,TRUE)</f>
        <v>5000</v>
      </c>
      <c r="F3304" t="str">
        <f>VLOOKUP($D3304,LU_A!$C$2:$D$13,2,TRUE)</f>
        <v>SmC</v>
      </c>
      <c r="G3304">
        <v>8685</v>
      </c>
      <c r="H3304" t="s">
        <v>8219</v>
      </c>
      <c r="I3304" t="s">
        <v>8227</v>
      </c>
      <c r="J3304" t="s">
        <v>8249</v>
      </c>
      <c r="K3304">
        <v>1481099176</v>
      </c>
      <c r="L3304" s="8">
        <f t="shared" si="510"/>
        <v>42711.35157407407</v>
      </c>
      <c r="M3304" s="8">
        <f t="shared" si="513"/>
        <v>42711</v>
      </c>
      <c r="N3304" s="9">
        <f t="shared" si="514"/>
        <v>0.35157407406950369</v>
      </c>
      <c r="O3304">
        <v>1478507176</v>
      </c>
      <c r="P3304" s="8">
        <f t="shared" si="511"/>
        <v>42681.35157407407</v>
      </c>
      <c r="Q3304" s="8">
        <f t="shared" si="515"/>
        <v>42681</v>
      </c>
      <c r="R3304" s="9">
        <f t="shared" si="516"/>
        <v>0.35157407406950369</v>
      </c>
      <c r="S3304" t="b">
        <v>0</v>
      </c>
      <c r="T3304">
        <v>50</v>
      </c>
      <c r="U3304">
        <f t="shared" si="517"/>
        <v>50</v>
      </c>
      <c r="V3304" t="str">
        <f t="shared" si="518"/>
        <v/>
      </c>
      <c r="W3304" t="b">
        <v>1</v>
      </c>
      <c r="X3304" t="s">
        <v>8269</v>
      </c>
      <c r="Y3304" s="3">
        <f t="shared" si="519"/>
        <v>1.0339285714285715</v>
      </c>
      <c r="Z3304" s="4">
        <f t="shared" si="512"/>
        <v>173.7</v>
      </c>
      <c r="AA3304" t="s">
        <v>8313</v>
      </c>
      <c r="AB3304" t="s">
        <v>8314</v>
      </c>
      <c r="AC3304">
        <f>1</f>
        <v>1</v>
      </c>
    </row>
    <row r="3305" spans="1:29" ht="43.2" x14ac:dyDescent="0.3">
      <c r="A3305">
        <v>3303</v>
      </c>
      <c r="B3305" s="1" t="s">
        <v>3303</v>
      </c>
      <c r="C3305" s="1" t="s">
        <v>7413</v>
      </c>
      <c r="D3305">
        <v>1800</v>
      </c>
      <c r="E3305">
        <f>VLOOKUP(D3305,LU_A!$C$2:$D$13,1,TRUE)</f>
        <v>1000</v>
      </c>
      <c r="F3305" t="str">
        <f>VLOOKUP($D3305,LU_A!$C$2:$D$13,2,TRUE)</f>
        <v>SmB</v>
      </c>
      <c r="G3305">
        <v>2086</v>
      </c>
      <c r="H3305" t="s">
        <v>8219</v>
      </c>
      <c r="I3305" t="s">
        <v>8224</v>
      </c>
      <c r="J3305" t="s">
        <v>8246</v>
      </c>
      <c r="K3305">
        <v>1427553484</v>
      </c>
      <c r="L3305" s="8">
        <f t="shared" si="510"/>
        <v>42091.609768518523</v>
      </c>
      <c r="M3305" s="8">
        <f t="shared" si="513"/>
        <v>42091</v>
      </c>
      <c r="N3305" s="9">
        <f t="shared" si="514"/>
        <v>0.60976851852319669</v>
      </c>
      <c r="O3305">
        <v>1424533084</v>
      </c>
      <c r="P3305" s="8">
        <f t="shared" si="511"/>
        <v>42056.65143518518</v>
      </c>
      <c r="Q3305" s="8">
        <f t="shared" si="515"/>
        <v>42056</v>
      </c>
      <c r="R3305" s="9">
        <f t="shared" si="516"/>
        <v>0.65143518518016208</v>
      </c>
      <c r="S3305" t="b">
        <v>0</v>
      </c>
      <c r="T3305">
        <v>35</v>
      </c>
      <c r="U3305">
        <f t="shared" si="517"/>
        <v>35</v>
      </c>
      <c r="V3305" t="str">
        <f t="shared" si="518"/>
        <v/>
      </c>
      <c r="W3305" t="b">
        <v>1</v>
      </c>
      <c r="X3305" t="s">
        <v>8269</v>
      </c>
      <c r="Y3305" s="3">
        <f t="shared" si="519"/>
        <v>1.1588888888888889</v>
      </c>
      <c r="Z3305" s="4">
        <f t="shared" si="512"/>
        <v>59.6</v>
      </c>
      <c r="AA3305" t="s">
        <v>8313</v>
      </c>
      <c r="AB3305" t="s">
        <v>8314</v>
      </c>
      <c r="AC3305">
        <f>1</f>
        <v>1</v>
      </c>
    </row>
    <row r="3306" spans="1:29" ht="43.2" x14ac:dyDescent="0.3">
      <c r="A3306">
        <v>3304</v>
      </c>
      <c r="B3306" s="1" t="s">
        <v>3304</v>
      </c>
      <c r="C3306" s="1" t="s">
        <v>7414</v>
      </c>
      <c r="D3306">
        <v>15000</v>
      </c>
      <c r="E3306">
        <f>VLOOKUP(D3306,LU_A!$C$2:$D$13,1,TRUE)</f>
        <v>15000</v>
      </c>
      <c r="F3306" t="str">
        <f>VLOOKUP($D3306,LU_A!$C$2:$D$13,2,TRUE)</f>
        <v>MedA</v>
      </c>
      <c r="G3306">
        <v>15677.5</v>
      </c>
      <c r="H3306" t="s">
        <v>8219</v>
      </c>
      <c r="I3306" t="s">
        <v>8224</v>
      </c>
      <c r="J3306" t="s">
        <v>8246</v>
      </c>
      <c r="K3306">
        <v>1482418752</v>
      </c>
      <c r="L3306" s="8">
        <f t="shared" si="510"/>
        <v>42726.624444444446</v>
      </c>
      <c r="M3306" s="8">
        <f t="shared" si="513"/>
        <v>42726</v>
      </c>
      <c r="N3306" s="9">
        <f t="shared" si="514"/>
        <v>0.62444444444554392</v>
      </c>
      <c r="O3306">
        <v>1479826752</v>
      </c>
      <c r="P3306" s="8">
        <f t="shared" si="511"/>
        <v>42696.624444444446</v>
      </c>
      <c r="Q3306" s="8">
        <f t="shared" si="515"/>
        <v>42696</v>
      </c>
      <c r="R3306" s="9">
        <f t="shared" si="516"/>
        <v>0.62444444444554392</v>
      </c>
      <c r="S3306" t="b">
        <v>0</v>
      </c>
      <c r="T3306">
        <v>175</v>
      </c>
      <c r="U3306">
        <f t="shared" si="517"/>
        <v>175</v>
      </c>
      <c r="V3306" t="str">
        <f t="shared" si="518"/>
        <v/>
      </c>
      <c r="W3306" t="b">
        <v>1</v>
      </c>
      <c r="X3306" t="s">
        <v>8269</v>
      </c>
      <c r="Y3306" s="3">
        <f t="shared" si="519"/>
        <v>1.0451666666666666</v>
      </c>
      <c r="Z3306" s="4">
        <f t="shared" si="512"/>
        <v>89.585714285714289</v>
      </c>
      <c r="AA3306" t="s">
        <v>8313</v>
      </c>
      <c r="AB3306" t="s">
        <v>8314</v>
      </c>
      <c r="AC3306">
        <f>1</f>
        <v>1</v>
      </c>
    </row>
    <row r="3307" spans="1:29" ht="43.2" x14ac:dyDescent="0.3">
      <c r="A3307">
        <v>3305</v>
      </c>
      <c r="B3307" s="1" t="s">
        <v>3305</v>
      </c>
      <c r="C3307" s="1" t="s">
        <v>7415</v>
      </c>
      <c r="D3307">
        <v>4000</v>
      </c>
      <c r="E3307">
        <f>VLOOKUP(D3307,LU_A!$C$2:$D$13,1,TRUE)</f>
        <v>1000</v>
      </c>
      <c r="F3307" t="str">
        <f>VLOOKUP($D3307,LU_A!$C$2:$D$13,2,TRUE)</f>
        <v>SmB</v>
      </c>
      <c r="G3307">
        <v>4081</v>
      </c>
      <c r="H3307" t="s">
        <v>8219</v>
      </c>
      <c r="I3307" t="s">
        <v>8224</v>
      </c>
      <c r="J3307" t="s">
        <v>8246</v>
      </c>
      <c r="K3307">
        <v>1438374748</v>
      </c>
      <c r="L3307" s="8">
        <f t="shared" si="510"/>
        <v>42216.855879629627</v>
      </c>
      <c r="M3307" s="8">
        <f t="shared" si="513"/>
        <v>42216</v>
      </c>
      <c r="N3307" s="9">
        <f t="shared" si="514"/>
        <v>0.85587962962745223</v>
      </c>
      <c r="O3307">
        <v>1435782748</v>
      </c>
      <c r="P3307" s="8">
        <f t="shared" si="511"/>
        <v>42186.855879629627</v>
      </c>
      <c r="Q3307" s="8">
        <f t="shared" si="515"/>
        <v>42186</v>
      </c>
      <c r="R3307" s="9">
        <f t="shared" si="516"/>
        <v>0.85587962962745223</v>
      </c>
      <c r="S3307" t="b">
        <v>0</v>
      </c>
      <c r="T3307">
        <v>20</v>
      </c>
      <c r="U3307">
        <f t="shared" si="517"/>
        <v>20</v>
      </c>
      <c r="V3307" t="str">
        <f t="shared" si="518"/>
        <v/>
      </c>
      <c r="W3307" t="b">
        <v>1</v>
      </c>
      <c r="X3307" t="s">
        <v>8269</v>
      </c>
      <c r="Y3307" s="3">
        <f t="shared" si="519"/>
        <v>1.0202500000000001</v>
      </c>
      <c r="Z3307" s="4">
        <f t="shared" si="512"/>
        <v>204.05</v>
      </c>
      <c r="AA3307" t="s">
        <v>8313</v>
      </c>
      <c r="AB3307" t="s">
        <v>8314</v>
      </c>
      <c r="AC3307">
        <f>1</f>
        <v>1</v>
      </c>
    </row>
    <row r="3308" spans="1:29" ht="57.6" x14ac:dyDescent="0.3">
      <c r="A3308">
        <v>3306</v>
      </c>
      <c r="B3308" s="1" t="s">
        <v>3306</v>
      </c>
      <c r="C3308" s="1" t="s">
        <v>7416</v>
      </c>
      <c r="D3308">
        <v>1500</v>
      </c>
      <c r="E3308">
        <f>VLOOKUP(D3308,LU_A!$C$2:$D$13,1,TRUE)</f>
        <v>1000</v>
      </c>
      <c r="F3308" t="str">
        <f>VLOOKUP($D3308,LU_A!$C$2:$D$13,2,TRUE)</f>
        <v>SmB</v>
      </c>
      <c r="G3308">
        <v>2630</v>
      </c>
      <c r="H3308" t="s">
        <v>8219</v>
      </c>
      <c r="I3308" t="s">
        <v>8224</v>
      </c>
      <c r="J3308" t="s">
        <v>8246</v>
      </c>
      <c r="K3308">
        <v>1465527600</v>
      </c>
      <c r="L3308" s="8">
        <f t="shared" si="510"/>
        <v>42531.125</v>
      </c>
      <c r="M3308" s="8">
        <f t="shared" si="513"/>
        <v>42531</v>
      </c>
      <c r="N3308" s="9">
        <f t="shared" si="514"/>
        <v>0.125</v>
      </c>
      <c r="O3308">
        <v>1462252542</v>
      </c>
      <c r="P3308" s="8">
        <f t="shared" si="511"/>
        <v>42493.219236111108</v>
      </c>
      <c r="Q3308" s="8">
        <f t="shared" si="515"/>
        <v>42493</v>
      </c>
      <c r="R3308" s="9">
        <f t="shared" si="516"/>
        <v>0.21923611110833008</v>
      </c>
      <c r="S3308" t="b">
        <v>0</v>
      </c>
      <c r="T3308">
        <v>54</v>
      </c>
      <c r="U3308">
        <f t="shared" si="517"/>
        <v>54</v>
      </c>
      <c r="V3308" t="str">
        <f t="shared" si="518"/>
        <v/>
      </c>
      <c r="W3308" t="b">
        <v>1</v>
      </c>
      <c r="X3308" t="s">
        <v>8269</v>
      </c>
      <c r="Y3308" s="3">
        <f t="shared" si="519"/>
        <v>1.7533333333333334</v>
      </c>
      <c r="Z3308" s="4">
        <f t="shared" si="512"/>
        <v>48.703703703703702</v>
      </c>
      <c r="AA3308" t="s">
        <v>8313</v>
      </c>
      <c r="AB3308" t="s">
        <v>8314</v>
      </c>
      <c r="AC3308">
        <f>1</f>
        <v>1</v>
      </c>
    </row>
    <row r="3309" spans="1:29" ht="43.2" x14ac:dyDescent="0.3">
      <c r="A3309">
        <v>3307</v>
      </c>
      <c r="B3309" s="1" t="s">
        <v>3307</v>
      </c>
      <c r="C3309" s="1" t="s">
        <v>7417</v>
      </c>
      <c r="D3309">
        <v>1000</v>
      </c>
      <c r="E3309">
        <f>VLOOKUP(D3309,LU_A!$C$2:$D$13,1,TRUE)</f>
        <v>1000</v>
      </c>
      <c r="F3309" t="str">
        <f>VLOOKUP($D3309,LU_A!$C$2:$D$13,2,TRUE)</f>
        <v>SmB</v>
      </c>
      <c r="G3309">
        <v>1066.8</v>
      </c>
      <c r="H3309" t="s">
        <v>8219</v>
      </c>
      <c r="I3309" t="s">
        <v>8224</v>
      </c>
      <c r="J3309" t="s">
        <v>8246</v>
      </c>
      <c r="K3309">
        <v>1463275339</v>
      </c>
      <c r="L3309" s="8">
        <f t="shared" si="510"/>
        <v>42505.057164351849</v>
      </c>
      <c r="M3309" s="8">
        <f t="shared" si="513"/>
        <v>42505</v>
      </c>
      <c r="N3309" s="9">
        <f t="shared" si="514"/>
        <v>5.7164351848769002E-2</v>
      </c>
      <c r="O3309">
        <v>1460683339</v>
      </c>
      <c r="P3309" s="8">
        <f t="shared" si="511"/>
        <v>42475.057164351849</v>
      </c>
      <c r="Q3309" s="8">
        <f t="shared" si="515"/>
        <v>42475</v>
      </c>
      <c r="R3309" s="9">
        <f t="shared" si="516"/>
        <v>5.7164351848769002E-2</v>
      </c>
      <c r="S3309" t="b">
        <v>0</v>
      </c>
      <c r="T3309">
        <v>20</v>
      </c>
      <c r="U3309">
        <f t="shared" si="517"/>
        <v>20</v>
      </c>
      <c r="V3309" t="str">
        <f t="shared" si="518"/>
        <v/>
      </c>
      <c r="W3309" t="b">
        <v>1</v>
      </c>
      <c r="X3309" t="s">
        <v>8269</v>
      </c>
      <c r="Y3309" s="3">
        <f t="shared" si="519"/>
        <v>1.0668</v>
      </c>
      <c r="Z3309" s="4">
        <f t="shared" si="512"/>
        <v>53.339999999999996</v>
      </c>
      <c r="AA3309" t="s">
        <v>8313</v>
      </c>
      <c r="AB3309" t="s">
        <v>8314</v>
      </c>
      <c r="AC3309">
        <f>1</f>
        <v>1</v>
      </c>
    </row>
    <row r="3310" spans="1:29" ht="43.2" x14ac:dyDescent="0.3">
      <c r="A3310">
        <v>3308</v>
      </c>
      <c r="B3310" s="1" t="s">
        <v>3308</v>
      </c>
      <c r="C3310" s="1" t="s">
        <v>7418</v>
      </c>
      <c r="D3310">
        <v>3500</v>
      </c>
      <c r="E3310">
        <f>VLOOKUP(D3310,LU_A!$C$2:$D$13,1,TRUE)</f>
        <v>1000</v>
      </c>
      <c r="F3310" t="str">
        <f>VLOOKUP($D3310,LU_A!$C$2:$D$13,2,TRUE)</f>
        <v>SmB</v>
      </c>
      <c r="G3310">
        <v>4280</v>
      </c>
      <c r="H3310" t="s">
        <v>8219</v>
      </c>
      <c r="I3310" t="s">
        <v>8224</v>
      </c>
      <c r="J3310" t="s">
        <v>8246</v>
      </c>
      <c r="K3310">
        <v>1460581365</v>
      </c>
      <c r="L3310" s="8">
        <f t="shared" si="510"/>
        <v>42473.876909722225</v>
      </c>
      <c r="M3310" s="8">
        <f t="shared" si="513"/>
        <v>42473</v>
      </c>
      <c r="N3310" s="9">
        <f t="shared" si="514"/>
        <v>0.87690972222480923</v>
      </c>
      <c r="O3310">
        <v>1458766965</v>
      </c>
      <c r="P3310" s="8">
        <f t="shared" si="511"/>
        <v>42452.876909722225</v>
      </c>
      <c r="Q3310" s="8">
        <f t="shared" si="515"/>
        <v>42452</v>
      </c>
      <c r="R3310" s="9">
        <f t="shared" si="516"/>
        <v>0.87690972222480923</v>
      </c>
      <c r="S3310" t="b">
        <v>0</v>
      </c>
      <c r="T3310">
        <v>57</v>
      </c>
      <c r="U3310">
        <f t="shared" si="517"/>
        <v>57</v>
      </c>
      <c r="V3310" t="str">
        <f t="shared" si="518"/>
        <v/>
      </c>
      <c r="W3310" t="b">
        <v>1</v>
      </c>
      <c r="X3310" t="s">
        <v>8269</v>
      </c>
      <c r="Y3310" s="3">
        <f t="shared" si="519"/>
        <v>1.2228571428571429</v>
      </c>
      <c r="Z3310" s="4">
        <f t="shared" si="512"/>
        <v>75.087719298245617</v>
      </c>
      <c r="AA3310" t="s">
        <v>8313</v>
      </c>
      <c r="AB3310" t="s">
        <v>8314</v>
      </c>
      <c r="AC3310">
        <f>1</f>
        <v>1</v>
      </c>
    </row>
    <row r="3311" spans="1:29" ht="28.8" x14ac:dyDescent="0.3">
      <c r="A3311">
        <v>3309</v>
      </c>
      <c r="B3311" s="1" t="s">
        <v>3309</v>
      </c>
      <c r="C3311" s="1" t="s">
        <v>7419</v>
      </c>
      <c r="D3311">
        <v>350</v>
      </c>
      <c r="E3311">
        <f>VLOOKUP(D3311,LU_A!$C$2:$D$13,1,TRUE)</f>
        <v>0</v>
      </c>
      <c r="F3311" t="str">
        <f>VLOOKUP($D3311,LU_A!$C$2:$D$13,2,TRUE)</f>
        <v>SmA</v>
      </c>
      <c r="G3311">
        <v>558</v>
      </c>
      <c r="H3311" t="s">
        <v>8219</v>
      </c>
      <c r="I3311" t="s">
        <v>8225</v>
      </c>
      <c r="J3311" t="s">
        <v>8247</v>
      </c>
      <c r="K3311">
        <v>1476632178</v>
      </c>
      <c r="L3311" s="8">
        <f t="shared" si="510"/>
        <v>42659.650208333333</v>
      </c>
      <c r="M3311" s="8">
        <f t="shared" si="513"/>
        <v>42659</v>
      </c>
      <c r="N3311" s="9">
        <f t="shared" si="514"/>
        <v>0.65020833333255723</v>
      </c>
      <c r="O3311">
        <v>1473953778</v>
      </c>
      <c r="P3311" s="8">
        <f t="shared" si="511"/>
        <v>42628.650208333333</v>
      </c>
      <c r="Q3311" s="8">
        <f t="shared" si="515"/>
        <v>42628</v>
      </c>
      <c r="R3311" s="9">
        <f t="shared" si="516"/>
        <v>0.65020833333255723</v>
      </c>
      <c r="S3311" t="b">
        <v>0</v>
      </c>
      <c r="T3311">
        <v>31</v>
      </c>
      <c r="U3311">
        <f t="shared" si="517"/>
        <v>31</v>
      </c>
      <c r="V3311" t="str">
        <f t="shared" si="518"/>
        <v/>
      </c>
      <c r="W3311" t="b">
        <v>1</v>
      </c>
      <c r="X3311" t="s">
        <v>8269</v>
      </c>
      <c r="Y3311" s="3">
        <f t="shared" si="519"/>
        <v>1.5942857142857143</v>
      </c>
      <c r="Z3311" s="4">
        <f t="shared" si="512"/>
        <v>18</v>
      </c>
      <c r="AA3311" t="s">
        <v>8313</v>
      </c>
      <c r="AB3311" t="s">
        <v>8314</v>
      </c>
      <c r="AC3311">
        <f>1</f>
        <v>1</v>
      </c>
    </row>
    <row r="3312" spans="1:29" ht="28.8" x14ac:dyDescent="0.3">
      <c r="A3312">
        <v>3310</v>
      </c>
      <c r="B3312" s="1" t="s">
        <v>3310</v>
      </c>
      <c r="C3312" s="1" t="s">
        <v>7420</v>
      </c>
      <c r="D3312">
        <v>6500</v>
      </c>
      <c r="E3312">
        <f>VLOOKUP(D3312,LU_A!$C$2:$D$13,1,TRUE)</f>
        <v>5000</v>
      </c>
      <c r="F3312" t="str">
        <f>VLOOKUP($D3312,LU_A!$C$2:$D$13,2,TRUE)</f>
        <v>SmC</v>
      </c>
      <c r="G3312">
        <v>6505</v>
      </c>
      <c r="H3312" t="s">
        <v>8219</v>
      </c>
      <c r="I3312" t="s">
        <v>8224</v>
      </c>
      <c r="J3312" t="s">
        <v>8246</v>
      </c>
      <c r="K3312">
        <v>1444169825</v>
      </c>
      <c r="L3312" s="8">
        <f t="shared" si="510"/>
        <v>42283.928530092591</v>
      </c>
      <c r="M3312" s="8">
        <f t="shared" si="513"/>
        <v>42283</v>
      </c>
      <c r="N3312" s="9">
        <f t="shared" si="514"/>
        <v>0.92853009259124519</v>
      </c>
      <c r="O3312">
        <v>1441577825</v>
      </c>
      <c r="P3312" s="8">
        <f t="shared" si="511"/>
        <v>42253.928530092591</v>
      </c>
      <c r="Q3312" s="8">
        <f t="shared" si="515"/>
        <v>42253</v>
      </c>
      <c r="R3312" s="9">
        <f t="shared" si="516"/>
        <v>0.92853009259124519</v>
      </c>
      <c r="S3312" t="b">
        <v>0</v>
      </c>
      <c r="T3312">
        <v>31</v>
      </c>
      <c r="U3312">
        <f t="shared" si="517"/>
        <v>31</v>
      </c>
      <c r="V3312" t="str">
        <f t="shared" si="518"/>
        <v/>
      </c>
      <c r="W3312" t="b">
        <v>1</v>
      </c>
      <c r="X3312" t="s">
        <v>8269</v>
      </c>
      <c r="Y3312" s="3">
        <f t="shared" si="519"/>
        <v>1.0007692307692309</v>
      </c>
      <c r="Z3312" s="4">
        <f t="shared" si="512"/>
        <v>209.83870967741936</v>
      </c>
      <c r="AA3312" t="s">
        <v>8313</v>
      </c>
      <c r="AB3312" t="s">
        <v>8314</v>
      </c>
      <c r="AC3312">
        <f>1</f>
        <v>1</v>
      </c>
    </row>
    <row r="3313" spans="1:29" ht="43.2" x14ac:dyDescent="0.3">
      <c r="A3313">
        <v>3311</v>
      </c>
      <c r="B3313" s="1" t="s">
        <v>3311</v>
      </c>
      <c r="C3313" s="1" t="s">
        <v>7421</v>
      </c>
      <c r="D3313">
        <v>2500</v>
      </c>
      <c r="E3313">
        <f>VLOOKUP(D3313,LU_A!$C$2:$D$13,1,TRUE)</f>
        <v>1000</v>
      </c>
      <c r="F3313" t="str">
        <f>VLOOKUP($D3313,LU_A!$C$2:$D$13,2,TRUE)</f>
        <v>SmB</v>
      </c>
      <c r="G3313">
        <v>2746</v>
      </c>
      <c r="H3313" t="s">
        <v>8219</v>
      </c>
      <c r="I3313" t="s">
        <v>8224</v>
      </c>
      <c r="J3313" t="s">
        <v>8246</v>
      </c>
      <c r="K3313">
        <v>1445065210</v>
      </c>
      <c r="L3313" s="8">
        <f t="shared" si="510"/>
        <v>42294.29178240741</v>
      </c>
      <c r="M3313" s="8">
        <f t="shared" si="513"/>
        <v>42294</v>
      </c>
      <c r="N3313" s="9">
        <f t="shared" si="514"/>
        <v>0.29178240741021</v>
      </c>
      <c r="O3313">
        <v>1442473210</v>
      </c>
      <c r="P3313" s="8">
        <f t="shared" si="511"/>
        <v>42264.29178240741</v>
      </c>
      <c r="Q3313" s="8">
        <f t="shared" si="515"/>
        <v>42264</v>
      </c>
      <c r="R3313" s="9">
        <f t="shared" si="516"/>
        <v>0.29178240741021</v>
      </c>
      <c r="S3313" t="b">
        <v>0</v>
      </c>
      <c r="T3313">
        <v>45</v>
      </c>
      <c r="U3313">
        <f t="shared" si="517"/>
        <v>45</v>
      </c>
      <c r="V3313" t="str">
        <f t="shared" si="518"/>
        <v/>
      </c>
      <c r="W3313" t="b">
        <v>1</v>
      </c>
      <c r="X3313" t="s">
        <v>8269</v>
      </c>
      <c r="Y3313" s="3">
        <f t="shared" si="519"/>
        <v>1.0984</v>
      </c>
      <c r="Z3313" s="4">
        <f t="shared" si="512"/>
        <v>61.022222222222226</v>
      </c>
      <c r="AA3313" t="s">
        <v>8313</v>
      </c>
      <c r="AB3313" t="s">
        <v>8314</v>
      </c>
      <c r="AC3313">
        <f>1</f>
        <v>1</v>
      </c>
    </row>
    <row r="3314" spans="1:29" ht="43.2" x14ac:dyDescent="0.3">
      <c r="A3314">
        <v>3312</v>
      </c>
      <c r="B3314" s="1" t="s">
        <v>3312</v>
      </c>
      <c r="C3314" s="1" t="s">
        <v>7422</v>
      </c>
      <c r="D3314">
        <v>2500</v>
      </c>
      <c r="E3314">
        <f>VLOOKUP(D3314,LU_A!$C$2:$D$13,1,TRUE)</f>
        <v>1000</v>
      </c>
      <c r="F3314" t="str">
        <f>VLOOKUP($D3314,LU_A!$C$2:$D$13,2,TRUE)</f>
        <v>SmB</v>
      </c>
      <c r="G3314">
        <v>2501</v>
      </c>
      <c r="H3314" t="s">
        <v>8219</v>
      </c>
      <c r="I3314" t="s">
        <v>8224</v>
      </c>
      <c r="J3314" t="s">
        <v>8246</v>
      </c>
      <c r="K3314">
        <v>1478901600</v>
      </c>
      <c r="L3314" s="8">
        <f t="shared" si="510"/>
        <v>42685.916666666672</v>
      </c>
      <c r="M3314" s="8">
        <f t="shared" si="513"/>
        <v>42685</v>
      </c>
      <c r="N3314" s="9">
        <f t="shared" si="514"/>
        <v>0.91666666667151731</v>
      </c>
      <c r="O3314">
        <v>1477077946</v>
      </c>
      <c r="P3314" s="8">
        <f t="shared" si="511"/>
        <v>42664.809560185182</v>
      </c>
      <c r="Q3314" s="8">
        <f t="shared" si="515"/>
        <v>42664</v>
      </c>
      <c r="R3314" s="9">
        <f t="shared" si="516"/>
        <v>0.80956018518190831</v>
      </c>
      <c r="S3314" t="b">
        <v>0</v>
      </c>
      <c r="T3314">
        <v>41</v>
      </c>
      <c r="U3314">
        <f t="shared" si="517"/>
        <v>41</v>
      </c>
      <c r="V3314" t="str">
        <f t="shared" si="518"/>
        <v/>
      </c>
      <c r="W3314" t="b">
        <v>1</v>
      </c>
      <c r="X3314" t="s">
        <v>8269</v>
      </c>
      <c r="Y3314" s="3">
        <f t="shared" si="519"/>
        <v>1.0004</v>
      </c>
      <c r="Z3314" s="4">
        <f t="shared" si="512"/>
        <v>61</v>
      </c>
      <c r="AA3314" t="s">
        <v>8313</v>
      </c>
      <c r="AB3314" t="s">
        <v>8314</v>
      </c>
      <c r="AC3314">
        <f>1</f>
        <v>1</v>
      </c>
    </row>
    <row r="3315" spans="1:29" ht="43.2" x14ac:dyDescent="0.3">
      <c r="A3315">
        <v>3313</v>
      </c>
      <c r="B3315" s="1" t="s">
        <v>3313</v>
      </c>
      <c r="C3315" s="1" t="s">
        <v>7423</v>
      </c>
      <c r="D3315">
        <v>2000</v>
      </c>
      <c r="E3315">
        <f>VLOOKUP(D3315,LU_A!$C$2:$D$13,1,TRUE)</f>
        <v>1000</v>
      </c>
      <c r="F3315" t="str">
        <f>VLOOKUP($D3315,LU_A!$C$2:$D$13,2,TRUE)</f>
        <v>SmB</v>
      </c>
      <c r="G3315">
        <v>2321</v>
      </c>
      <c r="H3315" t="s">
        <v>8219</v>
      </c>
      <c r="I3315" t="s">
        <v>8224</v>
      </c>
      <c r="J3315" t="s">
        <v>8246</v>
      </c>
      <c r="K3315">
        <v>1453856400</v>
      </c>
      <c r="L3315" s="8">
        <f t="shared" si="510"/>
        <v>42396.041666666672</v>
      </c>
      <c r="M3315" s="8">
        <f t="shared" si="513"/>
        <v>42396</v>
      </c>
      <c r="N3315" s="9">
        <f t="shared" si="514"/>
        <v>4.1666666671517305E-2</v>
      </c>
      <c r="O3315">
        <v>1452664317</v>
      </c>
      <c r="P3315" s="8">
        <f t="shared" si="511"/>
        <v>42382.244409722218</v>
      </c>
      <c r="Q3315" s="8">
        <f t="shared" si="515"/>
        <v>42382</v>
      </c>
      <c r="R3315" s="9">
        <f t="shared" si="516"/>
        <v>0.24440972221782431</v>
      </c>
      <c r="S3315" t="b">
        <v>0</v>
      </c>
      <c r="T3315">
        <v>29</v>
      </c>
      <c r="U3315">
        <f t="shared" si="517"/>
        <v>29</v>
      </c>
      <c r="V3315" t="str">
        <f t="shared" si="518"/>
        <v/>
      </c>
      <c r="W3315" t="b">
        <v>1</v>
      </c>
      <c r="X3315" t="s">
        <v>8269</v>
      </c>
      <c r="Y3315" s="3">
        <f t="shared" si="519"/>
        <v>1.1605000000000001</v>
      </c>
      <c r="Z3315" s="4">
        <f t="shared" si="512"/>
        <v>80.034482758620683</v>
      </c>
      <c r="AA3315" t="s">
        <v>8313</v>
      </c>
      <c r="AB3315" t="s">
        <v>8314</v>
      </c>
      <c r="AC3315">
        <f>1</f>
        <v>1</v>
      </c>
    </row>
    <row r="3316" spans="1:29" ht="43.2" x14ac:dyDescent="0.3">
      <c r="A3316">
        <v>3314</v>
      </c>
      <c r="B3316" s="1" t="s">
        <v>3314</v>
      </c>
      <c r="C3316" s="1" t="s">
        <v>7424</v>
      </c>
      <c r="D3316">
        <v>800</v>
      </c>
      <c r="E3316">
        <f>VLOOKUP(D3316,LU_A!$C$2:$D$13,1,TRUE)</f>
        <v>0</v>
      </c>
      <c r="F3316" t="str">
        <f>VLOOKUP($D3316,LU_A!$C$2:$D$13,2,TRUE)</f>
        <v>SmA</v>
      </c>
      <c r="G3316">
        <v>1686</v>
      </c>
      <c r="H3316" t="s">
        <v>8219</v>
      </c>
      <c r="I3316" t="s">
        <v>8225</v>
      </c>
      <c r="J3316" t="s">
        <v>8247</v>
      </c>
      <c r="K3316">
        <v>1431115500</v>
      </c>
      <c r="L3316" s="8">
        <f t="shared" si="510"/>
        <v>42132.836805555555</v>
      </c>
      <c r="M3316" s="8">
        <f t="shared" si="513"/>
        <v>42132</v>
      </c>
      <c r="N3316" s="9">
        <f t="shared" si="514"/>
        <v>0.83680555555474712</v>
      </c>
      <c r="O3316">
        <v>1428733511</v>
      </c>
      <c r="P3316" s="8">
        <f t="shared" si="511"/>
        <v>42105.267488425925</v>
      </c>
      <c r="Q3316" s="8">
        <f t="shared" si="515"/>
        <v>42105</v>
      </c>
      <c r="R3316" s="9">
        <f t="shared" si="516"/>
        <v>0.26748842592496658</v>
      </c>
      <c r="S3316" t="b">
        <v>0</v>
      </c>
      <c r="T3316">
        <v>58</v>
      </c>
      <c r="U3316">
        <f t="shared" si="517"/>
        <v>58</v>
      </c>
      <c r="V3316" t="str">
        <f t="shared" si="518"/>
        <v/>
      </c>
      <c r="W3316" t="b">
        <v>1</v>
      </c>
      <c r="X3316" t="s">
        <v>8269</v>
      </c>
      <c r="Y3316" s="3">
        <f t="shared" si="519"/>
        <v>2.1074999999999999</v>
      </c>
      <c r="Z3316" s="4">
        <f t="shared" si="512"/>
        <v>29.068965517241381</v>
      </c>
      <c r="AA3316" t="s">
        <v>8313</v>
      </c>
      <c r="AB3316" t="s">
        <v>8314</v>
      </c>
      <c r="AC3316">
        <f>1</f>
        <v>1</v>
      </c>
    </row>
    <row r="3317" spans="1:29" ht="43.2" x14ac:dyDescent="0.3">
      <c r="A3317">
        <v>3315</v>
      </c>
      <c r="B3317" s="1" t="s">
        <v>3315</v>
      </c>
      <c r="C3317" s="1" t="s">
        <v>7425</v>
      </c>
      <c r="D3317">
        <v>4000</v>
      </c>
      <c r="E3317">
        <f>VLOOKUP(D3317,LU_A!$C$2:$D$13,1,TRUE)</f>
        <v>1000</v>
      </c>
      <c r="F3317" t="str">
        <f>VLOOKUP($D3317,LU_A!$C$2:$D$13,2,TRUE)</f>
        <v>SmB</v>
      </c>
      <c r="G3317">
        <v>4400</v>
      </c>
      <c r="H3317" t="s">
        <v>8219</v>
      </c>
      <c r="I3317" t="s">
        <v>8225</v>
      </c>
      <c r="J3317" t="s">
        <v>8247</v>
      </c>
      <c r="K3317">
        <v>1462519041</v>
      </c>
      <c r="L3317" s="8">
        <f t="shared" si="510"/>
        <v>42496.303715277783</v>
      </c>
      <c r="M3317" s="8">
        <f t="shared" si="513"/>
        <v>42496</v>
      </c>
      <c r="N3317" s="9">
        <f t="shared" si="514"/>
        <v>0.30371527778333984</v>
      </c>
      <c r="O3317">
        <v>1459927041</v>
      </c>
      <c r="P3317" s="8">
        <f t="shared" si="511"/>
        <v>42466.303715277783</v>
      </c>
      <c r="Q3317" s="8">
        <f t="shared" si="515"/>
        <v>42466</v>
      </c>
      <c r="R3317" s="9">
        <f t="shared" si="516"/>
        <v>0.30371527778333984</v>
      </c>
      <c r="S3317" t="b">
        <v>0</v>
      </c>
      <c r="T3317">
        <v>89</v>
      </c>
      <c r="U3317">
        <f t="shared" si="517"/>
        <v>89</v>
      </c>
      <c r="V3317" t="str">
        <f t="shared" si="518"/>
        <v/>
      </c>
      <c r="W3317" t="b">
        <v>1</v>
      </c>
      <c r="X3317" t="s">
        <v>8269</v>
      </c>
      <c r="Y3317" s="3">
        <f t="shared" si="519"/>
        <v>1.1000000000000001</v>
      </c>
      <c r="Z3317" s="4">
        <f t="shared" si="512"/>
        <v>49.438202247191015</v>
      </c>
      <c r="AA3317" t="s">
        <v>8313</v>
      </c>
      <c r="AB3317" t="s">
        <v>8314</v>
      </c>
      <c r="AC3317">
        <f>1</f>
        <v>1</v>
      </c>
    </row>
    <row r="3318" spans="1:29" ht="72" x14ac:dyDescent="0.3">
      <c r="A3318">
        <v>3316</v>
      </c>
      <c r="B3318" s="1" t="s">
        <v>3316</v>
      </c>
      <c r="C3318" s="1" t="s">
        <v>7426</v>
      </c>
      <c r="D3318">
        <v>11737</v>
      </c>
      <c r="E3318">
        <f>VLOOKUP(D3318,LU_A!$C$2:$D$13,1,TRUE)</f>
        <v>10000</v>
      </c>
      <c r="F3318" t="str">
        <f>VLOOKUP($D3318,LU_A!$C$2:$D$13,2,TRUE)</f>
        <v>SmD</v>
      </c>
      <c r="G3318">
        <v>11747.18</v>
      </c>
      <c r="H3318" t="s">
        <v>8219</v>
      </c>
      <c r="I3318" t="s">
        <v>8224</v>
      </c>
      <c r="J3318" t="s">
        <v>8246</v>
      </c>
      <c r="K3318">
        <v>1407506040</v>
      </c>
      <c r="L3318" s="8">
        <f t="shared" si="510"/>
        <v>41859.57916666667</v>
      </c>
      <c r="M3318" s="8">
        <f t="shared" si="513"/>
        <v>41859</v>
      </c>
      <c r="N3318" s="9">
        <f t="shared" si="514"/>
        <v>0.57916666667006211</v>
      </c>
      <c r="O3318">
        <v>1404680075</v>
      </c>
      <c r="P3318" s="8">
        <f t="shared" si="511"/>
        <v>41826.871238425927</v>
      </c>
      <c r="Q3318" s="8">
        <f t="shared" si="515"/>
        <v>41826</v>
      </c>
      <c r="R3318" s="9">
        <f t="shared" si="516"/>
        <v>0.87123842592700385</v>
      </c>
      <c r="S3318" t="b">
        <v>0</v>
      </c>
      <c r="T3318">
        <v>125</v>
      </c>
      <c r="U3318">
        <f t="shared" si="517"/>
        <v>125</v>
      </c>
      <c r="V3318" t="str">
        <f t="shared" si="518"/>
        <v/>
      </c>
      <c r="W3318" t="b">
        <v>1</v>
      </c>
      <c r="X3318" t="s">
        <v>8269</v>
      </c>
      <c r="Y3318" s="3">
        <f t="shared" si="519"/>
        <v>1.0008673425918038</v>
      </c>
      <c r="Z3318" s="4">
        <f t="shared" si="512"/>
        <v>93.977440000000001</v>
      </c>
      <c r="AA3318" t="s">
        <v>8313</v>
      </c>
      <c r="AB3318" t="s">
        <v>8314</v>
      </c>
      <c r="AC3318">
        <f>1</f>
        <v>1</v>
      </c>
    </row>
    <row r="3319" spans="1:29" ht="43.2" x14ac:dyDescent="0.3">
      <c r="A3319">
        <v>3317</v>
      </c>
      <c r="B3319" s="1" t="s">
        <v>3317</v>
      </c>
      <c r="C3319" s="1" t="s">
        <v>7427</v>
      </c>
      <c r="D3319">
        <v>1050</v>
      </c>
      <c r="E3319">
        <f>VLOOKUP(D3319,LU_A!$C$2:$D$13,1,TRUE)</f>
        <v>1000</v>
      </c>
      <c r="F3319" t="str">
        <f>VLOOKUP($D3319,LU_A!$C$2:$D$13,2,TRUE)</f>
        <v>SmB</v>
      </c>
      <c r="G3319">
        <v>1115</v>
      </c>
      <c r="H3319" t="s">
        <v>8219</v>
      </c>
      <c r="I3319" t="s">
        <v>8224</v>
      </c>
      <c r="J3319" t="s">
        <v>8246</v>
      </c>
      <c r="K3319">
        <v>1465347424</v>
      </c>
      <c r="L3319" s="8">
        <f t="shared" si="510"/>
        <v>42529.039629629624</v>
      </c>
      <c r="M3319" s="8">
        <f t="shared" si="513"/>
        <v>42529</v>
      </c>
      <c r="N3319" s="9">
        <f t="shared" si="514"/>
        <v>3.9629629623959772E-2</v>
      </c>
      <c r="O3319">
        <v>1462755424</v>
      </c>
      <c r="P3319" s="8">
        <f t="shared" si="511"/>
        <v>42499.039629629624</v>
      </c>
      <c r="Q3319" s="8">
        <f t="shared" si="515"/>
        <v>42499</v>
      </c>
      <c r="R3319" s="9">
        <f t="shared" si="516"/>
        <v>3.9629629623959772E-2</v>
      </c>
      <c r="S3319" t="b">
        <v>0</v>
      </c>
      <c r="T3319">
        <v>18</v>
      </c>
      <c r="U3319">
        <f t="shared" si="517"/>
        <v>18</v>
      </c>
      <c r="V3319" t="str">
        <f t="shared" si="518"/>
        <v/>
      </c>
      <c r="W3319" t="b">
        <v>1</v>
      </c>
      <c r="X3319" t="s">
        <v>8269</v>
      </c>
      <c r="Y3319" s="3">
        <f t="shared" si="519"/>
        <v>1.0619047619047619</v>
      </c>
      <c r="Z3319" s="4">
        <f t="shared" si="512"/>
        <v>61.944444444444443</v>
      </c>
      <c r="AA3319" t="s">
        <v>8313</v>
      </c>
      <c r="AB3319" t="s">
        <v>8314</v>
      </c>
      <c r="AC3319">
        <f>1</f>
        <v>1</v>
      </c>
    </row>
    <row r="3320" spans="1:29" ht="28.8" x14ac:dyDescent="0.3">
      <c r="A3320">
        <v>3318</v>
      </c>
      <c r="B3320" s="1" t="s">
        <v>3318</v>
      </c>
      <c r="C3320" s="1" t="s">
        <v>7428</v>
      </c>
      <c r="D3320">
        <v>2000</v>
      </c>
      <c r="E3320">
        <f>VLOOKUP(D3320,LU_A!$C$2:$D$13,1,TRUE)</f>
        <v>1000</v>
      </c>
      <c r="F3320" t="str">
        <f>VLOOKUP($D3320,LU_A!$C$2:$D$13,2,TRUE)</f>
        <v>SmB</v>
      </c>
      <c r="G3320">
        <v>2512</v>
      </c>
      <c r="H3320" t="s">
        <v>8219</v>
      </c>
      <c r="I3320" t="s">
        <v>8229</v>
      </c>
      <c r="J3320" t="s">
        <v>8251</v>
      </c>
      <c r="K3320">
        <v>1460341800</v>
      </c>
      <c r="L3320" s="8">
        <f t="shared" si="510"/>
        <v>42471.104166666672</v>
      </c>
      <c r="M3320" s="8">
        <f t="shared" si="513"/>
        <v>42471</v>
      </c>
      <c r="N3320" s="9">
        <f t="shared" si="514"/>
        <v>0.10416666667151731</v>
      </c>
      <c r="O3320">
        <v>1456902893</v>
      </c>
      <c r="P3320" s="8">
        <f t="shared" si="511"/>
        <v>42431.302002314813</v>
      </c>
      <c r="Q3320" s="8">
        <f t="shared" si="515"/>
        <v>42431</v>
      </c>
      <c r="R3320" s="9">
        <f t="shared" si="516"/>
        <v>0.302002314812853</v>
      </c>
      <c r="S3320" t="b">
        <v>0</v>
      </c>
      <c r="T3320">
        <v>32</v>
      </c>
      <c r="U3320">
        <f t="shared" si="517"/>
        <v>32</v>
      </c>
      <c r="V3320" t="str">
        <f t="shared" si="518"/>
        <v/>
      </c>
      <c r="W3320" t="b">
        <v>1</v>
      </c>
      <c r="X3320" t="s">
        <v>8269</v>
      </c>
      <c r="Y3320" s="3">
        <f t="shared" si="519"/>
        <v>1.256</v>
      </c>
      <c r="Z3320" s="4">
        <f t="shared" si="512"/>
        <v>78.5</v>
      </c>
      <c r="AA3320" t="s">
        <v>8313</v>
      </c>
      <c r="AB3320" t="s">
        <v>8314</v>
      </c>
      <c r="AC3320">
        <f>1</f>
        <v>1</v>
      </c>
    </row>
    <row r="3321" spans="1:29" ht="43.2" x14ac:dyDescent="0.3">
      <c r="A3321">
        <v>3319</v>
      </c>
      <c r="B3321" s="1" t="s">
        <v>3319</v>
      </c>
      <c r="C3321" s="1" t="s">
        <v>7429</v>
      </c>
      <c r="D3321">
        <v>500</v>
      </c>
      <c r="E3321">
        <f>VLOOKUP(D3321,LU_A!$C$2:$D$13,1,TRUE)</f>
        <v>0</v>
      </c>
      <c r="F3321" t="str">
        <f>VLOOKUP($D3321,LU_A!$C$2:$D$13,2,TRUE)</f>
        <v>SmA</v>
      </c>
      <c r="G3321">
        <v>540</v>
      </c>
      <c r="H3321" t="s">
        <v>8219</v>
      </c>
      <c r="I3321" t="s">
        <v>8225</v>
      </c>
      <c r="J3321" t="s">
        <v>8247</v>
      </c>
      <c r="K3321">
        <v>1422712986</v>
      </c>
      <c r="L3321" s="8">
        <f t="shared" si="510"/>
        <v>42035.585486111115</v>
      </c>
      <c r="M3321" s="8">
        <f t="shared" si="513"/>
        <v>42035</v>
      </c>
      <c r="N3321" s="9">
        <f t="shared" si="514"/>
        <v>0.58548611111473292</v>
      </c>
      <c r="O3321">
        <v>1418824986</v>
      </c>
      <c r="P3321" s="8">
        <f t="shared" si="511"/>
        <v>41990.585486111115</v>
      </c>
      <c r="Q3321" s="8">
        <f t="shared" si="515"/>
        <v>41990</v>
      </c>
      <c r="R3321" s="9">
        <f t="shared" si="516"/>
        <v>0.58548611111473292</v>
      </c>
      <c r="S3321" t="b">
        <v>0</v>
      </c>
      <c r="T3321">
        <v>16</v>
      </c>
      <c r="U3321">
        <f t="shared" si="517"/>
        <v>16</v>
      </c>
      <c r="V3321" t="str">
        <f t="shared" si="518"/>
        <v/>
      </c>
      <c r="W3321" t="b">
        <v>1</v>
      </c>
      <c r="X3321" t="s">
        <v>8269</v>
      </c>
      <c r="Y3321" s="3">
        <f t="shared" si="519"/>
        <v>1.08</v>
      </c>
      <c r="Z3321" s="4">
        <f t="shared" si="512"/>
        <v>33.75</v>
      </c>
      <c r="AA3321" t="s">
        <v>8313</v>
      </c>
      <c r="AB3321" t="s">
        <v>8314</v>
      </c>
      <c r="AC3321">
        <f>1</f>
        <v>1</v>
      </c>
    </row>
    <row r="3322" spans="1:29" ht="43.2" x14ac:dyDescent="0.3">
      <c r="A3322">
        <v>3320</v>
      </c>
      <c r="B3322" s="1" t="s">
        <v>3320</v>
      </c>
      <c r="C3322" s="1" t="s">
        <v>7430</v>
      </c>
      <c r="D3322">
        <v>2500</v>
      </c>
      <c r="E3322">
        <f>VLOOKUP(D3322,LU_A!$C$2:$D$13,1,TRUE)</f>
        <v>1000</v>
      </c>
      <c r="F3322" t="str">
        <f>VLOOKUP($D3322,LU_A!$C$2:$D$13,2,TRUE)</f>
        <v>SmB</v>
      </c>
      <c r="G3322">
        <v>2525</v>
      </c>
      <c r="H3322" t="s">
        <v>8219</v>
      </c>
      <c r="I3322" t="s">
        <v>8224</v>
      </c>
      <c r="J3322" t="s">
        <v>8246</v>
      </c>
      <c r="K3322">
        <v>1466557557</v>
      </c>
      <c r="L3322" s="8">
        <f t="shared" si="510"/>
        <v>42543.045798611114</v>
      </c>
      <c r="M3322" s="8">
        <f t="shared" si="513"/>
        <v>42543</v>
      </c>
      <c r="N3322" s="9">
        <f t="shared" si="514"/>
        <v>4.5798611114150845E-2</v>
      </c>
      <c r="O3322">
        <v>1463965557</v>
      </c>
      <c r="P3322" s="8">
        <f t="shared" si="511"/>
        <v>42513.045798611114</v>
      </c>
      <c r="Q3322" s="8">
        <f t="shared" si="515"/>
        <v>42513</v>
      </c>
      <c r="R3322" s="9">
        <f t="shared" si="516"/>
        <v>4.5798611114150845E-2</v>
      </c>
      <c r="S3322" t="b">
        <v>0</v>
      </c>
      <c r="T3322">
        <v>38</v>
      </c>
      <c r="U3322">
        <f t="shared" si="517"/>
        <v>38</v>
      </c>
      <c r="V3322" t="str">
        <f t="shared" si="518"/>
        <v/>
      </c>
      <c r="W3322" t="b">
        <v>1</v>
      </c>
      <c r="X3322" t="s">
        <v>8269</v>
      </c>
      <c r="Y3322" s="3">
        <f t="shared" si="519"/>
        <v>1.01</v>
      </c>
      <c r="Z3322" s="4">
        <f t="shared" si="512"/>
        <v>66.44736842105263</v>
      </c>
      <c r="AA3322" t="s">
        <v>8313</v>
      </c>
      <c r="AB3322" t="s">
        <v>8314</v>
      </c>
      <c r="AC3322">
        <f>1</f>
        <v>1</v>
      </c>
    </row>
    <row r="3323" spans="1:29" ht="57.6" x14ac:dyDescent="0.3">
      <c r="A3323">
        <v>3321</v>
      </c>
      <c r="B3323" s="1" t="s">
        <v>3321</v>
      </c>
      <c r="C3323" s="1" t="s">
        <v>7431</v>
      </c>
      <c r="D3323">
        <v>500</v>
      </c>
      <c r="E3323">
        <f>VLOOKUP(D3323,LU_A!$C$2:$D$13,1,TRUE)</f>
        <v>0</v>
      </c>
      <c r="F3323" t="str">
        <f>VLOOKUP($D3323,LU_A!$C$2:$D$13,2,TRUE)</f>
        <v>SmA</v>
      </c>
      <c r="G3323">
        <v>537</v>
      </c>
      <c r="H3323" t="s">
        <v>8219</v>
      </c>
      <c r="I3323" t="s">
        <v>8224</v>
      </c>
      <c r="J3323" t="s">
        <v>8246</v>
      </c>
      <c r="K3323">
        <v>1413431940</v>
      </c>
      <c r="L3323" s="8">
        <f t="shared" si="510"/>
        <v>41928.165972222225</v>
      </c>
      <c r="M3323" s="8">
        <f t="shared" si="513"/>
        <v>41928</v>
      </c>
      <c r="N3323" s="9">
        <f t="shared" si="514"/>
        <v>0.16597222222480923</v>
      </c>
      <c r="O3323">
        <v>1412216665</v>
      </c>
      <c r="P3323" s="8">
        <f t="shared" si="511"/>
        <v>41914.100289351853</v>
      </c>
      <c r="Q3323" s="8">
        <f t="shared" si="515"/>
        <v>41914</v>
      </c>
      <c r="R3323" s="9">
        <f t="shared" si="516"/>
        <v>0.1002893518525525</v>
      </c>
      <c r="S3323" t="b">
        <v>0</v>
      </c>
      <c r="T3323">
        <v>15</v>
      </c>
      <c r="U3323">
        <f t="shared" si="517"/>
        <v>15</v>
      </c>
      <c r="V3323" t="str">
        <f t="shared" si="518"/>
        <v/>
      </c>
      <c r="W3323" t="b">
        <v>1</v>
      </c>
      <c r="X3323" t="s">
        <v>8269</v>
      </c>
      <c r="Y3323" s="3">
        <f t="shared" si="519"/>
        <v>1.0740000000000001</v>
      </c>
      <c r="Z3323" s="4">
        <f t="shared" si="512"/>
        <v>35.799999999999997</v>
      </c>
      <c r="AA3323" t="s">
        <v>8313</v>
      </c>
      <c r="AB3323" t="s">
        <v>8314</v>
      </c>
      <c r="AC3323">
        <f>1</f>
        <v>1</v>
      </c>
    </row>
    <row r="3324" spans="1:29" ht="43.2" x14ac:dyDescent="0.3">
      <c r="A3324">
        <v>3322</v>
      </c>
      <c r="B3324" s="1" t="s">
        <v>3322</v>
      </c>
      <c r="C3324" s="1" t="s">
        <v>7432</v>
      </c>
      <c r="D3324">
        <v>3300</v>
      </c>
      <c r="E3324">
        <f>VLOOKUP(D3324,LU_A!$C$2:$D$13,1,TRUE)</f>
        <v>1000</v>
      </c>
      <c r="F3324" t="str">
        <f>VLOOKUP($D3324,LU_A!$C$2:$D$13,2,TRUE)</f>
        <v>SmB</v>
      </c>
      <c r="G3324">
        <v>3350</v>
      </c>
      <c r="H3324" t="s">
        <v>8219</v>
      </c>
      <c r="I3324" t="s">
        <v>8224</v>
      </c>
      <c r="J3324" t="s">
        <v>8246</v>
      </c>
      <c r="K3324">
        <v>1466567700</v>
      </c>
      <c r="L3324" s="8">
        <f t="shared" si="510"/>
        <v>42543.163194444445</v>
      </c>
      <c r="M3324" s="8">
        <f t="shared" si="513"/>
        <v>42543</v>
      </c>
      <c r="N3324" s="9">
        <f t="shared" si="514"/>
        <v>0.16319444444525288</v>
      </c>
      <c r="O3324">
        <v>1464653696</v>
      </c>
      <c r="P3324" s="8">
        <f t="shared" si="511"/>
        <v>42521.010370370372</v>
      </c>
      <c r="Q3324" s="8">
        <f t="shared" si="515"/>
        <v>42521</v>
      </c>
      <c r="R3324" s="9">
        <f t="shared" si="516"/>
        <v>1.0370370371674653E-2</v>
      </c>
      <c r="S3324" t="b">
        <v>0</v>
      </c>
      <c r="T3324">
        <v>23</v>
      </c>
      <c r="U3324">
        <f t="shared" si="517"/>
        <v>23</v>
      </c>
      <c r="V3324" t="str">
        <f t="shared" si="518"/>
        <v/>
      </c>
      <c r="W3324" t="b">
        <v>1</v>
      </c>
      <c r="X3324" t="s">
        <v>8269</v>
      </c>
      <c r="Y3324" s="3">
        <f t="shared" si="519"/>
        <v>1.0151515151515151</v>
      </c>
      <c r="Z3324" s="4">
        <f t="shared" si="512"/>
        <v>145.65217391304347</v>
      </c>
      <c r="AA3324" t="s">
        <v>8313</v>
      </c>
      <c r="AB3324" t="s">
        <v>8314</v>
      </c>
      <c r="AC3324">
        <f>1</f>
        <v>1</v>
      </c>
    </row>
    <row r="3325" spans="1:29" ht="43.2" x14ac:dyDescent="0.3">
      <c r="A3325">
        <v>3323</v>
      </c>
      <c r="B3325" s="1" t="s">
        <v>3323</v>
      </c>
      <c r="C3325" s="1" t="s">
        <v>7433</v>
      </c>
      <c r="D3325">
        <v>1000</v>
      </c>
      <c r="E3325">
        <f>VLOOKUP(D3325,LU_A!$C$2:$D$13,1,TRUE)</f>
        <v>1000</v>
      </c>
      <c r="F3325" t="str">
        <f>VLOOKUP($D3325,LU_A!$C$2:$D$13,2,TRUE)</f>
        <v>SmB</v>
      </c>
      <c r="G3325">
        <v>1259</v>
      </c>
      <c r="H3325" t="s">
        <v>8219</v>
      </c>
      <c r="I3325" t="s">
        <v>8225</v>
      </c>
      <c r="J3325" t="s">
        <v>8247</v>
      </c>
      <c r="K3325">
        <v>1474793208</v>
      </c>
      <c r="L3325" s="8">
        <f t="shared" si="510"/>
        <v>42638.36583333333</v>
      </c>
      <c r="M3325" s="8">
        <f t="shared" si="513"/>
        <v>42638</v>
      </c>
      <c r="N3325" s="9">
        <f t="shared" si="514"/>
        <v>0.36583333332964685</v>
      </c>
      <c r="O3325">
        <v>1472201208</v>
      </c>
      <c r="P3325" s="8">
        <f t="shared" si="511"/>
        <v>42608.36583333333</v>
      </c>
      <c r="Q3325" s="8">
        <f t="shared" si="515"/>
        <v>42608</v>
      </c>
      <c r="R3325" s="9">
        <f t="shared" si="516"/>
        <v>0.36583333332964685</v>
      </c>
      <c r="S3325" t="b">
        <v>0</v>
      </c>
      <c r="T3325">
        <v>49</v>
      </c>
      <c r="U3325">
        <f t="shared" si="517"/>
        <v>49</v>
      </c>
      <c r="V3325" t="str">
        <f t="shared" si="518"/>
        <v/>
      </c>
      <c r="W3325" t="b">
        <v>1</v>
      </c>
      <c r="X3325" t="s">
        <v>8269</v>
      </c>
      <c r="Y3325" s="3">
        <f t="shared" si="519"/>
        <v>1.2589999999999999</v>
      </c>
      <c r="Z3325" s="4">
        <f t="shared" si="512"/>
        <v>25.693877551020407</v>
      </c>
      <c r="AA3325" t="s">
        <v>8313</v>
      </c>
      <c r="AB3325" t="s">
        <v>8314</v>
      </c>
      <c r="AC3325">
        <f>1</f>
        <v>1</v>
      </c>
    </row>
    <row r="3326" spans="1:29" ht="43.2" x14ac:dyDescent="0.3">
      <c r="A3326">
        <v>3324</v>
      </c>
      <c r="B3326" s="1" t="s">
        <v>3324</v>
      </c>
      <c r="C3326" s="1" t="s">
        <v>7434</v>
      </c>
      <c r="D3326">
        <v>1500</v>
      </c>
      <c r="E3326">
        <f>VLOOKUP(D3326,LU_A!$C$2:$D$13,1,TRUE)</f>
        <v>1000</v>
      </c>
      <c r="F3326" t="str">
        <f>VLOOKUP($D3326,LU_A!$C$2:$D$13,2,TRUE)</f>
        <v>SmB</v>
      </c>
      <c r="G3326">
        <v>1525</v>
      </c>
      <c r="H3326" t="s">
        <v>8219</v>
      </c>
      <c r="I3326" t="s">
        <v>8241</v>
      </c>
      <c r="J3326" t="s">
        <v>8249</v>
      </c>
      <c r="K3326">
        <v>1465135190</v>
      </c>
      <c r="L3326" s="8">
        <f t="shared" si="510"/>
        <v>42526.58321759259</v>
      </c>
      <c r="M3326" s="8">
        <f t="shared" si="513"/>
        <v>42526</v>
      </c>
      <c r="N3326" s="9">
        <f t="shared" si="514"/>
        <v>0.58321759258979</v>
      </c>
      <c r="O3326">
        <v>1463925590</v>
      </c>
      <c r="P3326" s="8">
        <f t="shared" si="511"/>
        <v>42512.58321759259</v>
      </c>
      <c r="Q3326" s="8">
        <f t="shared" si="515"/>
        <v>42512</v>
      </c>
      <c r="R3326" s="9">
        <f t="shared" si="516"/>
        <v>0.58321759258979</v>
      </c>
      <c r="S3326" t="b">
        <v>0</v>
      </c>
      <c r="T3326">
        <v>10</v>
      </c>
      <c r="U3326">
        <f t="shared" si="517"/>
        <v>10</v>
      </c>
      <c r="V3326" t="str">
        <f t="shared" si="518"/>
        <v/>
      </c>
      <c r="W3326" t="b">
        <v>1</v>
      </c>
      <c r="X3326" t="s">
        <v>8269</v>
      </c>
      <c r="Y3326" s="3">
        <f t="shared" si="519"/>
        <v>1.0166666666666666</v>
      </c>
      <c r="Z3326" s="4">
        <f t="shared" si="512"/>
        <v>152.5</v>
      </c>
      <c r="AA3326" t="s">
        <v>8313</v>
      </c>
      <c r="AB3326" t="s">
        <v>8314</v>
      </c>
      <c r="AC3326">
        <f>1</f>
        <v>1</v>
      </c>
    </row>
    <row r="3327" spans="1:29" ht="43.2" x14ac:dyDescent="0.3">
      <c r="A3327">
        <v>3325</v>
      </c>
      <c r="B3327" s="1" t="s">
        <v>3325</v>
      </c>
      <c r="C3327" s="1" t="s">
        <v>7435</v>
      </c>
      <c r="D3327">
        <v>400</v>
      </c>
      <c r="E3327">
        <f>VLOOKUP(D3327,LU_A!$C$2:$D$13,1,TRUE)</f>
        <v>0</v>
      </c>
      <c r="F3327" t="str">
        <f>VLOOKUP($D3327,LU_A!$C$2:$D$13,2,TRUE)</f>
        <v>SmA</v>
      </c>
      <c r="G3327">
        <v>450</v>
      </c>
      <c r="H3327" t="s">
        <v>8219</v>
      </c>
      <c r="I3327" t="s">
        <v>8225</v>
      </c>
      <c r="J3327" t="s">
        <v>8247</v>
      </c>
      <c r="K3327">
        <v>1428256277</v>
      </c>
      <c r="L3327" s="8">
        <f t="shared" si="510"/>
        <v>42099.743946759263</v>
      </c>
      <c r="M3327" s="8">
        <f t="shared" si="513"/>
        <v>42099</v>
      </c>
      <c r="N3327" s="9">
        <f t="shared" si="514"/>
        <v>0.74394675926305354</v>
      </c>
      <c r="O3327">
        <v>1425235877</v>
      </c>
      <c r="P3327" s="8">
        <f t="shared" si="511"/>
        <v>42064.785613425927</v>
      </c>
      <c r="Q3327" s="8">
        <f t="shared" si="515"/>
        <v>42064</v>
      </c>
      <c r="R3327" s="9">
        <f t="shared" si="516"/>
        <v>0.78561342592729488</v>
      </c>
      <c r="S3327" t="b">
        <v>0</v>
      </c>
      <c r="T3327">
        <v>15</v>
      </c>
      <c r="U3327">
        <f t="shared" si="517"/>
        <v>15</v>
      </c>
      <c r="V3327" t="str">
        <f t="shared" si="518"/>
        <v/>
      </c>
      <c r="W3327" t="b">
        <v>1</v>
      </c>
      <c r="X3327" t="s">
        <v>8269</v>
      </c>
      <c r="Y3327" s="3">
        <f t="shared" si="519"/>
        <v>1.125</v>
      </c>
      <c r="Z3327" s="4">
        <f t="shared" si="512"/>
        <v>30</v>
      </c>
      <c r="AA3327" t="s">
        <v>8313</v>
      </c>
      <c r="AB3327" t="s">
        <v>8314</v>
      </c>
      <c r="AC3327">
        <f>1</f>
        <v>1</v>
      </c>
    </row>
    <row r="3328" spans="1:29" ht="43.2" x14ac:dyDescent="0.3">
      <c r="A3328">
        <v>3326</v>
      </c>
      <c r="B3328" s="1" t="s">
        <v>3326</v>
      </c>
      <c r="C3328" s="1" t="s">
        <v>7436</v>
      </c>
      <c r="D3328">
        <v>8000</v>
      </c>
      <c r="E3328">
        <f>VLOOKUP(D3328,LU_A!$C$2:$D$13,1,TRUE)</f>
        <v>5000</v>
      </c>
      <c r="F3328" t="str">
        <f>VLOOKUP($D3328,LU_A!$C$2:$D$13,2,TRUE)</f>
        <v>SmC</v>
      </c>
      <c r="G3328">
        <v>8110</v>
      </c>
      <c r="H3328" t="s">
        <v>8219</v>
      </c>
      <c r="I3328" t="s">
        <v>8224</v>
      </c>
      <c r="J3328" t="s">
        <v>8246</v>
      </c>
      <c r="K3328">
        <v>1425830905</v>
      </c>
      <c r="L3328" s="8">
        <f t="shared" si="510"/>
        <v>42071.67251157407</v>
      </c>
      <c r="M3328" s="8">
        <f t="shared" si="513"/>
        <v>42071</v>
      </c>
      <c r="N3328" s="9">
        <f t="shared" si="514"/>
        <v>0.67251157407008577</v>
      </c>
      <c r="O3328">
        <v>1423242505</v>
      </c>
      <c r="P3328" s="8">
        <f t="shared" si="511"/>
        <v>42041.714178240742</v>
      </c>
      <c r="Q3328" s="8">
        <f t="shared" si="515"/>
        <v>42041</v>
      </c>
      <c r="R3328" s="9">
        <f t="shared" si="516"/>
        <v>0.71417824074160308</v>
      </c>
      <c r="S3328" t="b">
        <v>0</v>
      </c>
      <c r="T3328">
        <v>57</v>
      </c>
      <c r="U3328">
        <f t="shared" si="517"/>
        <v>57</v>
      </c>
      <c r="V3328" t="str">
        <f t="shared" si="518"/>
        <v/>
      </c>
      <c r="W3328" t="b">
        <v>1</v>
      </c>
      <c r="X3328" t="s">
        <v>8269</v>
      </c>
      <c r="Y3328" s="3">
        <f t="shared" si="519"/>
        <v>1.0137499999999999</v>
      </c>
      <c r="Z3328" s="4">
        <f t="shared" si="512"/>
        <v>142.28070175438597</v>
      </c>
      <c r="AA3328" t="s">
        <v>8313</v>
      </c>
      <c r="AB3328" t="s">
        <v>8314</v>
      </c>
      <c r="AC3328">
        <f>1</f>
        <v>1</v>
      </c>
    </row>
    <row r="3329" spans="1:29" ht="43.2" x14ac:dyDescent="0.3">
      <c r="A3329">
        <v>3327</v>
      </c>
      <c r="B3329" s="1" t="s">
        <v>3327</v>
      </c>
      <c r="C3329" s="1" t="s">
        <v>7437</v>
      </c>
      <c r="D3329">
        <v>800</v>
      </c>
      <c r="E3329">
        <f>VLOOKUP(D3329,LU_A!$C$2:$D$13,1,TRUE)</f>
        <v>0</v>
      </c>
      <c r="F3329" t="str">
        <f>VLOOKUP($D3329,LU_A!$C$2:$D$13,2,TRUE)</f>
        <v>SmA</v>
      </c>
      <c r="G3329">
        <v>810</v>
      </c>
      <c r="H3329" t="s">
        <v>8219</v>
      </c>
      <c r="I3329" t="s">
        <v>8225</v>
      </c>
      <c r="J3329" t="s">
        <v>8247</v>
      </c>
      <c r="K3329">
        <v>1462697966</v>
      </c>
      <c r="L3329" s="8">
        <f t="shared" si="510"/>
        <v>42498.374606481477</v>
      </c>
      <c r="M3329" s="8">
        <f t="shared" si="513"/>
        <v>42498</v>
      </c>
      <c r="N3329" s="9">
        <f t="shared" si="514"/>
        <v>0.37460648147680331</v>
      </c>
      <c r="O3329">
        <v>1460105966</v>
      </c>
      <c r="P3329" s="8">
        <f t="shared" si="511"/>
        <v>42468.374606481477</v>
      </c>
      <c r="Q3329" s="8">
        <f t="shared" si="515"/>
        <v>42468</v>
      </c>
      <c r="R3329" s="9">
        <f t="shared" si="516"/>
        <v>0.37460648147680331</v>
      </c>
      <c r="S3329" t="b">
        <v>0</v>
      </c>
      <c r="T3329">
        <v>33</v>
      </c>
      <c r="U3329">
        <f t="shared" si="517"/>
        <v>33</v>
      </c>
      <c r="V3329" t="str">
        <f t="shared" si="518"/>
        <v/>
      </c>
      <c r="W3329" t="b">
        <v>1</v>
      </c>
      <c r="X3329" t="s">
        <v>8269</v>
      </c>
      <c r="Y3329" s="3">
        <f t="shared" si="519"/>
        <v>1.0125</v>
      </c>
      <c r="Z3329" s="4">
        <f t="shared" si="512"/>
        <v>24.545454545454547</v>
      </c>
      <c r="AA3329" t="s">
        <v>8313</v>
      </c>
      <c r="AB3329" t="s">
        <v>8314</v>
      </c>
      <c r="AC3329">
        <f>1</f>
        <v>1</v>
      </c>
    </row>
    <row r="3330" spans="1:29" ht="43.2" x14ac:dyDescent="0.3">
      <c r="A3330">
        <v>3328</v>
      </c>
      <c r="B3330" s="1" t="s">
        <v>3328</v>
      </c>
      <c r="C3330" s="1" t="s">
        <v>7438</v>
      </c>
      <c r="D3330">
        <v>1800</v>
      </c>
      <c r="E3330">
        <f>VLOOKUP(D3330,LU_A!$C$2:$D$13,1,TRUE)</f>
        <v>1000</v>
      </c>
      <c r="F3330" t="str">
        <f>VLOOKUP($D3330,LU_A!$C$2:$D$13,2,TRUE)</f>
        <v>SmB</v>
      </c>
      <c r="G3330">
        <v>2635</v>
      </c>
      <c r="H3330" t="s">
        <v>8219</v>
      </c>
      <c r="I3330" t="s">
        <v>8224</v>
      </c>
      <c r="J3330" t="s">
        <v>8246</v>
      </c>
      <c r="K3330">
        <v>1404522000</v>
      </c>
      <c r="L3330" s="8">
        <f t="shared" ref="L3330:L3393" si="520">(((K3330/60)/60)/24)+DATE(1970,1,1)</f>
        <v>41825.041666666664</v>
      </c>
      <c r="M3330" s="8">
        <f t="shared" si="513"/>
        <v>41825</v>
      </c>
      <c r="N3330" s="9">
        <f t="shared" si="514"/>
        <v>4.1666666664241347E-2</v>
      </c>
      <c r="O3330">
        <v>1404308883</v>
      </c>
      <c r="P3330" s="8">
        <f t="shared" ref="P3330:P3393" si="521">(((O3330/60)/60)/24)+DATE(1970,1,1)</f>
        <v>41822.57503472222</v>
      </c>
      <c r="Q3330" s="8">
        <f t="shared" si="515"/>
        <v>41822</v>
      </c>
      <c r="R3330" s="9">
        <f t="shared" si="516"/>
        <v>0.57503472222015262</v>
      </c>
      <c r="S3330" t="b">
        <v>0</v>
      </c>
      <c r="T3330">
        <v>9</v>
      </c>
      <c r="U3330">
        <f t="shared" si="517"/>
        <v>9</v>
      </c>
      <c r="V3330" t="str">
        <f t="shared" si="518"/>
        <v/>
      </c>
      <c r="W3330" t="b">
        <v>1</v>
      </c>
      <c r="X3330" t="s">
        <v>8269</v>
      </c>
      <c r="Y3330" s="3">
        <f t="shared" si="519"/>
        <v>1.4638888888888888</v>
      </c>
      <c r="Z3330" s="4">
        <f t="shared" ref="Z3330:Z3393" si="522">IFERROR(G3330/T3330," ")</f>
        <v>292.77777777777777</v>
      </c>
      <c r="AA3330" t="s">
        <v>8313</v>
      </c>
      <c r="AB3330" t="s">
        <v>8314</v>
      </c>
      <c r="AC3330">
        <f>1</f>
        <v>1</v>
      </c>
    </row>
    <row r="3331" spans="1:29" ht="43.2" x14ac:dyDescent="0.3">
      <c r="A3331">
        <v>3329</v>
      </c>
      <c r="B3331" s="1" t="s">
        <v>3329</v>
      </c>
      <c r="C3331" s="1" t="s">
        <v>7439</v>
      </c>
      <c r="D3331">
        <v>1000</v>
      </c>
      <c r="E3331">
        <f>VLOOKUP(D3331,LU_A!$C$2:$D$13,1,TRUE)</f>
        <v>1000</v>
      </c>
      <c r="F3331" t="str">
        <f>VLOOKUP($D3331,LU_A!$C$2:$D$13,2,TRUE)</f>
        <v>SmB</v>
      </c>
      <c r="G3331">
        <v>1168</v>
      </c>
      <c r="H3331" t="s">
        <v>8219</v>
      </c>
      <c r="I3331" t="s">
        <v>8225</v>
      </c>
      <c r="J3331" t="s">
        <v>8247</v>
      </c>
      <c r="K3331">
        <v>1406502000</v>
      </c>
      <c r="L3331" s="8">
        <f t="shared" si="520"/>
        <v>41847.958333333336</v>
      </c>
      <c r="M3331" s="8">
        <f t="shared" ref="M3331:M3394" si="523">INT(L3331)</f>
        <v>41847</v>
      </c>
      <c r="N3331" s="9">
        <f t="shared" ref="N3331:N3394" si="524">L3331-M3331</f>
        <v>0.95833333333575865</v>
      </c>
      <c r="O3331">
        <v>1405583108</v>
      </c>
      <c r="P3331" s="8">
        <f t="shared" si="521"/>
        <v>41837.323009259257</v>
      </c>
      <c r="Q3331" s="8">
        <f t="shared" ref="Q3331:Q3394" si="525">INT(P3331)</f>
        <v>41837</v>
      </c>
      <c r="R3331" s="9">
        <f t="shared" ref="R3331:R3394" si="526">P3331-Q3331</f>
        <v>0.32300925925665069</v>
      </c>
      <c r="S3331" t="b">
        <v>0</v>
      </c>
      <c r="T3331">
        <v>26</v>
      </c>
      <c r="U3331">
        <f t="shared" ref="U3331:U3394" si="527">IF(H3331="successful",T3331,"")</f>
        <v>26</v>
      </c>
      <c r="V3331" t="str">
        <f t="shared" ref="V3331:V3394" si="528">IF(H3331="failed",T3331,"")</f>
        <v/>
      </c>
      <c r="W3331" t="b">
        <v>1</v>
      </c>
      <c r="X3331" t="s">
        <v>8269</v>
      </c>
      <c r="Y3331" s="3">
        <f t="shared" ref="Y3331:Y3394" si="529">G3331/D3331</f>
        <v>1.1679999999999999</v>
      </c>
      <c r="Z3331" s="4">
        <f t="shared" si="522"/>
        <v>44.92307692307692</v>
      </c>
      <c r="AA3331" t="s">
        <v>8313</v>
      </c>
      <c r="AB3331" t="s">
        <v>8314</v>
      </c>
      <c r="AC3331">
        <f>1</f>
        <v>1</v>
      </c>
    </row>
    <row r="3332" spans="1:29" ht="43.2" x14ac:dyDescent="0.3">
      <c r="A3332">
        <v>3330</v>
      </c>
      <c r="B3332" s="1" t="s">
        <v>3330</v>
      </c>
      <c r="C3332" s="1" t="s">
        <v>7440</v>
      </c>
      <c r="D3332">
        <v>1500</v>
      </c>
      <c r="E3332">
        <f>VLOOKUP(D3332,LU_A!$C$2:$D$13,1,TRUE)</f>
        <v>1000</v>
      </c>
      <c r="F3332" t="str">
        <f>VLOOKUP($D3332,LU_A!$C$2:$D$13,2,TRUE)</f>
        <v>SmB</v>
      </c>
      <c r="G3332">
        <v>1594</v>
      </c>
      <c r="H3332" t="s">
        <v>8219</v>
      </c>
      <c r="I3332" t="s">
        <v>8225</v>
      </c>
      <c r="J3332" t="s">
        <v>8247</v>
      </c>
      <c r="K3332">
        <v>1427919468</v>
      </c>
      <c r="L3332" s="8">
        <f t="shared" si="520"/>
        <v>42095.845694444448</v>
      </c>
      <c r="M3332" s="8">
        <f t="shared" si="523"/>
        <v>42095</v>
      </c>
      <c r="N3332" s="9">
        <f t="shared" si="524"/>
        <v>0.84569444444787223</v>
      </c>
      <c r="O3332">
        <v>1425331068</v>
      </c>
      <c r="P3332" s="8">
        <f t="shared" si="521"/>
        <v>42065.887361111112</v>
      </c>
      <c r="Q3332" s="8">
        <f t="shared" si="525"/>
        <v>42065</v>
      </c>
      <c r="R3332" s="9">
        <f t="shared" si="526"/>
        <v>0.88736111111211358</v>
      </c>
      <c r="S3332" t="b">
        <v>0</v>
      </c>
      <c r="T3332">
        <v>69</v>
      </c>
      <c r="U3332">
        <f t="shared" si="527"/>
        <v>69</v>
      </c>
      <c r="V3332" t="str">
        <f t="shared" si="528"/>
        <v/>
      </c>
      <c r="W3332" t="b">
        <v>1</v>
      </c>
      <c r="X3332" t="s">
        <v>8269</v>
      </c>
      <c r="Y3332" s="3">
        <f t="shared" si="529"/>
        <v>1.0626666666666666</v>
      </c>
      <c r="Z3332" s="4">
        <f t="shared" si="522"/>
        <v>23.10144927536232</v>
      </c>
      <c r="AA3332" t="s">
        <v>8313</v>
      </c>
      <c r="AB3332" t="s">
        <v>8314</v>
      </c>
      <c r="AC3332">
        <f>1</f>
        <v>1</v>
      </c>
    </row>
    <row r="3333" spans="1:29" ht="43.2" x14ac:dyDescent="0.3">
      <c r="A3333">
        <v>3331</v>
      </c>
      <c r="B3333" s="1" t="s">
        <v>3331</v>
      </c>
      <c r="C3333" s="1" t="s">
        <v>7441</v>
      </c>
      <c r="D3333">
        <v>5000</v>
      </c>
      <c r="E3333">
        <f>VLOOKUP(D3333,LU_A!$C$2:$D$13,1,TRUE)</f>
        <v>5000</v>
      </c>
      <c r="F3333" t="str">
        <f>VLOOKUP($D3333,LU_A!$C$2:$D$13,2,TRUE)</f>
        <v>SmC</v>
      </c>
      <c r="G3333">
        <v>5226</v>
      </c>
      <c r="H3333" t="s">
        <v>8219</v>
      </c>
      <c r="I3333" t="s">
        <v>8224</v>
      </c>
      <c r="J3333" t="s">
        <v>8246</v>
      </c>
      <c r="K3333">
        <v>1444149886</v>
      </c>
      <c r="L3333" s="8">
        <f t="shared" si="520"/>
        <v>42283.697754629626</v>
      </c>
      <c r="M3333" s="8">
        <f t="shared" si="523"/>
        <v>42283</v>
      </c>
      <c r="N3333" s="9">
        <f t="shared" si="524"/>
        <v>0.697754629625706</v>
      </c>
      <c r="O3333">
        <v>1441125886</v>
      </c>
      <c r="P3333" s="8">
        <f t="shared" si="521"/>
        <v>42248.697754629626</v>
      </c>
      <c r="Q3333" s="8">
        <f t="shared" si="525"/>
        <v>42248</v>
      </c>
      <c r="R3333" s="9">
        <f t="shared" si="526"/>
        <v>0.697754629625706</v>
      </c>
      <c r="S3333" t="b">
        <v>0</v>
      </c>
      <c r="T3333">
        <v>65</v>
      </c>
      <c r="U3333">
        <f t="shared" si="527"/>
        <v>65</v>
      </c>
      <c r="V3333" t="str">
        <f t="shared" si="528"/>
        <v/>
      </c>
      <c r="W3333" t="b">
        <v>1</v>
      </c>
      <c r="X3333" t="s">
        <v>8269</v>
      </c>
      <c r="Y3333" s="3">
        <f t="shared" si="529"/>
        <v>1.0451999999999999</v>
      </c>
      <c r="Z3333" s="4">
        <f t="shared" si="522"/>
        <v>80.400000000000006</v>
      </c>
      <c r="AA3333" t="s">
        <v>8313</v>
      </c>
      <c r="AB3333" t="s">
        <v>8314</v>
      </c>
      <c r="AC3333">
        <f>1</f>
        <v>1</v>
      </c>
    </row>
    <row r="3334" spans="1:29" ht="43.2" x14ac:dyDescent="0.3">
      <c r="A3334">
        <v>3332</v>
      </c>
      <c r="B3334" s="1" t="s">
        <v>3332</v>
      </c>
      <c r="C3334" s="1" t="s">
        <v>7442</v>
      </c>
      <c r="D3334">
        <v>6000</v>
      </c>
      <c r="E3334">
        <f>VLOOKUP(D3334,LU_A!$C$2:$D$13,1,TRUE)</f>
        <v>5000</v>
      </c>
      <c r="F3334" t="str">
        <f>VLOOKUP($D3334,LU_A!$C$2:$D$13,2,TRUE)</f>
        <v>SmC</v>
      </c>
      <c r="G3334">
        <v>6000</v>
      </c>
      <c r="H3334" t="s">
        <v>8219</v>
      </c>
      <c r="I3334" t="s">
        <v>8224</v>
      </c>
      <c r="J3334" t="s">
        <v>8246</v>
      </c>
      <c r="K3334">
        <v>1405802330</v>
      </c>
      <c r="L3334" s="8">
        <f t="shared" si="520"/>
        <v>41839.860300925924</v>
      </c>
      <c r="M3334" s="8">
        <f t="shared" si="523"/>
        <v>41839</v>
      </c>
      <c r="N3334" s="9">
        <f t="shared" si="524"/>
        <v>0.86030092592409346</v>
      </c>
      <c r="O3334">
        <v>1403210330</v>
      </c>
      <c r="P3334" s="8">
        <f t="shared" si="521"/>
        <v>41809.860300925924</v>
      </c>
      <c r="Q3334" s="8">
        <f t="shared" si="525"/>
        <v>41809</v>
      </c>
      <c r="R3334" s="9">
        <f t="shared" si="526"/>
        <v>0.86030092592409346</v>
      </c>
      <c r="S3334" t="b">
        <v>0</v>
      </c>
      <c r="T3334">
        <v>83</v>
      </c>
      <c r="U3334">
        <f t="shared" si="527"/>
        <v>83</v>
      </c>
      <c r="V3334" t="str">
        <f t="shared" si="528"/>
        <v/>
      </c>
      <c r="W3334" t="b">
        <v>1</v>
      </c>
      <c r="X3334" t="s">
        <v>8269</v>
      </c>
      <c r="Y3334" s="3">
        <f t="shared" si="529"/>
        <v>1</v>
      </c>
      <c r="Z3334" s="4">
        <f t="shared" si="522"/>
        <v>72.289156626506028</v>
      </c>
      <c r="AA3334" t="s">
        <v>8313</v>
      </c>
      <c r="AB3334" t="s">
        <v>8314</v>
      </c>
      <c r="AC3334">
        <f>1</f>
        <v>1</v>
      </c>
    </row>
    <row r="3335" spans="1:29" ht="43.2" x14ac:dyDescent="0.3">
      <c r="A3335">
        <v>3333</v>
      </c>
      <c r="B3335" s="1" t="s">
        <v>3333</v>
      </c>
      <c r="C3335" s="1" t="s">
        <v>7443</v>
      </c>
      <c r="D3335">
        <v>3500</v>
      </c>
      <c r="E3335">
        <f>VLOOKUP(D3335,LU_A!$C$2:$D$13,1,TRUE)</f>
        <v>1000</v>
      </c>
      <c r="F3335" t="str">
        <f>VLOOKUP($D3335,LU_A!$C$2:$D$13,2,TRUE)</f>
        <v>SmB</v>
      </c>
      <c r="G3335">
        <v>3660</v>
      </c>
      <c r="H3335" t="s">
        <v>8219</v>
      </c>
      <c r="I3335" t="s">
        <v>8224</v>
      </c>
      <c r="J3335" t="s">
        <v>8246</v>
      </c>
      <c r="K3335">
        <v>1434384880</v>
      </c>
      <c r="L3335" s="8">
        <f t="shared" si="520"/>
        <v>42170.676851851851</v>
      </c>
      <c r="M3335" s="8">
        <f t="shared" si="523"/>
        <v>42170</v>
      </c>
      <c r="N3335" s="9">
        <f t="shared" si="524"/>
        <v>0.67685185185109731</v>
      </c>
      <c r="O3335">
        <v>1432484080</v>
      </c>
      <c r="P3335" s="8">
        <f t="shared" si="521"/>
        <v>42148.676851851851</v>
      </c>
      <c r="Q3335" s="8">
        <f t="shared" si="525"/>
        <v>42148</v>
      </c>
      <c r="R3335" s="9">
        <f t="shared" si="526"/>
        <v>0.67685185185109731</v>
      </c>
      <c r="S3335" t="b">
        <v>0</v>
      </c>
      <c r="T3335">
        <v>111</v>
      </c>
      <c r="U3335">
        <f t="shared" si="527"/>
        <v>111</v>
      </c>
      <c r="V3335" t="str">
        <f t="shared" si="528"/>
        <v/>
      </c>
      <c r="W3335" t="b">
        <v>1</v>
      </c>
      <c r="X3335" t="s">
        <v>8269</v>
      </c>
      <c r="Y3335" s="3">
        <f t="shared" si="529"/>
        <v>1.0457142857142858</v>
      </c>
      <c r="Z3335" s="4">
        <f t="shared" si="522"/>
        <v>32.972972972972975</v>
      </c>
      <c r="AA3335" t="s">
        <v>8313</v>
      </c>
      <c r="AB3335" t="s">
        <v>8314</v>
      </c>
      <c r="AC3335">
        <f>1</f>
        <v>1</v>
      </c>
    </row>
    <row r="3336" spans="1:29" ht="28.8" x14ac:dyDescent="0.3">
      <c r="A3336">
        <v>3334</v>
      </c>
      <c r="B3336" s="1" t="s">
        <v>3334</v>
      </c>
      <c r="C3336" s="1" t="s">
        <v>7444</v>
      </c>
      <c r="D3336">
        <v>3871</v>
      </c>
      <c r="E3336">
        <f>VLOOKUP(D3336,LU_A!$C$2:$D$13,1,TRUE)</f>
        <v>1000</v>
      </c>
      <c r="F3336" t="str">
        <f>VLOOKUP($D3336,LU_A!$C$2:$D$13,2,TRUE)</f>
        <v>SmB</v>
      </c>
      <c r="G3336">
        <v>5366</v>
      </c>
      <c r="H3336" t="s">
        <v>8219</v>
      </c>
      <c r="I3336" t="s">
        <v>8224</v>
      </c>
      <c r="J3336" t="s">
        <v>8246</v>
      </c>
      <c r="K3336">
        <v>1438259422</v>
      </c>
      <c r="L3336" s="8">
        <f t="shared" si="520"/>
        <v>42215.521087962959</v>
      </c>
      <c r="M3336" s="8">
        <f t="shared" si="523"/>
        <v>42215</v>
      </c>
      <c r="N3336" s="9">
        <f t="shared" si="524"/>
        <v>0.52108796295942739</v>
      </c>
      <c r="O3336">
        <v>1435667422</v>
      </c>
      <c r="P3336" s="8">
        <f t="shared" si="521"/>
        <v>42185.521087962959</v>
      </c>
      <c r="Q3336" s="8">
        <f t="shared" si="525"/>
        <v>42185</v>
      </c>
      <c r="R3336" s="9">
        <f t="shared" si="526"/>
        <v>0.52108796295942739</v>
      </c>
      <c r="S3336" t="b">
        <v>0</v>
      </c>
      <c r="T3336">
        <v>46</v>
      </c>
      <c r="U3336">
        <f t="shared" si="527"/>
        <v>46</v>
      </c>
      <c r="V3336" t="str">
        <f t="shared" si="528"/>
        <v/>
      </c>
      <c r="W3336" t="b">
        <v>1</v>
      </c>
      <c r="X3336" t="s">
        <v>8269</v>
      </c>
      <c r="Y3336" s="3">
        <f t="shared" si="529"/>
        <v>1.3862051149573753</v>
      </c>
      <c r="Z3336" s="4">
        <f t="shared" si="522"/>
        <v>116.65217391304348</v>
      </c>
      <c r="AA3336" t="s">
        <v>8313</v>
      </c>
      <c r="AB3336" t="s">
        <v>8314</v>
      </c>
      <c r="AC3336">
        <f>1</f>
        <v>1</v>
      </c>
    </row>
    <row r="3337" spans="1:29" ht="43.2" x14ac:dyDescent="0.3">
      <c r="A3337">
        <v>3335</v>
      </c>
      <c r="B3337" s="1" t="s">
        <v>3335</v>
      </c>
      <c r="C3337" s="1" t="s">
        <v>7445</v>
      </c>
      <c r="D3337">
        <v>5000</v>
      </c>
      <c r="E3337">
        <f>VLOOKUP(D3337,LU_A!$C$2:$D$13,1,TRUE)</f>
        <v>5000</v>
      </c>
      <c r="F3337" t="str">
        <f>VLOOKUP($D3337,LU_A!$C$2:$D$13,2,TRUE)</f>
        <v>SmC</v>
      </c>
      <c r="G3337">
        <v>5016</v>
      </c>
      <c r="H3337" t="s">
        <v>8219</v>
      </c>
      <c r="I3337" t="s">
        <v>8225</v>
      </c>
      <c r="J3337" t="s">
        <v>8247</v>
      </c>
      <c r="K3337">
        <v>1407106800</v>
      </c>
      <c r="L3337" s="8">
        <f t="shared" si="520"/>
        <v>41854.958333333336</v>
      </c>
      <c r="M3337" s="8">
        <f t="shared" si="523"/>
        <v>41854</v>
      </c>
      <c r="N3337" s="9">
        <f t="shared" si="524"/>
        <v>0.95833333333575865</v>
      </c>
      <c r="O3337">
        <v>1404749446</v>
      </c>
      <c r="P3337" s="8">
        <f t="shared" si="521"/>
        <v>41827.674143518518</v>
      </c>
      <c r="Q3337" s="8">
        <f t="shared" si="525"/>
        <v>41827</v>
      </c>
      <c r="R3337" s="9">
        <f t="shared" si="526"/>
        <v>0.67414351851766696</v>
      </c>
      <c r="S3337" t="b">
        <v>0</v>
      </c>
      <c r="T3337">
        <v>63</v>
      </c>
      <c r="U3337">
        <f t="shared" si="527"/>
        <v>63</v>
      </c>
      <c r="V3337" t="str">
        <f t="shared" si="528"/>
        <v/>
      </c>
      <c r="W3337" t="b">
        <v>1</v>
      </c>
      <c r="X3337" t="s">
        <v>8269</v>
      </c>
      <c r="Y3337" s="3">
        <f t="shared" si="529"/>
        <v>1.0032000000000001</v>
      </c>
      <c r="Z3337" s="4">
        <f t="shared" si="522"/>
        <v>79.61904761904762</v>
      </c>
      <c r="AA3337" t="s">
        <v>8313</v>
      </c>
      <c r="AB3337" t="s">
        <v>8314</v>
      </c>
      <c r="AC3337">
        <f>1</f>
        <v>1</v>
      </c>
    </row>
    <row r="3338" spans="1:29" ht="43.2" x14ac:dyDescent="0.3">
      <c r="A3338">
        <v>3336</v>
      </c>
      <c r="B3338" s="1" t="s">
        <v>3336</v>
      </c>
      <c r="C3338" s="1" t="s">
        <v>7446</v>
      </c>
      <c r="D3338">
        <v>250</v>
      </c>
      <c r="E3338">
        <f>VLOOKUP(D3338,LU_A!$C$2:$D$13,1,TRUE)</f>
        <v>0</v>
      </c>
      <c r="F3338" t="str">
        <f>VLOOKUP($D3338,LU_A!$C$2:$D$13,2,TRUE)</f>
        <v>SmA</v>
      </c>
      <c r="G3338">
        <v>250</v>
      </c>
      <c r="H3338" t="s">
        <v>8219</v>
      </c>
      <c r="I3338" t="s">
        <v>8225</v>
      </c>
      <c r="J3338" t="s">
        <v>8247</v>
      </c>
      <c r="K3338">
        <v>1459845246</v>
      </c>
      <c r="L3338" s="8">
        <f t="shared" si="520"/>
        <v>42465.35701388889</v>
      </c>
      <c r="M3338" s="8">
        <f t="shared" si="523"/>
        <v>42465</v>
      </c>
      <c r="N3338" s="9">
        <f t="shared" si="524"/>
        <v>0.35701388888992369</v>
      </c>
      <c r="O3338">
        <v>1457429646</v>
      </c>
      <c r="P3338" s="8">
        <f t="shared" si="521"/>
        <v>42437.398680555561</v>
      </c>
      <c r="Q3338" s="8">
        <f t="shared" si="525"/>
        <v>42437</v>
      </c>
      <c r="R3338" s="9">
        <f t="shared" si="526"/>
        <v>0.398680555561441</v>
      </c>
      <c r="S3338" t="b">
        <v>0</v>
      </c>
      <c r="T3338">
        <v>9</v>
      </c>
      <c r="U3338">
        <f t="shared" si="527"/>
        <v>9</v>
      </c>
      <c r="V3338" t="str">
        <f t="shared" si="528"/>
        <v/>
      </c>
      <c r="W3338" t="b">
        <v>1</v>
      </c>
      <c r="X3338" t="s">
        <v>8269</v>
      </c>
      <c r="Y3338" s="3">
        <f t="shared" si="529"/>
        <v>1</v>
      </c>
      <c r="Z3338" s="4">
        <f t="shared" si="522"/>
        <v>27.777777777777779</v>
      </c>
      <c r="AA3338" t="s">
        <v>8313</v>
      </c>
      <c r="AB3338" t="s">
        <v>8314</v>
      </c>
      <c r="AC3338">
        <f>1</f>
        <v>1</v>
      </c>
    </row>
    <row r="3339" spans="1:29" ht="43.2" x14ac:dyDescent="0.3">
      <c r="A3339">
        <v>3337</v>
      </c>
      <c r="B3339" s="1" t="s">
        <v>3337</v>
      </c>
      <c r="C3339" s="1" t="s">
        <v>7447</v>
      </c>
      <c r="D3339">
        <v>2500</v>
      </c>
      <c r="E3339">
        <f>VLOOKUP(D3339,LU_A!$C$2:$D$13,1,TRUE)</f>
        <v>1000</v>
      </c>
      <c r="F3339" t="str">
        <f>VLOOKUP($D3339,LU_A!$C$2:$D$13,2,TRUE)</f>
        <v>SmB</v>
      </c>
      <c r="G3339">
        <v>2755</v>
      </c>
      <c r="H3339" t="s">
        <v>8219</v>
      </c>
      <c r="I3339" t="s">
        <v>8225</v>
      </c>
      <c r="J3339" t="s">
        <v>8247</v>
      </c>
      <c r="K3339">
        <v>1412974800</v>
      </c>
      <c r="L3339" s="8">
        <f t="shared" si="520"/>
        <v>41922.875</v>
      </c>
      <c r="M3339" s="8">
        <f t="shared" si="523"/>
        <v>41922</v>
      </c>
      <c r="N3339" s="9">
        <f t="shared" si="524"/>
        <v>0.875</v>
      </c>
      <c r="O3339">
        <v>1411109167</v>
      </c>
      <c r="P3339" s="8">
        <f t="shared" si="521"/>
        <v>41901.282025462962</v>
      </c>
      <c r="Q3339" s="8">
        <f t="shared" si="525"/>
        <v>41901</v>
      </c>
      <c r="R3339" s="9">
        <f t="shared" si="526"/>
        <v>0.28202546296233777</v>
      </c>
      <c r="S3339" t="b">
        <v>0</v>
      </c>
      <c r="T3339">
        <v>34</v>
      </c>
      <c r="U3339">
        <f t="shared" si="527"/>
        <v>34</v>
      </c>
      <c r="V3339" t="str">
        <f t="shared" si="528"/>
        <v/>
      </c>
      <c r="W3339" t="b">
        <v>1</v>
      </c>
      <c r="X3339" t="s">
        <v>8269</v>
      </c>
      <c r="Y3339" s="3">
        <f t="shared" si="529"/>
        <v>1.1020000000000001</v>
      </c>
      <c r="Z3339" s="4">
        <f t="shared" si="522"/>
        <v>81.029411764705884</v>
      </c>
      <c r="AA3339" t="s">
        <v>8313</v>
      </c>
      <c r="AB3339" t="s">
        <v>8314</v>
      </c>
      <c r="AC3339">
        <f>1</f>
        <v>1</v>
      </c>
    </row>
    <row r="3340" spans="1:29" ht="28.8" x14ac:dyDescent="0.3">
      <c r="A3340">
        <v>3338</v>
      </c>
      <c r="B3340" s="1" t="s">
        <v>3338</v>
      </c>
      <c r="C3340" s="1" t="s">
        <v>7448</v>
      </c>
      <c r="D3340">
        <v>15000</v>
      </c>
      <c r="E3340">
        <f>VLOOKUP(D3340,LU_A!$C$2:$D$13,1,TRUE)</f>
        <v>15000</v>
      </c>
      <c r="F3340" t="str">
        <f>VLOOKUP($D3340,LU_A!$C$2:$D$13,2,TRUE)</f>
        <v>MedA</v>
      </c>
      <c r="G3340">
        <v>15327</v>
      </c>
      <c r="H3340" t="s">
        <v>8219</v>
      </c>
      <c r="I3340" t="s">
        <v>8224</v>
      </c>
      <c r="J3340" t="s">
        <v>8246</v>
      </c>
      <c r="K3340">
        <v>1487944080</v>
      </c>
      <c r="L3340" s="8">
        <f t="shared" si="520"/>
        <v>42790.574999999997</v>
      </c>
      <c r="M3340" s="8">
        <f t="shared" si="523"/>
        <v>42790</v>
      </c>
      <c r="N3340" s="9">
        <f t="shared" si="524"/>
        <v>0.57499999999708962</v>
      </c>
      <c r="O3340">
        <v>1486129680</v>
      </c>
      <c r="P3340" s="8">
        <f t="shared" si="521"/>
        <v>42769.574999999997</v>
      </c>
      <c r="Q3340" s="8">
        <f t="shared" si="525"/>
        <v>42769</v>
      </c>
      <c r="R3340" s="9">
        <f t="shared" si="526"/>
        <v>0.57499999999708962</v>
      </c>
      <c r="S3340" t="b">
        <v>0</v>
      </c>
      <c r="T3340">
        <v>112</v>
      </c>
      <c r="U3340">
        <f t="shared" si="527"/>
        <v>112</v>
      </c>
      <c r="V3340" t="str">
        <f t="shared" si="528"/>
        <v/>
      </c>
      <c r="W3340" t="b">
        <v>1</v>
      </c>
      <c r="X3340" t="s">
        <v>8269</v>
      </c>
      <c r="Y3340" s="3">
        <f t="shared" si="529"/>
        <v>1.0218</v>
      </c>
      <c r="Z3340" s="4">
        <f t="shared" si="522"/>
        <v>136.84821428571428</v>
      </c>
      <c r="AA3340" t="s">
        <v>8313</v>
      </c>
      <c r="AB3340" t="s">
        <v>8314</v>
      </c>
      <c r="AC3340">
        <f>1</f>
        <v>1</v>
      </c>
    </row>
    <row r="3341" spans="1:29" ht="43.2" x14ac:dyDescent="0.3">
      <c r="A3341">
        <v>3339</v>
      </c>
      <c r="B3341" s="1" t="s">
        <v>3339</v>
      </c>
      <c r="C3341" s="1" t="s">
        <v>7449</v>
      </c>
      <c r="D3341">
        <v>8000</v>
      </c>
      <c r="E3341">
        <f>VLOOKUP(D3341,LU_A!$C$2:$D$13,1,TRUE)</f>
        <v>5000</v>
      </c>
      <c r="F3341" t="str">
        <f>VLOOKUP($D3341,LU_A!$C$2:$D$13,2,TRUE)</f>
        <v>SmC</v>
      </c>
      <c r="G3341">
        <v>8348</v>
      </c>
      <c r="H3341" t="s">
        <v>8219</v>
      </c>
      <c r="I3341" t="s">
        <v>8224</v>
      </c>
      <c r="J3341" t="s">
        <v>8246</v>
      </c>
      <c r="K3341">
        <v>1469721518</v>
      </c>
      <c r="L3341" s="8">
        <f t="shared" si="520"/>
        <v>42579.665717592594</v>
      </c>
      <c r="M3341" s="8">
        <f t="shared" si="523"/>
        <v>42579</v>
      </c>
      <c r="N3341" s="9">
        <f t="shared" si="524"/>
        <v>0.66571759259386454</v>
      </c>
      <c r="O3341">
        <v>1467129518</v>
      </c>
      <c r="P3341" s="8">
        <f t="shared" si="521"/>
        <v>42549.665717592594</v>
      </c>
      <c r="Q3341" s="8">
        <f t="shared" si="525"/>
        <v>42549</v>
      </c>
      <c r="R3341" s="9">
        <f t="shared" si="526"/>
        <v>0.66571759259386454</v>
      </c>
      <c r="S3341" t="b">
        <v>0</v>
      </c>
      <c r="T3341">
        <v>47</v>
      </c>
      <c r="U3341">
        <f t="shared" si="527"/>
        <v>47</v>
      </c>
      <c r="V3341" t="str">
        <f t="shared" si="528"/>
        <v/>
      </c>
      <c r="W3341" t="b">
        <v>1</v>
      </c>
      <c r="X3341" t="s">
        <v>8269</v>
      </c>
      <c r="Y3341" s="3">
        <f t="shared" si="529"/>
        <v>1.0435000000000001</v>
      </c>
      <c r="Z3341" s="4">
        <f t="shared" si="522"/>
        <v>177.61702127659575</v>
      </c>
      <c r="AA3341" t="s">
        <v>8313</v>
      </c>
      <c r="AB3341" t="s">
        <v>8314</v>
      </c>
      <c r="AC3341">
        <f>1</f>
        <v>1</v>
      </c>
    </row>
    <row r="3342" spans="1:29" ht="43.2" x14ac:dyDescent="0.3">
      <c r="A3342">
        <v>3340</v>
      </c>
      <c r="B3342" s="1" t="s">
        <v>3340</v>
      </c>
      <c r="C3342" s="1" t="s">
        <v>7450</v>
      </c>
      <c r="D3342">
        <v>3000</v>
      </c>
      <c r="E3342">
        <f>VLOOKUP(D3342,LU_A!$C$2:$D$13,1,TRUE)</f>
        <v>1000</v>
      </c>
      <c r="F3342" t="str">
        <f>VLOOKUP($D3342,LU_A!$C$2:$D$13,2,TRUE)</f>
        <v>SmB</v>
      </c>
      <c r="G3342">
        <v>4145</v>
      </c>
      <c r="H3342" t="s">
        <v>8219</v>
      </c>
      <c r="I3342" t="s">
        <v>8224</v>
      </c>
      <c r="J3342" t="s">
        <v>8246</v>
      </c>
      <c r="K3342">
        <v>1481066554</v>
      </c>
      <c r="L3342" s="8">
        <f t="shared" si="520"/>
        <v>42710.974004629628</v>
      </c>
      <c r="M3342" s="8">
        <f t="shared" si="523"/>
        <v>42710</v>
      </c>
      <c r="N3342" s="9">
        <f t="shared" si="524"/>
        <v>0.97400462962832535</v>
      </c>
      <c r="O3342">
        <v>1478906554</v>
      </c>
      <c r="P3342" s="8">
        <f t="shared" si="521"/>
        <v>42685.974004629628</v>
      </c>
      <c r="Q3342" s="8">
        <f t="shared" si="525"/>
        <v>42685</v>
      </c>
      <c r="R3342" s="9">
        <f t="shared" si="526"/>
        <v>0.97400462962832535</v>
      </c>
      <c r="S3342" t="b">
        <v>0</v>
      </c>
      <c r="T3342">
        <v>38</v>
      </c>
      <c r="U3342">
        <f t="shared" si="527"/>
        <v>38</v>
      </c>
      <c r="V3342" t="str">
        <f t="shared" si="528"/>
        <v/>
      </c>
      <c r="W3342" t="b">
        <v>1</v>
      </c>
      <c r="X3342" t="s">
        <v>8269</v>
      </c>
      <c r="Y3342" s="3">
        <f t="shared" si="529"/>
        <v>1.3816666666666666</v>
      </c>
      <c r="Z3342" s="4">
        <f t="shared" si="522"/>
        <v>109.07894736842105</v>
      </c>
      <c r="AA3342" t="s">
        <v>8313</v>
      </c>
      <c r="AB3342" t="s">
        <v>8314</v>
      </c>
      <c r="AC3342">
        <f>1</f>
        <v>1</v>
      </c>
    </row>
    <row r="3343" spans="1:29" ht="43.2" x14ac:dyDescent="0.3">
      <c r="A3343">
        <v>3341</v>
      </c>
      <c r="B3343" s="1" t="s">
        <v>3341</v>
      </c>
      <c r="C3343" s="1" t="s">
        <v>7451</v>
      </c>
      <c r="D3343">
        <v>3350</v>
      </c>
      <c r="E3343">
        <f>VLOOKUP(D3343,LU_A!$C$2:$D$13,1,TRUE)</f>
        <v>1000</v>
      </c>
      <c r="F3343" t="str">
        <f>VLOOKUP($D3343,LU_A!$C$2:$D$13,2,TRUE)</f>
        <v>SmB</v>
      </c>
      <c r="G3343">
        <v>3350</v>
      </c>
      <c r="H3343" t="s">
        <v>8219</v>
      </c>
      <c r="I3343" t="s">
        <v>8225</v>
      </c>
      <c r="J3343" t="s">
        <v>8247</v>
      </c>
      <c r="K3343">
        <v>1465750800</v>
      </c>
      <c r="L3343" s="8">
        <f t="shared" si="520"/>
        <v>42533.708333333328</v>
      </c>
      <c r="M3343" s="8">
        <f t="shared" si="523"/>
        <v>42533</v>
      </c>
      <c r="N3343" s="9">
        <f t="shared" si="524"/>
        <v>0.70833333332848269</v>
      </c>
      <c r="O3343">
        <v>1463771421</v>
      </c>
      <c r="P3343" s="8">
        <f t="shared" si="521"/>
        <v>42510.798854166671</v>
      </c>
      <c r="Q3343" s="8">
        <f t="shared" si="525"/>
        <v>42510</v>
      </c>
      <c r="R3343" s="9">
        <f t="shared" si="526"/>
        <v>0.79885416667093523</v>
      </c>
      <c r="S3343" t="b">
        <v>0</v>
      </c>
      <c r="T3343">
        <v>28</v>
      </c>
      <c r="U3343">
        <f t="shared" si="527"/>
        <v>28</v>
      </c>
      <c r="V3343" t="str">
        <f t="shared" si="528"/>
        <v/>
      </c>
      <c r="W3343" t="b">
        <v>1</v>
      </c>
      <c r="X3343" t="s">
        <v>8269</v>
      </c>
      <c r="Y3343" s="3">
        <f t="shared" si="529"/>
        <v>1</v>
      </c>
      <c r="Z3343" s="4">
        <f t="shared" si="522"/>
        <v>119.64285714285714</v>
      </c>
      <c r="AA3343" t="s">
        <v>8313</v>
      </c>
      <c r="AB3343" t="s">
        <v>8314</v>
      </c>
      <c r="AC3343">
        <f>1</f>
        <v>1</v>
      </c>
    </row>
    <row r="3344" spans="1:29" ht="43.2" x14ac:dyDescent="0.3">
      <c r="A3344">
        <v>3342</v>
      </c>
      <c r="B3344" s="1" t="s">
        <v>3342</v>
      </c>
      <c r="C3344" s="1" t="s">
        <v>7452</v>
      </c>
      <c r="D3344">
        <v>6000</v>
      </c>
      <c r="E3344">
        <f>VLOOKUP(D3344,LU_A!$C$2:$D$13,1,TRUE)</f>
        <v>5000</v>
      </c>
      <c r="F3344" t="str">
        <f>VLOOKUP($D3344,LU_A!$C$2:$D$13,2,TRUE)</f>
        <v>SmC</v>
      </c>
      <c r="G3344">
        <v>6100</v>
      </c>
      <c r="H3344" t="s">
        <v>8219</v>
      </c>
      <c r="I3344" t="s">
        <v>8224</v>
      </c>
      <c r="J3344" t="s">
        <v>8246</v>
      </c>
      <c r="K3344">
        <v>1427864340</v>
      </c>
      <c r="L3344" s="8">
        <f t="shared" si="520"/>
        <v>42095.207638888889</v>
      </c>
      <c r="M3344" s="8">
        <f t="shared" si="523"/>
        <v>42095</v>
      </c>
      <c r="N3344" s="9">
        <f t="shared" si="524"/>
        <v>0.20763888888905058</v>
      </c>
      <c r="O3344">
        <v>1425020810</v>
      </c>
      <c r="P3344" s="8">
        <f t="shared" si="521"/>
        <v>42062.296412037031</v>
      </c>
      <c r="Q3344" s="8">
        <f t="shared" si="525"/>
        <v>42062</v>
      </c>
      <c r="R3344" s="9">
        <f t="shared" si="526"/>
        <v>0.29641203703067731</v>
      </c>
      <c r="S3344" t="b">
        <v>0</v>
      </c>
      <c r="T3344">
        <v>78</v>
      </c>
      <c r="U3344">
        <f t="shared" si="527"/>
        <v>78</v>
      </c>
      <c r="V3344" t="str">
        <f t="shared" si="528"/>
        <v/>
      </c>
      <c r="W3344" t="b">
        <v>1</v>
      </c>
      <c r="X3344" t="s">
        <v>8269</v>
      </c>
      <c r="Y3344" s="3">
        <f t="shared" si="529"/>
        <v>1.0166666666666666</v>
      </c>
      <c r="Z3344" s="4">
        <f t="shared" si="522"/>
        <v>78.205128205128204</v>
      </c>
      <c r="AA3344" t="s">
        <v>8313</v>
      </c>
      <c r="AB3344" t="s">
        <v>8314</v>
      </c>
      <c r="AC3344">
        <f>1</f>
        <v>1</v>
      </c>
    </row>
    <row r="3345" spans="1:29" ht="43.2" x14ac:dyDescent="0.3">
      <c r="A3345">
        <v>3343</v>
      </c>
      <c r="B3345" s="1" t="s">
        <v>3343</v>
      </c>
      <c r="C3345" s="1" t="s">
        <v>7453</v>
      </c>
      <c r="D3345">
        <v>700</v>
      </c>
      <c r="E3345">
        <f>VLOOKUP(D3345,LU_A!$C$2:$D$13,1,TRUE)</f>
        <v>0</v>
      </c>
      <c r="F3345" t="str">
        <f>VLOOKUP($D3345,LU_A!$C$2:$D$13,2,TRUE)</f>
        <v>SmA</v>
      </c>
      <c r="G3345">
        <v>1200</v>
      </c>
      <c r="H3345" t="s">
        <v>8219</v>
      </c>
      <c r="I3345" t="s">
        <v>8225</v>
      </c>
      <c r="J3345" t="s">
        <v>8247</v>
      </c>
      <c r="K3345">
        <v>1460553480</v>
      </c>
      <c r="L3345" s="8">
        <f t="shared" si="520"/>
        <v>42473.554166666669</v>
      </c>
      <c r="M3345" s="8">
        <f t="shared" si="523"/>
        <v>42473</v>
      </c>
      <c r="N3345" s="9">
        <f t="shared" si="524"/>
        <v>0.55416666666860692</v>
      </c>
      <c r="O3345">
        <v>1458770384</v>
      </c>
      <c r="P3345" s="8">
        <f t="shared" si="521"/>
        <v>42452.916481481487</v>
      </c>
      <c r="Q3345" s="8">
        <f t="shared" si="525"/>
        <v>42452</v>
      </c>
      <c r="R3345" s="9">
        <f t="shared" si="526"/>
        <v>0.91648148148669861</v>
      </c>
      <c r="S3345" t="b">
        <v>0</v>
      </c>
      <c r="T3345">
        <v>23</v>
      </c>
      <c r="U3345">
        <f t="shared" si="527"/>
        <v>23</v>
      </c>
      <c r="V3345" t="str">
        <f t="shared" si="528"/>
        <v/>
      </c>
      <c r="W3345" t="b">
        <v>1</v>
      </c>
      <c r="X3345" t="s">
        <v>8269</v>
      </c>
      <c r="Y3345" s="3">
        <f t="shared" si="529"/>
        <v>1.7142857142857142</v>
      </c>
      <c r="Z3345" s="4">
        <f t="shared" si="522"/>
        <v>52.173913043478258</v>
      </c>
      <c r="AA3345" t="s">
        <v>8313</v>
      </c>
      <c r="AB3345" t="s">
        <v>8314</v>
      </c>
      <c r="AC3345">
        <f>1</f>
        <v>1</v>
      </c>
    </row>
    <row r="3346" spans="1:29" ht="43.2" x14ac:dyDescent="0.3">
      <c r="A3346">
        <v>3344</v>
      </c>
      <c r="B3346" s="1" t="s">
        <v>3344</v>
      </c>
      <c r="C3346" s="1" t="s">
        <v>7454</v>
      </c>
      <c r="D3346">
        <v>4500</v>
      </c>
      <c r="E3346">
        <f>VLOOKUP(D3346,LU_A!$C$2:$D$13,1,TRUE)</f>
        <v>1000</v>
      </c>
      <c r="F3346" t="str">
        <f>VLOOKUP($D3346,LU_A!$C$2:$D$13,2,TRUE)</f>
        <v>SmB</v>
      </c>
      <c r="G3346">
        <v>4565</v>
      </c>
      <c r="H3346" t="s">
        <v>8219</v>
      </c>
      <c r="I3346" t="s">
        <v>8224</v>
      </c>
      <c r="J3346" t="s">
        <v>8246</v>
      </c>
      <c r="K3346">
        <v>1409374093</v>
      </c>
      <c r="L3346" s="8">
        <f t="shared" si="520"/>
        <v>41881.200150462959</v>
      </c>
      <c r="M3346" s="8">
        <f t="shared" si="523"/>
        <v>41881</v>
      </c>
      <c r="N3346" s="9">
        <f t="shared" si="524"/>
        <v>0.20015046295884531</v>
      </c>
      <c r="O3346">
        <v>1406782093</v>
      </c>
      <c r="P3346" s="8">
        <f t="shared" si="521"/>
        <v>41851.200150462959</v>
      </c>
      <c r="Q3346" s="8">
        <f t="shared" si="525"/>
        <v>41851</v>
      </c>
      <c r="R3346" s="9">
        <f t="shared" si="526"/>
        <v>0.20015046295884531</v>
      </c>
      <c r="S3346" t="b">
        <v>0</v>
      </c>
      <c r="T3346">
        <v>40</v>
      </c>
      <c r="U3346">
        <f t="shared" si="527"/>
        <v>40</v>
      </c>
      <c r="V3346" t="str">
        <f t="shared" si="528"/>
        <v/>
      </c>
      <c r="W3346" t="b">
        <v>1</v>
      </c>
      <c r="X3346" t="s">
        <v>8269</v>
      </c>
      <c r="Y3346" s="3">
        <f t="shared" si="529"/>
        <v>1.0144444444444445</v>
      </c>
      <c r="Z3346" s="4">
        <f t="shared" si="522"/>
        <v>114.125</v>
      </c>
      <c r="AA3346" t="s">
        <v>8313</v>
      </c>
      <c r="AB3346" t="s">
        <v>8314</v>
      </c>
      <c r="AC3346">
        <f>1</f>
        <v>1</v>
      </c>
    </row>
    <row r="3347" spans="1:29" ht="43.2" x14ac:dyDescent="0.3">
      <c r="A3347">
        <v>3345</v>
      </c>
      <c r="B3347" s="1" t="s">
        <v>3345</v>
      </c>
      <c r="C3347" s="1" t="s">
        <v>7455</v>
      </c>
      <c r="D3347">
        <v>500</v>
      </c>
      <c r="E3347">
        <f>VLOOKUP(D3347,LU_A!$C$2:$D$13,1,TRUE)</f>
        <v>0</v>
      </c>
      <c r="F3347" t="str">
        <f>VLOOKUP($D3347,LU_A!$C$2:$D$13,2,TRUE)</f>
        <v>SmA</v>
      </c>
      <c r="G3347">
        <v>650</v>
      </c>
      <c r="H3347" t="s">
        <v>8219</v>
      </c>
      <c r="I3347" t="s">
        <v>8224</v>
      </c>
      <c r="J3347" t="s">
        <v>8246</v>
      </c>
      <c r="K3347">
        <v>1429317420</v>
      </c>
      <c r="L3347" s="8">
        <f t="shared" si="520"/>
        <v>42112.025694444441</v>
      </c>
      <c r="M3347" s="8">
        <f t="shared" si="523"/>
        <v>42112</v>
      </c>
      <c r="N3347" s="9">
        <f t="shared" si="524"/>
        <v>2.569444444088731E-2</v>
      </c>
      <c r="O3347">
        <v>1424226768</v>
      </c>
      <c r="P3347" s="8">
        <f t="shared" si="521"/>
        <v>42053.106111111112</v>
      </c>
      <c r="Q3347" s="8">
        <f t="shared" si="525"/>
        <v>42053</v>
      </c>
      <c r="R3347" s="9">
        <f t="shared" si="526"/>
        <v>0.10611111111211358</v>
      </c>
      <c r="S3347" t="b">
        <v>0</v>
      </c>
      <c r="T3347">
        <v>13</v>
      </c>
      <c r="U3347">
        <f t="shared" si="527"/>
        <v>13</v>
      </c>
      <c r="V3347" t="str">
        <f t="shared" si="528"/>
        <v/>
      </c>
      <c r="W3347" t="b">
        <v>1</v>
      </c>
      <c r="X3347" t="s">
        <v>8269</v>
      </c>
      <c r="Y3347" s="3">
        <f t="shared" si="529"/>
        <v>1.3</v>
      </c>
      <c r="Z3347" s="4">
        <f t="shared" si="522"/>
        <v>50</v>
      </c>
      <c r="AA3347" t="s">
        <v>8313</v>
      </c>
      <c r="AB3347" t="s">
        <v>8314</v>
      </c>
      <c r="AC3347">
        <f>1</f>
        <v>1</v>
      </c>
    </row>
    <row r="3348" spans="1:29" ht="43.2" x14ac:dyDescent="0.3">
      <c r="A3348">
        <v>3346</v>
      </c>
      <c r="B3348" s="1" t="s">
        <v>3346</v>
      </c>
      <c r="C3348" s="1" t="s">
        <v>7456</v>
      </c>
      <c r="D3348">
        <v>1500</v>
      </c>
      <c r="E3348">
        <f>VLOOKUP(D3348,LU_A!$C$2:$D$13,1,TRUE)</f>
        <v>1000</v>
      </c>
      <c r="F3348" t="str">
        <f>VLOOKUP($D3348,LU_A!$C$2:$D$13,2,TRUE)</f>
        <v>SmB</v>
      </c>
      <c r="G3348">
        <v>1650</v>
      </c>
      <c r="H3348" t="s">
        <v>8219</v>
      </c>
      <c r="I3348" t="s">
        <v>8224</v>
      </c>
      <c r="J3348" t="s">
        <v>8246</v>
      </c>
      <c r="K3348">
        <v>1424910910</v>
      </c>
      <c r="L3348" s="8">
        <f t="shared" si="520"/>
        <v>42061.024421296301</v>
      </c>
      <c r="M3348" s="8">
        <f t="shared" si="523"/>
        <v>42061</v>
      </c>
      <c r="N3348" s="9">
        <f t="shared" si="524"/>
        <v>2.4421296300715767E-2</v>
      </c>
      <c r="O3348">
        <v>1424306110</v>
      </c>
      <c r="P3348" s="8">
        <f t="shared" si="521"/>
        <v>42054.024421296301</v>
      </c>
      <c r="Q3348" s="8">
        <f t="shared" si="525"/>
        <v>42054</v>
      </c>
      <c r="R3348" s="9">
        <f t="shared" si="526"/>
        <v>2.4421296300715767E-2</v>
      </c>
      <c r="S3348" t="b">
        <v>0</v>
      </c>
      <c r="T3348">
        <v>18</v>
      </c>
      <c r="U3348">
        <f t="shared" si="527"/>
        <v>18</v>
      </c>
      <c r="V3348" t="str">
        <f t="shared" si="528"/>
        <v/>
      </c>
      <c r="W3348" t="b">
        <v>1</v>
      </c>
      <c r="X3348" t="s">
        <v>8269</v>
      </c>
      <c r="Y3348" s="3">
        <f t="shared" si="529"/>
        <v>1.1000000000000001</v>
      </c>
      <c r="Z3348" s="4">
        <f t="shared" si="522"/>
        <v>91.666666666666671</v>
      </c>
      <c r="AA3348" t="s">
        <v>8313</v>
      </c>
      <c r="AB3348" t="s">
        <v>8314</v>
      </c>
      <c r="AC3348">
        <f>1</f>
        <v>1</v>
      </c>
    </row>
    <row r="3349" spans="1:29" ht="57.6" x14ac:dyDescent="0.3">
      <c r="A3349">
        <v>3347</v>
      </c>
      <c r="B3349" s="1" t="s">
        <v>3347</v>
      </c>
      <c r="C3349" s="1" t="s">
        <v>7457</v>
      </c>
      <c r="D3349">
        <v>2000</v>
      </c>
      <c r="E3349">
        <f>VLOOKUP(D3349,LU_A!$C$2:$D$13,1,TRUE)</f>
        <v>1000</v>
      </c>
      <c r="F3349" t="str">
        <f>VLOOKUP($D3349,LU_A!$C$2:$D$13,2,TRUE)</f>
        <v>SmB</v>
      </c>
      <c r="G3349">
        <v>2389</v>
      </c>
      <c r="H3349" t="s">
        <v>8219</v>
      </c>
      <c r="I3349" t="s">
        <v>8225</v>
      </c>
      <c r="J3349" t="s">
        <v>8247</v>
      </c>
      <c r="K3349">
        <v>1462741200</v>
      </c>
      <c r="L3349" s="8">
        <f t="shared" si="520"/>
        <v>42498.875</v>
      </c>
      <c r="M3349" s="8">
        <f t="shared" si="523"/>
        <v>42498</v>
      </c>
      <c r="N3349" s="9">
        <f t="shared" si="524"/>
        <v>0.875</v>
      </c>
      <c r="O3349">
        <v>1461503654</v>
      </c>
      <c r="P3349" s="8">
        <f t="shared" si="521"/>
        <v>42484.551550925928</v>
      </c>
      <c r="Q3349" s="8">
        <f t="shared" si="525"/>
        <v>42484</v>
      </c>
      <c r="R3349" s="9">
        <f t="shared" si="526"/>
        <v>0.55155092592758592</v>
      </c>
      <c r="S3349" t="b">
        <v>0</v>
      </c>
      <c r="T3349">
        <v>22</v>
      </c>
      <c r="U3349">
        <f t="shared" si="527"/>
        <v>22</v>
      </c>
      <c r="V3349" t="str">
        <f t="shared" si="528"/>
        <v/>
      </c>
      <c r="W3349" t="b">
        <v>1</v>
      </c>
      <c r="X3349" t="s">
        <v>8269</v>
      </c>
      <c r="Y3349" s="3">
        <f t="shared" si="529"/>
        <v>1.1944999999999999</v>
      </c>
      <c r="Z3349" s="4">
        <f t="shared" si="522"/>
        <v>108.59090909090909</v>
      </c>
      <c r="AA3349" t="s">
        <v>8313</v>
      </c>
      <c r="AB3349" t="s">
        <v>8314</v>
      </c>
      <c r="AC3349">
        <f>1</f>
        <v>1</v>
      </c>
    </row>
    <row r="3350" spans="1:29" ht="43.2" x14ac:dyDescent="0.3">
      <c r="A3350">
        <v>3348</v>
      </c>
      <c r="B3350" s="1" t="s">
        <v>3266</v>
      </c>
      <c r="C3350" s="1" t="s">
        <v>7458</v>
      </c>
      <c r="D3350">
        <v>5500</v>
      </c>
      <c r="E3350">
        <f>VLOOKUP(D3350,LU_A!$C$2:$D$13,1,TRUE)</f>
        <v>5000</v>
      </c>
      <c r="F3350" t="str">
        <f>VLOOKUP($D3350,LU_A!$C$2:$D$13,2,TRUE)</f>
        <v>SmC</v>
      </c>
      <c r="G3350">
        <v>5516</v>
      </c>
      <c r="H3350" t="s">
        <v>8219</v>
      </c>
      <c r="I3350" t="s">
        <v>8224</v>
      </c>
      <c r="J3350" t="s">
        <v>8246</v>
      </c>
      <c r="K3350">
        <v>1461988740</v>
      </c>
      <c r="L3350" s="8">
        <f t="shared" si="520"/>
        <v>42490.165972222225</v>
      </c>
      <c r="M3350" s="8">
        <f t="shared" si="523"/>
        <v>42490</v>
      </c>
      <c r="N3350" s="9">
        <f t="shared" si="524"/>
        <v>0.16597222222480923</v>
      </c>
      <c r="O3350">
        <v>1459949080</v>
      </c>
      <c r="P3350" s="8">
        <f t="shared" si="521"/>
        <v>42466.558796296296</v>
      </c>
      <c r="Q3350" s="8">
        <f t="shared" si="525"/>
        <v>42466</v>
      </c>
      <c r="R3350" s="9">
        <f t="shared" si="526"/>
        <v>0.55879629629635019</v>
      </c>
      <c r="S3350" t="b">
        <v>0</v>
      </c>
      <c r="T3350">
        <v>79</v>
      </c>
      <c r="U3350">
        <f t="shared" si="527"/>
        <v>79</v>
      </c>
      <c r="V3350" t="str">
        <f t="shared" si="528"/>
        <v/>
      </c>
      <c r="W3350" t="b">
        <v>1</v>
      </c>
      <c r="X3350" t="s">
        <v>8269</v>
      </c>
      <c r="Y3350" s="3">
        <f t="shared" si="529"/>
        <v>1.002909090909091</v>
      </c>
      <c r="Z3350" s="4">
        <f t="shared" si="522"/>
        <v>69.822784810126578</v>
      </c>
      <c r="AA3350" t="s">
        <v>8313</v>
      </c>
      <c r="AB3350" t="s">
        <v>8314</v>
      </c>
      <c r="AC3350">
        <f>1</f>
        <v>1</v>
      </c>
    </row>
    <row r="3351" spans="1:29" ht="43.2" x14ac:dyDescent="0.3">
      <c r="A3351">
        <v>3349</v>
      </c>
      <c r="B3351" s="1" t="s">
        <v>3348</v>
      </c>
      <c r="C3351" s="1" t="s">
        <v>7459</v>
      </c>
      <c r="D3351">
        <v>1000</v>
      </c>
      <c r="E3351">
        <f>VLOOKUP(D3351,LU_A!$C$2:$D$13,1,TRUE)</f>
        <v>1000</v>
      </c>
      <c r="F3351" t="str">
        <f>VLOOKUP($D3351,LU_A!$C$2:$D$13,2,TRUE)</f>
        <v>SmB</v>
      </c>
      <c r="G3351">
        <v>1534</v>
      </c>
      <c r="H3351" t="s">
        <v>8219</v>
      </c>
      <c r="I3351" t="s">
        <v>8224</v>
      </c>
      <c r="J3351" t="s">
        <v>8246</v>
      </c>
      <c r="K3351">
        <v>1465837200</v>
      </c>
      <c r="L3351" s="8">
        <f t="shared" si="520"/>
        <v>42534.708333333328</v>
      </c>
      <c r="M3351" s="8">
        <f t="shared" si="523"/>
        <v>42534</v>
      </c>
      <c r="N3351" s="9">
        <f t="shared" si="524"/>
        <v>0.70833333332848269</v>
      </c>
      <c r="O3351">
        <v>1463971172</v>
      </c>
      <c r="P3351" s="8">
        <f t="shared" si="521"/>
        <v>42513.110787037032</v>
      </c>
      <c r="Q3351" s="8">
        <f t="shared" si="525"/>
        <v>42513</v>
      </c>
      <c r="R3351" s="9">
        <f t="shared" si="526"/>
        <v>0.11078703703242354</v>
      </c>
      <c r="S3351" t="b">
        <v>0</v>
      </c>
      <c r="T3351">
        <v>14</v>
      </c>
      <c r="U3351">
        <f t="shared" si="527"/>
        <v>14</v>
      </c>
      <c r="V3351" t="str">
        <f t="shared" si="528"/>
        <v/>
      </c>
      <c r="W3351" t="b">
        <v>1</v>
      </c>
      <c r="X3351" t="s">
        <v>8269</v>
      </c>
      <c r="Y3351" s="3">
        <f t="shared" si="529"/>
        <v>1.534</v>
      </c>
      <c r="Z3351" s="4">
        <f t="shared" si="522"/>
        <v>109.57142857142857</v>
      </c>
      <c r="AA3351" t="s">
        <v>8313</v>
      </c>
      <c r="AB3351" t="s">
        <v>8314</v>
      </c>
      <c r="AC3351">
        <f>1</f>
        <v>1</v>
      </c>
    </row>
    <row r="3352" spans="1:29" ht="57.6" x14ac:dyDescent="0.3">
      <c r="A3352">
        <v>3350</v>
      </c>
      <c r="B3352" s="1" t="s">
        <v>3349</v>
      </c>
      <c r="C3352" s="1" t="s">
        <v>7460</v>
      </c>
      <c r="D3352">
        <v>3500</v>
      </c>
      <c r="E3352">
        <f>VLOOKUP(D3352,LU_A!$C$2:$D$13,1,TRUE)</f>
        <v>1000</v>
      </c>
      <c r="F3352" t="str">
        <f>VLOOKUP($D3352,LU_A!$C$2:$D$13,2,TRUE)</f>
        <v>SmB</v>
      </c>
      <c r="G3352">
        <v>3655</v>
      </c>
      <c r="H3352" t="s">
        <v>8219</v>
      </c>
      <c r="I3352" t="s">
        <v>8243</v>
      </c>
      <c r="J3352" t="s">
        <v>8249</v>
      </c>
      <c r="K3352">
        <v>1448838000</v>
      </c>
      <c r="L3352" s="8">
        <f t="shared" si="520"/>
        <v>42337.958333333328</v>
      </c>
      <c r="M3352" s="8">
        <f t="shared" si="523"/>
        <v>42337</v>
      </c>
      <c r="N3352" s="9">
        <f t="shared" si="524"/>
        <v>0.95833333332848269</v>
      </c>
      <c r="O3352">
        <v>1445791811</v>
      </c>
      <c r="P3352" s="8">
        <f t="shared" si="521"/>
        <v>42302.701516203699</v>
      </c>
      <c r="Q3352" s="8">
        <f t="shared" si="525"/>
        <v>42302</v>
      </c>
      <c r="R3352" s="9">
        <f t="shared" si="526"/>
        <v>0.70151620369870216</v>
      </c>
      <c r="S3352" t="b">
        <v>0</v>
      </c>
      <c r="T3352">
        <v>51</v>
      </c>
      <c r="U3352">
        <f t="shared" si="527"/>
        <v>51</v>
      </c>
      <c r="V3352" t="str">
        <f t="shared" si="528"/>
        <v/>
      </c>
      <c r="W3352" t="b">
        <v>1</v>
      </c>
      <c r="X3352" t="s">
        <v>8269</v>
      </c>
      <c r="Y3352" s="3">
        <f t="shared" si="529"/>
        <v>1.0442857142857143</v>
      </c>
      <c r="Z3352" s="4">
        <f t="shared" si="522"/>
        <v>71.666666666666671</v>
      </c>
      <c r="AA3352" t="s">
        <v>8313</v>
      </c>
      <c r="AB3352" t="s">
        <v>8314</v>
      </c>
      <c r="AC3352">
        <f>1</f>
        <v>1</v>
      </c>
    </row>
    <row r="3353" spans="1:29" ht="43.2" x14ac:dyDescent="0.3">
      <c r="A3353">
        <v>3351</v>
      </c>
      <c r="B3353" s="1" t="s">
        <v>3350</v>
      </c>
      <c r="C3353" s="1" t="s">
        <v>7461</v>
      </c>
      <c r="D3353">
        <v>5000</v>
      </c>
      <c r="E3353">
        <f>VLOOKUP(D3353,LU_A!$C$2:$D$13,1,TRUE)</f>
        <v>5000</v>
      </c>
      <c r="F3353" t="str">
        <f>VLOOKUP($D3353,LU_A!$C$2:$D$13,2,TRUE)</f>
        <v>SmC</v>
      </c>
      <c r="G3353">
        <v>5055</v>
      </c>
      <c r="H3353" t="s">
        <v>8219</v>
      </c>
      <c r="I3353" t="s">
        <v>8225</v>
      </c>
      <c r="J3353" t="s">
        <v>8247</v>
      </c>
      <c r="K3353">
        <v>1406113200</v>
      </c>
      <c r="L3353" s="8">
        <f t="shared" si="520"/>
        <v>41843.458333333336</v>
      </c>
      <c r="M3353" s="8">
        <f t="shared" si="523"/>
        <v>41843</v>
      </c>
      <c r="N3353" s="9">
        <f t="shared" si="524"/>
        <v>0.45833333333575865</v>
      </c>
      <c r="O3353">
        <v>1402910965</v>
      </c>
      <c r="P3353" s="8">
        <f t="shared" si="521"/>
        <v>41806.395428240743</v>
      </c>
      <c r="Q3353" s="8">
        <f t="shared" si="525"/>
        <v>41806</v>
      </c>
      <c r="R3353" s="9">
        <f t="shared" si="526"/>
        <v>0.39542824074305827</v>
      </c>
      <c r="S3353" t="b">
        <v>0</v>
      </c>
      <c r="T3353">
        <v>54</v>
      </c>
      <c r="U3353">
        <f t="shared" si="527"/>
        <v>54</v>
      </c>
      <c r="V3353" t="str">
        <f t="shared" si="528"/>
        <v/>
      </c>
      <c r="W3353" t="b">
        <v>1</v>
      </c>
      <c r="X3353" t="s">
        <v>8269</v>
      </c>
      <c r="Y3353" s="3">
        <f t="shared" si="529"/>
        <v>1.0109999999999999</v>
      </c>
      <c r="Z3353" s="4">
        <f t="shared" si="522"/>
        <v>93.611111111111114</v>
      </c>
      <c r="AA3353" t="s">
        <v>8313</v>
      </c>
      <c r="AB3353" t="s">
        <v>8314</v>
      </c>
      <c r="AC3353">
        <f>1</f>
        <v>1</v>
      </c>
    </row>
    <row r="3354" spans="1:29" ht="43.2" x14ac:dyDescent="0.3">
      <c r="A3354">
        <v>3352</v>
      </c>
      <c r="B3354" s="1" t="s">
        <v>3351</v>
      </c>
      <c r="C3354" s="1" t="s">
        <v>7462</v>
      </c>
      <c r="D3354">
        <v>5000</v>
      </c>
      <c r="E3354">
        <f>VLOOKUP(D3354,LU_A!$C$2:$D$13,1,TRUE)</f>
        <v>5000</v>
      </c>
      <c r="F3354" t="str">
        <f>VLOOKUP($D3354,LU_A!$C$2:$D$13,2,TRUE)</f>
        <v>SmC</v>
      </c>
      <c r="G3354">
        <v>5376</v>
      </c>
      <c r="H3354" t="s">
        <v>8219</v>
      </c>
      <c r="I3354" t="s">
        <v>8225</v>
      </c>
      <c r="J3354" t="s">
        <v>8247</v>
      </c>
      <c r="K3354">
        <v>1467414000</v>
      </c>
      <c r="L3354" s="8">
        <f t="shared" si="520"/>
        <v>42552.958333333328</v>
      </c>
      <c r="M3354" s="8">
        <f t="shared" si="523"/>
        <v>42552</v>
      </c>
      <c r="N3354" s="9">
        <f t="shared" si="524"/>
        <v>0.95833333332848269</v>
      </c>
      <c r="O3354">
        <v>1462492178</v>
      </c>
      <c r="P3354" s="8">
        <f t="shared" si="521"/>
        <v>42495.992800925931</v>
      </c>
      <c r="Q3354" s="8">
        <f t="shared" si="525"/>
        <v>42495</v>
      </c>
      <c r="R3354" s="9">
        <f t="shared" si="526"/>
        <v>0.99280092593107838</v>
      </c>
      <c r="S3354" t="b">
        <v>0</v>
      </c>
      <c r="T3354">
        <v>70</v>
      </c>
      <c r="U3354">
        <f t="shared" si="527"/>
        <v>70</v>
      </c>
      <c r="V3354" t="str">
        <f t="shared" si="528"/>
        <v/>
      </c>
      <c r="W3354" t="b">
        <v>1</v>
      </c>
      <c r="X3354" t="s">
        <v>8269</v>
      </c>
      <c r="Y3354" s="3">
        <f t="shared" si="529"/>
        <v>1.0751999999999999</v>
      </c>
      <c r="Z3354" s="4">
        <f t="shared" si="522"/>
        <v>76.8</v>
      </c>
      <c r="AA3354" t="s">
        <v>8313</v>
      </c>
      <c r="AB3354" t="s">
        <v>8314</v>
      </c>
      <c r="AC3354">
        <f>1</f>
        <v>1</v>
      </c>
    </row>
    <row r="3355" spans="1:29" ht="43.2" x14ac:dyDescent="0.3">
      <c r="A3355">
        <v>3353</v>
      </c>
      <c r="B3355" s="1" t="s">
        <v>3352</v>
      </c>
      <c r="C3355" s="1" t="s">
        <v>7463</v>
      </c>
      <c r="D3355">
        <v>500</v>
      </c>
      <c r="E3355">
        <f>VLOOKUP(D3355,LU_A!$C$2:$D$13,1,TRUE)</f>
        <v>0</v>
      </c>
      <c r="F3355" t="str">
        <f>VLOOKUP($D3355,LU_A!$C$2:$D$13,2,TRUE)</f>
        <v>SmA</v>
      </c>
      <c r="G3355">
        <v>1575</v>
      </c>
      <c r="H3355" t="s">
        <v>8219</v>
      </c>
      <c r="I3355" t="s">
        <v>8225</v>
      </c>
      <c r="J3355" t="s">
        <v>8247</v>
      </c>
      <c r="K3355">
        <v>1462230000</v>
      </c>
      <c r="L3355" s="8">
        <f t="shared" si="520"/>
        <v>42492.958333333328</v>
      </c>
      <c r="M3355" s="8">
        <f t="shared" si="523"/>
        <v>42492</v>
      </c>
      <c r="N3355" s="9">
        <f t="shared" si="524"/>
        <v>0.95833333332848269</v>
      </c>
      <c r="O3355">
        <v>1461061350</v>
      </c>
      <c r="P3355" s="8">
        <f t="shared" si="521"/>
        <v>42479.432291666672</v>
      </c>
      <c r="Q3355" s="8">
        <f t="shared" si="525"/>
        <v>42479</v>
      </c>
      <c r="R3355" s="9">
        <f t="shared" si="526"/>
        <v>0.43229166667151731</v>
      </c>
      <c r="S3355" t="b">
        <v>0</v>
      </c>
      <c r="T3355">
        <v>44</v>
      </c>
      <c r="U3355">
        <f t="shared" si="527"/>
        <v>44</v>
      </c>
      <c r="V3355" t="str">
        <f t="shared" si="528"/>
        <v/>
      </c>
      <c r="W3355" t="b">
        <v>1</v>
      </c>
      <c r="X3355" t="s">
        <v>8269</v>
      </c>
      <c r="Y3355" s="3">
        <f t="shared" si="529"/>
        <v>3.15</v>
      </c>
      <c r="Z3355" s="4">
        <f t="shared" si="522"/>
        <v>35.795454545454547</v>
      </c>
      <c r="AA3355" t="s">
        <v>8313</v>
      </c>
      <c r="AB3355" t="s">
        <v>8314</v>
      </c>
      <c r="AC3355">
        <f>1</f>
        <v>1</v>
      </c>
    </row>
    <row r="3356" spans="1:29" ht="28.8" x14ac:dyDescent="0.3">
      <c r="A3356">
        <v>3354</v>
      </c>
      <c r="B3356" s="1" t="s">
        <v>3353</v>
      </c>
      <c r="C3356" s="1" t="s">
        <v>7464</v>
      </c>
      <c r="D3356">
        <v>3000</v>
      </c>
      <c r="E3356">
        <f>VLOOKUP(D3356,LU_A!$C$2:$D$13,1,TRUE)</f>
        <v>1000</v>
      </c>
      <c r="F3356" t="str">
        <f>VLOOKUP($D3356,LU_A!$C$2:$D$13,2,TRUE)</f>
        <v>SmB</v>
      </c>
      <c r="G3356">
        <v>3058</v>
      </c>
      <c r="H3356" t="s">
        <v>8219</v>
      </c>
      <c r="I3356" t="s">
        <v>8224</v>
      </c>
      <c r="J3356" t="s">
        <v>8246</v>
      </c>
      <c r="K3356">
        <v>1446091260</v>
      </c>
      <c r="L3356" s="8">
        <f t="shared" si="520"/>
        <v>42306.167361111111</v>
      </c>
      <c r="M3356" s="8">
        <f t="shared" si="523"/>
        <v>42306</v>
      </c>
      <c r="N3356" s="9">
        <f t="shared" si="524"/>
        <v>0.16736111111094942</v>
      </c>
      <c r="O3356">
        <v>1443029206</v>
      </c>
      <c r="P3356" s="8">
        <f t="shared" si="521"/>
        <v>42270.7269212963</v>
      </c>
      <c r="Q3356" s="8">
        <f t="shared" si="525"/>
        <v>42270</v>
      </c>
      <c r="R3356" s="9">
        <f t="shared" si="526"/>
        <v>0.72692129630013369</v>
      </c>
      <c r="S3356" t="b">
        <v>0</v>
      </c>
      <c r="T3356">
        <v>55</v>
      </c>
      <c r="U3356">
        <f t="shared" si="527"/>
        <v>55</v>
      </c>
      <c r="V3356" t="str">
        <f t="shared" si="528"/>
        <v/>
      </c>
      <c r="W3356" t="b">
        <v>1</v>
      </c>
      <c r="X3356" t="s">
        <v>8269</v>
      </c>
      <c r="Y3356" s="3">
        <f t="shared" si="529"/>
        <v>1.0193333333333334</v>
      </c>
      <c r="Z3356" s="4">
        <f t="shared" si="522"/>
        <v>55.6</v>
      </c>
      <c r="AA3356" t="s">
        <v>8313</v>
      </c>
      <c r="AB3356" t="s">
        <v>8314</v>
      </c>
      <c r="AC3356">
        <f>1</f>
        <v>1</v>
      </c>
    </row>
    <row r="3357" spans="1:29" ht="43.2" x14ac:dyDescent="0.3">
      <c r="A3357">
        <v>3355</v>
      </c>
      <c r="B3357" s="1" t="s">
        <v>3354</v>
      </c>
      <c r="C3357" s="1" t="s">
        <v>7465</v>
      </c>
      <c r="D3357">
        <v>1750</v>
      </c>
      <c r="E3357">
        <f>VLOOKUP(D3357,LU_A!$C$2:$D$13,1,TRUE)</f>
        <v>1000</v>
      </c>
      <c r="F3357" t="str">
        <f>VLOOKUP($D3357,LU_A!$C$2:$D$13,2,TRUE)</f>
        <v>SmB</v>
      </c>
      <c r="G3357">
        <v>2210</v>
      </c>
      <c r="H3357" t="s">
        <v>8219</v>
      </c>
      <c r="I3357" t="s">
        <v>8225</v>
      </c>
      <c r="J3357" t="s">
        <v>8247</v>
      </c>
      <c r="K3357">
        <v>1462879020</v>
      </c>
      <c r="L3357" s="8">
        <f t="shared" si="520"/>
        <v>42500.470138888893</v>
      </c>
      <c r="M3357" s="8">
        <f t="shared" si="523"/>
        <v>42500</v>
      </c>
      <c r="N3357" s="9">
        <f t="shared" si="524"/>
        <v>0.47013888889341615</v>
      </c>
      <c r="O3357">
        <v>1461941527</v>
      </c>
      <c r="P3357" s="8">
        <f t="shared" si="521"/>
        <v>42489.619525462964</v>
      </c>
      <c r="Q3357" s="8">
        <f t="shared" si="525"/>
        <v>42489</v>
      </c>
      <c r="R3357" s="9">
        <f t="shared" si="526"/>
        <v>0.61952546296379296</v>
      </c>
      <c r="S3357" t="b">
        <v>0</v>
      </c>
      <c r="T3357">
        <v>15</v>
      </c>
      <c r="U3357">
        <f t="shared" si="527"/>
        <v>15</v>
      </c>
      <c r="V3357" t="str">
        <f t="shared" si="528"/>
        <v/>
      </c>
      <c r="W3357" t="b">
        <v>1</v>
      </c>
      <c r="X3357" t="s">
        <v>8269</v>
      </c>
      <c r="Y3357" s="3">
        <f t="shared" si="529"/>
        <v>1.2628571428571429</v>
      </c>
      <c r="Z3357" s="4">
        <f t="shared" si="522"/>
        <v>147.33333333333334</v>
      </c>
      <c r="AA3357" t="s">
        <v>8313</v>
      </c>
      <c r="AB3357" t="s">
        <v>8314</v>
      </c>
      <c r="AC3357">
        <f>1</f>
        <v>1</v>
      </c>
    </row>
    <row r="3358" spans="1:29" ht="43.2" x14ac:dyDescent="0.3">
      <c r="A3358">
        <v>3356</v>
      </c>
      <c r="B3358" s="1" t="s">
        <v>3355</v>
      </c>
      <c r="C3358" s="1" t="s">
        <v>7466</v>
      </c>
      <c r="D3358">
        <v>1500</v>
      </c>
      <c r="E3358">
        <f>VLOOKUP(D3358,LU_A!$C$2:$D$13,1,TRUE)</f>
        <v>1000</v>
      </c>
      <c r="F3358" t="str">
        <f>VLOOKUP($D3358,LU_A!$C$2:$D$13,2,TRUE)</f>
        <v>SmB</v>
      </c>
      <c r="G3358">
        <v>1521</v>
      </c>
      <c r="H3358" t="s">
        <v>8219</v>
      </c>
      <c r="I3358" t="s">
        <v>8225</v>
      </c>
      <c r="J3358" t="s">
        <v>8247</v>
      </c>
      <c r="K3358">
        <v>1468611272</v>
      </c>
      <c r="L3358" s="8">
        <f t="shared" si="520"/>
        <v>42566.815648148149</v>
      </c>
      <c r="M3358" s="8">
        <f t="shared" si="523"/>
        <v>42566</v>
      </c>
      <c r="N3358" s="9">
        <f t="shared" si="524"/>
        <v>0.81564814814919373</v>
      </c>
      <c r="O3358">
        <v>1466019272</v>
      </c>
      <c r="P3358" s="8">
        <f t="shared" si="521"/>
        <v>42536.815648148149</v>
      </c>
      <c r="Q3358" s="8">
        <f t="shared" si="525"/>
        <v>42536</v>
      </c>
      <c r="R3358" s="9">
        <f t="shared" si="526"/>
        <v>0.81564814814919373</v>
      </c>
      <c r="S3358" t="b">
        <v>0</v>
      </c>
      <c r="T3358">
        <v>27</v>
      </c>
      <c r="U3358">
        <f t="shared" si="527"/>
        <v>27</v>
      </c>
      <c r="V3358" t="str">
        <f t="shared" si="528"/>
        <v/>
      </c>
      <c r="W3358" t="b">
        <v>1</v>
      </c>
      <c r="X3358" t="s">
        <v>8269</v>
      </c>
      <c r="Y3358" s="3">
        <f t="shared" si="529"/>
        <v>1.014</v>
      </c>
      <c r="Z3358" s="4">
        <f t="shared" si="522"/>
        <v>56.333333333333336</v>
      </c>
      <c r="AA3358" t="s">
        <v>8313</v>
      </c>
      <c r="AB3358" t="s">
        <v>8314</v>
      </c>
      <c r="AC3358">
        <f>1</f>
        <v>1</v>
      </c>
    </row>
    <row r="3359" spans="1:29" ht="43.2" x14ac:dyDescent="0.3">
      <c r="A3359">
        <v>3357</v>
      </c>
      <c r="B3359" s="1" t="s">
        <v>3356</v>
      </c>
      <c r="C3359" s="1" t="s">
        <v>7467</v>
      </c>
      <c r="D3359">
        <v>2000</v>
      </c>
      <c r="E3359">
        <f>VLOOKUP(D3359,LU_A!$C$2:$D$13,1,TRUE)</f>
        <v>1000</v>
      </c>
      <c r="F3359" t="str">
        <f>VLOOKUP($D3359,LU_A!$C$2:$D$13,2,TRUE)</f>
        <v>SmB</v>
      </c>
      <c r="G3359">
        <v>2020</v>
      </c>
      <c r="H3359" t="s">
        <v>8219</v>
      </c>
      <c r="I3359" t="s">
        <v>8225</v>
      </c>
      <c r="J3359" t="s">
        <v>8247</v>
      </c>
      <c r="K3359">
        <v>1406887310</v>
      </c>
      <c r="L3359" s="8">
        <f t="shared" si="520"/>
        <v>41852.417939814812</v>
      </c>
      <c r="M3359" s="8">
        <f t="shared" si="523"/>
        <v>41852</v>
      </c>
      <c r="N3359" s="9">
        <f t="shared" si="524"/>
        <v>0.41793981481168885</v>
      </c>
      <c r="O3359">
        <v>1404295310</v>
      </c>
      <c r="P3359" s="8">
        <f t="shared" si="521"/>
        <v>41822.417939814812</v>
      </c>
      <c r="Q3359" s="8">
        <f t="shared" si="525"/>
        <v>41822</v>
      </c>
      <c r="R3359" s="9">
        <f t="shared" si="526"/>
        <v>0.41793981481168885</v>
      </c>
      <c r="S3359" t="b">
        <v>0</v>
      </c>
      <c r="T3359">
        <v>21</v>
      </c>
      <c r="U3359">
        <f t="shared" si="527"/>
        <v>21</v>
      </c>
      <c r="V3359" t="str">
        <f t="shared" si="528"/>
        <v/>
      </c>
      <c r="W3359" t="b">
        <v>1</v>
      </c>
      <c r="X3359" t="s">
        <v>8269</v>
      </c>
      <c r="Y3359" s="3">
        <f t="shared" si="529"/>
        <v>1.01</v>
      </c>
      <c r="Z3359" s="4">
        <f t="shared" si="522"/>
        <v>96.19047619047619</v>
      </c>
      <c r="AA3359" t="s">
        <v>8313</v>
      </c>
      <c r="AB3359" t="s">
        <v>8314</v>
      </c>
      <c r="AC3359">
        <f>1</f>
        <v>1</v>
      </c>
    </row>
    <row r="3360" spans="1:29" ht="43.2" x14ac:dyDescent="0.3">
      <c r="A3360">
        <v>3358</v>
      </c>
      <c r="B3360" s="1" t="s">
        <v>3357</v>
      </c>
      <c r="C3360" s="1" t="s">
        <v>7468</v>
      </c>
      <c r="D3360">
        <v>10000</v>
      </c>
      <c r="E3360">
        <f>VLOOKUP(D3360,LU_A!$C$2:$D$13,1,TRUE)</f>
        <v>10000</v>
      </c>
      <c r="F3360" t="str">
        <f>VLOOKUP($D3360,LU_A!$C$2:$D$13,2,TRUE)</f>
        <v>SmD</v>
      </c>
      <c r="G3360">
        <v>10299</v>
      </c>
      <c r="H3360" t="s">
        <v>8219</v>
      </c>
      <c r="I3360" t="s">
        <v>8224</v>
      </c>
      <c r="J3360" t="s">
        <v>8246</v>
      </c>
      <c r="K3360">
        <v>1416385679</v>
      </c>
      <c r="L3360" s="8">
        <f t="shared" si="520"/>
        <v>41962.352766203709</v>
      </c>
      <c r="M3360" s="8">
        <f t="shared" si="523"/>
        <v>41962</v>
      </c>
      <c r="N3360" s="9">
        <f t="shared" si="524"/>
        <v>0.35276620370859746</v>
      </c>
      <c r="O3360">
        <v>1413790079</v>
      </c>
      <c r="P3360" s="8">
        <f t="shared" si="521"/>
        <v>41932.311099537037</v>
      </c>
      <c r="Q3360" s="8">
        <f t="shared" si="525"/>
        <v>41932</v>
      </c>
      <c r="R3360" s="9">
        <f t="shared" si="526"/>
        <v>0.31109953703708015</v>
      </c>
      <c r="S3360" t="b">
        <v>0</v>
      </c>
      <c r="T3360">
        <v>162</v>
      </c>
      <c r="U3360">
        <f t="shared" si="527"/>
        <v>162</v>
      </c>
      <c r="V3360" t="str">
        <f t="shared" si="528"/>
        <v/>
      </c>
      <c r="W3360" t="b">
        <v>1</v>
      </c>
      <c r="X3360" t="s">
        <v>8269</v>
      </c>
      <c r="Y3360" s="3">
        <f t="shared" si="529"/>
        <v>1.0299</v>
      </c>
      <c r="Z3360" s="4">
        <f t="shared" si="522"/>
        <v>63.574074074074076</v>
      </c>
      <c r="AA3360" t="s">
        <v>8313</v>
      </c>
      <c r="AB3360" t="s">
        <v>8314</v>
      </c>
      <c r="AC3360">
        <f>1</f>
        <v>1</v>
      </c>
    </row>
    <row r="3361" spans="1:29" ht="43.2" x14ac:dyDescent="0.3">
      <c r="A3361">
        <v>3359</v>
      </c>
      <c r="B3361" s="1" t="s">
        <v>3358</v>
      </c>
      <c r="C3361" s="1" t="s">
        <v>7469</v>
      </c>
      <c r="D3361">
        <v>4000</v>
      </c>
      <c r="E3361">
        <f>VLOOKUP(D3361,LU_A!$C$2:$D$13,1,TRUE)</f>
        <v>1000</v>
      </c>
      <c r="F3361" t="str">
        <f>VLOOKUP($D3361,LU_A!$C$2:$D$13,2,TRUE)</f>
        <v>SmB</v>
      </c>
      <c r="G3361">
        <v>4250</v>
      </c>
      <c r="H3361" t="s">
        <v>8219</v>
      </c>
      <c r="I3361" t="s">
        <v>8224</v>
      </c>
      <c r="J3361" t="s">
        <v>8246</v>
      </c>
      <c r="K3361">
        <v>1487985734</v>
      </c>
      <c r="L3361" s="8">
        <f t="shared" si="520"/>
        <v>42791.057106481487</v>
      </c>
      <c r="M3361" s="8">
        <f t="shared" si="523"/>
        <v>42791</v>
      </c>
      <c r="N3361" s="9">
        <f t="shared" si="524"/>
        <v>5.7106481486698613E-2</v>
      </c>
      <c r="O3361">
        <v>1484097734</v>
      </c>
      <c r="P3361" s="8">
        <f t="shared" si="521"/>
        <v>42746.057106481487</v>
      </c>
      <c r="Q3361" s="8">
        <f t="shared" si="525"/>
        <v>42746</v>
      </c>
      <c r="R3361" s="9">
        <f t="shared" si="526"/>
        <v>5.7106481486698613E-2</v>
      </c>
      <c r="S3361" t="b">
        <v>0</v>
      </c>
      <c r="T3361">
        <v>23</v>
      </c>
      <c r="U3361">
        <f t="shared" si="527"/>
        <v>23</v>
      </c>
      <c r="V3361" t="str">
        <f t="shared" si="528"/>
        <v/>
      </c>
      <c r="W3361" t="b">
        <v>1</v>
      </c>
      <c r="X3361" t="s">
        <v>8269</v>
      </c>
      <c r="Y3361" s="3">
        <f t="shared" si="529"/>
        <v>1.0625</v>
      </c>
      <c r="Z3361" s="4">
        <f t="shared" si="522"/>
        <v>184.78260869565219</v>
      </c>
      <c r="AA3361" t="s">
        <v>8313</v>
      </c>
      <c r="AB3361" t="s">
        <v>8314</v>
      </c>
      <c r="AC3361">
        <f>1</f>
        <v>1</v>
      </c>
    </row>
    <row r="3362" spans="1:29" ht="28.8" x14ac:dyDescent="0.3">
      <c r="A3362">
        <v>3360</v>
      </c>
      <c r="B3362" s="1" t="s">
        <v>3359</v>
      </c>
      <c r="C3362" s="1" t="s">
        <v>7470</v>
      </c>
      <c r="D3362">
        <v>9000</v>
      </c>
      <c r="E3362">
        <f>VLOOKUP(D3362,LU_A!$C$2:$D$13,1,TRUE)</f>
        <v>5000</v>
      </c>
      <c r="F3362" t="str">
        <f>VLOOKUP($D3362,LU_A!$C$2:$D$13,2,TRUE)</f>
        <v>SmC</v>
      </c>
      <c r="G3362">
        <v>9124</v>
      </c>
      <c r="H3362" t="s">
        <v>8219</v>
      </c>
      <c r="I3362" t="s">
        <v>8244</v>
      </c>
      <c r="J3362" t="s">
        <v>8258</v>
      </c>
      <c r="K3362">
        <v>1481731140</v>
      </c>
      <c r="L3362" s="8">
        <f t="shared" si="520"/>
        <v>42718.665972222225</v>
      </c>
      <c r="M3362" s="8">
        <f t="shared" si="523"/>
        <v>42718</v>
      </c>
      <c r="N3362" s="9">
        <f t="shared" si="524"/>
        <v>0.66597222222480923</v>
      </c>
      <c r="O3362">
        <v>1479866343</v>
      </c>
      <c r="P3362" s="8">
        <f t="shared" si="521"/>
        <v>42697.082673611112</v>
      </c>
      <c r="Q3362" s="8">
        <f t="shared" si="525"/>
        <v>42697</v>
      </c>
      <c r="R3362" s="9">
        <f t="shared" si="526"/>
        <v>8.2673611112113576E-2</v>
      </c>
      <c r="S3362" t="b">
        <v>0</v>
      </c>
      <c r="T3362">
        <v>72</v>
      </c>
      <c r="U3362">
        <f t="shared" si="527"/>
        <v>72</v>
      </c>
      <c r="V3362" t="str">
        <f t="shared" si="528"/>
        <v/>
      </c>
      <c r="W3362" t="b">
        <v>1</v>
      </c>
      <c r="X3362" t="s">
        <v>8269</v>
      </c>
      <c r="Y3362" s="3">
        <f t="shared" si="529"/>
        <v>1.0137777777777779</v>
      </c>
      <c r="Z3362" s="4">
        <f t="shared" si="522"/>
        <v>126.72222222222223</v>
      </c>
      <c r="AA3362" t="s">
        <v>8313</v>
      </c>
      <c r="AB3362" t="s">
        <v>8314</v>
      </c>
      <c r="AC3362">
        <f>1</f>
        <v>1</v>
      </c>
    </row>
    <row r="3363" spans="1:29" ht="57.6" x14ac:dyDescent="0.3">
      <c r="A3363">
        <v>3361</v>
      </c>
      <c r="B3363" s="1" t="s">
        <v>3360</v>
      </c>
      <c r="C3363" s="1" t="s">
        <v>7471</v>
      </c>
      <c r="D3363">
        <v>5000</v>
      </c>
      <c r="E3363">
        <f>VLOOKUP(D3363,LU_A!$C$2:$D$13,1,TRUE)</f>
        <v>5000</v>
      </c>
      <c r="F3363" t="str">
        <f>VLOOKUP($D3363,LU_A!$C$2:$D$13,2,TRUE)</f>
        <v>SmC</v>
      </c>
      <c r="G3363">
        <v>5673</v>
      </c>
      <c r="H3363" t="s">
        <v>8219</v>
      </c>
      <c r="I3363" t="s">
        <v>8224</v>
      </c>
      <c r="J3363" t="s">
        <v>8246</v>
      </c>
      <c r="K3363">
        <v>1409587140</v>
      </c>
      <c r="L3363" s="8">
        <f t="shared" si="520"/>
        <v>41883.665972222225</v>
      </c>
      <c r="M3363" s="8">
        <f t="shared" si="523"/>
        <v>41883</v>
      </c>
      <c r="N3363" s="9">
        <f t="shared" si="524"/>
        <v>0.66597222222480923</v>
      </c>
      <c r="O3363">
        <v>1408062990</v>
      </c>
      <c r="P3363" s="8">
        <f t="shared" si="521"/>
        <v>41866.025347222225</v>
      </c>
      <c r="Q3363" s="8">
        <f t="shared" si="525"/>
        <v>41866</v>
      </c>
      <c r="R3363" s="9">
        <f t="shared" si="526"/>
        <v>2.5347222224809229E-2</v>
      </c>
      <c r="S3363" t="b">
        <v>0</v>
      </c>
      <c r="T3363">
        <v>68</v>
      </c>
      <c r="U3363">
        <f t="shared" si="527"/>
        <v>68</v>
      </c>
      <c r="V3363" t="str">
        <f t="shared" si="528"/>
        <v/>
      </c>
      <c r="W3363" t="b">
        <v>1</v>
      </c>
      <c r="X3363" t="s">
        <v>8269</v>
      </c>
      <c r="Y3363" s="3">
        <f t="shared" si="529"/>
        <v>1.1346000000000001</v>
      </c>
      <c r="Z3363" s="4">
        <f t="shared" si="522"/>
        <v>83.42647058823529</v>
      </c>
      <c r="AA3363" t="s">
        <v>8313</v>
      </c>
      <c r="AB3363" t="s">
        <v>8314</v>
      </c>
      <c r="AC3363">
        <f>1</f>
        <v>1</v>
      </c>
    </row>
    <row r="3364" spans="1:29" ht="43.2" x14ac:dyDescent="0.3">
      <c r="A3364">
        <v>3362</v>
      </c>
      <c r="B3364" s="1" t="s">
        <v>3361</v>
      </c>
      <c r="C3364" s="1" t="s">
        <v>7472</v>
      </c>
      <c r="D3364">
        <v>500</v>
      </c>
      <c r="E3364">
        <f>VLOOKUP(D3364,LU_A!$C$2:$D$13,1,TRUE)</f>
        <v>0</v>
      </c>
      <c r="F3364" t="str">
        <f>VLOOKUP($D3364,LU_A!$C$2:$D$13,2,TRUE)</f>
        <v>SmA</v>
      </c>
      <c r="G3364">
        <v>1090</v>
      </c>
      <c r="H3364" t="s">
        <v>8219</v>
      </c>
      <c r="I3364" t="s">
        <v>8224</v>
      </c>
      <c r="J3364" t="s">
        <v>8246</v>
      </c>
      <c r="K3364">
        <v>1425704100</v>
      </c>
      <c r="L3364" s="8">
        <f t="shared" si="520"/>
        <v>42070.204861111109</v>
      </c>
      <c r="M3364" s="8">
        <f t="shared" si="523"/>
        <v>42070</v>
      </c>
      <c r="N3364" s="9">
        <f t="shared" si="524"/>
        <v>0.20486111110949423</v>
      </c>
      <c r="O3364">
        <v>1424484717</v>
      </c>
      <c r="P3364" s="8">
        <f t="shared" si="521"/>
        <v>42056.091631944444</v>
      </c>
      <c r="Q3364" s="8">
        <f t="shared" si="525"/>
        <v>42056</v>
      </c>
      <c r="R3364" s="9">
        <f t="shared" si="526"/>
        <v>9.1631944444088731E-2</v>
      </c>
      <c r="S3364" t="b">
        <v>0</v>
      </c>
      <c r="T3364">
        <v>20</v>
      </c>
      <c r="U3364">
        <f t="shared" si="527"/>
        <v>20</v>
      </c>
      <c r="V3364" t="str">
        <f t="shared" si="528"/>
        <v/>
      </c>
      <c r="W3364" t="b">
        <v>1</v>
      </c>
      <c r="X3364" t="s">
        <v>8269</v>
      </c>
      <c r="Y3364" s="3">
        <f t="shared" si="529"/>
        <v>2.1800000000000002</v>
      </c>
      <c r="Z3364" s="4">
        <f t="shared" si="522"/>
        <v>54.5</v>
      </c>
      <c r="AA3364" t="s">
        <v>8313</v>
      </c>
      <c r="AB3364" t="s">
        <v>8314</v>
      </c>
      <c r="AC3364">
        <f>1</f>
        <v>1</v>
      </c>
    </row>
    <row r="3365" spans="1:29" ht="43.2" x14ac:dyDescent="0.3">
      <c r="A3365">
        <v>3363</v>
      </c>
      <c r="B3365" s="1" t="s">
        <v>3362</v>
      </c>
      <c r="C3365" s="1" t="s">
        <v>7473</v>
      </c>
      <c r="D3365">
        <v>7750</v>
      </c>
      <c r="E3365">
        <f>VLOOKUP(D3365,LU_A!$C$2:$D$13,1,TRUE)</f>
        <v>5000</v>
      </c>
      <c r="F3365" t="str">
        <f>VLOOKUP($D3365,LU_A!$C$2:$D$13,2,TRUE)</f>
        <v>SmC</v>
      </c>
      <c r="G3365">
        <v>7860</v>
      </c>
      <c r="H3365" t="s">
        <v>8219</v>
      </c>
      <c r="I3365" t="s">
        <v>8224</v>
      </c>
      <c r="J3365" t="s">
        <v>8246</v>
      </c>
      <c r="K3365">
        <v>1408464000</v>
      </c>
      <c r="L3365" s="8">
        <f t="shared" si="520"/>
        <v>41870.666666666664</v>
      </c>
      <c r="M3365" s="8">
        <f t="shared" si="523"/>
        <v>41870</v>
      </c>
      <c r="N3365" s="9">
        <f t="shared" si="524"/>
        <v>0.66666666666424135</v>
      </c>
      <c r="O3365">
        <v>1406831445</v>
      </c>
      <c r="P3365" s="8">
        <f t="shared" si="521"/>
        <v>41851.771354166667</v>
      </c>
      <c r="Q3365" s="8">
        <f t="shared" si="525"/>
        <v>41851</v>
      </c>
      <c r="R3365" s="9">
        <f t="shared" si="526"/>
        <v>0.77135416666715173</v>
      </c>
      <c r="S3365" t="b">
        <v>0</v>
      </c>
      <c r="T3365">
        <v>26</v>
      </c>
      <c r="U3365">
        <f t="shared" si="527"/>
        <v>26</v>
      </c>
      <c r="V3365" t="str">
        <f t="shared" si="528"/>
        <v/>
      </c>
      <c r="W3365" t="b">
        <v>1</v>
      </c>
      <c r="X3365" t="s">
        <v>8269</v>
      </c>
      <c r="Y3365" s="3">
        <f t="shared" si="529"/>
        <v>1.0141935483870967</v>
      </c>
      <c r="Z3365" s="4">
        <f t="shared" si="522"/>
        <v>302.30769230769232</v>
      </c>
      <c r="AA3365" t="s">
        <v>8313</v>
      </c>
      <c r="AB3365" t="s">
        <v>8314</v>
      </c>
      <c r="AC3365">
        <f>1</f>
        <v>1</v>
      </c>
    </row>
    <row r="3366" spans="1:29" ht="43.2" x14ac:dyDescent="0.3">
      <c r="A3366">
        <v>3364</v>
      </c>
      <c r="B3366" s="1" t="s">
        <v>3363</v>
      </c>
      <c r="C3366" s="1" t="s">
        <v>7474</v>
      </c>
      <c r="D3366">
        <v>3000</v>
      </c>
      <c r="E3366">
        <f>VLOOKUP(D3366,LU_A!$C$2:$D$13,1,TRUE)</f>
        <v>1000</v>
      </c>
      <c r="F3366" t="str">
        <f>VLOOKUP($D3366,LU_A!$C$2:$D$13,2,TRUE)</f>
        <v>SmB</v>
      </c>
      <c r="G3366">
        <v>3178</v>
      </c>
      <c r="H3366" t="s">
        <v>8219</v>
      </c>
      <c r="I3366" t="s">
        <v>8225</v>
      </c>
      <c r="J3366" t="s">
        <v>8247</v>
      </c>
      <c r="K3366">
        <v>1458075600</v>
      </c>
      <c r="L3366" s="8">
        <f t="shared" si="520"/>
        <v>42444.875</v>
      </c>
      <c r="M3366" s="8">
        <f t="shared" si="523"/>
        <v>42444</v>
      </c>
      <c r="N3366" s="9">
        <f t="shared" si="524"/>
        <v>0.875</v>
      </c>
      <c r="O3366">
        <v>1456183649</v>
      </c>
      <c r="P3366" s="8">
        <f t="shared" si="521"/>
        <v>42422.977418981478</v>
      </c>
      <c r="Q3366" s="8">
        <f t="shared" si="525"/>
        <v>42422</v>
      </c>
      <c r="R3366" s="9">
        <f t="shared" si="526"/>
        <v>0.97741898147796746</v>
      </c>
      <c r="S3366" t="b">
        <v>0</v>
      </c>
      <c r="T3366">
        <v>72</v>
      </c>
      <c r="U3366">
        <f t="shared" si="527"/>
        <v>72</v>
      </c>
      <c r="V3366" t="str">
        <f t="shared" si="528"/>
        <v/>
      </c>
      <c r="W3366" t="b">
        <v>1</v>
      </c>
      <c r="X3366" t="s">
        <v>8269</v>
      </c>
      <c r="Y3366" s="3">
        <f t="shared" si="529"/>
        <v>1.0593333333333332</v>
      </c>
      <c r="Z3366" s="4">
        <f t="shared" si="522"/>
        <v>44.138888888888886</v>
      </c>
      <c r="AA3366" t="s">
        <v>8313</v>
      </c>
      <c r="AB3366" t="s">
        <v>8314</v>
      </c>
      <c r="AC3366">
        <f>1</f>
        <v>1</v>
      </c>
    </row>
    <row r="3367" spans="1:29" ht="43.2" x14ac:dyDescent="0.3">
      <c r="A3367">
        <v>3365</v>
      </c>
      <c r="B3367" s="1" t="s">
        <v>3364</v>
      </c>
      <c r="C3367" s="1" t="s">
        <v>7475</v>
      </c>
      <c r="D3367">
        <v>2500</v>
      </c>
      <c r="E3367">
        <f>VLOOKUP(D3367,LU_A!$C$2:$D$13,1,TRUE)</f>
        <v>1000</v>
      </c>
      <c r="F3367" t="str">
        <f>VLOOKUP($D3367,LU_A!$C$2:$D$13,2,TRUE)</f>
        <v>SmB</v>
      </c>
      <c r="G3367">
        <v>2600</v>
      </c>
      <c r="H3367" t="s">
        <v>8219</v>
      </c>
      <c r="I3367" t="s">
        <v>8224</v>
      </c>
      <c r="J3367" t="s">
        <v>8246</v>
      </c>
      <c r="K3367">
        <v>1449973592</v>
      </c>
      <c r="L3367" s="8">
        <f t="shared" si="520"/>
        <v>42351.101759259262</v>
      </c>
      <c r="M3367" s="8">
        <f t="shared" si="523"/>
        <v>42351</v>
      </c>
      <c r="N3367" s="9">
        <f t="shared" si="524"/>
        <v>0.10175925926159834</v>
      </c>
      <c r="O3367">
        <v>1447381592</v>
      </c>
      <c r="P3367" s="8">
        <f t="shared" si="521"/>
        <v>42321.101759259262</v>
      </c>
      <c r="Q3367" s="8">
        <f t="shared" si="525"/>
        <v>42321</v>
      </c>
      <c r="R3367" s="9">
        <f t="shared" si="526"/>
        <v>0.10175925926159834</v>
      </c>
      <c r="S3367" t="b">
        <v>0</v>
      </c>
      <c r="T3367">
        <v>3</v>
      </c>
      <c r="U3367">
        <f t="shared" si="527"/>
        <v>3</v>
      </c>
      <c r="V3367" t="str">
        <f t="shared" si="528"/>
        <v/>
      </c>
      <c r="W3367" t="b">
        <v>1</v>
      </c>
      <c r="X3367" t="s">
        <v>8269</v>
      </c>
      <c r="Y3367" s="3">
        <f t="shared" si="529"/>
        <v>1.04</v>
      </c>
      <c r="Z3367" s="4">
        <f t="shared" si="522"/>
        <v>866.66666666666663</v>
      </c>
      <c r="AA3367" t="s">
        <v>8313</v>
      </c>
      <c r="AB3367" t="s">
        <v>8314</v>
      </c>
      <c r="AC3367">
        <f>1</f>
        <v>1</v>
      </c>
    </row>
    <row r="3368" spans="1:29" ht="43.2" x14ac:dyDescent="0.3">
      <c r="A3368">
        <v>3366</v>
      </c>
      <c r="B3368" s="1" t="s">
        <v>3365</v>
      </c>
      <c r="C3368" s="1" t="s">
        <v>7476</v>
      </c>
      <c r="D3368">
        <v>500</v>
      </c>
      <c r="E3368">
        <f>VLOOKUP(D3368,LU_A!$C$2:$D$13,1,TRUE)</f>
        <v>0</v>
      </c>
      <c r="F3368" t="str">
        <f>VLOOKUP($D3368,LU_A!$C$2:$D$13,2,TRUE)</f>
        <v>SmA</v>
      </c>
      <c r="G3368">
        <v>1105</v>
      </c>
      <c r="H3368" t="s">
        <v>8219</v>
      </c>
      <c r="I3368" t="s">
        <v>8224</v>
      </c>
      <c r="J3368" t="s">
        <v>8246</v>
      </c>
      <c r="K3368">
        <v>1431481037</v>
      </c>
      <c r="L3368" s="8">
        <f t="shared" si="520"/>
        <v>42137.067557870367</v>
      </c>
      <c r="M3368" s="8">
        <f t="shared" si="523"/>
        <v>42137</v>
      </c>
      <c r="N3368" s="9">
        <f t="shared" si="524"/>
        <v>6.7557870366727002E-2</v>
      </c>
      <c r="O3368">
        <v>1428889037</v>
      </c>
      <c r="P3368" s="8">
        <f t="shared" si="521"/>
        <v>42107.067557870367</v>
      </c>
      <c r="Q3368" s="8">
        <f t="shared" si="525"/>
        <v>42107</v>
      </c>
      <c r="R3368" s="9">
        <f t="shared" si="526"/>
        <v>6.7557870366727002E-2</v>
      </c>
      <c r="S3368" t="b">
        <v>0</v>
      </c>
      <c r="T3368">
        <v>18</v>
      </c>
      <c r="U3368">
        <f t="shared" si="527"/>
        <v>18</v>
      </c>
      <c r="V3368" t="str">
        <f t="shared" si="528"/>
        <v/>
      </c>
      <c r="W3368" t="b">
        <v>1</v>
      </c>
      <c r="X3368" t="s">
        <v>8269</v>
      </c>
      <c r="Y3368" s="3">
        <f t="shared" si="529"/>
        <v>2.21</v>
      </c>
      <c r="Z3368" s="4">
        <f t="shared" si="522"/>
        <v>61.388888888888886</v>
      </c>
      <c r="AA3368" t="s">
        <v>8313</v>
      </c>
      <c r="AB3368" t="s">
        <v>8314</v>
      </c>
      <c r="AC3368">
        <f>1</f>
        <v>1</v>
      </c>
    </row>
    <row r="3369" spans="1:29" ht="43.2" x14ac:dyDescent="0.3">
      <c r="A3369">
        <v>3367</v>
      </c>
      <c r="B3369" s="1" t="s">
        <v>3366</v>
      </c>
      <c r="C3369" s="1" t="s">
        <v>7477</v>
      </c>
      <c r="D3369">
        <v>750</v>
      </c>
      <c r="E3369">
        <f>VLOOKUP(D3369,LU_A!$C$2:$D$13,1,TRUE)</f>
        <v>0</v>
      </c>
      <c r="F3369" t="str">
        <f>VLOOKUP($D3369,LU_A!$C$2:$D$13,2,TRUE)</f>
        <v>SmA</v>
      </c>
      <c r="G3369">
        <v>890</v>
      </c>
      <c r="H3369" t="s">
        <v>8219</v>
      </c>
      <c r="I3369" t="s">
        <v>8225</v>
      </c>
      <c r="J3369" t="s">
        <v>8247</v>
      </c>
      <c r="K3369">
        <v>1438467894</v>
      </c>
      <c r="L3369" s="8">
        <f t="shared" si="520"/>
        <v>42217.933958333335</v>
      </c>
      <c r="M3369" s="8">
        <f t="shared" si="523"/>
        <v>42217</v>
      </c>
      <c r="N3369" s="9">
        <f t="shared" si="524"/>
        <v>0.93395833333488554</v>
      </c>
      <c r="O3369">
        <v>1436307894</v>
      </c>
      <c r="P3369" s="8">
        <f t="shared" si="521"/>
        <v>42192.933958333335</v>
      </c>
      <c r="Q3369" s="8">
        <f t="shared" si="525"/>
        <v>42192</v>
      </c>
      <c r="R3369" s="9">
        <f t="shared" si="526"/>
        <v>0.93395833333488554</v>
      </c>
      <c r="S3369" t="b">
        <v>0</v>
      </c>
      <c r="T3369">
        <v>30</v>
      </c>
      <c r="U3369">
        <f t="shared" si="527"/>
        <v>30</v>
      </c>
      <c r="V3369" t="str">
        <f t="shared" si="528"/>
        <v/>
      </c>
      <c r="W3369" t="b">
        <v>1</v>
      </c>
      <c r="X3369" t="s">
        <v>8269</v>
      </c>
      <c r="Y3369" s="3">
        <f t="shared" si="529"/>
        <v>1.1866666666666668</v>
      </c>
      <c r="Z3369" s="4">
        <f t="shared" si="522"/>
        <v>29.666666666666668</v>
      </c>
      <c r="AA3369" t="s">
        <v>8313</v>
      </c>
      <c r="AB3369" t="s">
        <v>8314</v>
      </c>
      <c r="AC3369">
        <f>1</f>
        <v>1</v>
      </c>
    </row>
    <row r="3370" spans="1:29" ht="43.2" x14ac:dyDescent="0.3">
      <c r="A3370">
        <v>3368</v>
      </c>
      <c r="B3370" s="1" t="s">
        <v>3367</v>
      </c>
      <c r="C3370" s="1" t="s">
        <v>7478</v>
      </c>
      <c r="D3370">
        <v>1000</v>
      </c>
      <c r="E3370">
        <f>VLOOKUP(D3370,LU_A!$C$2:$D$13,1,TRUE)</f>
        <v>1000</v>
      </c>
      <c r="F3370" t="str">
        <f>VLOOKUP($D3370,LU_A!$C$2:$D$13,2,TRUE)</f>
        <v>SmB</v>
      </c>
      <c r="G3370">
        <v>1046</v>
      </c>
      <c r="H3370" t="s">
        <v>8219</v>
      </c>
      <c r="I3370" t="s">
        <v>8224</v>
      </c>
      <c r="J3370" t="s">
        <v>8246</v>
      </c>
      <c r="K3370">
        <v>1420088400</v>
      </c>
      <c r="L3370" s="8">
        <f t="shared" si="520"/>
        <v>42005.208333333328</v>
      </c>
      <c r="M3370" s="8">
        <f t="shared" si="523"/>
        <v>42005</v>
      </c>
      <c r="N3370" s="9">
        <f t="shared" si="524"/>
        <v>0.20833333332848269</v>
      </c>
      <c r="O3370">
        <v>1416977259</v>
      </c>
      <c r="P3370" s="8">
        <f t="shared" si="521"/>
        <v>41969.199756944443</v>
      </c>
      <c r="Q3370" s="8">
        <f t="shared" si="525"/>
        <v>41969</v>
      </c>
      <c r="R3370" s="9">
        <f t="shared" si="526"/>
        <v>0.19975694444292458</v>
      </c>
      <c r="S3370" t="b">
        <v>0</v>
      </c>
      <c r="T3370">
        <v>23</v>
      </c>
      <c r="U3370">
        <f t="shared" si="527"/>
        <v>23</v>
      </c>
      <c r="V3370" t="str">
        <f t="shared" si="528"/>
        <v/>
      </c>
      <c r="W3370" t="b">
        <v>1</v>
      </c>
      <c r="X3370" t="s">
        <v>8269</v>
      </c>
      <c r="Y3370" s="3">
        <f t="shared" si="529"/>
        <v>1.046</v>
      </c>
      <c r="Z3370" s="4">
        <f t="shared" si="522"/>
        <v>45.478260869565219</v>
      </c>
      <c r="AA3370" t="s">
        <v>8313</v>
      </c>
      <c r="AB3370" t="s">
        <v>8314</v>
      </c>
      <c r="AC3370">
        <f>1</f>
        <v>1</v>
      </c>
    </row>
    <row r="3371" spans="1:29" ht="43.2" x14ac:dyDescent="0.3">
      <c r="A3371">
        <v>3369</v>
      </c>
      <c r="B3371" s="1" t="s">
        <v>3368</v>
      </c>
      <c r="C3371" s="1" t="s">
        <v>7479</v>
      </c>
      <c r="D3371">
        <v>5000</v>
      </c>
      <c r="E3371">
        <f>VLOOKUP(D3371,LU_A!$C$2:$D$13,1,TRUE)</f>
        <v>5000</v>
      </c>
      <c r="F3371" t="str">
        <f>VLOOKUP($D3371,LU_A!$C$2:$D$13,2,TRUE)</f>
        <v>SmC</v>
      </c>
      <c r="G3371">
        <v>5195</v>
      </c>
      <c r="H3371" t="s">
        <v>8219</v>
      </c>
      <c r="I3371" t="s">
        <v>8241</v>
      </c>
      <c r="J3371" t="s">
        <v>8249</v>
      </c>
      <c r="K3371">
        <v>1484441980</v>
      </c>
      <c r="L3371" s="8">
        <f t="shared" si="520"/>
        <v>42750.041435185187</v>
      </c>
      <c r="M3371" s="8">
        <f t="shared" si="523"/>
        <v>42750</v>
      </c>
      <c r="N3371" s="9">
        <f t="shared" si="524"/>
        <v>4.1435185186855961E-2</v>
      </c>
      <c r="O3371">
        <v>1479257980</v>
      </c>
      <c r="P3371" s="8">
        <f t="shared" si="521"/>
        <v>42690.041435185187</v>
      </c>
      <c r="Q3371" s="8">
        <f t="shared" si="525"/>
        <v>42690</v>
      </c>
      <c r="R3371" s="9">
        <f t="shared" si="526"/>
        <v>4.1435185186855961E-2</v>
      </c>
      <c r="S3371" t="b">
        <v>0</v>
      </c>
      <c r="T3371">
        <v>54</v>
      </c>
      <c r="U3371">
        <f t="shared" si="527"/>
        <v>54</v>
      </c>
      <c r="V3371" t="str">
        <f t="shared" si="528"/>
        <v/>
      </c>
      <c r="W3371" t="b">
        <v>1</v>
      </c>
      <c r="X3371" t="s">
        <v>8269</v>
      </c>
      <c r="Y3371" s="3">
        <f t="shared" si="529"/>
        <v>1.0389999999999999</v>
      </c>
      <c r="Z3371" s="4">
        <f t="shared" si="522"/>
        <v>96.203703703703709</v>
      </c>
      <c r="AA3371" t="s">
        <v>8313</v>
      </c>
      <c r="AB3371" t="s">
        <v>8314</v>
      </c>
      <c r="AC3371">
        <f>1</f>
        <v>1</v>
      </c>
    </row>
    <row r="3372" spans="1:29" ht="28.8" x14ac:dyDescent="0.3">
      <c r="A3372">
        <v>3370</v>
      </c>
      <c r="B3372" s="1" t="s">
        <v>3369</v>
      </c>
      <c r="C3372" s="1" t="s">
        <v>7480</v>
      </c>
      <c r="D3372">
        <v>1500</v>
      </c>
      <c r="E3372">
        <f>VLOOKUP(D3372,LU_A!$C$2:$D$13,1,TRUE)</f>
        <v>1000</v>
      </c>
      <c r="F3372" t="str">
        <f>VLOOKUP($D3372,LU_A!$C$2:$D$13,2,TRUE)</f>
        <v>SmB</v>
      </c>
      <c r="G3372">
        <v>1766</v>
      </c>
      <c r="H3372" t="s">
        <v>8219</v>
      </c>
      <c r="I3372" t="s">
        <v>8224</v>
      </c>
      <c r="J3372" t="s">
        <v>8246</v>
      </c>
      <c r="K3372">
        <v>1481961600</v>
      </c>
      <c r="L3372" s="8">
        <f t="shared" si="520"/>
        <v>42721.333333333328</v>
      </c>
      <c r="M3372" s="8">
        <f t="shared" si="523"/>
        <v>42721</v>
      </c>
      <c r="N3372" s="9">
        <f t="shared" si="524"/>
        <v>0.33333333332848269</v>
      </c>
      <c r="O3372">
        <v>1479283285</v>
      </c>
      <c r="P3372" s="8">
        <f t="shared" si="521"/>
        <v>42690.334317129629</v>
      </c>
      <c r="Q3372" s="8">
        <f t="shared" si="525"/>
        <v>42690</v>
      </c>
      <c r="R3372" s="9">
        <f t="shared" si="526"/>
        <v>0.33431712962919846</v>
      </c>
      <c r="S3372" t="b">
        <v>0</v>
      </c>
      <c r="T3372">
        <v>26</v>
      </c>
      <c r="U3372">
        <f t="shared" si="527"/>
        <v>26</v>
      </c>
      <c r="V3372" t="str">
        <f t="shared" si="528"/>
        <v/>
      </c>
      <c r="W3372" t="b">
        <v>1</v>
      </c>
      <c r="X3372" t="s">
        <v>8269</v>
      </c>
      <c r="Y3372" s="3">
        <f t="shared" si="529"/>
        <v>1.1773333333333333</v>
      </c>
      <c r="Z3372" s="4">
        <f t="shared" si="522"/>
        <v>67.92307692307692</v>
      </c>
      <c r="AA3372" t="s">
        <v>8313</v>
      </c>
      <c r="AB3372" t="s">
        <v>8314</v>
      </c>
      <c r="AC3372">
        <f>1</f>
        <v>1</v>
      </c>
    </row>
    <row r="3373" spans="1:29" ht="28.8" x14ac:dyDescent="0.3">
      <c r="A3373">
        <v>3371</v>
      </c>
      <c r="B3373" s="1" t="s">
        <v>3370</v>
      </c>
      <c r="C3373" s="1" t="s">
        <v>7481</v>
      </c>
      <c r="D3373">
        <v>200</v>
      </c>
      <c r="E3373">
        <f>VLOOKUP(D3373,LU_A!$C$2:$D$13,1,TRUE)</f>
        <v>0</v>
      </c>
      <c r="F3373" t="str">
        <f>VLOOKUP($D3373,LU_A!$C$2:$D$13,2,TRUE)</f>
        <v>SmA</v>
      </c>
      <c r="G3373">
        <v>277</v>
      </c>
      <c r="H3373" t="s">
        <v>8219</v>
      </c>
      <c r="I3373" t="s">
        <v>8224</v>
      </c>
      <c r="J3373" t="s">
        <v>8246</v>
      </c>
      <c r="K3373">
        <v>1449089965</v>
      </c>
      <c r="L3373" s="8">
        <f t="shared" si="520"/>
        <v>42340.874594907407</v>
      </c>
      <c r="M3373" s="8">
        <f t="shared" si="523"/>
        <v>42340</v>
      </c>
      <c r="N3373" s="9">
        <f t="shared" si="524"/>
        <v>0.87459490740729962</v>
      </c>
      <c r="O3373">
        <v>1446670765</v>
      </c>
      <c r="P3373" s="8">
        <f t="shared" si="521"/>
        <v>42312.874594907407</v>
      </c>
      <c r="Q3373" s="8">
        <f t="shared" si="525"/>
        <v>42312</v>
      </c>
      <c r="R3373" s="9">
        <f t="shared" si="526"/>
        <v>0.87459490740729962</v>
      </c>
      <c r="S3373" t="b">
        <v>0</v>
      </c>
      <c r="T3373">
        <v>9</v>
      </c>
      <c r="U3373">
        <f t="shared" si="527"/>
        <v>9</v>
      </c>
      <c r="V3373" t="str">
        <f t="shared" si="528"/>
        <v/>
      </c>
      <c r="W3373" t="b">
        <v>1</v>
      </c>
      <c r="X3373" t="s">
        <v>8269</v>
      </c>
      <c r="Y3373" s="3">
        <f t="shared" si="529"/>
        <v>1.385</v>
      </c>
      <c r="Z3373" s="4">
        <f t="shared" si="522"/>
        <v>30.777777777777779</v>
      </c>
      <c r="AA3373" t="s">
        <v>8313</v>
      </c>
      <c r="AB3373" t="s">
        <v>8314</v>
      </c>
      <c r="AC3373">
        <f>1</f>
        <v>1</v>
      </c>
    </row>
    <row r="3374" spans="1:29" ht="43.2" x14ac:dyDescent="0.3">
      <c r="A3374">
        <v>3372</v>
      </c>
      <c r="B3374" s="1" t="s">
        <v>3371</v>
      </c>
      <c r="C3374" s="1" t="s">
        <v>7482</v>
      </c>
      <c r="D3374">
        <v>1000</v>
      </c>
      <c r="E3374">
        <f>VLOOKUP(D3374,LU_A!$C$2:$D$13,1,TRUE)</f>
        <v>1000</v>
      </c>
      <c r="F3374" t="str">
        <f>VLOOKUP($D3374,LU_A!$C$2:$D$13,2,TRUE)</f>
        <v>SmB</v>
      </c>
      <c r="G3374">
        <v>1035</v>
      </c>
      <c r="H3374" t="s">
        <v>8219</v>
      </c>
      <c r="I3374" t="s">
        <v>8224</v>
      </c>
      <c r="J3374" t="s">
        <v>8246</v>
      </c>
      <c r="K3374">
        <v>1408942740</v>
      </c>
      <c r="L3374" s="8">
        <f t="shared" si="520"/>
        <v>41876.207638888889</v>
      </c>
      <c r="M3374" s="8">
        <f t="shared" si="523"/>
        <v>41876</v>
      </c>
      <c r="N3374" s="9">
        <f t="shared" si="524"/>
        <v>0.20763888888905058</v>
      </c>
      <c r="O3374">
        <v>1407157756</v>
      </c>
      <c r="P3374" s="8">
        <f t="shared" si="521"/>
        <v>41855.548101851848</v>
      </c>
      <c r="Q3374" s="8">
        <f t="shared" si="525"/>
        <v>41855</v>
      </c>
      <c r="R3374" s="9">
        <f t="shared" si="526"/>
        <v>0.54810185184760485</v>
      </c>
      <c r="S3374" t="b">
        <v>0</v>
      </c>
      <c r="T3374">
        <v>27</v>
      </c>
      <c r="U3374">
        <f t="shared" si="527"/>
        <v>27</v>
      </c>
      <c r="V3374" t="str">
        <f t="shared" si="528"/>
        <v/>
      </c>
      <c r="W3374" t="b">
        <v>1</v>
      </c>
      <c r="X3374" t="s">
        <v>8269</v>
      </c>
      <c r="Y3374" s="3">
        <f t="shared" si="529"/>
        <v>1.0349999999999999</v>
      </c>
      <c r="Z3374" s="4">
        <f t="shared" si="522"/>
        <v>38.333333333333336</v>
      </c>
      <c r="AA3374" t="s">
        <v>8313</v>
      </c>
      <c r="AB3374" t="s">
        <v>8314</v>
      </c>
      <c r="AC3374">
        <f>1</f>
        <v>1</v>
      </c>
    </row>
    <row r="3375" spans="1:29" ht="43.2" x14ac:dyDescent="0.3">
      <c r="A3375">
        <v>3373</v>
      </c>
      <c r="B3375" s="1" t="s">
        <v>3372</v>
      </c>
      <c r="C3375" s="1" t="s">
        <v>7483</v>
      </c>
      <c r="D3375">
        <v>2000</v>
      </c>
      <c r="E3375">
        <f>VLOOKUP(D3375,LU_A!$C$2:$D$13,1,TRUE)</f>
        <v>1000</v>
      </c>
      <c r="F3375" t="str">
        <f>VLOOKUP($D3375,LU_A!$C$2:$D$13,2,TRUE)</f>
        <v>SmB</v>
      </c>
      <c r="G3375">
        <v>2005</v>
      </c>
      <c r="H3375" t="s">
        <v>8219</v>
      </c>
      <c r="I3375" t="s">
        <v>8225</v>
      </c>
      <c r="J3375" t="s">
        <v>8247</v>
      </c>
      <c r="K3375">
        <v>1437235200</v>
      </c>
      <c r="L3375" s="8">
        <f t="shared" si="520"/>
        <v>42203.666666666672</v>
      </c>
      <c r="M3375" s="8">
        <f t="shared" si="523"/>
        <v>42203</v>
      </c>
      <c r="N3375" s="9">
        <f t="shared" si="524"/>
        <v>0.66666666667151731</v>
      </c>
      <c r="O3375">
        <v>1435177840</v>
      </c>
      <c r="P3375" s="8">
        <f t="shared" si="521"/>
        <v>42179.854629629626</v>
      </c>
      <c r="Q3375" s="8">
        <f t="shared" si="525"/>
        <v>42179</v>
      </c>
      <c r="R3375" s="9">
        <f t="shared" si="526"/>
        <v>0.85462962962628808</v>
      </c>
      <c r="S3375" t="b">
        <v>0</v>
      </c>
      <c r="T3375">
        <v>30</v>
      </c>
      <c r="U3375">
        <f t="shared" si="527"/>
        <v>30</v>
      </c>
      <c r="V3375" t="str">
        <f t="shared" si="528"/>
        <v/>
      </c>
      <c r="W3375" t="b">
        <v>1</v>
      </c>
      <c r="X3375" t="s">
        <v>8269</v>
      </c>
      <c r="Y3375" s="3">
        <f t="shared" si="529"/>
        <v>1.0024999999999999</v>
      </c>
      <c r="Z3375" s="4">
        <f t="shared" si="522"/>
        <v>66.833333333333329</v>
      </c>
      <c r="AA3375" t="s">
        <v>8313</v>
      </c>
      <c r="AB3375" t="s">
        <v>8314</v>
      </c>
      <c r="AC3375">
        <f>1</f>
        <v>1</v>
      </c>
    </row>
    <row r="3376" spans="1:29" ht="43.2" x14ac:dyDescent="0.3">
      <c r="A3376">
        <v>3374</v>
      </c>
      <c r="B3376" s="1" t="s">
        <v>3373</v>
      </c>
      <c r="C3376" s="1" t="s">
        <v>7484</v>
      </c>
      <c r="D3376">
        <v>3500</v>
      </c>
      <c r="E3376">
        <f>VLOOKUP(D3376,LU_A!$C$2:$D$13,1,TRUE)</f>
        <v>1000</v>
      </c>
      <c r="F3376" t="str">
        <f>VLOOKUP($D3376,LU_A!$C$2:$D$13,2,TRUE)</f>
        <v>SmB</v>
      </c>
      <c r="G3376">
        <v>3730</v>
      </c>
      <c r="H3376" t="s">
        <v>8219</v>
      </c>
      <c r="I3376" t="s">
        <v>8229</v>
      </c>
      <c r="J3376" t="s">
        <v>8251</v>
      </c>
      <c r="K3376">
        <v>1446053616</v>
      </c>
      <c r="L3376" s="8">
        <f t="shared" si="520"/>
        <v>42305.731666666667</v>
      </c>
      <c r="M3376" s="8">
        <f t="shared" si="523"/>
        <v>42305</v>
      </c>
      <c r="N3376" s="9">
        <f t="shared" si="524"/>
        <v>0.73166666666656965</v>
      </c>
      <c r="O3376">
        <v>1443461616</v>
      </c>
      <c r="P3376" s="8">
        <f t="shared" si="521"/>
        <v>42275.731666666667</v>
      </c>
      <c r="Q3376" s="8">
        <f t="shared" si="525"/>
        <v>42275</v>
      </c>
      <c r="R3376" s="9">
        <f t="shared" si="526"/>
        <v>0.73166666666656965</v>
      </c>
      <c r="S3376" t="b">
        <v>0</v>
      </c>
      <c r="T3376">
        <v>52</v>
      </c>
      <c r="U3376">
        <f t="shared" si="527"/>
        <v>52</v>
      </c>
      <c r="V3376" t="str">
        <f t="shared" si="528"/>
        <v/>
      </c>
      <c r="W3376" t="b">
        <v>1</v>
      </c>
      <c r="X3376" t="s">
        <v>8269</v>
      </c>
      <c r="Y3376" s="3">
        <f t="shared" si="529"/>
        <v>1.0657142857142856</v>
      </c>
      <c r="Z3376" s="4">
        <f t="shared" si="522"/>
        <v>71.730769230769226</v>
      </c>
      <c r="AA3376" t="s">
        <v>8313</v>
      </c>
      <c r="AB3376" t="s">
        <v>8314</v>
      </c>
      <c r="AC3376">
        <f>1</f>
        <v>1</v>
      </c>
    </row>
    <row r="3377" spans="1:29" ht="43.2" x14ac:dyDescent="0.3">
      <c r="A3377">
        <v>3375</v>
      </c>
      <c r="B3377" s="1" t="s">
        <v>3374</v>
      </c>
      <c r="C3377" s="1" t="s">
        <v>7485</v>
      </c>
      <c r="D3377">
        <v>3000</v>
      </c>
      <c r="E3377">
        <f>VLOOKUP(D3377,LU_A!$C$2:$D$13,1,TRUE)</f>
        <v>1000</v>
      </c>
      <c r="F3377" t="str">
        <f>VLOOKUP($D3377,LU_A!$C$2:$D$13,2,TRUE)</f>
        <v>SmB</v>
      </c>
      <c r="G3377">
        <v>3000</v>
      </c>
      <c r="H3377" t="s">
        <v>8219</v>
      </c>
      <c r="I3377" t="s">
        <v>8225</v>
      </c>
      <c r="J3377" t="s">
        <v>8247</v>
      </c>
      <c r="K3377">
        <v>1400423973</v>
      </c>
      <c r="L3377" s="8">
        <f t="shared" si="520"/>
        <v>41777.610798611109</v>
      </c>
      <c r="M3377" s="8">
        <f t="shared" si="523"/>
        <v>41777</v>
      </c>
      <c r="N3377" s="9">
        <f t="shared" si="524"/>
        <v>0.61079861110920319</v>
      </c>
      <c r="O3377">
        <v>1399387173</v>
      </c>
      <c r="P3377" s="8">
        <f t="shared" si="521"/>
        <v>41765.610798611109</v>
      </c>
      <c r="Q3377" s="8">
        <f t="shared" si="525"/>
        <v>41765</v>
      </c>
      <c r="R3377" s="9">
        <f t="shared" si="526"/>
        <v>0.61079861110920319</v>
      </c>
      <c r="S3377" t="b">
        <v>0</v>
      </c>
      <c r="T3377">
        <v>17</v>
      </c>
      <c r="U3377">
        <f t="shared" si="527"/>
        <v>17</v>
      </c>
      <c r="V3377" t="str">
        <f t="shared" si="528"/>
        <v/>
      </c>
      <c r="W3377" t="b">
        <v>1</v>
      </c>
      <c r="X3377" t="s">
        <v>8269</v>
      </c>
      <c r="Y3377" s="3">
        <f t="shared" si="529"/>
        <v>1</v>
      </c>
      <c r="Z3377" s="4">
        <f t="shared" si="522"/>
        <v>176.47058823529412</v>
      </c>
      <c r="AA3377" t="s">
        <v>8313</v>
      </c>
      <c r="AB3377" t="s">
        <v>8314</v>
      </c>
      <c r="AC3377">
        <f>1</f>
        <v>1</v>
      </c>
    </row>
    <row r="3378" spans="1:29" ht="43.2" x14ac:dyDescent="0.3">
      <c r="A3378">
        <v>3376</v>
      </c>
      <c r="B3378" s="1" t="s">
        <v>3375</v>
      </c>
      <c r="C3378" s="1" t="s">
        <v>7486</v>
      </c>
      <c r="D3378">
        <v>8000</v>
      </c>
      <c r="E3378">
        <f>VLOOKUP(D3378,LU_A!$C$2:$D$13,1,TRUE)</f>
        <v>5000</v>
      </c>
      <c r="F3378" t="str">
        <f>VLOOKUP($D3378,LU_A!$C$2:$D$13,2,TRUE)</f>
        <v>SmC</v>
      </c>
      <c r="G3378">
        <v>8001</v>
      </c>
      <c r="H3378" t="s">
        <v>8219</v>
      </c>
      <c r="I3378" t="s">
        <v>8224</v>
      </c>
      <c r="J3378" t="s">
        <v>8246</v>
      </c>
      <c r="K3378">
        <v>1429976994</v>
      </c>
      <c r="L3378" s="8">
        <f t="shared" si="520"/>
        <v>42119.659652777773</v>
      </c>
      <c r="M3378" s="8">
        <f t="shared" si="523"/>
        <v>42119</v>
      </c>
      <c r="N3378" s="9">
        <f t="shared" si="524"/>
        <v>0.65965277777286246</v>
      </c>
      <c r="O3378">
        <v>1424796594</v>
      </c>
      <c r="P3378" s="8">
        <f t="shared" si="521"/>
        <v>42059.701319444444</v>
      </c>
      <c r="Q3378" s="8">
        <f t="shared" si="525"/>
        <v>42059</v>
      </c>
      <c r="R3378" s="9">
        <f t="shared" si="526"/>
        <v>0.70131944444437977</v>
      </c>
      <c r="S3378" t="b">
        <v>0</v>
      </c>
      <c r="T3378">
        <v>19</v>
      </c>
      <c r="U3378">
        <f t="shared" si="527"/>
        <v>19</v>
      </c>
      <c r="V3378" t="str">
        <f t="shared" si="528"/>
        <v/>
      </c>
      <c r="W3378" t="b">
        <v>1</v>
      </c>
      <c r="X3378" t="s">
        <v>8269</v>
      </c>
      <c r="Y3378" s="3">
        <f t="shared" si="529"/>
        <v>1.0001249999999999</v>
      </c>
      <c r="Z3378" s="4">
        <f t="shared" si="522"/>
        <v>421.10526315789474</v>
      </c>
      <c r="AA3378" t="s">
        <v>8313</v>
      </c>
      <c r="AB3378" t="s">
        <v>8314</v>
      </c>
      <c r="AC3378">
        <f>1</f>
        <v>1</v>
      </c>
    </row>
    <row r="3379" spans="1:29" ht="43.2" x14ac:dyDescent="0.3">
      <c r="A3379">
        <v>3377</v>
      </c>
      <c r="B3379" s="1" t="s">
        <v>3376</v>
      </c>
      <c r="C3379" s="1" t="s">
        <v>7487</v>
      </c>
      <c r="D3379">
        <v>8000</v>
      </c>
      <c r="E3379">
        <f>VLOOKUP(D3379,LU_A!$C$2:$D$13,1,TRUE)</f>
        <v>5000</v>
      </c>
      <c r="F3379" t="str">
        <f>VLOOKUP($D3379,LU_A!$C$2:$D$13,2,TRUE)</f>
        <v>SmC</v>
      </c>
      <c r="G3379">
        <v>8084</v>
      </c>
      <c r="H3379" t="s">
        <v>8219</v>
      </c>
      <c r="I3379" t="s">
        <v>8225</v>
      </c>
      <c r="J3379" t="s">
        <v>8247</v>
      </c>
      <c r="K3379">
        <v>1426870560</v>
      </c>
      <c r="L3379" s="8">
        <f t="shared" si="520"/>
        <v>42083.705555555556</v>
      </c>
      <c r="M3379" s="8">
        <f t="shared" si="523"/>
        <v>42083</v>
      </c>
      <c r="N3379" s="9">
        <f t="shared" si="524"/>
        <v>0.70555555555620231</v>
      </c>
      <c r="O3379">
        <v>1424280899</v>
      </c>
      <c r="P3379" s="8">
        <f t="shared" si="521"/>
        <v>42053.732627314821</v>
      </c>
      <c r="Q3379" s="8">
        <f t="shared" si="525"/>
        <v>42053</v>
      </c>
      <c r="R3379" s="9">
        <f t="shared" si="526"/>
        <v>0.73262731482100207</v>
      </c>
      <c r="S3379" t="b">
        <v>0</v>
      </c>
      <c r="T3379">
        <v>77</v>
      </c>
      <c r="U3379">
        <f t="shared" si="527"/>
        <v>77</v>
      </c>
      <c r="V3379" t="str">
        <f t="shared" si="528"/>
        <v/>
      </c>
      <c r="W3379" t="b">
        <v>1</v>
      </c>
      <c r="X3379" t="s">
        <v>8269</v>
      </c>
      <c r="Y3379" s="3">
        <f t="shared" si="529"/>
        <v>1.0105</v>
      </c>
      <c r="Z3379" s="4">
        <f t="shared" si="522"/>
        <v>104.98701298701299</v>
      </c>
      <c r="AA3379" t="s">
        <v>8313</v>
      </c>
      <c r="AB3379" t="s">
        <v>8314</v>
      </c>
      <c r="AC3379">
        <f>1</f>
        <v>1</v>
      </c>
    </row>
    <row r="3380" spans="1:29" ht="43.2" x14ac:dyDescent="0.3">
      <c r="A3380">
        <v>3378</v>
      </c>
      <c r="B3380" s="1" t="s">
        <v>3377</v>
      </c>
      <c r="C3380" s="1" t="s">
        <v>7488</v>
      </c>
      <c r="D3380">
        <v>550</v>
      </c>
      <c r="E3380">
        <f>VLOOKUP(D3380,LU_A!$C$2:$D$13,1,TRUE)</f>
        <v>0</v>
      </c>
      <c r="F3380" t="str">
        <f>VLOOKUP($D3380,LU_A!$C$2:$D$13,2,TRUE)</f>
        <v>SmA</v>
      </c>
      <c r="G3380">
        <v>592</v>
      </c>
      <c r="H3380" t="s">
        <v>8219</v>
      </c>
      <c r="I3380" t="s">
        <v>8225</v>
      </c>
      <c r="J3380" t="s">
        <v>8247</v>
      </c>
      <c r="K3380">
        <v>1409490480</v>
      </c>
      <c r="L3380" s="8">
        <f t="shared" si="520"/>
        <v>41882.547222222223</v>
      </c>
      <c r="M3380" s="8">
        <f t="shared" si="523"/>
        <v>41882</v>
      </c>
      <c r="N3380" s="9">
        <f t="shared" si="524"/>
        <v>0.54722222222335404</v>
      </c>
      <c r="O3380">
        <v>1407400306</v>
      </c>
      <c r="P3380" s="8">
        <f t="shared" si="521"/>
        <v>41858.355393518519</v>
      </c>
      <c r="Q3380" s="8">
        <f t="shared" si="525"/>
        <v>41858</v>
      </c>
      <c r="R3380" s="9">
        <f t="shared" si="526"/>
        <v>0.35539351851912215</v>
      </c>
      <c r="S3380" t="b">
        <v>0</v>
      </c>
      <c r="T3380">
        <v>21</v>
      </c>
      <c r="U3380">
        <f t="shared" si="527"/>
        <v>21</v>
      </c>
      <c r="V3380" t="str">
        <f t="shared" si="528"/>
        <v/>
      </c>
      <c r="W3380" t="b">
        <v>1</v>
      </c>
      <c r="X3380" t="s">
        <v>8269</v>
      </c>
      <c r="Y3380" s="3">
        <f t="shared" si="529"/>
        <v>1.0763636363636364</v>
      </c>
      <c r="Z3380" s="4">
        <f t="shared" si="522"/>
        <v>28.19047619047619</v>
      </c>
      <c r="AA3380" t="s">
        <v>8313</v>
      </c>
      <c r="AB3380" t="s">
        <v>8314</v>
      </c>
      <c r="AC3380">
        <f>1</f>
        <v>1</v>
      </c>
    </row>
    <row r="3381" spans="1:29" ht="57.6" x14ac:dyDescent="0.3">
      <c r="A3381">
        <v>3379</v>
      </c>
      <c r="B3381" s="1" t="s">
        <v>3378</v>
      </c>
      <c r="C3381" s="1" t="s">
        <v>7489</v>
      </c>
      <c r="D3381">
        <v>2000</v>
      </c>
      <c r="E3381">
        <f>VLOOKUP(D3381,LU_A!$C$2:$D$13,1,TRUE)</f>
        <v>1000</v>
      </c>
      <c r="F3381" t="str">
        <f>VLOOKUP($D3381,LU_A!$C$2:$D$13,2,TRUE)</f>
        <v>SmB</v>
      </c>
      <c r="G3381">
        <v>2073</v>
      </c>
      <c r="H3381" t="s">
        <v>8219</v>
      </c>
      <c r="I3381" t="s">
        <v>8225</v>
      </c>
      <c r="J3381" t="s">
        <v>8247</v>
      </c>
      <c r="K3381">
        <v>1440630000</v>
      </c>
      <c r="L3381" s="8">
        <f t="shared" si="520"/>
        <v>42242.958333333328</v>
      </c>
      <c r="M3381" s="8">
        <f t="shared" si="523"/>
        <v>42242</v>
      </c>
      <c r="N3381" s="9">
        <f t="shared" si="524"/>
        <v>0.95833333332848269</v>
      </c>
      <c r="O3381">
        <v>1439122800</v>
      </c>
      <c r="P3381" s="8">
        <f t="shared" si="521"/>
        <v>42225.513888888891</v>
      </c>
      <c r="Q3381" s="8">
        <f t="shared" si="525"/>
        <v>42225</v>
      </c>
      <c r="R3381" s="9">
        <f t="shared" si="526"/>
        <v>0.51388888889050577</v>
      </c>
      <c r="S3381" t="b">
        <v>0</v>
      </c>
      <c r="T3381">
        <v>38</v>
      </c>
      <c r="U3381">
        <f t="shared" si="527"/>
        <v>38</v>
      </c>
      <c r="V3381" t="str">
        <f t="shared" si="528"/>
        <v/>
      </c>
      <c r="W3381" t="b">
        <v>1</v>
      </c>
      <c r="X3381" t="s">
        <v>8269</v>
      </c>
      <c r="Y3381" s="3">
        <f t="shared" si="529"/>
        <v>1.0365</v>
      </c>
      <c r="Z3381" s="4">
        <f t="shared" si="522"/>
        <v>54.55263157894737</v>
      </c>
      <c r="AA3381" t="s">
        <v>8313</v>
      </c>
      <c r="AB3381" t="s">
        <v>8314</v>
      </c>
      <c r="AC3381">
        <f>1</f>
        <v>1</v>
      </c>
    </row>
    <row r="3382" spans="1:29" ht="57.6" x14ac:dyDescent="0.3">
      <c r="A3382">
        <v>3380</v>
      </c>
      <c r="B3382" s="1" t="s">
        <v>3379</v>
      </c>
      <c r="C3382" s="1" t="s">
        <v>7490</v>
      </c>
      <c r="D3382">
        <v>3000</v>
      </c>
      <c r="E3382">
        <f>VLOOKUP(D3382,LU_A!$C$2:$D$13,1,TRUE)</f>
        <v>1000</v>
      </c>
      <c r="F3382" t="str">
        <f>VLOOKUP($D3382,LU_A!$C$2:$D$13,2,TRUE)</f>
        <v>SmB</v>
      </c>
      <c r="G3382">
        <v>3133</v>
      </c>
      <c r="H3382" t="s">
        <v>8219</v>
      </c>
      <c r="I3382" t="s">
        <v>8224</v>
      </c>
      <c r="J3382" t="s">
        <v>8246</v>
      </c>
      <c r="K3382">
        <v>1417305178</v>
      </c>
      <c r="L3382" s="8">
        <f t="shared" si="520"/>
        <v>41972.995115740734</v>
      </c>
      <c r="M3382" s="8">
        <f t="shared" si="523"/>
        <v>41972</v>
      </c>
      <c r="N3382" s="9">
        <f t="shared" si="524"/>
        <v>0.99511574073403608</v>
      </c>
      <c r="O3382">
        <v>1414277578</v>
      </c>
      <c r="P3382" s="8">
        <f t="shared" si="521"/>
        <v>41937.95344907407</v>
      </c>
      <c r="Q3382" s="8">
        <f t="shared" si="525"/>
        <v>41937</v>
      </c>
      <c r="R3382" s="9">
        <f t="shared" si="526"/>
        <v>0.95344907406979473</v>
      </c>
      <c r="S3382" t="b">
        <v>0</v>
      </c>
      <c r="T3382">
        <v>28</v>
      </c>
      <c r="U3382">
        <f t="shared" si="527"/>
        <v>28</v>
      </c>
      <c r="V3382" t="str">
        <f t="shared" si="528"/>
        <v/>
      </c>
      <c r="W3382" t="b">
        <v>1</v>
      </c>
      <c r="X3382" t="s">
        <v>8269</v>
      </c>
      <c r="Y3382" s="3">
        <f t="shared" si="529"/>
        <v>1.0443333333333333</v>
      </c>
      <c r="Z3382" s="4">
        <f t="shared" si="522"/>
        <v>111.89285714285714</v>
      </c>
      <c r="AA3382" t="s">
        <v>8313</v>
      </c>
      <c r="AB3382" t="s">
        <v>8314</v>
      </c>
      <c r="AC3382">
        <f>1</f>
        <v>1</v>
      </c>
    </row>
    <row r="3383" spans="1:29" ht="43.2" x14ac:dyDescent="0.3">
      <c r="A3383">
        <v>3381</v>
      </c>
      <c r="B3383" s="1" t="s">
        <v>3380</v>
      </c>
      <c r="C3383" s="1" t="s">
        <v>7491</v>
      </c>
      <c r="D3383">
        <v>4000</v>
      </c>
      <c r="E3383">
        <f>VLOOKUP(D3383,LU_A!$C$2:$D$13,1,TRUE)</f>
        <v>1000</v>
      </c>
      <c r="F3383" t="str">
        <f>VLOOKUP($D3383,LU_A!$C$2:$D$13,2,TRUE)</f>
        <v>SmB</v>
      </c>
      <c r="G3383">
        <v>4090</v>
      </c>
      <c r="H3383" t="s">
        <v>8219</v>
      </c>
      <c r="I3383" t="s">
        <v>8224</v>
      </c>
      <c r="J3383" t="s">
        <v>8246</v>
      </c>
      <c r="K3383">
        <v>1426044383</v>
      </c>
      <c r="L3383" s="8">
        <f t="shared" si="520"/>
        <v>42074.143321759257</v>
      </c>
      <c r="M3383" s="8">
        <f t="shared" si="523"/>
        <v>42074</v>
      </c>
      <c r="N3383" s="9">
        <f t="shared" si="524"/>
        <v>0.14332175925665069</v>
      </c>
      <c r="O3383">
        <v>1423455983</v>
      </c>
      <c r="P3383" s="8">
        <f t="shared" si="521"/>
        <v>42044.184988425928</v>
      </c>
      <c r="Q3383" s="8">
        <f t="shared" si="525"/>
        <v>42044</v>
      </c>
      <c r="R3383" s="9">
        <f t="shared" si="526"/>
        <v>0.184988425928168</v>
      </c>
      <c r="S3383" t="b">
        <v>0</v>
      </c>
      <c r="T3383">
        <v>48</v>
      </c>
      <c r="U3383">
        <f t="shared" si="527"/>
        <v>48</v>
      </c>
      <c r="V3383" t="str">
        <f t="shared" si="528"/>
        <v/>
      </c>
      <c r="W3383" t="b">
        <v>1</v>
      </c>
      <c r="X3383" t="s">
        <v>8269</v>
      </c>
      <c r="Y3383" s="3">
        <f t="shared" si="529"/>
        <v>1.0225</v>
      </c>
      <c r="Z3383" s="4">
        <f t="shared" si="522"/>
        <v>85.208333333333329</v>
      </c>
      <c r="AA3383" t="s">
        <v>8313</v>
      </c>
      <c r="AB3383" t="s">
        <v>8314</v>
      </c>
      <c r="AC3383">
        <f>1</f>
        <v>1</v>
      </c>
    </row>
    <row r="3384" spans="1:29" ht="43.2" x14ac:dyDescent="0.3">
      <c r="A3384">
        <v>3382</v>
      </c>
      <c r="B3384" s="1" t="s">
        <v>3381</v>
      </c>
      <c r="C3384" s="1" t="s">
        <v>7492</v>
      </c>
      <c r="D3384">
        <v>3500</v>
      </c>
      <c r="E3384">
        <f>VLOOKUP(D3384,LU_A!$C$2:$D$13,1,TRUE)</f>
        <v>1000</v>
      </c>
      <c r="F3384" t="str">
        <f>VLOOKUP($D3384,LU_A!$C$2:$D$13,2,TRUE)</f>
        <v>SmB</v>
      </c>
      <c r="G3384">
        <v>3526</v>
      </c>
      <c r="H3384" t="s">
        <v>8219</v>
      </c>
      <c r="I3384" t="s">
        <v>8225</v>
      </c>
      <c r="J3384" t="s">
        <v>8247</v>
      </c>
      <c r="K3384">
        <v>1470092340</v>
      </c>
      <c r="L3384" s="8">
        <f t="shared" si="520"/>
        <v>42583.957638888889</v>
      </c>
      <c r="M3384" s="8">
        <f t="shared" si="523"/>
        <v>42583</v>
      </c>
      <c r="N3384" s="9">
        <f t="shared" si="524"/>
        <v>0.95763888888905058</v>
      </c>
      <c r="O3384">
        <v>1467973256</v>
      </c>
      <c r="P3384" s="8">
        <f t="shared" si="521"/>
        <v>42559.431203703702</v>
      </c>
      <c r="Q3384" s="8">
        <f t="shared" si="525"/>
        <v>42559</v>
      </c>
      <c r="R3384" s="9">
        <f t="shared" si="526"/>
        <v>0.43120370370161254</v>
      </c>
      <c r="S3384" t="b">
        <v>0</v>
      </c>
      <c r="T3384">
        <v>46</v>
      </c>
      <c r="U3384">
        <f t="shared" si="527"/>
        <v>46</v>
      </c>
      <c r="V3384" t="str">
        <f t="shared" si="528"/>
        <v/>
      </c>
      <c r="W3384" t="b">
        <v>1</v>
      </c>
      <c r="X3384" t="s">
        <v>8269</v>
      </c>
      <c r="Y3384" s="3">
        <f t="shared" si="529"/>
        <v>1.0074285714285713</v>
      </c>
      <c r="Z3384" s="4">
        <f t="shared" si="522"/>
        <v>76.652173913043484</v>
      </c>
      <c r="AA3384" t="s">
        <v>8313</v>
      </c>
      <c r="AB3384" t="s">
        <v>8314</v>
      </c>
      <c r="AC3384">
        <f>1</f>
        <v>1</v>
      </c>
    </row>
    <row r="3385" spans="1:29" ht="43.2" x14ac:dyDescent="0.3">
      <c r="A3385">
        <v>3383</v>
      </c>
      <c r="B3385" s="1" t="s">
        <v>3382</v>
      </c>
      <c r="C3385" s="1" t="s">
        <v>7493</v>
      </c>
      <c r="D3385">
        <v>1750</v>
      </c>
      <c r="E3385">
        <f>VLOOKUP(D3385,LU_A!$C$2:$D$13,1,TRUE)</f>
        <v>1000</v>
      </c>
      <c r="F3385" t="str">
        <f>VLOOKUP($D3385,LU_A!$C$2:$D$13,2,TRUE)</f>
        <v>SmB</v>
      </c>
      <c r="G3385">
        <v>1955</v>
      </c>
      <c r="H3385" t="s">
        <v>8219</v>
      </c>
      <c r="I3385" t="s">
        <v>8224</v>
      </c>
      <c r="J3385" t="s">
        <v>8246</v>
      </c>
      <c r="K3385">
        <v>1466707620</v>
      </c>
      <c r="L3385" s="8">
        <f t="shared" si="520"/>
        <v>42544.782638888893</v>
      </c>
      <c r="M3385" s="8">
        <f t="shared" si="523"/>
        <v>42544</v>
      </c>
      <c r="N3385" s="9">
        <f t="shared" si="524"/>
        <v>0.78263888889341615</v>
      </c>
      <c r="O3385">
        <v>1464979620</v>
      </c>
      <c r="P3385" s="8">
        <f t="shared" si="521"/>
        <v>42524.782638888893</v>
      </c>
      <c r="Q3385" s="8">
        <f t="shared" si="525"/>
        <v>42524</v>
      </c>
      <c r="R3385" s="9">
        <f t="shared" si="526"/>
        <v>0.78263888889341615</v>
      </c>
      <c r="S3385" t="b">
        <v>0</v>
      </c>
      <c r="T3385">
        <v>30</v>
      </c>
      <c r="U3385">
        <f t="shared" si="527"/>
        <v>30</v>
      </c>
      <c r="V3385" t="str">
        <f t="shared" si="528"/>
        <v/>
      </c>
      <c r="W3385" t="b">
        <v>1</v>
      </c>
      <c r="X3385" t="s">
        <v>8269</v>
      </c>
      <c r="Y3385" s="3">
        <f t="shared" si="529"/>
        <v>1.1171428571428572</v>
      </c>
      <c r="Z3385" s="4">
        <f t="shared" si="522"/>
        <v>65.166666666666671</v>
      </c>
      <c r="AA3385" t="s">
        <v>8313</v>
      </c>
      <c r="AB3385" t="s">
        <v>8314</v>
      </c>
      <c r="AC3385">
        <f>1</f>
        <v>1</v>
      </c>
    </row>
    <row r="3386" spans="1:29" ht="43.2" x14ac:dyDescent="0.3">
      <c r="A3386">
        <v>3384</v>
      </c>
      <c r="B3386" s="1" t="s">
        <v>3383</v>
      </c>
      <c r="C3386" s="1" t="s">
        <v>7494</v>
      </c>
      <c r="D3386">
        <v>6000</v>
      </c>
      <c r="E3386">
        <f>VLOOKUP(D3386,LU_A!$C$2:$D$13,1,TRUE)</f>
        <v>5000</v>
      </c>
      <c r="F3386" t="str">
        <f>VLOOKUP($D3386,LU_A!$C$2:$D$13,2,TRUE)</f>
        <v>SmC</v>
      </c>
      <c r="G3386">
        <v>6000.66</v>
      </c>
      <c r="H3386" t="s">
        <v>8219</v>
      </c>
      <c r="I3386" t="s">
        <v>8224</v>
      </c>
      <c r="J3386" t="s">
        <v>8246</v>
      </c>
      <c r="K3386">
        <v>1448074800</v>
      </c>
      <c r="L3386" s="8">
        <f t="shared" si="520"/>
        <v>42329.125</v>
      </c>
      <c r="M3386" s="8">
        <f t="shared" si="523"/>
        <v>42329</v>
      </c>
      <c r="N3386" s="9">
        <f t="shared" si="524"/>
        <v>0.125</v>
      </c>
      <c r="O3386">
        <v>1444874768</v>
      </c>
      <c r="P3386" s="8">
        <f t="shared" si="521"/>
        <v>42292.087592592594</v>
      </c>
      <c r="Q3386" s="8">
        <f t="shared" si="525"/>
        <v>42292</v>
      </c>
      <c r="R3386" s="9">
        <f t="shared" si="526"/>
        <v>8.7592592593864538E-2</v>
      </c>
      <c r="S3386" t="b">
        <v>0</v>
      </c>
      <c r="T3386">
        <v>64</v>
      </c>
      <c r="U3386">
        <f t="shared" si="527"/>
        <v>64</v>
      </c>
      <c r="V3386" t="str">
        <f t="shared" si="528"/>
        <v/>
      </c>
      <c r="W3386" t="b">
        <v>1</v>
      </c>
      <c r="X3386" t="s">
        <v>8269</v>
      </c>
      <c r="Y3386" s="3">
        <f t="shared" si="529"/>
        <v>1.0001100000000001</v>
      </c>
      <c r="Z3386" s="4">
        <f t="shared" si="522"/>
        <v>93.760312499999998</v>
      </c>
      <c r="AA3386" t="s">
        <v>8313</v>
      </c>
      <c r="AB3386" t="s">
        <v>8314</v>
      </c>
      <c r="AC3386">
        <f>1</f>
        <v>1</v>
      </c>
    </row>
    <row r="3387" spans="1:29" ht="57.6" x14ac:dyDescent="0.3">
      <c r="A3387">
        <v>3385</v>
      </c>
      <c r="B3387" s="1" t="s">
        <v>3384</v>
      </c>
      <c r="C3387" s="1" t="s">
        <v>7495</v>
      </c>
      <c r="D3387">
        <v>2000</v>
      </c>
      <c r="E3387">
        <f>VLOOKUP(D3387,LU_A!$C$2:$D$13,1,TRUE)</f>
        <v>1000</v>
      </c>
      <c r="F3387" t="str">
        <f>VLOOKUP($D3387,LU_A!$C$2:$D$13,2,TRUE)</f>
        <v>SmB</v>
      </c>
      <c r="G3387">
        <v>2000</v>
      </c>
      <c r="H3387" t="s">
        <v>8219</v>
      </c>
      <c r="I3387" t="s">
        <v>8224</v>
      </c>
      <c r="J3387" t="s">
        <v>8246</v>
      </c>
      <c r="K3387">
        <v>1418244552</v>
      </c>
      <c r="L3387" s="8">
        <f t="shared" si="520"/>
        <v>41983.8675</v>
      </c>
      <c r="M3387" s="8">
        <f t="shared" si="523"/>
        <v>41983</v>
      </c>
      <c r="N3387" s="9">
        <f t="shared" si="524"/>
        <v>0.86750000000029104</v>
      </c>
      <c r="O3387">
        <v>1415652552</v>
      </c>
      <c r="P3387" s="8">
        <f t="shared" si="521"/>
        <v>41953.8675</v>
      </c>
      <c r="Q3387" s="8">
        <f t="shared" si="525"/>
        <v>41953</v>
      </c>
      <c r="R3387" s="9">
        <f t="shared" si="526"/>
        <v>0.86750000000029104</v>
      </c>
      <c r="S3387" t="b">
        <v>0</v>
      </c>
      <c r="T3387">
        <v>15</v>
      </c>
      <c r="U3387">
        <f t="shared" si="527"/>
        <v>15</v>
      </c>
      <c r="V3387" t="str">
        <f t="shared" si="528"/>
        <v/>
      </c>
      <c r="W3387" t="b">
        <v>1</v>
      </c>
      <c r="X3387" t="s">
        <v>8269</v>
      </c>
      <c r="Y3387" s="3">
        <f t="shared" si="529"/>
        <v>1</v>
      </c>
      <c r="Z3387" s="4">
        <f t="shared" si="522"/>
        <v>133.33333333333334</v>
      </c>
      <c r="AA3387" t="s">
        <v>8313</v>
      </c>
      <c r="AB3387" t="s">
        <v>8314</v>
      </c>
      <c r="AC3387">
        <f>1</f>
        <v>1</v>
      </c>
    </row>
    <row r="3388" spans="1:29" ht="43.2" x14ac:dyDescent="0.3">
      <c r="A3388">
        <v>3386</v>
      </c>
      <c r="B3388" s="1" t="s">
        <v>3385</v>
      </c>
      <c r="C3388" s="1" t="s">
        <v>7496</v>
      </c>
      <c r="D3388">
        <v>2000</v>
      </c>
      <c r="E3388">
        <f>VLOOKUP(D3388,LU_A!$C$2:$D$13,1,TRUE)</f>
        <v>1000</v>
      </c>
      <c r="F3388" t="str">
        <f>VLOOKUP($D3388,LU_A!$C$2:$D$13,2,TRUE)</f>
        <v>SmB</v>
      </c>
      <c r="G3388">
        <v>2100</v>
      </c>
      <c r="H3388" t="s">
        <v>8219</v>
      </c>
      <c r="I3388" t="s">
        <v>8224</v>
      </c>
      <c r="J3388" t="s">
        <v>8246</v>
      </c>
      <c r="K3388">
        <v>1417620506</v>
      </c>
      <c r="L3388" s="8">
        <f t="shared" si="520"/>
        <v>41976.644745370373</v>
      </c>
      <c r="M3388" s="8">
        <f t="shared" si="523"/>
        <v>41976</v>
      </c>
      <c r="N3388" s="9">
        <f t="shared" si="524"/>
        <v>0.64474537037312984</v>
      </c>
      <c r="O3388">
        <v>1415028506</v>
      </c>
      <c r="P3388" s="8">
        <f t="shared" si="521"/>
        <v>41946.644745370373</v>
      </c>
      <c r="Q3388" s="8">
        <f t="shared" si="525"/>
        <v>41946</v>
      </c>
      <c r="R3388" s="9">
        <f t="shared" si="526"/>
        <v>0.64474537037312984</v>
      </c>
      <c r="S3388" t="b">
        <v>0</v>
      </c>
      <c r="T3388">
        <v>41</v>
      </c>
      <c r="U3388">
        <f t="shared" si="527"/>
        <v>41</v>
      </c>
      <c r="V3388" t="str">
        <f t="shared" si="528"/>
        <v/>
      </c>
      <c r="W3388" t="b">
        <v>1</v>
      </c>
      <c r="X3388" t="s">
        <v>8269</v>
      </c>
      <c r="Y3388" s="3">
        <f t="shared" si="529"/>
        <v>1.05</v>
      </c>
      <c r="Z3388" s="4">
        <f t="shared" si="522"/>
        <v>51.219512195121951</v>
      </c>
      <c r="AA3388" t="s">
        <v>8313</v>
      </c>
      <c r="AB3388" t="s">
        <v>8314</v>
      </c>
      <c r="AC3388">
        <f>1</f>
        <v>1</v>
      </c>
    </row>
    <row r="3389" spans="1:29" ht="57.6" x14ac:dyDescent="0.3">
      <c r="A3389">
        <v>3387</v>
      </c>
      <c r="B3389" s="1" t="s">
        <v>3386</v>
      </c>
      <c r="C3389" s="1" t="s">
        <v>7497</v>
      </c>
      <c r="D3389">
        <v>3000</v>
      </c>
      <c r="E3389">
        <f>VLOOKUP(D3389,LU_A!$C$2:$D$13,1,TRUE)</f>
        <v>1000</v>
      </c>
      <c r="F3389" t="str">
        <f>VLOOKUP($D3389,LU_A!$C$2:$D$13,2,TRUE)</f>
        <v>SmB</v>
      </c>
      <c r="G3389">
        <v>3506</v>
      </c>
      <c r="H3389" t="s">
        <v>8219</v>
      </c>
      <c r="I3389" t="s">
        <v>8224</v>
      </c>
      <c r="J3389" t="s">
        <v>8246</v>
      </c>
      <c r="K3389">
        <v>1418581088</v>
      </c>
      <c r="L3389" s="8">
        <f t="shared" si="520"/>
        <v>41987.762592592597</v>
      </c>
      <c r="M3389" s="8">
        <f t="shared" si="523"/>
        <v>41987</v>
      </c>
      <c r="N3389" s="9">
        <f t="shared" si="524"/>
        <v>0.76259259259677492</v>
      </c>
      <c r="O3389">
        <v>1415125088</v>
      </c>
      <c r="P3389" s="8">
        <f t="shared" si="521"/>
        <v>41947.762592592589</v>
      </c>
      <c r="Q3389" s="8">
        <f t="shared" si="525"/>
        <v>41947</v>
      </c>
      <c r="R3389" s="9">
        <f t="shared" si="526"/>
        <v>0.76259259258949896</v>
      </c>
      <c r="S3389" t="b">
        <v>0</v>
      </c>
      <c r="T3389">
        <v>35</v>
      </c>
      <c r="U3389">
        <f t="shared" si="527"/>
        <v>35</v>
      </c>
      <c r="V3389" t="str">
        <f t="shared" si="528"/>
        <v/>
      </c>
      <c r="W3389" t="b">
        <v>1</v>
      </c>
      <c r="X3389" t="s">
        <v>8269</v>
      </c>
      <c r="Y3389" s="3">
        <f t="shared" si="529"/>
        <v>1.1686666666666667</v>
      </c>
      <c r="Z3389" s="4">
        <f t="shared" si="522"/>
        <v>100.17142857142858</v>
      </c>
      <c r="AA3389" t="s">
        <v>8313</v>
      </c>
      <c r="AB3389" t="s">
        <v>8314</v>
      </c>
      <c r="AC3389">
        <f>1</f>
        <v>1</v>
      </c>
    </row>
    <row r="3390" spans="1:29" ht="57.6" x14ac:dyDescent="0.3">
      <c r="A3390">
        <v>3388</v>
      </c>
      <c r="B3390" s="1" t="s">
        <v>3387</v>
      </c>
      <c r="C3390" s="1" t="s">
        <v>7498</v>
      </c>
      <c r="D3390">
        <v>1500</v>
      </c>
      <c r="E3390">
        <f>VLOOKUP(D3390,LU_A!$C$2:$D$13,1,TRUE)</f>
        <v>1000</v>
      </c>
      <c r="F3390" t="str">
        <f>VLOOKUP($D3390,LU_A!$C$2:$D$13,2,TRUE)</f>
        <v>SmB</v>
      </c>
      <c r="G3390">
        <v>1557</v>
      </c>
      <c r="H3390" t="s">
        <v>8219</v>
      </c>
      <c r="I3390" t="s">
        <v>8225</v>
      </c>
      <c r="J3390" t="s">
        <v>8247</v>
      </c>
      <c r="K3390">
        <v>1434625441</v>
      </c>
      <c r="L3390" s="8">
        <f t="shared" si="520"/>
        <v>42173.461122685185</v>
      </c>
      <c r="M3390" s="8">
        <f t="shared" si="523"/>
        <v>42173</v>
      </c>
      <c r="N3390" s="9">
        <f t="shared" si="524"/>
        <v>0.46112268518481869</v>
      </c>
      <c r="O3390">
        <v>1432033441</v>
      </c>
      <c r="P3390" s="8">
        <f t="shared" si="521"/>
        <v>42143.461122685185</v>
      </c>
      <c r="Q3390" s="8">
        <f t="shared" si="525"/>
        <v>42143</v>
      </c>
      <c r="R3390" s="9">
        <f t="shared" si="526"/>
        <v>0.46112268518481869</v>
      </c>
      <c r="S3390" t="b">
        <v>0</v>
      </c>
      <c r="T3390">
        <v>45</v>
      </c>
      <c r="U3390">
        <f t="shared" si="527"/>
        <v>45</v>
      </c>
      <c r="V3390" t="str">
        <f t="shared" si="528"/>
        <v/>
      </c>
      <c r="W3390" t="b">
        <v>1</v>
      </c>
      <c r="X3390" t="s">
        <v>8269</v>
      </c>
      <c r="Y3390" s="3">
        <f t="shared" si="529"/>
        <v>1.038</v>
      </c>
      <c r="Z3390" s="4">
        <f t="shared" si="522"/>
        <v>34.6</v>
      </c>
      <c r="AA3390" t="s">
        <v>8313</v>
      </c>
      <c r="AB3390" t="s">
        <v>8314</v>
      </c>
      <c r="AC3390">
        <f>1</f>
        <v>1</v>
      </c>
    </row>
    <row r="3391" spans="1:29" ht="43.2" x14ac:dyDescent="0.3">
      <c r="A3391">
        <v>3389</v>
      </c>
      <c r="B3391" s="1" t="s">
        <v>3388</v>
      </c>
      <c r="C3391" s="1" t="s">
        <v>7499</v>
      </c>
      <c r="D3391">
        <v>10000</v>
      </c>
      <c r="E3391">
        <f>VLOOKUP(D3391,LU_A!$C$2:$D$13,1,TRUE)</f>
        <v>10000</v>
      </c>
      <c r="F3391" t="str">
        <f>VLOOKUP($D3391,LU_A!$C$2:$D$13,2,TRUE)</f>
        <v>SmD</v>
      </c>
      <c r="G3391">
        <v>11450</v>
      </c>
      <c r="H3391" t="s">
        <v>8219</v>
      </c>
      <c r="I3391" t="s">
        <v>8224</v>
      </c>
      <c r="J3391" t="s">
        <v>8246</v>
      </c>
      <c r="K3391">
        <v>1464960682</v>
      </c>
      <c r="L3391" s="8">
        <f t="shared" si="520"/>
        <v>42524.563449074078</v>
      </c>
      <c r="M3391" s="8">
        <f t="shared" si="523"/>
        <v>42524</v>
      </c>
      <c r="N3391" s="9">
        <f t="shared" si="524"/>
        <v>0.56344907407765277</v>
      </c>
      <c r="O3391">
        <v>1462368682</v>
      </c>
      <c r="P3391" s="8">
        <f t="shared" si="521"/>
        <v>42494.563449074078</v>
      </c>
      <c r="Q3391" s="8">
        <f t="shared" si="525"/>
        <v>42494</v>
      </c>
      <c r="R3391" s="9">
        <f t="shared" si="526"/>
        <v>0.56344907407765277</v>
      </c>
      <c r="S3391" t="b">
        <v>0</v>
      </c>
      <c r="T3391">
        <v>62</v>
      </c>
      <c r="U3391">
        <f t="shared" si="527"/>
        <v>62</v>
      </c>
      <c r="V3391" t="str">
        <f t="shared" si="528"/>
        <v/>
      </c>
      <c r="W3391" t="b">
        <v>1</v>
      </c>
      <c r="X3391" t="s">
        <v>8269</v>
      </c>
      <c r="Y3391" s="3">
        <f t="shared" si="529"/>
        <v>1.145</v>
      </c>
      <c r="Z3391" s="4">
        <f t="shared" si="522"/>
        <v>184.67741935483872</v>
      </c>
      <c r="AA3391" t="s">
        <v>8313</v>
      </c>
      <c r="AB3391" t="s">
        <v>8314</v>
      </c>
      <c r="AC3391">
        <f>1</f>
        <v>1</v>
      </c>
    </row>
    <row r="3392" spans="1:29" ht="57.6" x14ac:dyDescent="0.3">
      <c r="A3392">
        <v>3390</v>
      </c>
      <c r="B3392" s="1" t="s">
        <v>3389</v>
      </c>
      <c r="C3392" s="1" t="s">
        <v>7500</v>
      </c>
      <c r="D3392">
        <v>1500</v>
      </c>
      <c r="E3392">
        <f>VLOOKUP(D3392,LU_A!$C$2:$D$13,1,TRUE)</f>
        <v>1000</v>
      </c>
      <c r="F3392" t="str">
        <f>VLOOKUP($D3392,LU_A!$C$2:$D$13,2,TRUE)</f>
        <v>SmB</v>
      </c>
      <c r="G3392">
        <v>1536</v>
      </c>
      <c r="H3392" t="s">
        <v>8219</v>
      </c>
      <c r="I3392" t="s">
        <v>8224</v>
      </c>
      <c r="J3392" t="s">
        <v>8246</v>
      </c>
      <c r="K3392">
        <v>1405017345</v>
      </c>
      <c r="L3392" s="8">
        <f t="shared" si="520"/>
        <v>41830.774826388886</v>
      </c>
      <c r="M3392" s="8">
        <f t="shared" si="523"/>
        <v>41830</v>
      </c>
      <c r="N3392" s="9">
        <f t="shared" si="524"/>
        <v>0.77482638888614019</v>
      </c>
      <c r="O3392">
        <v>1403721345</v>
      </c>
      <c r="P3392" s="8">
        <f t="shared" si="521"/>
        <v>41815.774826388886</v>
      </c>
      <c r="Q3392" s="8">
        <f t="shared" si="525"/>
        <v>41815</v>
      </c>
      <c r="R3392" s="9">
        <f t="shared" si="526"/>
        <v>0.77482638888614019</v>
      </c>
      <c r="S3392" t="b">
        <v>0</v>
      </c>
      <c r="T3392">
        <v>22</v>
      </c>
      <c r="U3392">
        <f t="shared" si="527"/>
        <v>22</v>
      </c>
      <c r="V3392" t="str">
        <f t="shared" si="528"/>
        <v/>
      </c>
      <c r="W3392" t="b">
        <v>1</v>
      </c>
      <c r="X3392" t="s">
        <v>8269</v>
      </c>
      <c r="Y3392" s="3">
        <f t="shared" si="529"/>
        <v>1.024</v>
      </c>
      <c r="Z3392" s="4">
        <f t="shared" si="522"/>
        <v>69.818181818181813</v>
      </c>
      <c r="AA3392" t="s">
        <v>8313</v>
      </c>
      <c r="AB3392" t="s">
        <v>8314</v>
      </c>
      <c r="AC3392">
        <f>1</f>
        <v>1</v>
      </c>
    </row>
    <row r="3393" spans="1:29" ht="43.2" x14ac:dyDescent="0.3">
      <c r="A3393">
        <v>3391</v>
      </c>
      <c r="B3393" s="1" t="s">
        <v>3390</v>
      </c>
      <c r="C3393" s="1" t="s">
        <v>7501</v>
      </c>
      <c r="D3393">
        <v>500</v>
      </c>
      <c r="E3393">
        <f>VLOOKUP(D3393,LU_A!$C$2:$D$13,1,TRUE)</f>
        <v>0</v>
      </c>
      <c r="F3393" t="str">
        <f>VLOOKUP($D3393,LU_A!$C$2:$D$13,2,TRUE)</f>
        <v>SmA</v>
      </c>
      <c r="G3393">
        <v>1115</v>
      </c>
      <c r="H3393" t="s">
        <v>8219</v>
      </c>
      <c r="I3393" t="s">
        <v>8224</v>
      </c>
      <c r="J3393" t="s">
        <v>8246</v>
      </c>
      <c r="K3393">
        <v>1407536880</v>
      </c>
      <c r="L3393" s="8">
        <f t="shared" si="520"/>
        <v>41859.936111111114</v>
      </c>
      <c r="M3393" s="8">
        <f t="shared" si="523"/>
        <v>41859</v>
      </c>
      <c r="N3393" s="9">
        <f t="shared" si="524"/>
        <v>0.93611111111385981</v>
      </c>
      <c r="O3393">
        <v>1404997548</v>
      </c>
      <c r="P3393" s="8">
        <f t="shared" si="521"/>
        <v>41830.545694444445</v>
      </c>
      <c r="Q3393" s="8">
        <f t="shared" si="525"/>
        <v>41830</v>
      </c>
      <c r="R3393" s="9">
        <f t="shared" si="526"/>
        <v>0.54569444444496185</v>
      </c>
      <c r="S3393" t="b">
        <v>0</v>
      </c>
      <c r="T3393">
        <v>18</v>
      </c>
      <c r="U3393">
        <f t="shared" si="527"/>
        <v>18</v>
      </c>
      <c r="V3393" t="str">
        <f t="shared" si="528"/>
        <v/>
      </c>
      <c r="W3393" t="b">
        <v>1</v>
      </c>
      <c r="X3393" t="s">
        <v>8269</v>
      </c>
      <c r="Y3393" s="3">
        <f t="shared" si="529"/>
        <v>2.23</v>
      </c>
      <c r="Z3393" s="4">
        <f t="shared" si="522"/>
        <v>61.944444444444443</v>
      </c>
      <c r="AA3393" t="s">
        <v>8313</v>
      </c>
      <c r="AB3393" t="s">
        <v>8314</v>
      </c>
      <c r="AC3393">
        <f>1</f>
        <v>1</v>
      </c>
    </row>
    <row r="3394" spans="1:29" ht="57.6" x14ac:dyDescent="0.3">
      <c r="A3394">
        <v>3392</v>
      </c>
      <c r="B3394" s="1" t="s">
        <v>3391</v>
      </c>
      <c r="C3394" s="1" t="s">
        <v>7502</v>
      </c>
      <c r="D3394">
        <v>500</v>
      </c>
      <c r="E3394">
        <f>VLOOKUP(D3394,LU_A!$C$2:$D$13,1,TRUE)</f>
        <v>0</v>
      </c>
      <c r="F3394" t="str">
        <f>VLOOKUP($D3394,LU_A!$C$2:$D$13,2,TRUE)</f>
        <v>SmA</v>
      </c>
      <c r="G3394">
        <v>500</v>
      </c>
      <c r="H3394" t="s">
        <v>8219</v>
      </c>
      <c r="I3394" t="s">
        <v>8225</v>
      </c>
      <c r="J3394" t="s">
        <v>8247</v>
      </c>
      <c r="K3394">
        <v>1462565855</v>
      </c>
      <c r="L3394" s="8">
        <f t="shared" ref="L3394:L3457" si="530">(((K3394/60)/60)/24)+DATE(1970,1,1)</f>
        <v>42496.845543981486</v>
      </c>
      <c r="M3394" s="8">
        <f t="shared" si="523"/>
        <v>42496</v>
      </c>
      <c r="N3394" s="9">
        <f t="shared" si="524"/>
        <v>0.84554398148611654</v>
      </c>
      <c r="O3394">
        <v>1458245855</v>
      </c>
      <c r="P3394" s="8">
        <f t="shared" ref="P3394:P3457" si="531">(((O3394/60)/60)/24)+DATE(1970,1,1)</f>
        <v>42446.845543981486</v>
      </c>
      <c r="Q3394" s="8">
        <f t="shared" si="525"/>
        <v>42446</v>
      </c>
      <c r="R3394" s="9">
        <f t="shared" si="526"/>
        <v>0.84554398148611654</v>
      </c>
      <c r="S3394" t="b">
        <v>0</v>
      </c>
      <c r="T3394">
        <v>12</v>
      </c>
      <c r="U3394">
        <f t="shared" si="527"/>
        <v>12</v>
      </c>
      <c r="V3394" t="str">
        <f t="shared" si="528"/>
        <v/>
      </c>
      <c r="W3394" t="b">
        <v>1</v>
      </c>
      <c r="X3394" t="s">
        <v>8269</v>
      </c>
      <c r="Y3394" s="3">
        <f t="shared" si="529"/>
        <v>1</v>
      </c>
      <c r="Z3394" s="4">
        <f t="shared" ref="Z3394:Z3457" si="532">IFERROR(G3394/T3394," ")</f>
        <v>41.666666666666664</v>
      </c>
      <c r="AA3394" t="s">
        <v>8313</v>
      </c>
      <c r="AB3394" t="s">
        <v>8314</v>
      </c>
      <c r="AC3394">
        <f>1</f>
        <v>1</v>
      </c>
    </row>
    <row r="3395" spans="1:29" ht="43.2" x14ac:dyDescent="0.3">
      <c r="A3395">
        <v>3393</v>
      </c>
      <c r="B3395" s="1" t="s">
        <v>3392</v>
      </c>
      <c r="C3395" s="1" t="s">
        <v>7503</v>
      </c>
      <c r="D3395">
        <v>1500</v>
      </c>
      <c r="E3395">
        <f>VLOOKUP(D3395,LU_A!$C$2:$D$13,1,TRUE)</f>
        <v>1000</v>
      </c>
      <c r="F3395" t="str">
        <f>VLOOKUP($D3395,LU_A!$C$2:$D$13,2,TRUE)</f>
        <v>SmB</v>
      </c>
      <c r="G3395">
        <v>1587</v>
      </c>
      <c r="H3395" t="s">
        <v>8219</v>
      </c>
      <c r="I3395" t="s">
        <v>8224</v>
      </c>
      <c r="J3395" t="s">
        <v>8246</v>
      </c>
      <c r="K3395">
        <v>1415234760</v>
      </c>
      <c r="L3395" s="8">
        <f t="shared" si="530"/>
        <v>41949.031944444447</v>
      </c>
      <c r="M3395" s="8">
        <f t="shared" ref="M3395:M3458" si="533">INT(L3395)</f>
        <v>41949</v>
      </c>
      <c r="N3395" s="9">
        <f t="shared" ref="N3395:N3458" si="534">L3395-M3395</f>
        <v>3.1944444446708076E-2</v>
      </c>
      <c r="O3395">
        <v>1413065230</v>
      </c>
      <c r="P3395" s="8">
        <f t="shared" si="531"/>
        <v>41923.921643518523</v>
      </c>
      <c r="Q3395" s="8">
        <f t="shared" ref="Q3395:Q3458" si="535">INT(P3395)</f>
        <v>41923</v>
      </c>
      <c r="R3395" s="9">
        <f t="shared" ref="R3395:R3458" si="536">P3395-Q3395</f>
        <v>0.92164351852261461</v>
      </c>
      <c r="S3395" t="b">
        <v>0</v>
      </c>
      <c r="T3395">
        <v>44</v>
      </c>
      <c r="U3395">
        <f t="shared" ref="U3395:U3458" si="537">IF(H3395="successful",T3395,"")</f>
        <v>44</v>
      </c>
      <c r="V3395" t="str">
        <f t="shared" ref="V3395:V3458" si="538">IF(H3395="failed",T3395,"")</f>
        <v/>
      </c>
      <c r="W3395" t="b">
        <v>1</v>
      </c>
      <c r="X3395" t="s">
        <v>8269</v>
      </c>
      <c r="Y3395" s="3">
        <f t="shared" ref="Y3395:Y3458" si="539">G3395/D3395</f>
        <v>1.0580000000000001</v>
      </c>
      <c r="Z3395" s="4">
        <f t="shared" si="532"/>
        <v>36.06818181818182</v>
      </c>
      <c r="AA3395" t="s">
        <v>8313</v>
      </c>
      <c r="AB3395" t="s">
        <v>8314</v>
      </c>
      <c r="AC3395">
        <f>1</f>
        <v>1</v>
      </c>
    </row>
    <row r="3396" spans="1:29" ht="43.2" x14ac:dyDescent="0.3">
      <c r="A3396">
        <v>3394</v>
      </c>
      <c r="B3396" s="1" t="s">
        <v>3393</v>
      </c>
      <c r="C3396" s="1" t="s">
        <v>7504</v>
      </c>
      <c r="D3396">
        <v>550</v>
      </c>
      <c r="E3396">
        <f>VLOOKUP(D3396,LU_A!$C$2:$D$13,1,TRUE)</f>
        <v>0</v>
      </c>
      <c r="F3396" t="str">
        <f>VLOOKUP($D3396,LU_A!$C$2:$D$13,2,TRUE)</f>
        <v>SmA</v>
      </c>
      <c r="G3396">
        <v>783</v>
      </c>
      <c r="H3396" t="s">
        <v>8219</v>
      </c>
      <c r="I3396" t="s">
        <v>8225</v>
      </c>
      <c r="J3396" t="s">
        <v>8247</v>
      </c>
      <c r="K3396">
        <v>1406470645</v>
      </c>
      <c r="L3396" s="8">
        <f t="shared" si="530"/>
        <v>41847.59542824074</v>
      </c>
      <c r="M3396" s="8">
        <f t="shared" si="533"/>
        <v>41847</v>
      </c>
      <c r="N3396" s="9">
        <f t="shared" si="534"/>
        <v>0.59542824074014788</v>
      </c>
      <c r="O3396">
        <v>1403878645</v>
      </c>
      <c r="P3396" s="8">
        <f t="shared" si="531"/>
        <v>41817.59542824074</v>
      </c>
      <c r="Q3396" s="8">
        <f t="shared" si="535"/>
        <v>41817</v>
      </c>
      <c r="R3396" s="9">
        <f t="shared" si="536"/>
        <v>0.59542824074014788</v>
      </c>
      <c r="S3396" t="b">
        <v>0</v>
      </c>
      <c r="T3396">
        <v>27</v>
      </c>
      <c r="U3396">
        <f t="shared" si="537"/>
        <v>27</v>
      </c>
      <c r="V3396" t="str">
        <f t="shared" si="538"/>
        <v/>
      </c>
      <c r="W3396" t="b">
        <v>1</v>
      </c>
      <c r="X3396" t="s">
        <v>8269</v>
      </c>
      <c r="Y3396" s="3">
        <f t="shared" si="539"/>
        <v>1.4236363636363636</v>
      </c>
      <c r="Z3396" s="4">
        <f t="shared" si="532"/>
        <v>29</v>
      </c>
      <c r="AA3396" t="s">
        <v>8313</v>
      </c>
      <c r="AB3396" t="s">
        <v>8314</v>
      </c>
      <c r="AC3396">
        <f>1</f>
        <v>1</v>
      </c>
    </row>
    <row r="3397" spans="1:29" ht="28.8" x14ac:dyDescent="0.3">
      <c r="A3397">
        <v>3395</v>
      </c>
      <c r="B3397" s="1" t="s">
        <v>3394</v>
      </c>
      <c r="C3397" s="1" t="s">
        <v>7505</v>
      </c>
      <c r="D3397">
        <v>500</v>
      </c>
      <c r="E3397">
        <f>VLOOKUP(D3397,LU_A!$C$2:$D$13,1,TRUE)</f>
        <v>0</v>
      </c>
      <c r="F3397" t="str">
        <f>VLOOKUP($D3397,LU_A!$C$2:$D$13,2,TRUE)</f>
        <v>SmA</v>
      </c>
      <c r="G3397">
        <v>920</v>
      </c>
      <c r="H3397" t="s">
        <v>8219</v>
      </c>
      <c r="I3397" t="s">
        <v>8225</v>
      </c>
      <c r="J3397" t="s">
        <v>8247</v>
      </c>
      <c r="K3397">
        <v>1433009400</v>
      </c>
      <c r="L3397" s="8">
        <f t="shared" si="530"/>
        <v>42154.756944444445</v>
      </c>
      <c r="M3397" s="8">
        <f t="shared" si="533"/>
        <v>42154</v>
      </c>
      <c r="N3397" s="9">
        <f t="shared" si="534"/>
        <v>0.75694444444525288</v>
      </c>
      <c r="O3397">
        <v>1431795944</v>
      </c>
      <c r="P3397" s="8">
        <f t="shared" si="531"/>
        <v>42140.712314814817</v>
      </c>
      <c r="Q3397" s="8">
        <f t="shared" si="535"/>
        <v>42140</v>
      </c>
      <c r="R3397" s="9">
        <f t="shared" si="536"/>
        <v>0.7123148148166365</v>
      </c>
      <c r="S3397" t="b">
        <v>0</v>
      </c>
      <c r="T3397">
        <v>38</v>
      </c>
      <c r="U3397">
        <f t="shared" si="537"/>
        <v>38</v>
      </c>
      <c r="V3397" t="str">
        <f t="shared" si="538"/>
        <v/>
      </c>
      <c r="W3397" t="b">
        <v>1</v>
      </c>
      <c r="X3397" t="s">
        <v>8269</v>
      </c>
      <c r="Y3397" s="3">
        <f t="shared" si="539"/>
        <v>1.84</v>
      </c>
      <c r="Z3397" s="4">
        <f t="shared" si="532"/>
        <v>24.210526315789473</v>
      </c>
      <c r="AA3397" t="s">
        <v>8313</v>
      </c>
      <c r="AB3397" t="s">
        <v>8314</v>
      </c>
      <c r="AC3397">
        <f>1</f>
        <v>1</v>
      </c>
    </row>
    <row r="3398" spans="1:29" ht="43.2" x14ac:dyDescent="0.3">
      <c r="A3398">
        <v>3396</v>
      </c>
      <c r="B3398" s="1" t="s">
        <v>3395</v>
      </c>
      <c r="C3398" s="1" t="s">
        <v>7506</v>
      </c>
      <c r="D3398">
        <v>1500</v>
      </c>
      <c r="E3398">
        <f>VLOOKUP(D3398,LU_A!$C$2:$D$13,1,TRUE)</f>
        <v>1000</v>
      </c>
      <c r="F3398" t="str">
        <f>VLOOKUP($D3398,LU_A!$C$2:$D$13,2,TRUE)</f>
        <v>SmB</v>
      </c>
      <c r="G3398">
        <v>1565</v>
      </c>
      <c r="H3398" t="s">
        <v>8219</v>
      </c>
      <c r="I3398" t="s">
        <v>8224</v>
      </c>
      <c r="J3398" t="s">
        <v>8246</v>
      </c>
      <c r="K3398">
        <v>1401595140</v>
      </c>
      <c r="L3398" s="8">
        <f t="shared" si="530"/>
        <v>41791.165972222225</v>
      </c>
      <c r="M3398" s="8">
        <f t="shared" si="533"/>
        <v>41791</v>
      </c>
      <c r="N3398" s="9">
        <f t="shared" si="534"/>
        <v>0.16597222222480923</v>
      </c>
      <c r="O3398">
        <v>1399286589</v>
      </c>
      <c r="P3398" s="8">
        <f t="shared" si="531"/>
        <v>41764.44663194444</v>
      </c>
      <c r="Q3398" s="8">
        <f t="shared" si="535"/>
        <v>41764</v>
      </c>
      <c r="R3398" s="9">
        <f t="shared" si="536"/>
        <v>0.44663194444001419</v>
      </c>
      <c r="S3398" t="b">
        <v>0</v>
      </c>
      <c r="T3398">
        <v>28</v>
      </c>
      <c r="U3398">
        <f t="shared" si="537"/>
        <v>28</v>
      </c>
      <c r="V3398" t="str">
        <f t="shared" si="538"/>
        <v/>
      </c>
      <c r="W3398" t="b">
        <v>1</v>
      </c>
      <c r="X3398" t="s">
        <v>8269</v>
      </c>
      <c r="Y3398" s="3">
        <f t="shared" si="539"/>
        <v>1.0433333333333332</v>
      </c>
      <c r="Z3398" s="4">
        <f t="shared" si="532"/>
        <v>55.892857142857146</v>
      </c>
      <c r="AA3398" t="s">
        <v>8313</v>
      </c>
      <c r="AB3398" t="s">
        <v>8314</v>
      </c>
      <c r="AC3398">
        <f>1</f>
        <v>1</v>
      </c>
    </row>
    <row r="3399" spans="1:29" ht="28.8" x14ac:dyDescent="0.3">
      <c r="A3399">
        <v>3397</v>
      </c>
      <c r="B3399" s="1" t="s">
        <v>3396</v>
      </c>
      <c r="C3399" s="1" t="s">
        <v>7507</v>
      </c>
      <c r="D3399">
        <v>250</v>
      </c>
      <c r="E3399">
        <f>VLOOKUP(D3399,LU_A!$C$2:$D$13,1,TRUE)</f>
        <v>0</v>
      </c>
      <c r="F3399" t="str">
        <f>VLOOKUP($D3399,LU_A!$C$2:$D$13,2,TRUE)</f>
        <v>SmA</v>
      </c>
      <c r="G3399">
        <v>280</v>
      </c>
      <c r="H3399" t="s">
        <v>8219</v>
      </c>
      <c r="I3399" t="s">
        <v>8225</v>
      </c>
      <c r="J3399" t="s">
        <v>8247</v>
      </c>
      <c r="K3399">
        <v>1455832800</v>
      </c>
      <c r="L3399" s="8">
        <f t="shared" si="530"/>
        <v>42418.916666666672</v>
      </c>
      <c r="M3399" s="8">
        <f t="shared" si="533"/>
        <v>42418</v>
      </c>
      <c r="N3399" s="9">
        <f t="shared" si="534"/>
        <v>0.91666666667151731</v>
      </c>
      <c r="O3399">
        <v>1452338929</v>
      </c>
      <c r="P3399" s="8">
        <f t="shared" si="531"/>
        <v>42378.478344907402</v>
      </c>
      <c r="Q3399" s="8">
        <f t="shared" si="535"/>
        <v>42378</v>
      </c>
      <c r="R3399" s="9">
        <f t="shared" si="536"/>
        <v>0.47834490740206093</v>
      </c>
      <c r="S3399" t="b">
        <v>0</v>
      </c>
      <c r="T3399">
        <v>24</v>
      </c>
      <c r="U3399">
        <f t="shared" si="537"/>
        <v>24</v>
      </c>
      <c r="V3399" t="str">
        <f t="shared" si="538"/>
        <v/>
      </c>
      <c r="W3399" t="b">
        <v>1</v>
      </c>
      <c r="X3399" t="s">
        <v>8269</v>
      </c>
      <c r="Y3399" s="3">
        <f t="shared" si="539"/>
        <v>1.1200000000000001</v>
      </c>
      <c r="Z3399" s="4">
        <f t="shared" si="532"/>
        <v>11.666666666666666</v>
      </c>
      <c r="AA3399" t="s">
        <v>8313</v>
      </c>
      <c r="AB3399" t="s">
        <v>8314</v>
      </c>
      <c r="AC3399">
        <f>1</f>
        <v>1</v>
      </c>
    </row>
    <row r="3400" spans="1:29" ht="43.2" x14ac:dyDescent="0.3">
      <c r="A3400">
        <v>3398</v>
      </c>
      <c r="B3400" s="1" t="s">
        <v>3397</v>
      </c>
      <c r="C3400" s="1" t="s">
        <v>7508</v>
      </c>
      <c r="D3400">
        <v>4000</v>
      </c>
      <c r="E3400">
        <f>VLOOKUP(D3400,LU_A!$C$2:$D$13,1,TRUE)</f>
        <v>1000</v>
      </c>
      <c r="F3400" t="str">
        <f>VLOOKUP($D3400,LU_A!$C$2:$D$13,2,TRUE)</f>
        <v>SmB</v>
      </c>
      <c r="G3400">
        <v>4443</v>
      </c>
      <c r="H3400" t="s">
        <v>8219</v>
      </c>
      <c r="I3400" t="s">
        <v>8224</v>
      </c>
      <c r="J3400" t="s">
        <v>8246</v>
      </c>
      <c r="K3400">
        <v>1416589200</v>
      </c>
      <c r="L3400" s="8">
        <f t="shared" si="530"/>
        <v>41964.708333333328</v>
      </c>
      <c r="M3400" s="8">
        <f t="shared" si="533"/>
        <v>41964</v>
      </c>
      <c r="N3400" s="9">
        <f t="shared" si="534"/>
        <v>0.70833333332848269</v>
      </c>
      <c r="O3400">
        <v>1414605776</v>
      </c>
      <c r="P3400" s="8">
        <f t="shared" si="531"/>
        <v>41941.75203703704</v>
      </c>
      <c r="Q3400" s="8">
        <f t="shared" si="535"/>
        <v>41941</v>
      </c>
      <c r="R3400" s="9">
        <f t="shared" si="536"/>
        <v>0.75203703704028158</v>
      </c>
      <c r="S3400" t="b">
        <v>0</v>
      </c>
      <c r="T3400">
        <v>65</v>
      </c>
      <c r="U3400">
        <f t="shared" si="537"/>
        <v>65</v>
      </c>
      <c r="V3400" t="str">
        <f t="shared" si="538"/>
        <v/>
      </c>
      <c r="W3400" t="b">
        <v>1</v>
      </c>
      <c r="X3400" t="s">
        <v>8269</v>
      </c>
      <c r="Y3400" s="3">
        <f t="shared" si="539"/>
        <v>1.1107499999999999</v>
      </c>
      <c r="Z3400" s="4">
        <f t="shared" si="532"/>
        <v>68.353846153846149</v>
      </c>
      <c r="AA3400" t="s">
        <v>8313</v>
      </c>
      <c r="AB3400" t="s">
        <v>8314</v>
      </c>
      <c r="AC3400">
        <f>1</f>
        <v>1</v>
      </c>
    </row>
    <row r="3401" spans="1:29" ht="43.2" x14ac:dyDescent="0.3">
      <c r="A3401">
        <v>3399</v>
      </c>
      <c r="B3401" s="1" t="s">
        <v>3398</v>
      </c>
      <c r="C3401" s="1" t="s">
        <v>7509</v>
      </c>
      <c r="D3401">
        <v>1200</v>
      </c>
      <c r="E3401">
        <f>VLOOKUP(D3401,LU_A!$C$2:$D$13,1,TRUE)</f>
        <v>1000</v>
      </c>
      <c r="F3401" t="str">
        <f>VLOOKUP($D3401,LU_A!$C$2:$D$13,2,TRUE)</f>
        <v>SmB</v>
      </c>
      <c r="G3401">
        <v>1245</v>
      </c>
      <c r="H3401" t="s">
        <v>8219</v>
      </c>
      <c r="I3401" t="s">
        <v>8225</v>
      </c>
      <c r="J3401" t="s">
        <v>8247</v>
      </c>
      <c r="K3401">
        <v>1424556325</v>
      </c>
      <c r="L3401" s="8">
        <f t="shared" si="530"/>
        <v>42056.920428240745</v>
      </c>
      <c r="M3401" s="8">
        <f t="shared" si="533"/>
        <v>42056</v>
      </c>
      <c r="N3401" s="9">
        <f t="shared" si="534"/>
        <v>0.92042824074451346</v>
      </c>
      <c r="O3401">
        <v>1421964325</v>
      </c>
      <c r="P3401" s="8">
        <f t="shared" si="531"/>
        <v>42026.920428240745</v>
      </c>
      <c r="Q3401" s="8">
        <f t="shared" si="535"/>
        <v>42026</v>
      </c>
      <c r="R3401" s="9">
        <f t="shared" si="536"/>
        <v>0.92042824074451346</v>
      </c>
      <c r="S3401" t="b">
        <v>0</v>
      </c>
      <c r="T3401">
        <v>46</v>
      </c>
      <c r="U3401">
        <f t="shared" si="537"/>
        <v>46</v>
      </c>
      <c r="V3401" t="str">
        <f t="shared" si="538"/>
        <v/>
      </c>
      <c r="W3401" t="b">
        <v>1</v>
      </c>
      <c r="X3401" t="s">
        <v>8269</v>
      </c>
      <c r="Y3401" s="3">
        <f t="shared" si="539"/>
        <v>1.0375000000000001</v>
      </c>
      <c r="Z3401" s="4">
        <f t="shared" si="532"/>
        <v>27.065217391304348</v>
      </c>
      <c r="AA3401" t="s">
        <v>8313</v>
      </c>
      <c r="AB3401" t="s">
        <v>8314</v>
      </c>
      <c r="AC3401">
        <f>1</f>
        <v>1</v>
      </c>
    </row>
    <row r="3402" spans="1:29" ht="43.2" x14ac:dyDescent="0.3">
      <c r="A3402">
        <v>3400</v>
      </c>
      <c r="B3402" s="1" t="s">
        <v>3399</v>
      </c>
      <c r="C3402" s="1" t="s">
        <v>7510</v>
      </c>
      <c r="D3402">
        <v>10000</v>
      </c>
      <c r="E3402">
        <f>VLOOKUP(D3402,LU_A!$C$2:$D$13,1,TRUE)</f>
        <v>10000</v>
      </c>
      <c r="F3402" t="str">
        <f>VLOOKUP($D3402,LU_A!$C$2:$D$13,2,TRUE)</f>
        <v>SmD</v>
      </c>
      <c r="G3402">
        <v>10041</v>
      </c>
      <c r="H3402" t="s">
        <v>8219</v>
      </c>
      <c r="I3402" t="s">
        <v>8224</v>
      </c>
      <c r="J3402" t="s">
        <v>8246</v>
      </c>
      <c r="K3402">
        <v>1409266414</v>
      </c>
      <c r="L3402" s="8">
        <f t="shared" si="530"/>
        <v>41879.953865740739</v>
      </c>
      <c r="M3402" s="8">
        <f t="shared" si="533"/>
        <v>41879</v>
      </c>
      <c r="N3402" s="9">
        <f t="shared" si="534"/>
        <v>0.95386574073927477</v>
      </c>
      <c r="O3402">
        <v>1405378414</v>
      </c>
      <c r="P3402" s="8">
        <f t="shared" si="531"/>
        <v>41834.953865740739</v>
      </c>
      <c r="Q3402" s="8">
        <f t="shared" si="535"/>
        <v>41834</v>
      </c>
      <c r="R3402" s="9">
        <f t="shared" si="536"/>
        <v>0.95386574073927477</v>
      </c>
      <c r="S3402" t="b">
        <v>0</v>
      </c>
      <c r="T3402">
        <v>85</v>
      </c>
      <c r="U3402">
        <f t="shared" si="537"/>
        <v>85</v>
      </c>
      <c r="V3402" t="str">
        <f t="shared" si="538"/>
        <v/>
      </c>
      <c r="W3402" t="b">
        <v>1</v>
      </c>
      <c r="X3402" t="s">
        <v>8269</v>
      </c>
      <c r="Y3402" s="3">
        <f t="shared" si="539"/>
        <v>1.0041</v>
      </c>
      <c r="Z3402" s="4">
        <f t="shared" si="532"/>
        <v>118.12941176470588</v>
      </c>
      <c r="AA3402" t="s">
        <v>8313</v>
      </c>
      <c r="AB3402" t="s">
        <v>8314</v>
      </c>
      <c r="AC3402">
        <f>1</f>
        <v>1</v>
      </c>
    </row>
    <row r="3403" spans="1:29" ht="57.6" x14ac:dyDescent="0.3">
      <c r="A3403">
        <v>3401</v>
      </c>
      <c r="B3403" s="1" t="s">
        <v>3400</v>
      </c>
      <c r="C3403" s="1" t="s">
        <v>7511</v>
      </c>
      <c r="D3403">
        <v>2900</v>
      </c>
      <c r="E3403">
        <f>VLOOKUP(D3403,LU_A!$C$2:$D$13,1,TRUE)</f>
        <v>1000</v>
      </c>
      <c r="F3403" t="str">
        <f>VLOOKUP($D3403,LU_A!$C$2:$D$13,2,TRUE)</f>
        <v>SmB</v>
      </c>
      <c r="G3403">
        <v>2954</v>
      </c>
      <c r="H3403" t="s">
        <v>8219</v>
      </c>
      <c r="I3403" t="s">
        <v>8225</v>
      </c>
      <c r="J3403" t="s">
        <v>8247</v>
      </c>
      <c r="K3403">
        <v>1438968146</v>
      </c>
      <c r="L3403" s="8">
        <f t="shared" si="530"/>
        <v>42223.723912037036</v>
      </c>
      <c r="M3403" s="8">
        <f t="shared" si="533"/>
        <v>42223</v>
      </c>
      <c r="N3403" s="9">
        <f t="shared" si="534"/>
        <v>0.723912037035916</v>
      </c>
      <c r="O3403">
        <v>1436376146</v>
      </c>
      <c r="P3403" s="8">
        <f t="shared" si="531"/>
        <v>42193.723912037036</v>
      </c>
      <c r="Q3403" s="8">
        <f t="shared" si="535"/>
        <v>42193</v>
      </c>
      <c r="R3403" s="9">
        <f t="shared" si="536"/>
        <v>0.723912037035916</v>
      </c>
      <c r="S3403" t="b">
        <v>0</v>
      </c>
      <c r="T3403">
        <v>66</v>
      </c>
      <c r="U3403">
        <f t="shared" si="537"/>
        <v>66</v>
      </c>
      <c r="V3403" t="str">
        <f t="shared" si="538"/>
        <v/>
      </c>
      <c r="W3403" t="b">
        <v>1</v>
      </c>
      <c r="X3403" t="s">
        <v>8269</v>
      </c>
      <c r="Y3403" s="3">
        <f t="shared" si="539"/>
        <v>1.0186206896551724</v>
      </c>
      <c r="Z3403" s="4">
        <f t="shared" si="532"/>
        <v>44.757575757575758</v>
      </c>
      <c r="AA3403" t="s">
        <v>8313</v>
      </c>
      <c r="AB3403" t="s">
        <v>8314</v>
      </c>
      <c r="AC3403">
        <f>1</f>
        <v>1</v>
      </c>
    </row>
    <row r="3404" spans="1:29" ht="43.2" x14ac:dyDescent="0.3">
      <c r="A3404">
        <v>3402</v>
      </c>
      <c r="B3404" s="1" t="s">
        <v>3401</v>
      </c>
      <c r="C3404" s="1" t="s">
        <v>7512</v>
      </c>
      <c r="D3404">
        <v>15000</v>
      </c>
      <c r="E3404">
        <f>VLOOKUP(D3404,LU_A!$C$2:$D$13,1,TRUE)</f>
        <v>15000</v>
      </c>
      <c r="F3404" t="str">
        <f>VLOOKUP($D3404,LU_A!$C$2:$D$13,2,TRUE)</f>
        <v>MedA</v>
      </c>
      <c r="G3404">
        <v>16465</v>
      </c>
      <c r="H3404" t="s">
        <v>8219</v>
      </c>
      <c r="I3404" t="s">
        <v>8224</v>
      </c>
      <c r="J3404" t="s">
        <v>8246</v>
      </c>
      <c r="K3404">
        <v>1447295460</v>
      </c>
      <c r="L3404" s="8">
        <f t="shared" si="530"/>
        <v>42320.104861111111</v>
      </c>
      <c r="M3404" s="8">
        <f t="shared" si="533"/>
        <v>42320</v>
      </c>
      <c r="N3404" s="9">
        <f t="shared" si="534"/>
        <v>0.10486111111094942</v>
      </c>
      <c r="O3404">
        <v>1444747843</v>
      </c>
      <c r="P3404" s="8">
        <f t="shared" si="531"/>
        <v>42290.61855324074</v>
      </c>
      <c r="Q3404" s="8">
        <f t="shared" si="535"/>
        <v>42290</v>
      </c>
      <c r="R3404" s="9">
        <f t="shared" si="536"/>
        <v>0.61855324073985685</v>
      </c>
      <c r="S3404" t="b">
        <v>0</v>
      </c>
      <c r="T3404">
        <v>165</v>
      </c>
      <c r="U3404">
        <f t="shared" si="537"/>
        <v>165</v>
      </c>
      <c r="V3404" t="str">
        <f t="shared" si="538"/>
        <v/>
      </c>
      <c r="W3404" t="b">
        <v>1</v>
      </c>
      <c r="X3404" t="s">
        <v>8269</v>
      </c>
      <c r="Y3404" s="3">
        <f t="shared" si="539"/>
        <v>1.0976666666666666</v>
      </c>
      <c r="Z3404" s="4">
        <f t="shared" si="532"/>
        <v>99.787878787878782</v>
      </c>
      <c r="AA3404" t="s">
        <v>8313</v>
      </c>
      <c r="AB3404" t="s">
        <v>8314</v>
      </c>
      <c r="AC3404">
        <f>1</f>
        <v>1</v>
      </c>
    </row>
    <row r="3405" spans="1:29" ht="43.2" x14ac:dyDescent="0.3">
      <c r="A3405">
        <v>3403</v>
      </c>
      <c r="B3405" s="1" t="s">
        <v>3402</v>
      </c>
      <c r="C3405" s="1" t="s">
        <v>7513</v>
      </c>
      <c r="D3405">
        <v>2000</v>
      </c>
      <c r="E3405">
        <f>VLOOKUP(D3405,LU_A!$C$2:$D$13,1,TRUE)</f>
        <v>1000</v>
      </c>
      <c r="F3405" t="str">
        <f>VLOOKUP($D3405,LU_A!$C$2:$D$13,2,TRUE)</f>
        <v>SmB</v>
      </c>
      <c r="G3405">
        <v>2000</v>
      </c>
      <c r="H3405" t="s">
        <v>8219</v>
      </c>
      <c r="I3405" t="s">
        <v>8225</v>
      </c>
      <c r="J3405" t="s">
        <v>8247</v>
      </c>
      <c r="K3405">
        <v>1435230324</v>
      </c>
      <c r="L3405" s="8">
        <f t="shared" si="530"/>
        <v>42180.462083333332</v>
      </c>
      <c r="M3405" s="8">
        <f t="shared" si="533"/>
        <v>42180</v>
      </c>
      <c r="N3405" s="9">
        <f t="shared" si="534"/>
        <v>0.46208333333197515</v>
      </c>
      <c r="O3405">
        <v>1432638324</v>
      </c>
      <c r="P3405" s="8">
        <f t="shared" si="531"/>
        <v>42150.462083333332</v>
      </c>
      <c r="Q3405" s="8">
        <f t="shared" si="535"/>
        <v>42150</v>
      </c>
      <c r="R3405" s="9">
        <f t="shared" si="536"/>
        <v>0.46208333333197515</v>
      </c>
      <c r="S3405" t="b">
        <v>0</v>
      </c>
      <c r="T3405">
        <v>17</v>
      </c>
      <c r="U3405">
        <f t="shared" si="537"/>
        <v>17</v>
      </c>
      <c r="V3405" t="str">
        <f t="shared" si="538"/>
        <v/>
      </c>
      <c r="W3405" t="b">
        <v>1</v>
      </c>
      <c r="X3405" t="s">
        <v>8269</v>
      </c>
      <c r="Y3405" s="3">
        <f t="shared" si="539"/>
        <v>1</v>
      </c>
      <c r="Z3405" s="4">
        <f t="shared" si="532"/>
        <v>117.64705882352941</v>
      </c>
      <c r="AA3405" t="s">
        <v>8313</v>
      </c>
      <c r="AB3405" t="s">
        <v>8314</v>
      </c>
      <c r="AC3405">
        <f>1</f>
        <v>1</v>
      </c>
    </row>
    <row r="3406" spans="1:29" ht="57.6" x14ac:dyDescent="0.3">
      <c r="A3406">
        <v>3404</v>
      </c>
      <c r="B3406" s="1" t="s">
        <v>3403</v>
      </c>
      <c r="C3406" s="1" t="s">
        <v>7514</v>
      </c>
      <c r="D3406">
        <v>500</v>
      </c>
      <c r="E3406">
        <f>VLOOKUP(D3406,LU_A!$C$2:$D$13,1,TRUE)</f>
        <v>0</v>
      </c>
      <c r="F3406" t="str">
        <f>VLOOKUP($D3406,LU_A!$C$2:$D$13,2,TRUE)</f>
        <v>SmA</v>
      </c>
      <c r="G3406">
        <v>610</v>
      </c>
      <c r="H3406" t="s">
        <v>8219</v>
      </c>
      <c r="I3406" t="s">
        <v>8224</v>
      </c>
      <c r="J3406" t="s">
        <v>8246</v>
      </c>
      <c r="K3406">
        <v>1434542702</v>
      </c>
      <c r="L3406" s="8">
        <f t="shared" si="530"/>
        <v>42172.503495370373</v>
      </c>
      <c r="M3406" s="8">
        <f t="shared" si="533"/>
        <v>42172</v>
      </c>
      <c r="N3406" s="9">
        <f t="shared" si="534"/>
        <v>0.50349537037254777</v>
      </c>
      <c r="O3406">
        <v>1432814702</v>
      </c>
      <c r="P3406" s="8">
        <f t="shared" si="531"/>
        <v>42152.503495370373</v>
      </c>
      <c r="Q3406" s="8">
        <f t="shared" si="535"/>
        <v>42152</v>
      </c>
      <c r="R3406" s="9">
        <f t="shared" si="536"/>
        <v>0.50349537037254777</v>
      </c>
      <c r="S3406" t="b">
        <v>0</v>
      </c>
      <c r="T3406">
        <v>3</v>
      </c>
      <c r="U3406">
        <f t="shared" si="537"/>
        <v>3</v>
      </c>
      <c r="V3406" t="str">
        <f t="shared" si="538"/>
        <v/>
      </c>
      <c r="W3406" t="b">
        <v>1</v>
      </c>
      <c r="X3406" t="s">
        <v>8269</v>
      </c>
      <c r="Y3406" s="3">
        <f t="shared" si="539"/>
        <v>1.22</v>
      </c>
      <c r="Z3406" s="4">
        <f t="shared" si="532"/>
        <v>203.33333333333334</v>
      </c>
      <c r="AA3406" t="s">
        <v>8313</v>
      </c>
      <c r="AB3406" t="s">
        <v>8314</v>
      </c>
      <c r="AC3406">
        <f>1</f>
        <v>1</v>
      </c>
    </row>
    <row r="3407" spans="1:29" ht="43.2" x14ac:dyDescent="0.3">
      <c r="A3407">
        <v>3405</v>
      </c>
      <c r="B3407" s="1" t="s">
        <v>3404</v>
      </c>
      <c r="C3407" s="1" t="s">
        <v>7515</v>
      </c>
      <c r="D3407">
        <v>350</v>
      </c>
      <c r="E3407">
        <f>VLOOKUP(D3407,LU_A!$C$2:$D$13,1,TRUE)</f>
        <v>0</v>
      </c>
      <c r="F3407" t="str">
        <f>VLOOKUP($D3407,LU_A!$C$2:$D$13,2,TRUE)</f>
        <v>SmA</v>
      </c>
      <c r="G3407">
        <v>481.5</v>
      </c>
      <c r="H3407" t="s">
        <v>8219</v>
      </c>
      <c r="I3407" t="s">
        <v>8225</v>
      </c>
      <c r="J3407" t="s">
        <v>8247</v>
      </c>
      <c r="K3407">
        <v>1456876740</v>
      </c>
      <c r="L3407" s="8">
        <f t="shared" si="530"/>
        <v>42430.999305555553</v>
      </c>
      <c r="M3407" s="8">
        <f t="shared" si="533"/>
        <v>42430</v>
      </c>
      <c r="N3407" s="9">
        <f t="shared" si="534"/>
        <v>0.99930555555329192</v>
      </c>
      <c r="O3407">
        <v>1455063886</v>
      </c>
      <c r="P3407" s="8">
        <f t="shared" si="531"/>
        <v>42410.017199074078</v>
      </c>
      <c r="Q3407" s="8">
        <f t="shared" si="535"/>
        <v>42410</v>
      </c>
      <c r="R3407" s="9">
        <f t="shared" si="536"/>
        <v>1.7199074078234844E-2</v>
      </c>
      <c r="S3407" t="b">
        <v>0</v>
      </c>
      <c r="T3407">
        <v>17</v>
      </c>
      <c r="U3407">
        <f t="shared" si="537"/>
        <v>17</v>
      </c>
      <c r="V3407" t="str">
        <f t="shared" si="538"/>
        <v/>
      </c>
      <c r="W3407" t="b">
        <v>1</v>
      </c>
      <c r="X3407" t="s">
        <v>8269</v>
      </c>
      <c r="Y3407" s="3">
        <f t="shared" si="539"/>
        <v>1.3757142857142857</v>
      </c>
      <c r="Z3407" s="4">
        <f t="shared" si="532"/>
        <v>28.323529411764707</v>
      </c>
      <c r="AA3407" t="s">
        <v>8313</v>
      </c>
      <c r="AB3407" t="s">
        <v>8314</v>
      </c>
      <c r="AC3407">
        <f>1</f>
        <v>1</v>
      </c>
    </row>
    <row r="3408" spans="1:29" ht="43.2" x14ac:dyDescent="0.3">
      <c r="A3408">
        <v>3406</v>
      </c>
      <c r="B3408" s="1" t="s">
        <v>3405</v>
      </c>
      <c r="C3408" s="1" t="s">
        <v>7516</v>
      </c>
      <c r="D3408">
        <v>10000</v>
      </c>
      <c r="E3408">
        <f>VLOOKUP(D3408,LU_A!$C$2:$D$13,1,TRUE)</f>
        <v>10000</v>
      </c>
      <c r="F3408" t="str">
        <f>VLOOKUP($D3408,LU_A!$C$2:$D$13,2,TRUE)</f>
        <v>SmD</v>
      </c>
      <c r="G3408">
        <v>10031</v>
      </c>
      <c r="H3408" t="s">
        <v>8219</v>
      </c>
      <c r="I3408" t="s">
        <v>8224</v>
      </c>
      <c r="J3408" t="s">
        <v>8246</v>
      </c>
      <c r="K3408">
        <v>1405511376</v>
      </c>
      <c r="L3408" s="8">
        <f t="shared" si="530"/>
        <v>41836.492777777778</v>
      </c>
      <c r="M3408" s="8">
        <f t="shared" si="533"/>
        <v>41836</v>
      </c>
      <c r="N3408" s="9">
        <f t="shared" si="534"/>
        <v>0.49277777777751908</v>
      </c>
      <c r="O3408">
        <v>1401623376</v>
      </c>
      <c r="P3408" s="8">
        <f t="shared" si="531"/>
        <v>41791.492777777778</v>
      </c>
      <c r="Q3408" s="8">
        <f t="shared" si="535"/>
        <v>41791</v>
      </c>
      <c r="R3408" s="9">
        <f t="shared" si="536"/>
        <v>0.49277777777751908</v>
      </c>
      <c r="S3408" t="b">
        <v>0</v>
      </c>
      <c r="T3408">
        <v>91</v>
      </c>
      <c r="U3408">
        <f t="shared" si="537"/>
        <v>91</v>
      </c>
      <c r="V3408" t="str">
        <f t="shared" si="538"/>
        <v/>
      </c>
      <c r="W3408" t="b">
        <v>1</v>
      </c>
      <c r="X3408" t="s">
        <v>8269</v>
      </c>
      <c r="Y3408" s="3">
        <f t="shared" si="539"/>
        <v>1.0031000000000001</v>
      </c>
      <c r="Z3408" s="4">
        <f t="shared" si="532"/>
        <v>110.23076923076923</v>
      </c>
      <c r="AA3408" t="s">
        <v>8313</v>
      </c>
      <c r="AB3408" t="s">
        <v>8314</v>
      </c>
      <c r="AC3408">
        <f>1</f>
        <v>1</v>
      </c>
    </row>
    <row r="3409" spans="1:29" ht="57.6" x14ac:dyDescent="0.3">
      <c r="A3409">
        <v>3407</v>
      </c>
      <c r="B3409" s="1" t="s">
        <v>3406</v>
      </c>
      <c r="C3409" s="1" t="s">
        <v>7517</v>
      </c>
      <c r="D3409">
        <v>2000</v>
      </c>
      <c r="E3409">
        <f>VLOOKUP(D3409,LU_A!$C$2:$D$13,1,TRUE)</f>
        <v>1000</v>
      </c>
      <c r="F3409" t="str">
        <f>VLOOKUP($D3409,LU_A!$C$2:$D$13,2,TRUE)</f>
        <v>SmB</v>
      </c>
      <c r="G3409">
        <v>2142</v>
      </c>
      <c r="H3409" t="s">
        <v>8219</v>
      </c>
      <c r="I3409" t="s">
        <v>8225</v>
      </c>
      <c r="J3409" t="s">
        <v>8247</v>
      </c>
      <c r="K3409">
        <v>1404641289</v>
      </c>
      <c r="L3409" s="8">
        <f t="shared" si="530"/>
        <v>41826.422326388885</v>
      </c>
      <c r="M3409" s="8">
        <f t="shared" si="533"/>
        <v>41826</v>
      </c>
      <c r="N3409" s="9">
        <f t="shared" si="534"/>
        <v>0.42232638888526708</v>
      </c>
      <c r="O3409">
        <v>1402049289</v>
      </c>
      <c r="P3409" s="8">
        <f t="shared" si="531"/>
        <v>41796.422326388885</v>
      </c>
      <c r="Q3409" s="8">
        <f t="shared" si="535"/>
        <v>41796</v>
      </c>
      <c r="R3409" s="9">
        <f t="shared" si="536"/>
        <v>0.42232638888526708</v>
      </c>
      <c r="S3409" t="b">
        <v>0</v>
      </c>
      <c r="T3409">
        <v>67</v>
      </c>
      <c r="U3409">
        <f t="shared" si="537"/>
        <v>67</v>
      </c>
      <c r="V3409" t="str">
        <f t="shared" si="538"/>
        <v/>
      </c>
      <c r="W3409" t="b">
        <v>1</v>
      </c>
      <c r="X3409" t="s">
        <v>8269</v>
      </c>
      <c r="Y3409" s="3">
        <f t="shared" si="539"/>
        <v>1.071</v>
      </c>
      <c r="Z3409" s="4">
        <f t="shared" si="532"/>
        <v>31.970149253731343</v>
      </c>
      <c r="AA3409" t="s">
        <v>8313</v>
      </c>
      <c r="AB3409" t="s">
        <v>8314</v>
      </c>
      <c r="AC3409">
        <f>1</f>
        <v>1</v>
      </c>
    </row>
    <row r="3410" spans="1:29" ht="43.2" x14ac:dyDescent="0.3">
      <c r="A3410">
        <v>3408</v>
      </c>
      <c r="B3410" s="1" t="s">
        <v>3407</v>
      </c>
      <c r="C3410" s="1" t="s">
        <v>7518</v>
      </c>
      <c r="D3410">
        <v>500</v>
      </c>
      <c r="E3410">
        <f>VLOOKUP(D3410,LU_A!$C$2:$D$13,1,TRUE)</f>
        <v>0</v>
      </c>
      <c r="F3410" t="str">
        <f>VLOOKUP($D3410,LU_A!$C$2:$D$13,2,TRUE)</f>
        <v>SmA</v>
      </c>
      <c r="G3410">
        <v>1055</v>
      </c>
      <c r="H3410" t="s">
        <v>8219</v>
      </c>
      <c r="I3410" t="s">
        <v>8224</v>
      </c>
      <c r="J3410" t="s">
        <v>8246</v>
      </c>
      <c r="K3410">
        <v>1405727304</v>
      </c>
      <c r="L3410" s="8">
        <f t="shared" si="530"/>
        <v>41838.991944444446</v>
      </c>
      <c r="M3410" s="8">
        <f t="shared" si="533"/>
        <v>41838</v>
      </c>
      <c r="N3410" s="9">
        <f t="shared" si="534"/>
        <v>0.99194444444583496</v>
      </c>
      <c r="O3410">
        <v>1403135304</v>
      </c>
      <c r="P3410" s="8">
        <f t="shared" si="531"/>
        <v>41808.991944444446</v>
      </c>
      <c r="Q3410" s="8">
        <f t="shared" si="535"/>
        <v>41808</v>
      </c>
      <c r="R3410" s="9">
        <f t="shared" si="536"/>
        <v>0.99194444444583496</v>
      </c>
      <c r="S3410" t="b">
        <v>0</v>
      </c>
      <c r="T3410">
        <v>18</v>
      </c>
      <c r="U3410">
        <f t="shared" si="537"/>
        <v>18</v>
      </c>
      <c r="V3410" t="str">
        <f t="shared" si="538"/>
        <v/>
      </c>
      <c r="W3410" t="b">
        <v>1</v>
      </c>
      <c r="X3410" t="s">
        <v>8269</v>
      </c>
      <c r="Y3410" s="3">
        <f t="shared" si="539"/>
        <v>2.11</v>
      </c>
      <c r="Z3410" s="4">
        <f t="shared" si="532"/>
        <v>58.611111111111114</v>
      </c>
      <c r="AA3410" t="s">
        <v>8313</v>
      </c>
      <c r="AB3410" t="s">
        <v>8314</v>
      </c>
      <c r="AC3410">
        <f>1</f>
        <v>1</v>
      </c>
    </row>
    <row r="3411" spans="1:29" ht="43.2" x14ac:dyDescent="0.3">
      <c r="A3411">
        <v>3409</v>
      </c>
      <c r="B3411" s="1" t="s">
        <v>3408</v>
      </c>
      <c r="C3411" s="1" t="s">
        <v>7519</v>
      </c>
      <c r="D3411">
        <v>500</v>
      </c>
      <c r="E3411">
        <f>VLOOKUP(D3411,LU_A!$C$2:$D$13,1,TRUE)</f>
        <v>0</v>
      </c>
      <c r="F3411" t="str">
        <f>VLOOKUP($D3411,LU_A!$C$2:$D$13,2,TRUE)</f>
        <v>SmA</v>
      </c>
      <c r="G3411">
        <v>618</v>
      </c>
      <c r="H3411" t="s">
        <v>8219</v>
      </c>
      <c r="I3411" t="s">
        <v>8225</v>
      </c>
      <c r="J3411" t="s">
        <v>8247</v>
      </c>
      <c r="K3411">
        <v>1469998680</v>
      </c>
      <c r="L3411" s="8">
        <f t="shared" si="530"/>
        <v>42582.873611111107</v>
      </c>
      <c r="M3411" s="8">
        <f t="shared" si="533"/>
        <v>42582</v>
      </c>
      <c r="N3411" s="9">
        <f t="shared" si="534"/>
        <v>0.87361111110658385</v>
      </c>
      <c r="O3411">
        <v>1466710358</v>
      </c>
      <c r="P3411" s="8">
        <f t="shared" si="531"/>
        <v>42544.814328703709</v>
      </c>
      <c r="Q3411" s="8">
        <f t="shared" si="535"/>
        <v>42544</v>
      </c>
      <c r="R3411" s="9">
        <f t="shared" si="536"/>
        <v>0.81432870370917954</v>
      </c>
      <c r="S3411" t="b">
        <v>0</v>
      </c>
      <c r="T3411">
        <v>21</v>
      </c>
      <c r="U3411">
        <f t="shared" si="537"/>
        <v>21</v>
      </c>
      <c r="V3411" t="str">
        <f t="shared" si="538"/>
        <v/>
      </c>
      <c r="W3411" t="b">
        <v>1</v>
      </c>
      <c r="X3411" t="s">
        <v>8269</v>
      </c>
      <c r="Y3411" s="3">
        <f t="shared" si="539"/>
        <v>1.236</v>
      </c>
      <c r="Z3411" s="4">
        <f t="shared" si="532"/>
        <v>29.428571428571427</v>
      </c>
      <c r="AA3411" t="s">
        <v>8313</v>
      </c>
      <c r="AB3411" t="s">
        <v>8314</v>
      </c>
      <c r="AC3411">
        <f>1</f>
        <v>1</v>
      </c>
    </row>
    <row r="3412" spans="1:29" ht="43.2" x14ac:dyDescent="0.3">
      <c r="A3412">
        <v>3410</v>
      </c>
      <c r="B3412" s="1" t="s">
        <v>3409</v>
      </c>
      <c r="C3412" s="1" t="s">
        <v>7520</v>
      </c>
      <c r="D3412">
        <v>3000</v>
      </c>
      <c r="E3412">
        <f>VLOOKUP(D3412,LU_A!$C$2:$D$13,1,TRUE)</f>
        <v>1000</v>
      </c>
      <c r="F3412" t="str">
        <f>VLOOKUP($D3412,LU_A!$C$2:$D$13,2,TRUE)</f>
        <v>SmB</v>
      </c>
      <c r="G3412">
        <v>3255</v>
      </c>
      <c r="H3412" t="s">
        <v>8219</v>
      </c>
      <c r="I3412" t="s">
        <v>8224</v>
      </c>
      <c r="J3412" t="s">
        <v>8246</v>
      </c>
      <c r="K3412">
        <v>1465196400</v>
      </c>
      <c r="L3412" s="8">
        <f t="shared" si="530"/>
        <v>42527.291666666672</v>
      </c>
      <c r="M3412" s="8">
        <f t="shared" si="533"/>
        <v>42527</v>
      </c>
      <c r="N3412" s="9">
        <f t="shared" si="534"/>
        <v>0.29166666667151731</v>
      </c>
      <c r="O3412">
        <v>1462841990</v>
      </c>
      <c r="P3412" s="8">
        <f t="shared" si="531"/>
        <v>42500.041550925926</v>
      </c>
      <c r="Q3412" s="8">
        <f t="shared" si="535"/>
        <v>42500</v>
      </c>
      <c r="R3412" s="9">
        <f t="shared" si="536"/>
        <v>4.1550925925548654E-2</v>
      </c>
      <c r="S3412" t="b">
        <v>0</v>
      </c>
      <c r="T3412">
        <v>40</v>
      </c>
      <c r="U3412">
        <f t="shared" si="537"/>
        <v>40</v>
      </c>
      <c r="V3412" t="str">
        <f t="shared" si="538"/>
        <v/>
      </c>
      <c r="W3412" t="b">
        <v>1</v>
      </c>
      <c r="X3412" t="s">
        <v>8269</v>
      </c>
      <c r="Y3412" s="3">
        <f t="shared" si="539"/>
        <v>1.085</v>
      </c>
      <c r="Z3412" s="4">
        <f t="shared" si="532"/>
        <v>81.375</v>
      </c>
      <c r="AA3412" t="s">
        <v>8313</v>
      </c>
      <c r="AB3412" t="s">
        <v>8314</v>
      </c>
      <c r="AC3412">
        <f>1</f>
        <v>1</v>
      </c>
    </row>
    <row r="3413" spans="1:29" ht="43.2" x14ac:dyDescent="0.3">
      <c r="A3413">
        <v>3411</v>
      </c>
      <c r="B3413" s="1" t="s">
        <v>3410</v>
      </c>
      <c r="C3413" s="1" t="s">
        <v>7521</v>
      </c>
      <c r="D3413">
        <v>15000</v>
      </c>
      <c r="E3413">
        <f>VLOOKUP(D3413,LU_A!$C$2:$D$13,1,TRUE)</f>
        <v>15000</v>
      </c>
      <c r="F3413" t="str">
        <f>VLOOKUP($D3413,LU_A!$C$2:$D$13,2,TRUE)</f>
        <v>MedA</v>
      </c>
      <c r="G3413">
        <v>15535</v>
      </c>
      <c r="H3413" t="s">
        <v>8219</v>
      </c>
      <c r="I3413" t="s">
        <v>8224</v>
      </c>
      <c r="J3413" t="s">
        <v>8246</v>
      </c>
      <c r="K3413">
        <v>1444264372</v>
      </c>
      <c r="L3413" s="8">
        <f t="shared" si="530"/>
        <v>42285.022824074069</v>
      </c>
      <c r="M3413" s="8">
        <f t="shared" si="533"/>
        <v>42285</v>
      </c>
      <c r="N3413" s="9">
        <f t="shared" si="534"/>
        <v>2.2824074068921618E-2</v>
      </c>
      <c r="O3413">
        <v>1442536372</v>
      </c>
      <c r="P3413" s="8">
        <f t="shared" si="531"/>
        <v>42265.022824074069</v>
      </c>
      <c r="Q3413" s="8">
        <f t="shared" si="535"/>
        <v>42265</v>
      </c>
      <c r="R3413" s="9">
        <f t="shared" si="536"/>
        <v>2.2824074068921618E-2</v>
      </c>
      <c r="S3413" t="b">
        <v>0</v>
      </c>
      <c r="T3413">
        <v>78</v>
      </c>
      <c r="U3413">
        <f t="shared" si="537"/>
        <v>78</v>
      </c>
      <c r="V3413" t="str">
        <f t="shared" si="538"/>
        <v/>
      </c>
      <c r="W3413" t="b">
        <v>1</v>
      </c>
      <c r="X3413" t="s">
        <v>8269</v>
      </c>
      <c r="Y3413" s="3">
        <f t="shared" si="539"/>
        <v>1.0356666666666667</v>
      </c>
      <c r="Z3413" s="4">
        <f t="shared" si="532"/>
        <v>199.16666666666666</v>
      </c>
      <c r="AA3413" t="s">
        <v>8313</v>
      </c>
      <c r="AB3413" t="s">
        <v>8314</v>
      </c>
      <c r="AC3413">
        <f>1</f>
        <v>1</v>
      </c>
    </row>
    <row r="3414" spans="1:29" ht="43.2" x14ac:dyDescent="0.3">
      <c r="A3414">
        <v>3412</v>
      </c>
      <c r="B3414" s="1" t="s">
        <v>3411</v>
      </c>
      <c r="C3414" s="1" t="s">
        <v>7522</v>
      </c>
      <c r="D3414">
        <v>3000</v>
      </c>
      <c r="E3414">
        <f>VLOOKUP(D3414,LU_A!$C$2:$D$13,1,TRUE)</f>
        <v>1000</v>
      </c>
      <c r="F3414" t="str">
        <f>VLOOKUP($D3414,LU_A!$C$2:$D$13,2,TRUE)</f>
        <v>SmB</v>
      </c>
      <c r="G3414">
        <v>3000</v>
      </c>
      <c r="H3414" t="s">
        <v>8219</v>
      </c>
      <c r="I3414" t="s">
        <v>8225</v>
      </c>
      <c r="J3414" t="s">
        <v>8247</v>
      </c>
      <c r="K3414">
        <v>1411858862</v>
      </c>
      <c r="L3414" s="8">
        <f t="shared" si="530"/>
        <v>41909.959050925929</v>
      </c>
      <c r="M3414" s="8">
        <f t="shared" si="533"/>
        <v>41909</v>
      </c>
      <c r="N3414" s="9">
        <f t="shared" si="534"/>
        <v>0.95905092592875008</v>
      </c>
      <c r="O3414">
        <v>1409266862</v>
      </c>
      <c r="P3414" s="8">
        <f t="shared" si="531"/>
        <v>41879.959050925929</v>
      </c>
      <c r="Q3414" s="8">
        <f t="shared" si="535"/>
        <v>41879</v>
      </c>
      <c r="R3414" s="9">
        <f t="shared" si="536"/>
        <v>0.95905092592875008</v>
      </c>
      <c r="S3414" t="b">
        <v>0</v>
      </c>
      <c r="T3414">
        <v>26</v>
      </c>
      <c r="U3414">
        <f t="shared" si="537"/>
        <v>26</v>
      </c>
      <c r="V3414" t="str">
        <f t="shared" si="538"/>
        <v/>
      </c>
      <c r="W3414" t="b">
        <v>1</v>
      </c>
      <c r="X3414" t="s">
        <v>8269</v>
      </c>
      <c r="Y3414" s="3">
        <f t="shared" si="539"/>
        <v>1</v>
      </c>
      <c r="Z3414" s="4">
        <f t="shared" si="532"/>
        <v>115.38461538461539</v>
      </c>
      <c r="AA3414" t="s">
        <v>8313</v>
      </c>
      <c r="AB3414" t="s">
        <v>8314</v>
      </c>
      <c r="AC3414">
        <f>1</f>
        <v>1</v>
      </c>
    </row>
    <row r="3415" spans="1:29" ht="57.6" x14ac:dyDescent="0.3">
      <c r="A3415">
        <v>3413</v>
      </c>
      <c r="B3415" s="1" t="s">
        <v>3412</v>
      </c>
      <c r="C3415" s="1" t="s">
        <v>7523</v>
      </c>
      <c r="D3415">
        <v>500</v>
      </c>
      <c r="E3415">
        <f>VLOOKUP(D3415,LU_A!$C$2:$D$13,1,TRUE)</f>
        <v>0</v>
      </c>
      <c r="F3415" t="str">
        <f>VLOOKUP($D3415,LU_A!$C$2:$D$13,2,TRUE)</f>
        <v>SmA</v>
      </c>
      <c r="G3415">
        <v>650</v>
      </c>
      <c r="H3415" t="s">
        <v>8219</v>
      </c>
      <c r="I3415" t="s">
        <v>8224</v>
      </c>
      <c r="J3415" t="s">
        <v>8246</v>
      </c>
      <c r="K3415">
        <v>1425099540</v>
      </c>
      <c r="L3415" s="8">
        <f t="shared" si="530"/>
        <v>42063.207638888889</v>
      </c>
      <c r="M3415" s="8">
        <f t="shared" si="533"/>
        <v>42063</v>
      </c>
      <c r="N3415" s="9">
        <f t="shared" si="534"/>
        <v>0.20763888888905058</v>
      </c>
      <c r="O3415">
        <v>1424280938</v>
      </c>
      <c r="P3415" s="8">
        <f t="shared" si="531"/>
        <v>42053.733078703706</v>
      </c>
      <c r="Q3415" s="8">
        <f t="shared" si="535"/>
        <v>42053</v>
      </c>
      <c r="R3415" s="9">
        <f t="shared" si="536"/>
        <v>0.73307870370626915</v>
      </c>
      <c r="S3415" t="b">
        <v>0</v>
      </c>
      <c r="T3415">
        <v>14</v>
      </c>
      <c r="U3415">
        <f t="shared" si="537"/>
        <v>14</v>
      </c>
      <c r="V3415" t="str">
        <f t="shared" si="538"/>
        <v/>
      </c>
      <c r="W3415" t="b">
        <v>1</v>
      </c>
      <c r="X3415" t="s">
        <v>8269</v>
      </c>
      <c r="Y3415" s="3">
        <f t="shared" si="539"/>
        <v>1.3</v>
      </c>
      <c r="Z3415" s="4">
        <f t="shared" si="532"/>
        <v>46.428571428571431</v>
      </c>
      <c r="AA3415" t="s">
        <v>8313</v>
      </c>
      <c r="AB3415" t="s">
        <v>8314</v>
      </c>
      <c r="AC3415">
        <f>1</f>
        <v>1</v>
      </c>
    </row>
    <row r="3416" spans="1:29" ht="43.2" x14ac:dyDescent="0.3">
      <c r="A3416">
        <v>3414</v>
      </c>
      <c r="B3416" s="1" t="s">
        <v>3413</v>
      </c>
      <c r="C3416" s="1" t="s">
        <v>7524</v>
      </c>
      <c r="D3416">
        <v>3000</v>
      </c>
      <c r="E3416">
        <f>VLOOKUP(D3416,LU_A!$C$2:$D$13,1,TRUE)</f>
        <v>1000</v>
      </c>
      <c r="F3416" t="str">
        <f>VLOOKUP($D3416,LU_A!$C$2:$D$13,2,TRUE)</f>
        <v>SmB</v>
      </c>
      <c r="G3416">
        <v>3105</v>
      </c>
      <c r="H3416" t="s">
        <v>8219</v>
      </c>
      <c r="I3416" t="s">
        <v>8224</v>
      </c>
      <c r="J3416" t="s">
        <v>8246</v>
      </c>
      <c r="K3416">
        <v>1480579140</v>
      </c>
      <c r="L3416" s="8">
        <f t="shared" si="530"/>
        <v>42705.332638888889</v>
      </c>
      <c r="M3416" s="8">
        <f t="shared" si="533"/>
        <v>42705</v>
      </c>
      <c r="N3416" s="9">
        <f t="shared" si="534"/>
        <v>0.33263888888905058</v>
      </c>
      <c r="O3416">
        <v>1478030325</v>
      </c>
      <c r="P3416" s="8">
        <f t="shared" si="531"/>
        <v>42675.832465277781</v>
      </c>
      <c r="Q3416" s="8">
        <f t="shared" si="535"/>
        <v>42675</v>
      </c>
      <c r="R3416" s="9">
        <f t="shared" si="536"/>
        <v>0.83246527778101154</v>
      </c>
      <c r="S3416" t="b">
        <v>0</v>
      </c>
      <c r="T3416">
        <v>44</v>
      </c>
      <c r="U3416">
        <f t="shared" si="537"/>
        <v>44</v>
      </c>
      <c r="V3416" t="str">
        <f t="shared" si="538"/>
        <v/>
      </c>
      <c r="W3416" t="b">
        <v>1</v>
      </c>
      <c r="X3416" t="s">
        <v>8269</v>
      </c>
      <c r="Y3416" s="3">
        <f t="shared" si="539"/>
        <v>1.0349999999999999</v>
      </c>
      <c r="Z3416" s="4">
        <f t="shared" si="532"/>
        <v>70.568181818181813</v>
      </c>
      <c r="AA3416" t="s">
        <v>8313</v>
      </c>
      <c r="AB3416" t="s">
        <v>8314</v>
      </c>
      <c r="AC3416">
        <f>1</f>
        <v>1</v>
      </c>
    </row>
    <row r="3417" spans="1:29" ht="43.2" x14ac:dyDescent="0.3">
      <c r="A3417">
        <v>3415</v>
      </c>
      <c r="B3417" s="1" t="s">
        <v>3414</v>
      </c>
      <c r="C3417" s="1" t="s">
        <v>7525</v>
      </c>
      <c r="D3417">
        <v>200</v>
      </c>
      <c r="E3417">
        <f>VLOOKUP(D3417,LU_A!$C$2:$D$13,1,TRUE)</f>
        <v>0</v>
      </c>
      <c r="F3417" t="str">
        <f>VLOOKUP($D3417,LU_A!$C$2:$D$13,2,TRUE)</f>
        <v>SmA</v>
      </c>
      <c r="G3417">
        <v>200</v>
      </c>
      <c r="H3417" t="s">
        <v>8219</v>
      </c>
      <c r="I3417" t="s">
        <v>8224</v>
      </c>
      <c r="J3417" t="s">
        <v>8246</v>
      </c>
      <c r="K3417">
        <v>1460935800</v>
      </c>
      <c r="L3417" s="8">
        <f t="shared" si="530"/>
        <v>42477.979166666672</v>
      </c>
      <c r="M3417" s="8">
        <f t="shared" si="533"/>
        <v>42477</v>
      </c>
      <c r="N3417" s="9">
        <f t="shared" si="534"/>
        <v>0.97916666667151731</v>
      </c>
      <c r="O3417">
        <v>1459999656</v>
      </c>
      <c r="P3417" s="8">
        <f t="shared" si="531"/>
        <v>42467.144166666665</v>
      </c>
      <c r="Q3417" s="8">
        <f t="shared" si="535"/>
        <v>42467</v>
      </c>
      <c r="R3417" s="9">
        <f t="shared" si="536"/>
        <v>0.14416666666511446</v>
      </c>
      <c r="S3417" t="b">
        <v>0</v>
      </c>
      <c r="T3417">
        <v>9</v>
      </c>
      <c r="U3417">
        <f t="shared" si="537"/>
        <v>9</v>
      </c>
      <c r="V3417" t="str">
        <f t="shared" si="538"/>
        <v/>
      </c>
      <c r="W3417" t="b">
        <v>1</v>
      </c>
      <c r="X3417" t="s">
        <v>8269</v>
      </c>
      <c r="Y3417" s="3">
        <f t="shared" si="539"/>
        <v>1</v>
      </c>
      <c r="Z3417" s="4">
        <f t="shared" si="532"/>
        <v>22.222222222222221</v>
      </c>
      <c r="AA3417" t="s">
        <v>8313</v>
      </c>
      <c r="AB3417" t="s">
        <v>8314</v>
      </c>
      <c r="AC3417">
        <f>1</f>
        <v>1</v>
      </c>
    </row>
    <row r="3418" spans="1:29" ht="57.6" x14ac:dyDescent="0.3">
      <c r="A3418">
        <v>3416</v>
      </c>
      <c r="B3418" s="1" t="s">
        <v>3415</v>
      </c>
      <c r="C3418" s="1" t="s">
        <v>7526</v>
      </c>
      <c r="D3418">
        <v>4000</v>
      </c>
      <c r="E3418">
        <f>VLOOKUP(D3418,LU_A!$C$2:$D$13,1,TRUE)</f>
        <v>1000</v>
      </c>
      <c r="F3418" t="str">
        <f>VLOOKUP($D3418,LU_A!$C$2:$D$13,2,TRUE)</f>
        <v>SmB</v>
      </c>
      <c r="G3418">
        <v>4784</v>
      </c>
      <c r="H3418" t="s">
        <v>8219</v>
      </c>
      <c r="I3418" t="s">
        <v>8225</v>
      </c>
      <c r="J3418" t="s">
        <v>8247</v>
      </c>
      <c r="K3418">
        <v>1429813800</v>
      </c>
      <c r="L3418" s="8">
        <f t="shared" si="530"/>
        <v>42117.770833333328</v>
      </c>
      <c r="M3418" s="8">
        <f t="shared" si="533"/>
        <v>42117</v>
      </c>
      <c r="N3418" s="9">
        <f t="shared" si="534"/>
        <v>0.77083333332848269</v>
      </c>
      <c r="O3418">
        <v>1427363645</v>
      </c>
      <c r="P3418" s="8">
        <f t="shared" si="531"/>
        <v>42089.412557870368</v>
      </c>
      <c r="Q3418" s="8">
        <f t="shared" si="535"/>
        <v>42089</v>
      </c>
      <c r="R3418" s="9">
        <f t="shared" si="536"/>
        <v>0.41255787036789116</v>
      </c>
      <c r="S3418" t="b">
        <v>0</v>
      </c>
      <c r="T3418">
        <v>30</v>
      </c>
      <c r="U3418">
        <f t="shared" si="537"/>
        <v>30</v>
      </c>
      <c r="V3418" t="str">
        <f t="shared" si="538"/>
        <v/>
      </c>
      <c r="W3418" t="b">
        <v>1</v>
      </c>
      <c r="X3418" t="s">
        <v>8269</v>
      </c>
      <c r="Y3418" s="3">
        <f t="shared" si="539"/>
        <v>1.196</v>
      </c>
      <c r="Z3418" s="4">
        <f t="shared" si="532"/>
        <v>159.46666666666667</v>
      </c>
      <c r="AA3418" t="s">
        <v>8313</v>
      </c>
      <c r="AB3418" t="s">
        <v>8314</v>
      </c>
      <c r="AC3418">
        <f>1</f>
        <v>1</v>
      </c>
    </row>
    <row r="3419" spans="1:29" ht="43.2" x14ac:dyDescent="0.3">
      <c r="A3419">
        <v>3417</v>
      </c>
      <c r="B3419" s="1" t="s">
        <v>3416</v>
      </c>
      <c r="C3419" s="1" t="s">
        <v>7527</v>
      </c>
      <c r="D3419">
        <v>1700</v>
      </c>
      <c r="E3419">
        <f>VLOOKUP(D3419,LU_A!$C$2:$D$13,1,TRUE)</f>
        <v>1000</v>
      </c>
      <c r="F3419" t="str">
        <f>VLOOKUP($D3419,LU_A!$C$2:$D$13,2,TRUE)</f>
        <v>SmB</v>
      </c>
      <c r="G3419">
        <v>1700.01</v>
      </c>
      <c r="H3419" t="s">
        <v>8219</v>
      </c>
      <c r="I3419" t="s">
        <v>8224</v>
      </c>
      <c r="J3419" t="s">
        <v>8246</v>
      </c>
      <c r="K3419">
        <v>1414284180</v>
      </c>
      <c r="L3419" s="8">
        <f t="shared" si="530"/>
        <v>41938.029861111114</v>
      </c>
      <c r="M3419" s="8">
        <f t="shared" si="533"/>
        <v>41938</v>
      </c>
      <c r="N3419" s="9">
        <f t="shared" si="534"/>
        <v>2.9861111113859806E-2</v>
      </c>
      <c r="O3419">
        <v>1410558948</v>
      </c>
      <c r="P3419" s="8">
        <f t="shared" si="531"/>
        <v>41894.91375</v>
      </c>
      <c r="Q3419" s="8">
        <f t="shared" si="535"/>
        <v>41894</v>
      </c>
      <c r="R3419" s="9">
        <f t="shared" si="536"/>
        <v>0.91374999999970896</v>
      </c>
      <c r="S3419" t="b">
        <v>0</v>
      </c>
      <c r="T3419">
        <v>45</v>
      </c>
      <c r="U3419">
        <f t="shared" si="537"/>
        <v>45</v>
      </c>
      <c r="V3419" t="str">
        <f t="shared" si="538"/>
        <v/>
      </c>
      <c r="W3419" t="b">
        <v>1</v>
      </c>
      <c r="X3419" t="s">
        <v>8269</v>
      </c>
      <c r="Y3419" s="3">
        <f t="shared" si="539"/>
        <v>1.0000058823529412</v>
      </c>
      <c r="Z3419" s="4">
        <f t="shared" si="532"/>
        <v>37.777999999999999</v>
      </c>
      <c r="AA3419" t="s">
        <v>8313</v>
      </c>
      <c r="AB3419" t="s">
        <v>8314</v>
      </c>
      <c r="AC3419">
        <f>1</f>
        <v>1</v>
      </c>
    </row>
    <row r="3420" spans="1:29" ht="43.2" x14ac:dyDescent="0.3">
      <c r="A3420">
        <v>3418</v>
      </c>
      <c r="B3420" s="1" t="s">
        <v>3417</v>
      </c>
      <c r="C3420" s="1" t="s">
        <v>7528</v>
      </c>
      <c r="D3420">
        <v>4000</v>
      </c>
      <c r="E3420">
        <f>VLOOKUP(D3420,LU_A!$C$2:$D$13,1,TRUE)</f>
        <v>1000</v>
      </c>
      <c r="F3420" t="str">
        <f>VLOOKUP($D3420,LU_A!$C$2:$D$13,2,TRUE)</f>
        <v>SmB</v>
      </c>
      <c r="G3420">
        <v>4035</v>
      </c>
      <c r="H3420" t="s">
        <v>8219</v>
      </c>
      <c r="I3420" t="s">
        <v>8224</v>
      </c>
      <c r="J3420" t="s">
        <v>8246</v>
      </c>
      <c r="K3420">
        <v>1400875307</v>
      </c>
      <c r="L3420" s="8">
        <f t="shared" si="530"/>
        <v>41782.83457175926</v>
      </c>
      <c r="M3420" s="8">
        <f t="shared" si="533"/>
        <v>41782</v>
      </c>
      <c r="N3420" s="9">
        <f t="shared" si="534"/>
        <v>0.83457175926014315</v>
      </c>
      <c r="O3420">
        <v>1398283307</v>
      </c>
      <c r="P3420" s="8">
        <f t="shared" si="531"/>
        <v>41752.83457175926</v>
      </c>
      <c r="Q3420" s="8">
        <f t="shared" si="535"/>
        <v>41752</v>
      </c>
      <c r="R3420" s="9">
        <f t="shared" si="536"/>
        <v>0.83457175926014315</v>
      </c>
      <c r="S3420" t="b">
        <v>0</v>
      </c>
      <c r="T3420">
        <v>56</v>
      </c>
      <c r="U3420">
        <f t="shared" si="537"/>
        <v>56</v>
      </c>
      <c r="V3420" t="str">
        <f t="shared" si="538"/>
        <v/>
      </c>
      <c r="W3420" t="b">
        <v>1</v>
      </c>
      <c r="X3420" t="s">
        <v>8269</v>
      </c>
      <c r="Y3420" s="3">
        <f t="shared" si="539"/>
        <v>1.00875</v>
      </c>
      <c r="Z3420" s="4">
        <f t="shared" si="532"/>
        <v>72.053571428571431</v>
      </c>
      <c r="AA3420" t="s">
        <v>8313</v>
      </c>
      <c r="AB3420" t="s">
        <v>8314</v>
      </c>
      <c r="AC3420">
        <f>1</f>
        <v>1</v>
      </c>
    </row>
    <row r="3421" spans="1:29" ht="57.6" x14ac:dyDescent="0.3">
      <c r="A3421">
        <v>3419</v>
      </c>
      <c r="B3421" s="1" t="s">
        <v>3418</v>
      </c>
      <c r="C3421" s="1" t="s">
        <v>7529</v>
      </c>
      <c r="D3421">
        <v>2750</v>
      </c>
      <c r="E3421">
        <f>VLOOKUP(D3421,LU_A!$C$2:$D$13,1,TRUE)</f>
        <v>1000</v>
      </c>
      <c r="F3421" t="str">
        <f>VLOOKUP($D3421,LU_A!$C$2:$D$13,2,TRUE)</f>
        <v>SmB</v>
      </c>
      <c r="G3421">
        <v>2930</v>
      </c>
      <c r="H3421" t="s">
        <v>8219</v>
      </c>
      <c r="I3421" t="s">
        <v>8241</v>
      </c>
      <c r="J3421" t="s">
        <v>8249</v>
      </c>
      <c r="K3421">
        <v>1459978200</v>
      </c>
      <c r="L3421" s="8">
        <f t="shared" si="530"/>
        <v>42466.895833333328</v>
      </c>
      <c r="M3421" s="8">
        <f t="shared" si="533"/>
        <v>42466</v>
      </c>
      <c r="N3421" s="9">
        <f t="shared" si="534"/>
        <v>0.89583333332848269</v>
      </c>
      <c r="O3421">
        <v>1458416585</v>
      </c>
      <c r="P3421" s="8">
        <f t="shared" si="531"/>
        <v>42448.821585648147</v>
      </c>
      <c r="Q3421" s="8">
        <f t="shared" si="535"/>
        <v>42448</v>
      </c>
      <c r="R3421" s="9">
        <f t="shared" si="536"/>
        <v>0.8215856481474475</v>
      </c>
      <c r="S3421" t="b">
        <v>0</v>
      </c>
      <c r="T3421">
        <v>46</v>
      </c>
      <c r="U3421">
        <f t="shared" si="537"/>
        <v>46</v>
      </c>
      <c r="V3421" t="str">
        <f t="shared" si="538"/>
        <v/>
      </c>
      <c r="W3421" t="b">
        <v>1</v>
      </c>
      <c r="X3421" t="s">
        <v>8269</v>
      </c>
      <c r="Y3421" s="3">
        <f t="shared" si="539"/>
        <v>1.0654545454545454</v>
      </c>
      <c r="Z3421" s="4">
        <f t="shared" si="532"/>
        <v>63.695652173913047</v>
      </c>
      <c r="AA3421" t="s">
        <v>8313</v>
      </c>
      <c r="AB3421" t="s">
        <v>8314</v>
      </c>
      <c r="AC3421">
        <f>1</f>
        <v>1</v>
      </c>
    </row>
    <row r="3422" spans="1:29" ht="43.2" x14ac:dyDescent="0.3">
      <c r="A3422">
        <v>3420</v>
      </c>
      <c r="B3422" s="1" t="s">
        <v>3419</v>
      </c>
      <c r="C3422" s="1" t="s">
        <v>7530</v>
      </c>
      <c r="D3422">
        <v>700</v>
      </c>
      <c r="E3422">
        <f>VLOOKUP(D3422,LU_A!$C$2:$D$13,1,TRUE)</f>
        <v>0</v>
      </c>
      <c r="F3422" t="str">
        <f>VLOOKUP($D3422,LU_A!$C$2:$D$13,2,TRUE)</f>
        <v>SmA</v>
      </c>
      <c r="G3422">
        <v>966</v>
      </c>
      <c r="H3422" t="s">
        <v>8219</v>
      </c>
      <c r="I3422" t="s">
        <v>8225</v>
      </c>
      <c r="J3422" t="s">
        <v>8247</v>
      </c>
      <c r="K3422">
        <v>1455408000</v>
      </c>
      <c r="L3422" s="8">
        <f t="shared" si="530"/>
        <v>42414</v>
      </c>
      <c r="M3422" s="8">
        <f t="shared" si="533"/>
        <v>42414</v>
      </c>
      <c r="N3422" s="9">
        <f t="shared" si="534"/>
        <v>0</v>
      </c>
      <c r="O3422">
        <v>1454638202</v>
      </c>
      <c r="P3422" s="8">
        <f t="shared" si="531"/>
        <v>42405.090300925927</v>
      </c>
      <c r="Q3422" s="8">
        <f t="shared" si="535"/>
        <v>42405</v>
      </c>
      <c r="R3422" s="9">
        <f t="shared" si="536"/>
        <v>9.0300925927294884E-2</v>
      </c>
      <c r="S3422" t="b">
        <v>0</v>
      </c>
      <c r="T3422">
        <v>34</v>
      </c>
      <c r="U3422">
        <f t="shared" si="537"/>
        <v>34</v>
      </c>
      <c r="V3422" t="str">
        <f t="shared" si="538"/>
        <v/>
      </c>
      <c r="W3422" t="b">
        <v>1</v>
      </c>
      <c r="X3422" t="s">
        <v>8269</v>
      </c>
      <c r="Y3422" s="3">
        <f t="shared" si="539"/>
        <v>1.38</v>
      </c>
      <c r="Z3422" s="4">
        <f t="shared" si="532"/>
        <v>28.411764705882351</v>
      </c>
      <c r="AA3422" t="s">
        <v>8313</v>
      </c>
      <c r="AB3422" t="s">
        <v>8314</v>
      </c>
      <c r="AC3422">
        <f>1</f>
        <v>1</v>
      </c>
    </row>
    <row r="3423" spans="1:29" ht="43.2" x14ac:dyDescent="0.3">
      <c r="A3423">
        <v>3421</v>
      </c>
      <c r="B3423" s="1" t="s">
        <v>3420</v>
      </c>
      <c r="C3423" s="1" t="s">
        <v>7531</v>
      </c>
      <c r="D3423">
        <v>10000</v>
      </c>
      <c r="E3423">
        <f>VLOOKUP(D3423,LU_A!$C$2:$D$13,1,TRUE)</f>
        <v>10000</v>
      </c>
      <c r="F3423" t="str">
        <f>VLOOKUP($D3423,LU_A!$C$2:$D$13,2,TRUE)</f>
        <v>SmD</v>
      </c>
      <c r="G3423">
        <v>10115</v>
      </c>
      <c r="H3423" t="s">
        <v>8219</v>
      </c>
      <c r="I3423" t="s">
        <v>8224</v>
      </c>
      <c r="J3423" t="s">
        <v>8246</v>
      </c>
      <c r="K3423">
        <v>1425495563</v>
      </c>
      <c r="L3423" s="8">
        <f t="shared" si="530"/>
        <v>42067.791238425925</v>
      </c>
      <c r="M3423" s="8">
        <f t="shared" si="533"/>
        <v>42067</v>
      </c>
      <c r="N3423" s="9">
        <f t="shared" si="534"/>
        <v>0.79123842592525762</v>
      </c>
      <c r="O3423">
        <v>1422903563</v>
      </c>
      <c r="P3423" s="8">
        <f t="shared" si="531"/>
        <v>42037.791238425925</v>
      </c>
      <c r="Q3423" s="8">
        <f t="shared" si="535"/>
        <v>42037</v>
      </c>
      <c r="R3423" s="9">
        <f t="shared" si="536"/>
        <v>0.79123842592525762</v>
      </c>
      <c r="S3423" t="b">
        <v>0</v>
      </c>
      <c r="T3423">
        <v>98</v>
      </c>
      <c r="U3423">
        <f t="shared" si="537"/>
        <v>98</v>
      </c>
      <c r="V3423" t="str">
        <f t="shared" si="538"/>
        <v/>
      </c>
      <c r="W3423" t="b">
        <v>1</v>
      </c>
      <c r="X3423" t="s">
        <v>8269</v>
      </c>
      <c r="Y3423" s="3">
        <f t="shared" si="539"/>
        <v>1.0115000000000001</v>
      </c>
      <c r="Z3423" s="4">
        <f t="shared" si="532"/>
        <v>103.21428571428571</v>
      </c>
      <c r="AA3423" t="s">
        <v>8313</v>
      </c>
      <c r="AB3423" t="s">
        <v>8314</v>
      </c>
      <c r="AC3423">
        <f>1</f>
        <v>1</v>
      </c>
    </row>
    <row r="3424" spans="1:29" ht="43.2" x14ac:dyDescent="0.3">
      <c r="A3424">
        <v>3422</v>
      </c>
      <c r="B3424" s="1" t="s">
        <v>3421</v>
      </c>
      <c r="C3424" s="1" t="s">
        <v>7532</v>
      </c>
      <c r="D3424">
        <v>3000</v>
      </c>
      <c r="E3424">
        <f>VLOOKUP(D3424,LU_A!$C$2:$D$13,1,TRUE)</f>
        <v>1000</v>
      </c>
      <c r="F3424" t="str">
        <f>VLOOKUP($D3424,LU_A!$C$2:$D$13,2,TRUE)</f>
        <v>SmB</v>
      </c>
      <c r="G3424">
        <v>3273</v>
      </c>
      <c r="H3424" t="s">
        <v>8219</v>
      </c>
      <c r="I3424" t="s">
        <v>8225</v>
      </c>
      <c r="J3424" t="s">
        <v>8247</v>
      </c>
      <c r="K3424">
        <v>1450051200</v>
      </c>
      <c r="L3424" s="8">
        <f t="shared" si="530"/>
        <v>42352</v>
      </c>
      <c r="M3424" s="8">
        <f t="shared" si="533"/>
        <v>42352</v>
      </c>
      <c r="N3424" s="9">
        <f t="shared" si="534"/>
        <v>0</v>
      </c>
      <c r="O3424">
        <v>1447594176</v>
      </c>
      <c r="P3424" s="8">
        <f t="shared" si="531"/>
        <v>42323.562222222223</v>
      </c>
      <c r="Q3424" s="8">
        <f t="shared" si="535"/>
        <v>42323</v>
      </c>
      <c r="R3424" s="9">
        <f t="shared" si="536"/>
        <v>0.56222222222277196</v>
      </c>
      <c r="S3424" t="b">
        <v>0</v>
      </c>
      <c r="T3424">
        <v>46</v>
      </c>
      <c r="U3424">
        <f t="shared" si="537"/>
        <v>46</v>
      </c>
      <c r="V3424" t="str">
        <f t="shared" si="538"/>
        <v/>
      </c>
      <c r="W3424" t="b">
        <v>1</v>
      </c>
      <c r="X3424" t="s">
        <v>8269</v>
      </c>
      <c r="Y3424" s="3">
        <f t="shared" si="539"/>
        <v>1.091</v>
      </c>
      <c r="Z3424" s="4">
        <f t="shared" si="532"/>
        <v>71.152173913043484</v>
      </c>
      <c r="AA3424" t="s">
        <v>8313</v>
      </c>
      <c r="AB3424" t="s">
        <v>8314</v>
      </c>
      <c r="AC3424">
        <f>1</f>
        <v>1</v>
      </c>
    </row>
    <row r="3425" spans="1:29" ht="43.2" x14ac:dyDescent="0.3">
      <c r="A3425">
        <v>3423</v>
      </c>
      <c r="B3425" s="1" t="s">
        <v>3422</v>
      </c>
      <c r="C3425" s="1" t="s">
        <v>7533</v>
      </c>
      <c r="D3425">
        <v>250</v>
      </c>
      <c r="E3425">
        <f>VLOOKUP(D3425,LU_A!$C$2:$D$13,1,TRUE)</f>
        <v>0</v>
      </c>
      <c r="F3425" t="str">
        <f>VLOOKUP($D3425,LU_A!$C$2:$D$13,2,TRUE)</f>
        <v>SmA</v>
      </c>
      <c r="G3425">
        <v>350</v>
      </c>
      <c r="H3425" t="s">
        <v>8219</v>
      </c>
      <c r="I3425" t="s">
        <v>8224</v>
      </c>
      <c r="J3425" t="s">
        <v>8246</v>
      </c>
      <c r="K3425">
        <v>1429912341</v>
      </c>
      <c r="L3425" s="8">
        <f t="shared" si="530"/>
        <v>42118.911354166667</v>
      </c>
      <c r="M3425" s="8">
        <f t="shared" si="533"/>
        <v>42118</v>
      </c>
      <c r="N3425" s="9">
        <f t="shared" si="534"/>
        <v>0.91135416666656965</v>
      </c>
      <c r="O3425">
        <v>1427320341</v>
      </c>
      <c r="P3425" s="8">
        <f t="shared" si="531"/>
        <v>42088.911354166667</v>
      </c>
      <c r="Q3425" s="8">
        <f t="shared" si="535"/>
        <v>42088</v>
      </c>
      <c r="R3425" s="9">
        <f t="shared" si="536"/>
        <v>0.91135416666656965</v>
      </c>
      <c r="S3425" t="b">
        <v>0</v>
      </c>
      <c r="T3425">
        <v>10</v>
      </c>
      <c r="U3425">
        <f t="shared" si="537"/>
        <v>10</v>
      </c>
      <c r="V3425" t="str">
        <f t="shared" si="538"/>
        <v/>
      </c>
      <c r="W3425" t="b">
        <v>1</v>
      </c>
      <c r="X3425" t="s">
        <v>8269</v>
      </c>
      <c r="Y3425" s="3">
        <f t="shared" si="539"/>
        <v>1.4</v>
      </c>
      <c r="Z3425" s="4">
        <f t="shared" si="532"/>
        <v>35</v>
      </c>
      <c r="AA3425" t="s">
        <v>8313</v>
      </c>
      <c r="AB3425" t="s">
        <v>8314</v>
      </c>
      <c r="AC3425">
        <f>1</f>
        <v>1</v>
      </c>
    </row>
    <row r="3426" spans="1:29" ht="43.2" x14ac:dyDescent="0.3">
      <c r="A3426">
        <v>3424</v>
      </c>
      <c r="B3426" s="1" t="s">
        <v>3423</v>
      </c>
      <c r="C3426" s="1" t="s">
        <v>7534</v>
      </c>
      <c r="D3426">
        <v>6000</v>
      </c>
      <c r="E3426">
        <f>VLOOKUP(D3426,LU_A!$C$2:$D$13,1,TRUE)</f>
        <v>5000</v>
      </c>
      <c r="F3426" t="str">
        <f>VLOOKUP($D3426,LU_A!$C$2:$D$13,2,TRUE)</f>
        <v>SmC</v>
      </c>
      <c r="G3426">
        <v>6215</v>
      </c>
      <c r="H3426" t="s">
        <v>8219</v>
      </c>
      <c r="I3426" t="s">
        <v>8224</v>
      </c>
      <c r="J3426" t="s">
        <v>8246</v>
      </c>
      <c r="K3426">
        <v>1423119540</v>
      </c>
      <c r="L3426" s="8">
        <f t="shared" si="530"/>
        <v>42040.290972222225</v>
      </c>
      <c r="M3426" s="8">
        <f t="shared" si="533"/>
        <v>42040</v>
      </c>
      <c r="N3426" s="9">
        <f t="shared" si="534"/>
        <v>0.29097222222480923</v>
      </c>
      <c r="O3426">
        <v>1421252084</v>
      </c>
      <c r="P3426" s="8">
        <f t="shared" si="531"/>
        <v>42018.676898148144</v>
      </c>
      <c r="Q3426" s="8">
        <f t="shared" si="535"/>
        <v>42018</v>
      </c>
      <c r="R3426" s="9">
        <f t="shared" si="536"/>
        <v>0.676898148143664</v>
      </c>
      <c r="S3426" t="b">
        <v>0</v>
      </c>
      <c r="T3426">
        <v>76</v>
      </c>
      <c r="U3426">
        <f t="shared" si="537"/>
        <v>76</v>
      </c>
      <c r="V3426" t="str">
        <f t="shared" si="538"/>
        <v/>
      </c>
      <c r="W3426" t="b">
        <v>1</v>
      </c>
      <c r="X3426" t="s">
        <v>8269</v>
      </c>
      <c r="Y3426" s="3">
        <f t="shared" si="539"/>
        <v>1.0358333333333334</v>
      </c>
      <c r="Z3426" s="4">
        <f t="shared" si="532"/>
        <v>81.776315789473685</v>
      </c>
      <c r="AA3426" t="s">
        <v>8313</v>
      </c>
      <c r="AB3426" t="s">
        <v>8314</v>
      </c>
      <c r="AC3426">
        <f>1</f>
        <v>1</v>
      </c>
    </row>
    <row r="3427" spans="1:29" ht="43.2" x14ac:dyDescent="0.3">
      <c r="A3427">
        <v>3425</v>
      </c>
      <c r="B3427" s="1" t="s">
        <v>3424</v>
      </c>
      <c r="C3427" s="1" t="s">
        <v>7535</v>
      </c>
      <c r="D3427">
        <v>30000</v>
      </c>
      <c r="E3427">
        <f>VLOOKUP(D3427,LU_A!$C$2:$D$13,1,TRUE)</f>
        <v>30000</v>
      </c>
      <c r="F3427" t="str">
        <f>VLOOKUP($D3427,LU_A!$C$2:$D$13,2,TRUE)</f>
        <v>MedD</v>
      </c>
      <c r="G3427">
        <v>30891.1</v>
      </c>
      <c r="H3427" t="s">
        <v>8219</v>
      </c>
      <c r="I3427" t="s">
        <v>8224</v>
      </c>
      <c r="J3427" t="s">
        <v>8246</v>
      </c>
      <c r="K3427">
        <v>1412434136</v>
      </c>
      <c r="L3427" s="8">
        <f t="shared" si="530"/>
        <v>41916.617314814815</v>
      </c>
      <c r="M3427" s="8">
        <f t="shared" si="533"/>
        <v>41916</v>
      </c>
      <c r="N3427" s="9">
        <f t="shared" si="534"/>
        <v>0.61731481481547235</v>
      </c>
      <c r="O3427">
        <v>1409669336</v>
      </c>
      <c r="P3427" s="8">
        <f t="shared" si="531"/>
        <v>41884.617314814815</v>
      </c>
      <c r="Q3427" s="8">
        <f t="shared" si="535"/>
        <v>41884</v>
      </c>
      <c r="R3427" s="9">
        <f t="shared" si="536"/>
        <v>0.61731481481547235</v>
      </c>
      <c r="S3427" t="b">
        <v>0</v>
      </c>
      <c r="T3427">
        <v>104</v>
      </c>
      <c r="U3427">
        <f t="shared" si="537"/>
        <v>104</v>
      </c>
      <c r="V3427" t="str">
        <f t="shared" si="538"/>
        <v/>
      </c>
      <c r="W3427" t="b">
        <v>1</v>
      </c>
      <c r="X3427" t="s">
        <v>8269</v>
      </c>
      <c r="Y3427" s="3">
        <f t="shared" si="539"/>
        <v>1.0297033333333332</v>
      </c>
      <c r="Z3427" s="4">
        <f t="shared" si="532"/>
        <v>297.02980769230766</v>
      </c>
      <c r="AA3427" t="s">
        <v>8313</v>
      </c>
      <c r="AB3427" t="s">
        <v>8314</v>
      </c>
      <c r="AC3427">
        <f>1</f>
        <v>1</v>
      </c>
    </row>
    <row r="3428" spans="1:29" ht="43.2" x14ac:dyDescent="0.3">
      <c r="A3428">
        <v>3426</v>
      </c>
      <c r="B3428" s="1" t="s">
        <v>3425</v>
      </c>
      <c r="C3428" s="1" t="s">
        <v>7536</v>
      </c>
      <c r="D3428">
        <v>3750</v>
      </c>
      <c r="E3428">
        <f>VLOOKUP(D3428,LU_A!$C$2:$D$13,1,TRUE)</f>
        <v>1000</v>
      </c>
      <c r="F3428" t="str">
        <f>VLOOKUP($D3428,LU_A!$C$2:$D$13,2,TRUE)</f>
        <v>SmB</v>
      </c>
      <c r="G3428">
        <v>4055</v>
      </c>
      <c r="H3428" t="s">
        <v>8219</v>
      </c>
      <c r="I3428" t="s">
        <v>8224</v>
      </c>
      <c r="J3428" t="s">
        <v>8246</v>
      </c>
      <c r="K3428">
        <v>1411264800</v>
      </c>
      <c r="L3428" s="8">
        <f t="shared" si="530"/>
        <v>41903.083333333336</v>
      </c>
      <c r="M3428" s="8">
        <f t="shared" si="533"/>
        <v>41903</v>
      </c>
      <c r="N3428" s="9">
        <f t="shared" si="534"/>
        <v>8.3333333335758653E-2</v>
      </c>
      <c r="O3428">
        <v>1409620903</v>
      </c>
      <c r="P3428" s="8">
        <f t="shared" si="531"/>
        <v>41884.056747685187</v>
      </c>
      <c r="Q3428" s="8">
        <f t="shared" si="535"/>
        <v>41884</v>
      </c>
      <c r="R3428" s="9">
        <f t="shared" si="536"/>
        <v>5.6747685186564922E-2</v>
      </c>
      <c r="S3428" t="b">
        <v>0</v>
      </c>
      <c r="T3428">
        <v>87</v>
      </c>
      <c r="U3428">
        <f t="shared" si="537"/>
        <v>87</v>
      </c>
      <c r="V3428" t="str">
        <f t="shared" si="538"/>
        <v/>
      </c>
      <c r="W3428" t="b">
        <v>1</v>
      </c>
      <c r="X3428" t="s">
        <v>8269</v>
      </c>
      <c r="Y3428" s="3">
        <f t="shared" si="539"/>
        <v>1.0813333333333333</v>
      </c>
      <c r="Z3428" s="4">
        <f t="shared" si="532"/>
        <v>46.609195402298852</v>
      </c>
      <c r="AA3428" t="s">
        <v>8313</v>
      </c>
      <c r="AB3428" t="s">
        <v>8314</v>
      </c>
      <c r="AC3428">
        <f>1</f>
        <v>1</v>
      </c>
    </row>
    <row r="3429" spans="1:29" ht="43.2" x14ac:dyDescent="0.3">
      <c r="A3429">
        <v>3427</v>
      </c>
      <c r="B3429" s="1" t="s">
        <v>3426</v>
      </c>
      <c r="C3429" s="1" t="s">
        <v>7537</v>
      </c>
      <c r="D3429">
        <v>1500</v>
      </c>
      <c r="E3429">
        <f>VLOOKUP(D3429,LU_A!$C$2:$D$13,1,TRUE)</f>
        <v>1000</v>
      </c>
      <c r="F3429" t="str">
        <f>VLOOKUP($D3429,LU_A!$C$2:$D$13,2,TRUE)</f>
        <v>SmB</v>
      </c>
      <c r="G3429">
        <v>1500</v>
      </c>
      <c r="H3429" t="s">
        <v>8219</v>
      </c>
      <c r="I3429" t="s">
        <v>8225</v>
      </c>
      <c r="J3429" t="s">
        <v>8247</v>
      </c>
      <c r="K3429">
        <v>1404314952</v>
      </c>
      <c r="L3429" s="8">
        <f t="shared" si="530"/>
        <v>41822.645277777774</v>
      </c>
      <c r="M3429" s="8">
        <f t="shared" si="533"/>
        <v>41822</v>
      </c>
      <c r="N3429" s="9">
        <f t="shared" si="534"/>
        <v>0.64527777777402662</v>
      </c>
      <c r="O3429">
        <v>1401722952</v>
      </c>
      <c r="P3429" s="8">
        <f t="shared" si="531"/>
        <v>41792.645277777774</v>
      </c>
      <c r="Q3429" s="8">
        <f t="shared" si="535"/>
        <v>41792</v>
      </c>
      <c r="R3429" s="9">
        <f t="shared" si="536"/>
        <v>0.64527777777402662</v>
      </c>
      <c r="S3429" t="b">
        <v>0</v>
      </c>
      <c r="T3429">
        <v>29</v>
      </c>
      <c r="U3429">
        <f t="shared" si="537"/>
        <v>29</v>
      </c>
      <c r="V3429" t="str">
        <f t="shared" si="538"/>
        <v/>
      </c>
      <c r="W3429" t="b">
        <v>1</v>
      </c>
      <c r="X3429" t="s">
        <v>8269</v>
      </c>
      <c r="Y3429" s="3">
        <f t="shared" si="539"/>
        <v>1</v>
      </c>
      <c r="Z3429" s="4">
        <f t="shared" si="532"/>
        <v>51.724137931034484</v>
      </c>
      <c r="AA3429" t="s">
        <v>8313</v>
      </c>
      <c r="AB3429" t="s">
        <v>8314</v>
      </c>
      <c r="AC3429">
        <f>1</f>
        <v>1</v>
      </c>
    </row>
    <row r="3430" spans="1:29" ht="43.2" x14ac:dyDescent="0.3">
      <c r="A3430">
        <v>3428</v>
      </c>
      <c r="B3430" s="1" t="s">
        <v>3427</v>
      </c>
      <c r="C3430" s="1" t="s">
        <v>7538</v>
      </c>
      <c r="D3430">
        <v>2000</v>
      </c>
      <c r="E3430">
        <f>VLOOKUP(D3430,LU_A!$C$2:$D$13,1,TRUE)</f>
        <v>1000</v>
      </c>
      <c r="F3430" t="str">
        <f>VLOOKUP($D3430,LU_A!$C$2:$D$13,2,TRUE)</f>
        <v>SmB</v>
      </c>
      <c r="G3430">
        <v>2055</v>
      </c>
      <c r="H3430" t="s">
        <v>8219</v>
      </c>
      <c r="I3430" t="s">
        <v>8225</v>
      </c>
      <c r="J3430" t="s">
        <v>8247</v>
      </c>
      <c r="K3430">
        <v>1425142800</v>
      </c>
      <c r="L3430" s="8">
        <f t="shared" si="530"/>
        <v>42063.708333333328</v>
      </c>
      <c r="M3430" s="8">
        <f t="shared" si="533"/>
        <v>42063</v>
      </c>
      <c r="N3430" s="9">
        <f t="shared" si="534"/>
        <v>0.70833333332848269</v>
      </c>
      <c r="O3430">
        <v>1422983847</v>
      </c>
      <c r="P3430" s="8">
        <f t="shared" si="531"/>
        <v>42038.720451388886</v>
      </c>
      <c r="Q3430" s="8">
        <f t="shared" si="535"/>
        <v>42038</v>
      </c>
      <c r="R3430" s="9">
        <f t="shared" si="536"/>
        <v>0.72045138888643123</v>
      </c>
      <c r="S3430" t="b">
        <v>0</v>
      </c>
      <c r="T3430">
        <v>51</v>
      </c>
      <c r="U3430">
        <f t="shared" si="537"/>
        <v>51</v>
      </c>
      <c r="V3430" t="str">
        <f t="shared" si="538"/>
        <v/>
      </c>
      <c r="W3430" t="b">
        <v>1</v>
      </c>
      <c r="X3430" t="s">
        <v>8269</v>
      </c>
      <c r="Y3430" s="3">
        <f t="shared" si="539"/>
        <v>1.0275000000000001</v>
      </c>
      <c r="Z3430" s="4">
        <f t="shared" si="532"/>
        <v>40.294117647058826</v>
      </c>
      <c r="AA3430" t="s">
        <v>8313</v>
      </c>
      <c r="AB3430" t="s">
        <v>8314</v>
      </c>
      <c r="AC3430">
        <f>1</f>
        <v>1</v>
      </c>
    </row>
    <row r="3431" spans="1:29" ht="43.2" x14ac:dyDescent="0.3">
      <c r="A3431">
        <v>3429</v>
      </c>
      <c r="B3431" s="1" t="s">
        <v>3428</v>
      </c>
      <c r="C3431" s="1" t="s">
        <v>7539</v>
      </c>
      <c r="D3431">
        <v>150</v>
      </c>
      <c r="E3431">
        <f>VLOOKUP(D3431,LU_A!$C$2:$D$13,1,TRUE)</f>
        <v>0</v>
      </c>
      <c r="F3431" t="str">
        <f>VLOOKUP($D3431,LU_A!$C$2:$D$13,2,TRUE)</f>
        <v>SmA</v>
      </c>
      <c r="G3431">
        <v>195</v>
      </c>
      <c r="H3431" t="s">
        <v>8219</v>
      </c>
      <c r="I3431" t="s">
        <v>8225</v>
      </c>
      <c r="J3431" t="s">
        <v>8247</v>
      </c>
      <c r="K3431">
        <v>1478046661</v>
      </c>
      <c r="L3431" s="8">
        <f t="shared" si="530"/>
        <v>42676.021539351852</v>
      </c>
      <c r="M3431" s="8">
        <f t="shared" si="533"/>
        <v>42676</v>
      </c>
      <c r="N3431" s="9">
        <f t="shared" si="534"/>
        <v>2.1539351851970423E-2</v>
      </c>
      <c r="O3431">
        <v>1476837061</v>
      </c>
      <c r="P3431" s="8">
        <f t="shared" si="531"/>
        <v>42662.021539351852</v>
      </c>
      <c r="Q3431" s="8">
        <f t="shared" si="535"/>
        <v>42662</v>
      </c>
      <c r="R3431" s="9">
        <f t="shared" si="536"/>
        <v>2.1539351851970423E-2</v>
      </c>
      <c r="S3431" t="b">
        <v>0</v>
      </c>
      <c r="T3431">
        <v>12</v>
      </c>
      <c r="U3431">
        <f t="shared" si="537"/>
        <v>12</v>
      </c>
      <c r="V3431" t="str">
        <f t="shared" si="538"/>
        <v/>
      </c>
      <c r="W3431" t="b">
        <v>1</v>
      </c>
      <c r="X3431" t="s">
        <v>8269</v>
      </c>
      <c r="Y3431" s="3">
        <f t="shared" si="539"/>
        <v>1.3</v>
      </c>
      <c r="Z3431" s="4">
        <f t="shared" si="532"/>
        <v>16.25</v>
      </c>
      <c r="AA3431" t="s">
        <v>8313</v>
      </c>
      <c r="AB3431" t="s">
        <v>8314</v>
      </c>
      <c r="AC3431">
        <f>1</f>
        <v>1</v>
      </c>
    </row>
    <row r="3432" spans="1:29" ht="43.2" x14ac:dyDescent="0.3">
      <c r="A3432">
        <v>3430</v>
      </c>
      <c r="B3432" s="1" t="s">
        <v>3429</v>
      </c>
      <c r="C3432" s="1" t="s">
        <v>7540</v>
      </c>
      <c r="D3432">
        <v>2000</v>
      </c>
      <c r="E3432">
        <f>VLOOKUP(D3432,LU_A!$C$2:$D$13,1,TRUE)</f>
        <v>1000</v>
      </c>
      <c r="F3432" t="str">
        <f>VLOOKUP($D3432,LU_A!$C$2:$D$13,2,TRUE)</f>
        <v>SmB</v>
      </c>
      <c r="G3432">
        <v>2170.9899999999998</v>
      </c>
      <c r="H3432" t="s">
        <v>8219</v>
      </c>
      <c r="I3432" t="s">
        <v>8225</v>
      </c>
      <c r="J3432" t="s">
        <v>8247</v>
      </c>
      <c r="K3432">
        <v>1406760101</v>
      </c>
      <c r="L3432" s="8">
        <f t="shared" si="530"/>
        <v>41850.945613425924</v>
      </c>
      <c r="M3432" s="8">
        <f t="shared" si="533"/>
        <v>41850</v>
      </c>
      <c r="N3432" s="9">
        <f t="shared" si="534"/>
        <v>0.94561342592351139</v>
      </c>
      <c r="O3432">
        <v>1404168101</v>
      </c>
      <c r="P3432" s="8">
        <f t="shared" si="531"/>
        <v>41820.945613425924</v>
      </c>
      <c r="Q3432" s="8">
        <f t="shared" si="535"/>
        <v>41820</v>
      </c>
      <c r="R3432" s="9">
        <f t="shared" si="536"/>
        <v>0.94561342592351139</v>
      </c>
      <c r="S3432" t="b">
        <v>0</v>
      </c>
      <c r="T3432">
        <v>72</v>
      </c>
      <c r="U3432">
        <f t="shared" si="537"/>
        <v>72</v>
      </c>
      <c r="V3432" t="str">
        <f t="shared" si="538"/>
        <v/>
      </c>
      <c r="W3432" t="b">
        <v>1</v>
      </c>
      <c r="X3432" t="s">
        <v>8269</v>
      </c>
      <c r="Y3432" s="3">
        <f t="shared" si="539"/>
        <v>1.0854949999999999</v>
      </c>
      <c r="Z3432" s="4">
        <f t="shared" si="532"/>
        <v>30.152638888888887</v>
      </c>
      <c r="AA3432" t="s">
        <v>8313</v>
      </c>
      <c r="AB3432" t="s">
        <v>8314</v>
      </c>
      <c r="AC3432">
        <f>1</f>
        <v>1</v>
      </c>
    </row>
    <row r="3433" spans="1:29" ht="43.2" x14ac:dyDescent="0.3">
      <c r="A3433">
        <v>3431</v>
      </c>
      <c r="B3433" s="1" t="s">
        <v>3430</v>
      </c>
      <c r="C3433" s="1" t="s">
        <v>7541</v>
      </c>
      <c r="D3433">
        <v>2000</v>
      </c>
      <c r="E3433">
        <f>VLOOKUP(D3433,LU_A!$C$2:$D$13,1,TRUE)</f>
        <v>1000</v>
      </c>
      <c r="F3433" t="str">
        <f>VLOOKUP($D3433,LU_A!$C$2:$D$13,2,TRUE)</f>
        <v>SmB</v>
      </c>
      <c r="G3433">
        <v>2000</v>
      </c>
      <c r="H3433" t="s">
        <v>8219</v>
      </c>
      <c r="I3433" t="s">
        <v>8224</v>
      </c>
      <c r="J3433" t="s">
        <v>8246</v>
      </c>
      <c r="K3433">
        <v>1408383153</v>
      </c>
      <c r="L3433" s="8">
        <f t="shared" si="530"/>
        <v>41869.730937500004</v>
      </c>
      <c r="M3433" s="8">
        <f t="shared" si="533"/>
        <v>41869</v>
      </c>
      <c r="N3433" s="9">
        <f t="shared" si="534"/>
        <v>0.73093750000407454</v>
      </c>
      <c r="O3433">
        <v>1405791153</v>
      </c>
      <c r="P3433" s="8">
        <f t="shared" si="531"/>
        <v>41839.730937500004</v>
      </c>
      <c r="Q3433" s="8">
        <f t="shared" si="535"/>
        <v>41839</v>
      </c>
      <c r="R3433" s="9">
        <f t="shared" si="536"/>
        <v>0.73093750000407454</v>
      </c>
      <c r="S3433" t="b">
        <v>0</v>
      </c>
      <c r="T3433">
        <v>21</v>
      </c>
      <c r="U3433">
        <f t="shared" si="537"/>
        <v>21</v>
      </c>
      <c r="V3433" t="str">
        <f t="shared" si="538"/>
        <v/>
      </c>
      <c r="W3433" t="b">
        <v>1</v>
      </c>
      <c r="X3433" t="s">
        <v>8269</v>
      </c>
      <c r="Y3433" s="3">
        <f t="shared" si="539"/>
        <v>1</v>
      </c>
      <c r="Z3433" s="4">
        <f t="shared" si="532"/>
        <v>95.238095238095241</v>
      </c>
      <c r="AA3433" t="s">
        <v>8313</v>
      </c>
      <c r="AB3433" t="s">
        <v>8314</v>
      </c>
      <c r="AC3433">
        <f>1</f>
        <v>1</v>
      </c>
    </row>
    <row r="3434" spans="1:29" ht="43.2" x14ac:dyDescent="0.3">
      <c r="A3434">
        <v>3432</v>
      </c>
      <c r="B3434" s="1" t="s">
        <v>3431</v>
      </c>
      <c r="C3434" s="1" t="s">
        <v>7542</v>
      </c>
      <c r="D3434">
        <v>2000</v>
      </c>
      <c r="E3434">
        <f>VLOOKUP(D3434,LU_A!$C$2:$D$13,1,TRUE)</f>
        <v>1000</v>
      </c>
      <c r="F3434" t="str">
        <f>VLOOKUP($D3434,LU_A!$C$2:$D$13,2,TRUE)</f>
        <v>SmB</v>
      </c>
      <c r="G3434">
        <v>2193</v>
      </c>
      <c r="H3434" t="s">
        <v>8219</v>
      </c>
      <c r="I3434" t="s">
        <v>8224</v>
      </c>
      <c r="J3434" t="s">
        <v>8246</v>
      </c>
      <c r="K3434">
        <v>1454709600</v>
      </c>
      <c r="L3434" s="8">
        <f t="shared" si="530"/>
        <v>42405.916666666672</v>
      </c>
      <c r="M3434" s="8">
        <f t="shared" si="533"/>
        <v>42405</v>
      </c>
      <c r="N3434" s="9">
        <f t="shared" si="534"/>
        <v>0.91666666667151731</v>
      </c>
      <c r="O3434">
        <v>1452520614</v>
      </c>
      <c r="P3434" s="8">
        <f t="shared" si="531"/>
        <v>42380.581180555557</v>
      </c>
      <c r="Q3434" s="8">
        <f t="shared" si="535"/>
        <v>42380</v>
      </c>
      <c r="R3434" s="9">
        <f t="shared" si="536"/>
        <v>0.58118055555678438</v>
      </c>
      <c r="S3434" t="b">
        <v>0</v>
      </c>
      <c r="T3434">
        <v>42</v>
      </c>
      <c r="U3434">
        <f t="shared" si="537"/>
        <v>42</v>
      </c>
      <c r="V3434" t="str">
        <f t="shared" si="538"/>
        <v/>
      </c>
      <c r="W3434" t="b">
        <v>1</v>
      </c>
      <c r="X3434" t="s">
        <v>8269</v>
      </c>
      <c r="Y3434" s="3">
        <f t="shared" si="539"/>
        <v>1.0965</v>
      </c>
      <c r="Z3434" s="4">
        <f t="shared" si="532"/>
        <v>52.214285714285715</v>
      </c>
      <c r="AA3434" t="s">
        <v>8313</v>
      </c>
      <c r="AB3434" t="s">
        <v>8314</v>
      </c>
      <c r="AC3434">
        <f>1</f>
        <v>1</v>
      </c>
    </row>
    <row r="3435" spans="1:29" ht="43.2" x14ac:dyDescent="0.3">
      <c r="A3435">
        <v>3433</v>
      </c>
      <c r="B3435" s="1" t="s">
        <v>3432</v>
      </c>
      <c r="C3435" s="1" t="s">
        <v>7543</v>
      </c>
      <c r="D3435">
        <v>9500</v>
      </c>
      <c r="E3435">
        <f>VLOOKUP(D3435,LU_A!$C$2:$D$13,1,TRUE)</f>
        <v>5000</v>
      </c>
      <c r="F3435" t="str">
        <f>VLOOKUP($D3435,LU_A!$C$2:$D$13,2,TRUE)</f>
        <v>SmC</v>
      </c>
      <c r="G3435">
        <v>9525</v>
      </c>
      <c r="H3435" t="s">
        <v>8219</v>
      </c>
      <c r="I3435" t="s">
        <v>8224</v>
      </c>
      <c r="J3435" t="s">
        <v>8246</v>
      </c>
      <c r="K3435">
        <v>1402974000</v>
      </c>
      <c r="L3435" s="8">
        <f t="shared" si="530"/>
        <v>41807.125</v>
      </c>
      <c r="M3435" s="8">
        <f t="shared" si="533"/>
        <v>41807</v>
      </c>
      <c r="N3435" s="9">
        <f t="shared" si="534"/>
        <v>0.125</v>
      </c>
      <c r="O3435">
        <v>1400290255</v>
      </c>
      <c r="P3435" s="8">
        <f t="shared" si="531"/>
        <v>41776.063136574077</v>
      </c>
      <c r="Q3435" s="8">
        <f t="shared" si="535"/>
        <v>41776</v>
      </c>
      <c r="R3435" s="9">
        <f t="shared" si="536"/>
        <v>6.3136574077361729E-2</v>
      </c>
      <c r="S3435" t="b">
        <v>0</v>
      </c>
      <c r="T3435">
        <v>71</v>
      </c>
      <c r="U3435">
        <f t="shared" si="537"/>
        <v>71</v>
      </c>
      <c r="V3435" t="str">
        <f t="shared" si="538"/>
        <v/>
      </c>
      <c r="W3435" t="b">
        <v>1</v>
      </c>
      <c r="X3435" t="s">
        <v>8269</v>
      </c>
      <c r="Y3435" s="3">
        <f t="shared" si="539"/>
        <v>1.0026315789473683</v>
      </c>
      <c r="Z3435" s="4">
        <f t="shared" si="532"/>
        <v>134.1549295774648</v>
      </c>
      <c r="AA3435" t="s">
        <v>8313</v>
      </c>
      <c r="AB3435" t="s">
        <v>8314</v>
      </c>
      <c r="AC3435">
        <f>1</f>
        <v>1</v>
      </c>
    </row>
    <row r="3436" spans="1:29" ht="43.2" x14ac:dyDescent="0.3">
      <c r="A3436">
        <v>3434</v>
      </c>
      <c r="B3436" s="1" t="s">
        <v>3433</v>
      </c>
      <c r="C3436" s="1" t="s">
        <v>7544</v>
      </c>
      <c r="D3436">
        <v>10000</v>
      </c>
      <c r="E3436">
        <f>VLOOKUP(D3436,LU_A!$C$2:$D$13,1,TRUE)</f>
        <v>10000</v>
      </c>
      <c r="F3436" t="str">
        <f>VLOOKUP($D3436,LU_A!$C$2:$D$13,2,TRUE)</f>
        <v>SmD</v>
      </c>
      <c r="G3436">
        <v>10555</v>
      </c>
      <c r="H3436" t="s">
        <v>8219</v>
      </c>
      <c r="I3436" t="s">
        <v>8224</v>
      </c>
      <c r="J3436" t="s">
        <v>8246</v>
      </c>
      <c r="K3436">
        <v>1404983269</v>
      </c>
      <c r="L3436" s="8">
        <f t="shared" si="530"/>
        <v>41830.380428240744</v>
      </c>
      <c r="M3436" s="8">
        <f t="shared" si="533"/>
        <v>41830</v>
      </c>
      <c r="N3436" s="9">
        <f t="shared" si="534"/>
        <v>0.38042824074364034</v>
      </c>
      <c r="O3436">
        <v>1402391269</v>
      </c>
      <c r="P3436" s="8">
        <f t="shared" si="531"/>
        <v>41800.380428240744</v>
      </c>
      <c r="Q3436" s="8">
        <f t="shared" si="535"/>
        <v>41800</v>
      </c>
      <c r="R3436" s="9">
        <f t="shared" si="536"/>
        <v>0.38042824074364034</v>
      </c>
      <c r="S3436" t="b">
        <v>0</v>
      </c>
      <c r="T3436">
        <v>168</v>
      </c>
      <c r="U3436">
        <f t="shared" si="537"/>
        <v>168</v>
      </c>
      <c r="V3436" t="str">
        <f t="shared" si="538"/>
        <v/>
      </c>
      <c r="W3436" t="b">
        <v>1</v>
      </c>
      <c r="X3436" t="s">
        <v>8269</v>
      </c>
      <c r="Y3436" s="3">
        <f t="shared" si="539"/>
        <v>1.0555000000000001</v>
      </c>
      <c r="Z3436" s="4">
        <f t="shared" si="532"/>
        <v>62.827380952380949</v>
      </c>
      <c r="AA3436" t="s">
        <v>8313</v>
      </c>
      <c r="AB3436" t="s">
        <v>8314</v>
      </c>
      <c r="AC3436">
        <f>1</f>
        <v>1</v>
      </c>
    </row>
    <row r="3437" spans="1:29" ht="43.2" x14ac:dyDescent="0.3">
      <c r="A3437">
        <v>3435</v>
      </c>
      <c r="B3437" s="1" t="s">
        <v>3434</v>
      </c>
      <c r="C3437" s="1" t="s">
        <v>7545</v>
      </c>
      <c r="D3437">
        <v>1000</v>
      </c>
      <c r="E3437">
        <f>VLOOKUP(D3437,LU_A!$C$2:$D$13,1,TRUE)</f>
        <v>1000</v>
      </c>
      <c r="F3437" t="str">
        <f>VLOOKUP($D3437,LU_A!$C$2:$D$13,2,TRUE)</f>
        <v>SmB</v>
      </c>
      <c r="G3437">
        <v>1120</v>
      </c>
      <c r="H3437" t="s">
        <v>8219</v>
      </c>
      <c r="I3437" t="s">
        <v>8224</v>
      </c>
      <c r="J3437" t="s">
        <v>8246</v>
      </c>
      <c r="K3437">
        <v>1470538800</v>
      </c>
      <c r="L3437" s="8">
        <f t="shared" si="530"/>
        <v>42589.125</v>
      </c>
      <c r="M3437" s="8">
        <f t="shared" si="533"/>
        <v>42589</v>
      </c>
      <c r="N3437" s="9">
        <f t="shared" si="534"/>
        <v>0.125</v>
      </c>
      <c r="O3437">
        <v>1469112493</v>
      </c>
      <c r="P3437" s="8">
        <f t="shared" si="531"/>
        <v>42572.61681712963</v>
      </c>
      <c r="Q3437" s="8">
        <f t="shared" si="535"/>
        <v>42572</v>
      </c>
      <c r="R3437" s="9">
        <f t="shared" si="536"/>
        <v>0.61681712963036261</v>
      </c>
      <c r="S3437" t="b">
        <v>0</v>
      </c>
      <c r="T3437">
        <v>19</v>
      </c>
      <c r="U3437">
        <f t="shared" si="537"/>
        <v>19</v>
      </c>
      <c r="V3437" t="str">
        <f t="shared" si="538"/>
        <v/>
      </c>
      <c r="W3437" t="b">
        <v>1</v>
      </c>
      <c r="X3437" t="s">
        <v>8269</v>
      </c>
      <c r="Y3437" s="3">
        <f t="shared" si="539"/>
        <v>1.1200000000000001</v>
      </c>
      <c r="Z3437" s="4">
        <f t="shared" si="532"/>
        <v>58.94736842105263</v>
      </c>
      <c r="AA3437" t="s">
        <v>8313</v>
      </c>
      <c r="AB3437" t="s">
        <v>8314</v>
      </c>
      <c r="AC3437">
        <f>1</f>
        <v>1</v>
      </c>
    </row>
    <row r="3438" spans="1:29" ht="43.2" x14ac:dyDescent="0.3">
      <c r="A3438">
        <v>3436</v>
      </c>
      <c r="B3438" s="1" t="s">
        <v>3435</v>
      </c>
      <c r="C3438" s="1" t="s">
        <v>7546</v>
      </c>
      <c r="D3438">
        <v>5000</v>
      </c>
      <c r="E3438">
        <f>VLOOKUP(D3438,LU_A!$C$2:$D$13,1,TRUE)</f>
        <v>5000</v>
      </c>
      <c r="F3438" t="str">
        <f>VLOOKUP($D3438,LU_A!$C$2:$D$13,2,TRUE)</f>
        <v>SmC</v>
      </c>
      <c r="G3438">
        <v>5295</v>
      </c>
      <c r="H3438" t="s">
        <v>8219</v>
      </c>
      <c r="I3438" t="s">
        <v>8224</v>
      </c>
      <c r="J3438" t="s">
        <v>8246</v>
      </c>
      <c r="K3438">
        <v>1408638480</v>
      </c>
      <c r="L3438" s="8">
        <f t="shared" si="530"/>
        <v>41872.686111111114</v>
      </c>
      <c r="M3438" s="8">
        <f t="shared" si="533"/>
        <v>41872</v>
      </c>
      <c r="N3438" s="9">
        <f t="shared" si="534"/>
        <v>0.68611111111385981</v>
      </c>
      <c r="O3438">
        <v>1406811593</v>
      </c>
      <c r="P3438" s="8">
        <f t="shared" si="531"/>
        <v>41851.541585648149</v>
      </c>
      <c r="Q3438" s="8">
        <f t="shared" si="535"/>
        <v>41851</v>
      </c>
      <c r="R3438" s="9">
        <f t="shared" si="536"/>
        <v>0.54158564814861165</v>
      </c>
      <c r="S3438" t="b">
        <v>0</v>
      </c>
      <c r="T3438">
        <v>37</v>
      </c>
      <c r="U3438">
        <f t="shared" si="537"/>
        <v>37</v>
      </c>
      <c r="V3438" t="str">
        <f t="shared" si="538"/>
        <v/>
      </c>
      <c r="W3438" t="b">
        <v>1</v>
      </c>
      <c r="X3438" t="s">
        <v>8269</v>
      </c>
      <c r="Y3438" s="3">
        <f t="shared" si="539"/>
        <v>1.0589999999999999</v>
      </c>
      <c r="Z3438" s="4">
        <f t="shared" si="532"/>
        <v>143.1081081081081</v>
      </c>
      <c r="AA3438" t="s">
        <v>8313</v>
      </c>
      <c r="AB3438" t="s">
        <v>8314</v>
      </c>
      <c r="AC3438">
        <f>1</f>
        <v>1</v>
      </c>
    </row>
    <row r="3439" spans="1:29" ht="57.6" x14ac:dyDescent="0.3">
      <c r="A3439">
        <v>3437</v>
      </c>
      <c r="B3439" s="1" t="s">
        <v>3436</v>
      </c>
      <c r="C3439" s="1" t="s">
        <v>7547</v>
      </c>
      <c r="D3439">
        <v>3000</v>
      </c>
      <c r="E3439">
        <f>VLOOKUP(D3439,LU_A!$C$2:$D$13,1,TRUE)</f>
        <v>1000</v>
      </c>
      <c r="F3439" t="str">
        <f>VLOOKUP($D3439,LU_A!$C$2:$D$13,2,TRUE)</f>
        <v>SmB</v>
      </c>
      <c r="G3439">
        <v>3030</v>
      </c>
      <c r="H3439" t="s">
        <v>8219</v>
      </c>
      <c r="I3439" t="s">
        <v>8224</v>
      </c>
      <c r="J3439" t="s">
        <v>8246</v>
      </c>
      <c r="K3439">
        <v>1440003820</v>
      </c>
      <c r="L3439" s="8">
        <f t="shared" si="530"/>
        <v>42235.710879629631</v>
      </c>
      <c r="M3439" s="8">
        <f t="shared" si="533"/>
        <v>42235</v>
      </c>
      <c r="N3439" s="9">
        <f t="shared" si="534"/>
        <v>0.71087962963065365</v>
      </c>
      <c r="O3439">
        <v>1437411820</v>
      </c>
      <c r="P3439" s="8">
        <f t="shared" si="531"/>
        <v>42205.710879629631</v>
      </c>
      <c r="Q3439" s="8">
        <f t="shared" si="535"/>
        <v>42205</v>
      </c>
      <c r="R3439" s="9">
        <f t="shared" si="536"/>
        <v>0.71087962963065365</v>
      </c>
      <c r="S3439" t="b">
        <v>0</v>
      </c>
      <c r="T3439">
        <v>36</v>
      </c>
      <c r="U3439">
        <f t="shared" si="537"/>
        <v>36</v>
      </c>
      <c r="V3439" t="str">
        <f t="shared" si="538"/>
        <v/>
      </c>
      <c r="W3439" t="b">
        <v>1</v>
      </c>
      <c r="X3439" t="s">
        <v>8269</v>
      </c>
      <c r="Y3439" s="3">
        <f t="shared" si="539"/>
        <v>1.01</v>
      </c>
      <c r="Z3439" s="4">
        <f t="shared" si="532"/>
        <v>84.166666666666671</v>
      </c>
      <c r="AA3439" t="s">
        <v>8313</v>
      </c>
      <c r="AB3439" t="s">
        <v>8314</v>
      </c>
      <c r="AC3439">
        <f>1</f>
        <v>1</v>
      </c>
    </row>
    <row r="3440" spans="1:29" ht="43.2" x14ac:dyDescent="0.3">
      <c r="A3440">
        <v>3438</v>
      </c>
      <c r="B3440" s="1" t="s">
        <v>3437</v>
      </c>
      <c r="C3440" s="1" t="s">
        <v>7548</v>
      </c>
      <c r="D3440">
        <v>2500</v>
      </c>
      <c r="E3440">
        <f>VLOOKUP(D3440,LU_A!$C$2:$D$13,1,TRUE)</f>
        <v>1000</v>
      </c>
      <c r="F3440" t="str">
        <f>VLOOKUP($D3440,LU_A!$C$2:$D$13,2,TRUE)</f>
        <v>SmB</v>
      </c>
      <c r="G3440">
        <v>2605</v>
      </c>
      <c r="H3440" t="s">
        <v>8219</v>
      </c>
      <c r="I3440" t="s">
        <v>8225</v>
      </c>
      <c r="J3440" t="s">
        <v>8247</v>
      </c>
      <c r="K3440">
        <v>1430600400</v>
      </c>
      <c r="L3440" s="8">
        <f t="shared" si="530"/>
        <v>42126.875</v>
      </c>
      <c r="M3440" s="8">
        <f t="shared" si="533"/>
        <v>42126</v>
      </c>
      <c r="N3440" s="9">
        <f t="shared" si="534"/>
        <v>0.875</v>
      </c>
      <c r="O3440">
        <v>1428358567</v>
      </c>
      <c r="P3440" s="8">
        <f t="shared" si="531"/>
        <v>42100.927858796291</v>
      </c>
      <c r="Q3440" s="8">
        <f t="shared" si="535"/>
        <v>42100</v>
      </c>
      <c r="R3440" s="9">
        <f t="shared" si="536"/>
        <v>0.92785879629082046</v>
      </c>
      <c r="S3440" t="b">
        <v>0</v>
      </c>
      <c r="T3440">
        <v>14</v>
      </c>
      <c r="U3440">
        <f t="shared" si="537"/>
        <v>14</v>
      </c>
      <c r="V3440" t="str">
        <f t="shared" si="538"/>
        <v/>
      </c>
      <c r="W3440" t="b">
        <v>1</v>
      </c>
      <c r="X3440" t="s">
        <v>8269</v>
      </c>
      <c r="Y3440" s="3">
        <f t="shared" si="539"/>
        <v>1.042</v>
      </c>
      <c r="Z3440" s="4">
        <f t="shared" si="532"/>
        <v>186.07142857142858</v>
      </c>
      <c r="AA3440" t="s">
        <v>8313</v>
      </c>
      <c r="AB3440" t="s">
        <v>8314</v>
      </c>
      <c r="AC3440">
        <f>1</f>
        <v>1</v>
      </c>
    </row>
    <row r="3441" spans="1:29" ht="28.8" x14ac:dyDescent="0.3">
      <c r="A3441">
        <v>3439</v>
      </c>
      <c r="B3441" s="1" t="s">
        <v>3438</v>
      </c>
      <c r="C3441" s="1" t="s">
        <v>7549</v>
      </c>
      <c r="D3441">
        <v>1200</v>
      </c>
      <c r="E3441">
        <f>VLOOKUP(D3441,LU_A!$C$2:$D$13,1,TRUE)</f>
        <v>1000</v>
      </c>
      <c r="F3441" t="str">
        <f>VLOOKUP($D3441,LU_A!$C$2:$D$13,2,TRUE)</f>
        <v>SmB</v>
      </c>
      <c r="G3441">
        <v>1616.14</v>
      </c>
      <c r="H3441" t="s">
        <v>8219</v>
      </c>
      <c r="I3441" t="s">
        <v>8224</v>
      </c>
      <c r="J3441" t="s">
        <v>8246</v>
      </c>
      <c r="K3441">
        <v>1453179540</v>
      </c>
      <c r="L3441" s="8">
        <f t="shared" si="530"/>
        <v>42388.207638888889</v>
      </c>
      <c r="M3441" s="8">
        <f t="shared" si="533"/>
        <v>42388</v>
      </c>
      <c r="N3441" s="9">
        <f t="shared" si="534"/>
        <v>0.20763888888905058</v>
      </c>
      <c r="O3441">
        <v>1452030730</v>
      </c>
      <c r="P3441" s="8">
        <f t="shared" si="531"/>
        <v>42374.911226851851</v>
      </c>
      <c r="Q3441" s="8">
        <f t="shared" si="535"/>
        <v>42374</v>
      </c>
      <c r="R3441" s="9">
        <f t="shared" si="536"/>
        <v>0.91122685185109731</v>
      </c>
      <c r="S3441" t="b">
        <v>0</v>
      </c>
      <c r="T3441">
        <v>18</v>
      </c>
      <c r="U3441">
        <f t="shared" si="537"/>
        <v>18</v>
      </c>
      <c r="V3441" t="str">
        <f t="shared" si="538"/>
        <v/>
      </c>
      <c r="W3441" t="b">
        <v>1</v>
      </c>
      <c r="X3441" t="s">
        <v>8269</v>
      </c>
      <c r="Y3441" s="3">
        <f t="shared" si="539"/>
        <v>1.3467833333333334</v>
      </c>
      <c r="Z3441" s="4">
        <f t="shared" si="532"/>
        <v>89.785555555555561</v>
      </c>
      <c r="AA3441" t="s">
        <v>8313</v>
      </c>
      <c r="AB3441" t="s">
        <v>8314</v>
      </c>
      <c r="AC3441">
        <f>1</f>
        <v>1</v>
      </c>
    </row>
    <row r="3442" spans="1:29" ht="43.2" x14ac:dyDescent="0.3">
      <c r="A3442">
        <v>3440</v>
      </c>
      <c r="B3442" s="1" t="s">
        <v>3439</v>
      </c>
      <c r="C3442" s="1" t="s">
        <v>7550</v>
      </c>
      <c r="D3442">
        <v>5000</v>
      </c>
      <c r="E3442">
        <f>VLOOKUP(D3442,LU_A!$C$2:$D$13,1,TRUE)</f>
        <v>5000</v>
      </c>
      <c r="F3442" t="str">
        <f>VLOOKUP($D3442,LU_A!$C$2:$D$13,2,TRUE)</f>
        <v>SmC</v>
      </c>
      <c r="G3442">
        <v>5260.92</v>
      </c>
      <c r="H3442" t="s">
        <v>8219</v>
      </c>
      <c r="I3442" t="s">
        <v>8224</v>
      </c>
      <c r="J3442" t="s">
        <v>8246</v>
      </c>
      <c r="K3442">
        <v>1405095300</v>
      </c>
      <c r="L3442" s="8">
        <f t="shared" si="530"/>
        <v>41831.677083333336</v>
      </c>
      <c r="M3442" s="8">
        <f t="shared" si="533"/>
        <v>41831</v>
      </c>
      <c r="N3442" s="9">
        <f t="shared" si="534"/>
        <v>0.67708333333575865</v>
      </c>
      <c r="O3442">
        <v>1403146628</v>
      </c>
      <c r="P3442" s="8">
        <f t="shared" si="531"/>
        <v>41809.12300925926</v>
      </c>
      <c r="Q3442" s="8">
        <f t="shared" si="535"/>
        <v>41809</v>
      </c>
      <c r="R3442" s="9">
        <f t="shared" si="536"/>
        <v>0.12300925925956108</v>
      </c>
      <c r="S3442" t="b">
        <v>0</v>
      </c>
      <c r="T3442">
        <v>82</v>
      </c>
      <c r="U3442">
        <f t="shared" si="537"/>
        <v>82</v>
      </c>
      <c r="V3442" t="str">
        <f t="shared" si="538"/>
        <v/>
      </c>
      <c r="W3442" t="b">
        <v>1</v>
      </c>
      <c r="X3442" t="s">
        <v>8269</v>
      </c>
      <c r="Y3442" s="3">
        <f t="shared" si="539"/>
        <v>1.052184</v>
      </c>
      <c r="Z3442" s="4">
        <f t="shared" si="532"/>
        <v>64.157560975609755</v>
      </c>
      <c r="AA3442" t="s">
        <v>8313</v>
      </c>
      <c r="AB3442" t="s">
        <v>8314</v>
      </c>
      <c r="AC3442">
        <f>1</f>
        <v>1</v>
      </c>
    </row>
    <row r="3443" spans="1:29" ht="43.2" x14ac:dyDescent="0.3">
      <c r="A3443">
        <v>3441</v>
      </c>
      <c r="B3443" s="1" t="s">
        <v>3440</v>
      </c>
      <c r="C3443" s="1" t="s">
        <v>7551</v>
      </c>
      <c r="D3443">
        <v>2500</v>
      </c>
      <c r="E3443">
        <f>VLOOKUP(D3443,LU_A!$C$2:$D$13,1,TRUE)</f>
        <v>1000</v>
      </c>
      <c r="F3443" t="str">
        <f>VLOOKUP($D3443,LU_A!$C$2:$D$13,2,TRUE)</f>
        <v>SmB</v>
      </c>
      <c r="G3443">
        <v>2565</v>
      </c>
      <c r="H3443" t="s">
        <v>8219</v>
      </c>
      <c r="I3443" t="s">
        <v>8224</v>
      </c>
      <c r="J3443" t="s">
        <v>8246</v>
      </c>
      <c r="K3443">
        <v>1447445820</v>
      </c>
      <c r="L3443" s="8">
        <f t="shared" si="530"/>
        <v>42321.845138888893</v>
      </c>
      <c r="M3443" s="8">
        <f t="shared" si="533"/>
        <v>42321</v>
      </c>
      <c r="N3443" s="9">
        <f t="shared" si="534"/>
        <v>0.84513888889341615</v>
      </c>
      <c r="O3443">
        <v>1445077121</v>
      </c>
      <c r="P3443" s="8">
        <f t="shared" si="531"/>
        <v>42294.429641203707</v>
      </c>
      <c r="Q3443" s="8">
        <f t="shared" si="535"/>
        <v>42294</v>
      </c>
      <c r="R3443" s="9">
        <f t="shared" si="536"/>
        <v>0.42964120370743331</v>
      </c>
      <c r="S3443" t="b">
        <v>0</v>
      </c>
      <c r="T3443">
        <v>43</v>
      </c>
      <c r="U3443">
        <f t="shared" si="537"/>
        <v>43</v>
      </c>
      <c r="V3443" t="str">
        <f t="shared" si="538"/>
        <v/>
      </c>
      <c r="W3443" t="b">
        <v>1</v>
      </c>
      <c r="X3443" t="s">
        <v>8269</v>
      </c>
      <c r="Y3443" s="3">
        <f t="shared" si="539"/>
        <v>1.026</v>
      </c>
      <c r="Z3443" s="4">
        <f t="shared" si="532"/>
        <v>59.651162790697676</v>
      </c>
      <c r="AA3443" t="s">
        <v>8313</v>
      </c>
      <c r="AB3443" t="s">
        <v>8314</v>
      </c>
      <c r="AC3443">
        <f>1</f>
        <v>1</v>
      </c>
    </row>
    <row r="3444" spans="1:29" ht="43.2" x14ac:dyDescent="0.3">
      <c r="A3444">
        <v>3442</v>
      </c>
      <c r="B3444" s="1" t="s">
        <v>3441</v>
      </c>
      <c r="C3444" s="1" t="s">
        <v>7552</v>
      </c>
      <c r="D3444">
        <v>250</v>
      </c>
      <c r="E3444">
        <f>VLOOKUP(D3444,LU_A!$C$2:$D$13,1,TRUE)</f>
        <v>0</v>
      </c>
      <c r="F3444" t="str">
        <f>VLOOKUP($D3444,LU_A!$C$2:$D$13,2,TRUE)</f>
        <v>SmA</v>
      </c>
      <c r="G3444">
        <v>250</v>
      </c>
      <c r="H3444" t="s">
        <v>8219</v>
      </c>
      <c r="I3444" t="s">
        <v>8224</v>
      </c>
      <c r="J3444" t="s">
        <v>8246</v>
      </c>
      <c r="K3444">
        <v>1433016672</v>
      </c>
      <c r="L3444" s="8">
        <f t="shared" si="530"/>
        <v>42154.841111111105</v>
      </c>
      <c r="M3444" s="8">
        <f t="shared" si="533"/>
        <v>42154</v>
      </c>
      <c r="N3444" s="9">
        <f t="shared" si="534"/>
        <v>0.8411111111054197</v>
      </c>
      <c r="O3444">
        <v>1430424672</v>
      </c>
      <c r="P3444" s="8">
        <f t="shared" si="531"/>
        <v>42124.841111111105</v>
      </c>
      <c r="Q3444" s="8">
        <f t="shared" si="535"/>
        <v>42124</v>
      </c>
      <c r="R3444" s="9">
        <f t="shared" si="536"/>
        <v>0.8411111111054197</v>
      </c>
      <c r="S3444" t="b">
        <v>0</v>
      </c>
      <c r="T3444">
        <v>8</v>
      </c>
      <c r="U3444">
        <f t="shared" si="537"/>
        <v>8</v>
      </c>
      <c r="V3444" t="str">
        <f t="shared" si="538"/>
        <v/>
      </c>
      <c r="W3444" t="b">
        <v>1</v>
      </c>
      <c r="X3444" t="s">
        <v>8269</v>
      </c>
      <c r="Y3444" s="3">
        <f t="shared" si="539"/>
        <v>1</v>
      </c>
      <c r="Z3444" s="4">
        <f t="shared" si="532"/>
        <v>31.25</v>
      </c>
      <c r="AA3444" t="s">
        <v>8313</v>
      </c>
      <c r="AB3444" t="s">
        <v>8314</v>
      </c>
      <c r="AC3444">
        <f>1</f>
        <v>1</v>
      </c>
    </row>
    <row r="3445" spans="1:29" ht="43.2" x14ac:dyDescent="0.3">
      <c r="A3445">
        <v>3443</v>
      </c>
      <c r="B3445" s="1" t="s">
        <v>3442</v>
      </c>
      <c r="C3445" s="1" t="s">
        <v>7553</v>
      </c>
      <c r="D3445">
        <v>1000</v>
      </c>
      <c r="E3445">
        <f>VLOOKUP(D3445,LU_A!$C$2:$D$13,1,TRUE)</f>
        <v>1000</v>
      </c>
      <c r="F3445" t="str">
        <f>VLOOKUP($D3445,LU_A!$C$2:$D$13,2,TRUE)</f>
        <v>SmB</v>
      </c>
      <c r="G3445">
        <v>1855</v>
      </c>
      <c r="H3445" t="s">
        <v>8219</v>
      </c>
      <c r="I3445" t="s">
        <v>8224</v>
      </c>
      <c r="J3445" t="s">
        <v>8246</v>
      </c>
      <c r="K3445">
        <v>1410266146</v>
      </c>
      <c r="L3445" s="8">
        <f t="shared" si="530"/>
        <v>41891.524837962963</v>
      </c>
      <c r="M3445" s="8">
        <f t="shared" si="533"/>
        <v>41891</v>
      </c>
      <c r="N3445" s="9">
        <f t="shared" si="534"/>
        <v>0.52483796296291985</v>
      </c>
      <c r="O3445">
        <v>1407674146</v>
      </c>
      <c r="P3445" s="8">
        <f t="shared" si="531"/>
        <v>41861.524837962963</v>
      </c>
      <c r="Q3445" s="8">
        <f t="shared" si="535"/>
        <v>41861</v>
      </c>
      <c r="R3445" s="9">
        <f t="shared" si="536"/>
        <v>0.52483796296291985</v>
      </c>
      <c r="S3445" t="b">
        <v>0</v>
      </c>
      <c r="T3445">
        <v>45</v>
      </c>
      <c r="U3445">
        <f t="shared" si="537"/>
        <v>45</v>
      </c>
      <c r="V3445" t="str">
        <f t="shared" si="538"/>
        <v/>
      </c>
      <c r="W3445" t="b">
        <v>1</v>
      </c>
      <c r="X3445" t="s">
        <v>8269</v>
      </c>
      <c r="Y3445" s="3">
        <f t="shared" si="539"/>
        <v>1.855</v>
      </c>
      <c r="Z3445" s="4">
        <f t="shared" si="532"/>
        <v>41.222222222222221</v>
      </c>
      <c r="AA3445" t="s">
        <v>8313</v>
      </c>
      <c r="AB3445" t="s">
        <v>8314</v>
      </c>
      <c r="AC3445">
        <f>1</f>
        <v>1</v>
      </c>
    </row>
    <row r="3446" spans="1:29" ht="43.2" x14ac:dyDescent="0.3">
      <c r="A3446">
        <v>3444</v>
      </c>
      <c r="B3446" s="1" t="s">
        <v>3443</v>
      </c>
      <c r="C3446" s="1" t="s">
        <v>7554</v>
      </c>
      <c r="D3446">
        <v>300</v>
      </c>
      <c r="E3446">
        <f>VLOOKUP(D3446,LU_A!$C$2:$D$13,1,TRUE)</f>
        <v>0</v>
      </c>
      <c r="F3446" t="str">
        <f>VLOOKUP($D3446,LU_A!$C$2:$D$13,2,TRUE)</f>
        <v>SmA</v>
      </c>
      <c r="G3446">
        <v>867</v>
      </c>
      <c r="H3446" t="s">
        <v>8219</v>
      </c>
      <c r="I3446" t="s">
        <v>8226</v>
      </c>
      <c r="J3446" t="s">
        <v>8248</v>
      </c>
      <c r="K3446">
        <v>1465394340</v>
      </c>
      <c r="L3446" s="8">
        <f t="shared" si="530"/>
        <v>42529.582638888889</v>
      </c>
      <c r="M3446" s="8">
        <f t="shared" si="533"/>
        <v>42529</v>
      </c>
      <c r="N3446" s="9">
        <f t="shared" si="534"/>
        <v>0.58263888888905058</v>
      </c>
      <c r="O3446">
        <v>1464677986</v>
      </c>
      <c r="P3446" s="8">
        <f t="shared" si="531"/>
        <v>42521.291504629626</v>
      </c>
      <c r="Q3446" s="8">
        <f t="shared" si="535"/>
        <v>42521</v>
      </c>
      <c r="R3446" s="9">
        <f t="shared" si="536"/>
        <v>0.291504629625706</v>
      </c>
      <c r="S3446" t="b">
        <v>0</v>
      </c>
      <c r="T3446">
        <v>20</v>
      </c>
      <c r="U3446">
        <f t="shared" si="537"/>
        <v>20</v>
      </c>
      <c r="V3446" t="str">
        <f t="shared" si="538"/>
        <v/>
      </c>
      <c r="W3446" t="b">
        <v>1</v>
      </c>
      <c r="X3446" t="s">
        <v>8269</v>
      </c>
      <c r="Y3446" s="3">
        <f t="shared" si="539"/>
        <v>2.89</v>
      </c>
      <c r="Z3446" s="4">
        <f t="shared" si="532"/>
        <v>43.35</v>
      </c>
      <c r="AA3446" t="s">
        <v>8313</v>
      </c>
      <c r="AB3446" t="s">
        <v>8314</v>
      </c>
      <c r="AC3446">
        <f>1</f>
        <v>1</v>
      </c>
    </row>
    <row r="3447" spans="1:29" ht="43.2" x14ac:dyDescent="0.3">
      <c r="A3447">
        <v>3445</v>
      </c>
      <c r="B3447" s="1" t="s">
        <v>3444</v>
      </c>
      <c r="C3447" s="1" t="s">
        <v>7555</v>
      </c>
      <c r="D3447">
        <v>2000</v>
      </c>
      <c r="E3447">
        <f>VLOOKUP(D3447,LU_A!$C$2:$D$13,1,TRUE)</f>
        <v>1000</v>
      </c>
      <c r="F3447" t="str">
        <f>VLOOKUP($D3447,LU_A!$C$2:$D$13,2,TRUE)</f>
        <v>SmB</v>
      </c>
      <c r="G3447">
        <v>2000</v>
      </c>
      <c r="H3447" t="s">
        <v>8219</v>
      </c>
      <c r="I3447" t="s">
        <v>8225</v>
      </c>
      <c r="J3447" t="s">
        <v>8247</v>
      </c>
      <c r="K3447">
        <v>1445604236</v>
      </c>
      <c r="L3447" s="8">
        <f t="shared" si="530"/>
        <v>42300.530509259261</v>
      </c>
      <c r="M3447" s="8">
        <f t="shared" si="533"/>
        <v>42300</v>
      </c>
      <c r="N3447" s="9">
        <f t="shared" si="534"/>
        <v>0.53050925926072523</v>
      </c>
      <c r="O3447">
        <v>1443185036</v>
      </c>
      <c r="P3447" s="8">
        <f t="shared" si="531"/>
        <v>42272.530509259261</v>
      </c>
      <c r="Q3447" s="8">
        <f t="shared" si="535"/>
        <v>42272</v>
      </c>
      <c r="R3447" s="9">
        <f t="shared" si="536"/>
        <v>0.53050925926072523</v>
      </c>
      <c r="S3447" t="b">
        <v>0</v>
      </c>
      <c r="T3447">
        <v>31</v>
      </c>
      <c r="U3447">
        <f t="shared" si="537"/>
        <v>31</v>
      </c>
      <c r="V3447" t="str">
        <f t="shared" si="538"/>
        <v/>
      </c>
      <c r="W3447" t="b">
        <v>1</v>
      </c>
      <c r="X3447" t="s">
        <v>8269</v>
      </c>
      <c r="Y3447" s="3">
        <f t="shared" si="539"/>
        <v>1</v>
      </c>
      <c r="Z3447" s="4">
        <f t="shared" si="532"/>
        <v>64.516129032258064</v>
      </c>
      <c r="AA3447" t="s">
        <v>8313</v>
      </c>
      <c r="AB3447" t="s">
        <v>8314</v>
      </c>
      <c r="AC3447">
        <f>1</f>
        <v>1</v>
      </c>
    </row>
    <row r="3448" spans="1:29" ht="43.2" x14ac:dyDescent="0.3">
      <c r="A3448">
        <v>3446</v>
      </c>
      <c r="B3448" s="1" t="s">
        <v>3445</v>
      </c>
      <c r="C3448" s="1" t="s">
        <v>7556</v>
      </c>
      <c r="D3448">
        <v>1000</v>
      </c>
      <c r="E3448">
        <f>VLOOKUP(D3448,LU_A!$C$2:$D$13,1,TRUE)</f>
        <v>1000</v>
      </c>
      <c r="F3448" t="str">
        <f>VLOOKUP($D3448,LU_A!$C$2:$D$13,2,TRUE)</f>
        <v>SmB</v>
      </c>
      <c r="G3448">
        <v>1082</v>
      </c>
      <c r="H3448" t="s">
        <v>8219</v>
      </c>
      <c r="I3448" t="s">
        <v>8225</v>
      </c>
      <c r="J3448" t="s">
        <v>8247</v>
      </c>
      <c r="K3448">
        <v>1423138800</v>
      </c>
      <c r="L3448" s="8">
        <f t="shared" si="530"/>
        <v>42040.513888888891</v>
      </c>
      <c r="M3448" s="8">
        <f t="shared" si="533"/>
        <v>42040</v>
      </c>
      <c r="N3448" s="9">
        <f t="shared" si="534"/>
        <v>0.51388888889050577</v>
      </c>
      <c r="O3448">
        <v>1421092725</v>
      </c>
      <c r="P3448" s="8">
        <f t="shared" si="531"/>
        <v>42016.832465277781</v>
      </c>
      <c r="Q3448" s="8">
        <f t="shared" si="535"/>
        <v>42016</v>
      </c>
      <c r="R3448" s="9">
        <f t="shared" si="536"/>
        <v>0.83246527778101154</v>
      </c>
      <c r="S3448" t="b">
        <v>0</v>
      </c>
      <c r="T3448">
        <v>25</v>
      </c>
      <c r="U3448">
        <f t="shared" si="537"/>
        <v>25</v>
      </c>
      <c r="V3448" t="str">
        <f t="shared" si="538"/>
        <v/>
      </c>
      <c r="W3448" t="b">
        <v>1</v>
      </c>
      <c r="X3448" t="s">
        <v>8269</v>
      </c>
      <c r="Y3448" s="3">
        <f t="shared" si="539"/>
        <v>1.0820000000000001</v>
      </c>
      <c r="Z3448" s="4">
        <f t="shared" si="532"/>
        <v>43.28</v>
      </c>
      <c r="AA3448" t="s">
        <v>8313</v>
      </c>
      <c r="AB3448" t="s">
        <v>8314</v>
      </c>
      <c r="AC3448">
        <f>1</f>
        <v>1</v>
      </c>
    </row>
    <row r="3449" spans="1:29" ht="28.8" x14ac:dyDescent="0.3">
      <c r="A3449">
        <v>3447</v>
      </c>
      <c r="B3449" s="1" t="s">
        <v>3446</v>
      </c>
      <c r="C3449" s="1" t="s">
        <v>7557</v>
      </c>
      <c r="D3449">
        <v>1000</v>
      </c>
      <c r="E3449">
        <f>VLOOKUP(D3449,LU_A!$C$2:$D$13,1,TRUE)</f>
        <v>1000</v>
      </c>
      <c r="F3449" t="str">
        <f>VLOOKUP($D3449,LU_A!$C$2:$D$13,2,TRUE)</f>
        <v>SmB</v>
      </c>
      <c r="G3449">
        <v>1078</v>
      </c>
      <c r="H3449" t="s">
        <v>8219</v>
      </c>
      <c r="I3449" t="s">
        <v>8224</v>
      </c>
      <c r="J3449" t="s">
        <v>8246</v>
      </c>
      <c r="K3449">
        <v>1458332412</v>
      </c>
      <c r="L3449" s="8">
        <f t="shared" si="530"/>
        <v>42447.847361111111</v>
      </c>
      <c r="M3449" s="8">
        <f t="shared" si="533"/>
        <v>42447</v>
      </c>
      <c r="N3449" s="9">
        <f t="shared" si="534"/>
        <v>0.84736111111124046</v>
      </c>
      <c r="O3449">
        <v>1454448012</v>
      </c>
      <c r="P3449" s="8">
        <f t="shared" si="531"/>
        <v>42402.889027777783</v>
      </c>
      <c r="Q3449" s="8">
        <f t="shared" si="535"/>
        <v>42402</v>
      </c>
      <c r="R3449" s="9">
        <f t="shared" si="536"/>
        <v>0.88902777778275777</v>
      </c>
      <c r="S3449" t="b">
        <v>0</v>
      </c>
      <c r="T3449">
        <v>14</v>
      </c>
      <c r="U3449">
        <f t="shared" si="537"/>
        <v>14</v>
      </c>
      <c r="V3449" t="str">
        <f t="shared" si="538"/>
        <v/>
      </c>
      <c r="W3449" t="b">
        <v>1</v>
      </c>
      <c r="X3449" t="s">
        <v>8269</v>
      </c>
      <c r="Y3449" s="3">
        <f t="shared" si="539"/>
        <v>1.0780000000000001</v>
      </c>
      <c r="Z3449" s="4">
        <f t="shared" si="532"/>
        <v>77</v>
      </c>
      <c r="AA3449" t="s">
        <v>8313</v>
      </c>
      <c r="AB3449" t="s">
        <v>8314</v>
      </c>
      <c r="AC3449">
        <f>1</f>
        <v>1</v>
      </c>
    </row>
    <row r="3450" spans="1:29" ht="43.2" x14ac:dyDescent="0.3">
      <c r="A3450">
        <v>3448</v>
      </c>
      <c r="B3450" s="1" t="s">
        <v>3447</v>
      </c>
      <c r="C3450" s="1" t="s">
        <v>7558</v>
      </c>
      <c r="D3450">
        <v>2100</v>
      </c>
      <c r="E3450">
        <f>VLOOKUP(D3450,LU_A!$C$2:$D$13,1,TRUE)</f>
        <v>1000</v>
      </c>
      <c r="F3450" t="str">
        <f>VLOOKUP($D3450,LU_A!$C$2:$D$13,2,TRUE)</f>
        <v>SmB</v>
      </c>
      <c r="G3450">
        <v>2305</v>
      </c>
      <c r="H3450" t="s">
        <v>8219</v>
      </c>
      <c r="I3450" t="s">
        <v>8224</v>
      </c>
      <c r="J3450" t="s">
        <v>8246</v>
      </c>
      <c r="K3450">
        <v>1418784689</v>
      </c>
      <c r="L3450" s="8">
        <f t="shared" si="530"/>
        <v>41990.119085648148</v>
      </c>
      <c r="M3450" s="8">
        <f t="shared" si="533"/>
        <v>41990</v>
      </c>
      <c r="N3450" s="9">
        <f t="shared" si="534"/>
        <v>0.11908564814802958</v>
      </c>
      <c r="O3450">
        <v>1416192689</v>
      </c>
      <c r="P3450" s="8">
        <f t="shared" si="531"/>
        <v>41960.119085648148</v>
      </c>
      <c r="Q3450" s="8">
        <f t="shared" si="535"/>
        <v>41960</v>
      </c>
      <c r="R3450" s="9">
        <f t="shared" si="536"/>
        <v>0.11908564814802958</v>
      </c>
      <c r="S3450" t="b">
        <v>0</v>
      </c>
      <c r="T3450">
        <v>45</v>
      </c>
      <c r="U3450">
        <f t="shared" si="537"/>
        <v>45</v>
      </c>
      <c r="V3450" t="str">
        <f t="shared" si="538"/>
        <v/>
      </c>
      <c r="W3450" t="b">
        <v>1</v>
      </c>
      <c r="X3450" t="s">
        <v>8269</v>
      </c>
      <c r="Y3450" s="3">
        <f t="shared" si="539"/>
        <v>1.0976190476190477</v>
      </c>
      <c r="Z3450" s="4">
        <f t="shared" si="532"/>
        <v>51.222222222222221</v>
      </c>
      <c r="AA3450" t="s">
        <v>8313</v>
      </c>
      <c r="AB3450" t="s">
        <v>8314</v>
      </c>
      <c r="AC3450">
        <f>1</f>
        <v>1</v>
      </c>
    </row>
    <row r="3451" spans="1:29" ht="43.2" x14ac:dyDescent="0.3">
      <c r="A3451">
        <v>3449</v>
      </c>
      <c r="B3451" s="1" t="s">
        <v>3448</v>
      </c>
      <c r="C3451" s="1" t="s">
        <v>7559</v>
      </c>
      <c r="D3451">
        <v>800</v>
      </c>
      <c r="E3451">
        <f>VLOOKUP(D3451,LU_A!$C$2:$D$13,1,TRUE)</f>
        <v>0</v>
      </c>
      <c r="F3451" t="str">
        <f>VLOOKUP($D3451,LU_A!$C$2:$D$13,2,TRUE)</f>
        <v>SmA</v>
      </c>
      <c r="G3451">
        <v>1365</v>
      </c>
      <c r="H3451" t="s">
        <v>8219</v>
      </c>
      <c r="I3451" t="s">
        <v>8224</v>
      </c>
      <c r="J3451" t="s">
        <v>8246</v>
      </c>
      <c r="K3451">
        <v>1468036800</v>
      </c>
      <c r="L3451" s="8">
        <f t="shared" si="530"/>
        <v>42560.166666666672</v>
      </c>
      <c r="M3451" s="8">
        <f t="shared" si="533"/>
        <v>42560</v>
      </c>
      <c r="N3451" s="9">
        <f t="shared" si="534"/>
        <v>0.16666666667151731</v>
      </c>
      <c r="O3451">
        <v>1465607738</v>
      </c>
      <c r="P3451" s="8">
        <f t="shared" si="531"/>
        <v>42532.052523148144</v>
      </c>
      <c r="Q3451" s="8">
        <f t="shared" si="535"/>
        <v>42532</v>
      </c>
      <c r="R3451" s="9">
        <f t="shared" si="536"/>
        <v>5.2523148144246079E-2</v>
      </c>
      <c r="S3451" t="b">
        <v>0</v>
      </c>
      <c r="T3451">
        <v>20</v>
      </c>
      <c r="U3451">
        <f t="shared" si="537"/>
        <v>20</v>
      </c>
      <c r="V3451" t="str">
        <f t="shared" si="538"/>
        <v/>
      </c>
      <c r="W3451" t="b">
        <v>1</v>
      </c>
      <c r="X3451" t="s">
        <v>8269</v>
      </c>
      <c r="Y3451" s="3">
        <f t="shared" si="539"/>
        <v>1.70625</v>
      </c>
      <c r="Z3451" s="4">
        <f t="shared" si="532"/>
        <v>68.25</v>
      </c>
      <c r="AA3451" t="s">
        <v>8313</v>
      </c>
      <c r="AB3451" t="s">
        <v>8314</v>
      </c>
      <c r="AC3451">
        <f>1</f>
        <v>1</v>
      </c>
    </row>
    <row r="3452" spans="1:29" ht="43.2" x14ac:dyDescent="0.3">
      <c r="A3452">
        <v>3450</v>
      </c>
      <c r="B3452" s="1" t="s">
        <v>3449</v>
      </c>
      <c r="C3452" s="1" t="s">
        <v>7560</v>
      </c>
      <c r="D3452">
        <v>500</v>
      </c>
      <c r="E3452">
        <f>VLOOKUP(D3452,LU_A!$C$2:$D$13,1,TRUE)</f>
        <v>0</v>
      </c>
      <c r="F3452" t="str">
        <f>VLOOKUP($D3452,LU_A!$C$2:$D$13,2,TRUE)</f>
        <v>SmA</v>
      </c>
      <c r="G3452">
        <v>760</v>
      </c>
      <c r="H3452" t="s">
        <v>8219</v>
      </c>
      <c r="I3452" t="s">
        <v>8225</v>
      </c>
      <c r="J3452" t="s">
        <v>8247</v>
      </c>
      <c r="K3452">
        <v>1427990071</v>
      </c>
      <c r="L3452" s="8">
        <f t="shared" si="530"/>
        <v>42096.662858796291</v>
      </c>
      <c r="M3452" s="8">
        <f t="shared" si="533"/>
        <v>42096</v>
      </c>
      <c r="N3452" s="9">
        <f t="shared" si="534"/>
        <v>0.66285879629140254</v>
      </c>
      <c r="O3452">
        <v>1422809671</v>
      </c>
      <c r="P3452" s="8">
        <f t="shared" si="531"/>
        <v>42036.704525462963</v>
      </c>
      <c r="Q3452" s="8">
        <f t="shared" si="535"/>
        <v>42036</v>
      </c>
      <c r="R3452" s="9">
        <f t="shared" si="536"/>
        <v>0.70452546296291985</v>
      </c>
      <c r="S3452" t="b">
        <v>0</v>
      </c>
      <c r="T3452">
        <v>39</v>
      </c>
      <c r="U3452">
        <f t="shared" si="537"/>
        <v>39</v>
      </c>
      <c r="V3452" t="str">
        <f t="shared" si="538"/>
        <v/>
      </c>
      <c r="W3452" t="b">
        <v>1</v>
      </c>
      <c r="X3452" t="s">
        <v>8269</v>
      </c>
      <c r="Y3452" s="3">
        <f t="shared" si="539"/>
        <v>1.52</v>
      </c>
      <c r="Z3452" s="4">
        <f t="shared" si="532"/>
        <v>19.487179487179485</v>
      </c>
      <c r="AA3452" t="s">
        <v>8313</v>
      </c>
      <c r="AB3452" t="s">
        <v>8314</v>
      </c>
      <c r="AC3452">
        <f>1</f>
        <v>1</v>
      </c>
    </row>
    <row r="3453" spans="1:29" ht="43.2" x14ac:dyDescent="0.3">
      <c r="A3453">
        <v>3451</v>
      </c>
      <c r="B3453" s="1" t="s">
        <v>3450</v>
      </c>
      <c r="C3453" s="1" t="s">
        <v>7561</v>
      </c>
      <c r="D3453">
        <v>650</v>
      </c>
      <c r="E3453">
        <f>VLOOKUP(D3453,LU_A!$C$2:$D$13,1,TRUE)</f>
        <v>0</v>
      </c>
      <c r="F3453" t="str">
        <f>VLOOKUP($D3453,LU_A!$C$2:$D$13,2,TRUE)</f>
        <v>SmA</v>
      </c>
      <c r="G3453">
        <v>658</v>
      </c>
      <c r="H3453" t="s">
        <v>8219</v>
      </c>
      <c r="I3453" t="s">
        <v>8224</v>
      </c>
      <c r="J3453" t="s">
        <v>8246</v>
      </c>
      <c r="K3453">
        <v>1429636927</v>
      </c>
      <c r="L3453" s="8">
        <f t="shared" si="530"/>
        <v>42115.723692129628</v>
      </c>
      <c r="M3453" s="8">
        <f t="shared" si="533"/>
        <v>42115</v>
      </c>
      <c r="N3453" s="9">
        <f t="shared" si="534"/>
        <v>0.72369212962803431</v>
      </c>
      <c r="O3453">
        <v>1427304127</v>
      </c>
      <c r="P3453" s="8">
        <f t="shared" si="531"/>
        <v>42088.723692129628</v>
      </c>
      <c r="Q3453" s="8">
        <f t="shared" si="535"/>
        <v>42088</v>
      </c>
      <c r="R3453" s="9">
        <f t="shared" si="536"/>
        <v>0.72369212962803431</v>
      </c>
      <c r="S3453" t="b">
        <v>0</v>
      </c>
      <c r="T3453">
        <v>16</v>
      </c>
      <c r="U3453">
        <f t="shared" si="537"/>
        <v>16</v>
      </c>
      <c r="V3453" t="str">
        <f t="shared" si="538"/>
        <v/>
      </c>
      <c r="W3453" t="b">
        <v>1</v>
      </c>
      <c r="X3453" t="s">
        <v>8269</v>
      </c>
      <c r="Y3453" s="3">
        <f t="shared" si="539"/>
        <v>1.0123076923076924</v>
      </c>
      <c r="Z3453" s="4">
        <f t="shared" si="532"/>
        <v>41.125</v>
      </c>
      <c r="AA3453" t="s">
        <v>8313</v>
      </c>
      <c r="AB3453" t="s">
        <v>8314</v>
      </c>
      <c r="AC3453">
        <f>1</f>
        <v>1</v>
      </c>
    </row>
    <row r="3454" spans="1:29" ht="43.2" x14ac:dyDescent="0.3">
      <c r="A3454">
        <v>3452</v>
      </c>
      <c r="B3454" s="1" t="s">
        <v>3451</v>
      </c>
      <c r="C3454" s="1" t="s">
        <v>7562</v>
      </c>
      <c r="D3454">
        <v>1000</v>
      </c>
      <c r="E3454">
        <f>VLOOKUP(D3454,LU_A!$C$2:$D$13,1,TRUE)</f>
        <v>1000</v>
      </c>
      <c r="F3454" t="str">
        <f>VLOOKUP($D3454,LU_A!$C$2:$D$13,2,TRUE)</f>
        <v>SmB</v>
      </c>
      <c r="G3454">
        <v>1532</v>
      </c>
      <c r="H3454" t="s">
        <v>8219</v>
      </c>
      <c r="I3454" t="s">
        <v>8224</v>
      </c>
      <c r="J3454" t="s">
        <v>8246</v>
      </c>
      <c r="K3454">
        <v>1406087940</v>
      </c>
      <c r="L3454" s="8">
        <f t="shared" si="530"/>
        <v>41843.165972222225</v>
      </c>
      <c r="M3454" s="8">
        <f t="shared" si="533"/>
        <v>41843</v>
      </c>
      <c r="N3454" s="9">
        <f t="shared" si="534"/>
        <v>0.16597222222480923</v>
      </c>
      <c r="O3454">
        <v>1404141626</v>
      </c>
      <c r="P3454" s="8">
        <f t="shared" si="531"/>
        <v>41820.639189814814</v>
      </c>
      <c r="Q3454" s="8">
        <f t="shared" si="535"/>
        <v>41820</v>
      </c>
      <c r="R3454" s="9">
        <f t="shared" si="536"/>
        <v>0.63918981481401715</v>
      </c>
      <c r="S3454" t="b">
        <v>0</v>
      </c>
      <c r="T3454">
        <v>37</v>
      </c>
      <c r="U3454">
        <f t="shared" si="537"/>
        <v>37</v>
      </c>
      <c r="V3454" t="str">
        <f t="shared" si="538"/>
        <v/>
      </c>
      <c r="W3454" t="b">
        <v>1</v>
      </c>
      <c r="X3454" t="s">
        <v>8269</v>
      </c>
      <c r="Y3454" s="3">
        <f t="shared" si="539"/>
        <v>1.532</v>
      </c>
      <c r="Z3454" s="4">
        <f t="shared" si="532"/>
        <v>41.405405405405403</v>
      </c>
      <c r="AA3454" t="s">
        <v>8313</v>
      </c>
      <c r="AB3454" t="s">
        <v>8314</v>
      </c>
      <c r="AC3454">
        <f>1</f>
        <v>1</v>
      </c>
    </row>
    <row r="3455" spans="1:29" ht="43.2" x14ac:dyDescent="0.3">
      <c r="A3455">
        <v>3453</v>
      </c>
      <c r="B3455" s="1" t="s">
        <v>3452</v>
      </c>
      <c r="C3455" s="1" t="s">
        <v>7563</v>
      </c>
      <c r="D3455">
        <v>300</v>
      </c>
      <c r="E3455">
        <f>VLOOKUP(D3455,LU_A!$C$2:$D$13,1,TRUE)</f>
        <v>0</v>
      </c>
      <c r="F3455" t="str">
        <f>VLOOKUP($D3455,LU_A!$C$2:$D$13,2,TRUE)</f>
        <v>SmA</v>
      </c>
      <c r="G3455">
        <v>385</v>
      </c>
      <c r="H3455" t="s">
        <v>8219</v>
      </c>
      <c r="I3455" t="s">
        <v>8225</v>
      </c>
      <c r="J3455" t="s">
        <v>8247</v>
      </c>
      <c r="K3455">
        <v>1471130956</v>
      </c>
      <c r="L3455" s="8">
        <f t="shared" si="530"/>
        <v>42595.97865740741</v>
      </c>
      <c r="M3455" s="8">
        <f t="shared" si="533"/>
        <v>42595</v>
      </c>
      <c r="N3455" s="9">
        <f t="shared" si="534"/>
        <v>0.97865740740962792</v>
      </c>
      <c r="O3455">
        <v>1465946956</v>
      </c>
      <c r="P3455" s="8">
        <f t="shared" si="531"/>
        <v>42535.97865740741</v>
      </c>
      <c r="Q3455" s="8">
        <f t="shared" si="535"/>
        <v>42535</v>
      </c>
      <c r="R3455" s="9">
        <f t="shared" si="536"/>
        <v>0.97865740740962792</v>
      </c>
      <c r="S3455" t="b">
        <v>0</v>
      </c>
      <c r="T3455">
        <v>14</v>
      </c>
      <c r="U3455">
        <f t="shared" si="537"/>
        <v>14</v>
      </c>
      <c r="V3455" t="str">
        <f t="shared" si="538"/>
        <v/>
      </c>
      <c r="W3455" t="b">
        <v>1</v>
      </c>
      <c r="X3455" t="s">
        <v>8269</v>
      </c>
      <c r="Y3455" s="3">
        <f t="shared" si="539"/>
        <v>1.2833333333333334</v>
      </c>
      <c r="Z3455" s="4">
        <f t="shared" si="532"/>
        <v>27.5</v>
      </c>
      <c r="AA3455" t="s">
        <v>8313</v>
      </c>
      <c r="AB3455" t="s">
        <v>8314</v>
      </c>
      <c r="AC3455">
        <f>1</f>
        <v>1</v>
      </c>
    </row>
    <row r="3456" spans="1:29" ht="57.6" x14ac:dyDescent="0.3">
      <c r="A3456">
        <v>3454</v>
      </c>
      <c r="B3456" s="1" t="s">
        <v>3453</v>
      </c>
      <c r="C3456" s="1" t="s">
        <v>7564</v>
      </c>
      <c r="D3456">
        <v>700</v>
      </c>
      <c r="E3456">
        <f>VLOOKUP(D3456,LU_A!$C$2:$D$13,1,TRUE)</f>
        <v>0</v>
      </c>
      <c r="F3456" t="str">
        <f>VLOOKUP($D3456,LU_A!$C$2:$D$13,2,TRUE)</f>
        <v>SmA</v>
      </c>
      <c r="G3456">
        <v>705</v>
      </c>
      <c r="H3456" t="s">
        <v>8219</v>
      </c>
      <c r="I3456" t="s">
        <v>8225</v>
      </c>
      <c r="J3456" t="s">
        <v>8247</v>
      </c>
      <c r="K3456">
        <v>1406825159</v>
      </c>
      <c r="L3456" s="8">
        <f t="shared" si="530"/>
        <v>41851.698599537034</v>
      </c>
      <c r="M3456" s="8">
        <f t="shared" si="533"/>
        <v>41851</v>
      </c>
      <c r="N3456" s="9">
        <f t="shared" si="534"/>
        <v>0.69859953703416977</v>
      </c>
      <c r="O3456">
        <v>1404233159</v>
      </c>
      <c r="P3456" s="8">
        <f t="shared" si="531"/>
        <v>41821.698599537034</v>
      </c>
      <c r="Q3456" s="8">
        <f t="shared" si="535"/>
        <v>41821</v>
      </c>
      <c r="R3456" s="9">
        <f t="shared" si="536"/>
        <v>0.69859953703416977</v>
      </c>
      <c r="S3456" t="b">
        <v>0</v>
      </c>
      <c r="T3456">
        <v>21</v>
      </c>
      <c r="U3456">
        <f t="shared" si="537"/>
        <v>21</v>
      </c>
      <c r="V3456" t="str">
        <f t="shared" si="538"/>
        <v/>
      </c>
      <c r="W3456" t="b">
        <v>1</v>
      </c>
      <c r="X3456" t="s">
        <v>8269</v>
      </c>
      <c r="Y3456" s="3">
        <f t="shared" si="539"/>
        <v>1.0071428571428571</v>
      </c>
      <c r="Z3456" s="4">
        <f t="shared" si="532"/>
        <v>33.571428571428569</v>
      </c>
      <c r="AA3456" t="s">
        <v>8313</v>
      </c>
      <c r="AB3456" t="s">
        <v>8314</v>
      </c>
      <c r="AC3456">
        <f>1</f>
        <v>1</v>
      </c>
    </row>
    <row r="3457" spans="1:29" ht="43.2" x14ac:dyDescent="0.3">
      <c r="A3457">
        <v>3455</v>
      </c>
      <c r="B3457" s="1" t="s">
        <v>3454</v>
      </c>
      <c r="C3457" s="1" t="s">
        <v>7565</v>
      </c>
      <c r="D3457">
        <v>10000</v>
      </c>
      <c r="E3457">
        <f>VLOOKUP(D3457,LU_A!$C$2:$D$13,1,TRUE)</f>
        <v>10000</v>
      </c>
      <c r="F3457" t="str">
        <f>VLOOKUP($D3457,LU_A!$C$2:$D$13,2,TRUE)</f>
        <v>SmD</v>
      </c>
      <c r="G3457">
        <v>10065</v>
      </c>
      <c r="H3457" t="s">
        <v>8219</v>
      </c>
      <c r="I3457" t="s">
        <v>8224</v>
      </c>
      <c r="J3457" t="s">
        <v>8246</v>
      </c>
      <c r="K3457">
        <v>1476381627</v>
      </c>
      <c r="L3457" s="8">
        <f t="shared" si="530"/>
        <v>42656.7503125</v>
      </c>
      <c r="M3457" s="8">
        <f t="shared" si="533"/>
        <v>42656</v>
      </c>
      <c r="N3457" s="9">
        <f t="shared" si="534"/>
        <v>0.75031250000029104</v>
      </c>
      <c r="O3457">
        <v>1473789627</v>
      </c>
      <c r="P3457" s="8">
        <f t="shared" si="531"/>
        <v>42626.7503125</v>
      </c>
      <c r="Q3457" s="8">
        <f t="shared" si="535"/>
        <v>42626</v>
      </c>
      <c r="R3457" s="9">
        <f t="shared" si="536"/>
        <v>0.75031250000029104</v>
      </c>
      <c r="S3457" t="b">
        <v>0</v>
      </c>
      <c r="T3457">
        <v>69</v>
      </c>
      <c r="U3457">
        <f t="shared" si="537"/>
        <v>69</v>
      </c>
      <c r="V3457" t="str">
        <f t="shared" si="538"/>
        <v/>
      </c>
      <c r="W3457" t="b">
        <v>1</v>
      </c>
      <c r="X3457" t="s">
        <v>8269</v>
      </c>
      <c r="Y3457" s="3">
        <f t="shared" si="539"/>
        <v>1.0065</v>
      </c>
      <c r="Z3457" s="4">
        <f t="shared" si="532"/>
        <v>145.86956521739131</v>
      </c>
      <c r="AA3457" t="s">
        <v>8313</v>
      </c>
      <c r="AB3457" t="s">
        <v>8314</v>
      </c>
      <c r="AC3457">
        <f>1</f>
        <v>1</v>
      </c>
    </row>
    <row r="3458" spans="1:29" ht="43.2" x14ac:dyDescent="0.3">
      <c r="A3458">
        <v>3456</v>
      </c>
      <c r="B3458" s="1" t="s">
        <v>3455</v>
      </c>
      <c r="C3458" s="1" t="s">
        <v>7566</v>
      </c>
      <c r="D3458">
        <v>3000</v>
      </c>
      <c r="E3458">
        <f>VLOOKUP(D3458,LU_A!$C$2:$D$13,1,TRUE)</f>
        <v>1000</v>
      </c>
      <c r="F3458" t="str">
        <f>VLOOKUP($D3458,LU_A!$C$2:$D$13,2,TRUE)</f>
        <v>SmB</v>
      </c>
      <c r="G3458">
        <v>5739</v>
      </c>
      <c r="H3458" t="s">
        <v>8219</v>
      </c>
      <c r="I3458" t="s">
        <v>8224</v>
      </c>
      <c r="J3458" t="s">
        <v>8246</v>
      </c>
      <c r="K3458">
        <v>1406876340</v>
      </c>
      <c r="L3458" s="8">
        <f t="shared" ref="L3458:L3521" si="540">(((K3458/60)/60)/24)+DATE(1970,1,1)</f>
        <v>41852.290972222225</v>
      </c>
      <c r="M3458" s="8">
        <f t="shared" si="533"/>
        <v>41852</v>
      </c>
      <c r="N3458" s="9">
        <f t="shared" si="534"/>
        <v>0.29097222222480923</v>
      </c>
      <c r="O3458">
        <v>1404190567</v>
      </c>
      <c r="P3458" s="8">
        <f t="shared" ref="P3458:P3521" si="541">(((O3458/60)/60)/24)+DATE(1970,1,1)</f>
        <v>41821.205636574072</v>
      </c>
      <c r="Q3458" s="8">
        <f t="shared" si="535"/>
        <v>41821</v>
      </c>
      <c r="R3458" s="9">
        <f t="shared" si="536"/>
        <v>0.205636574071832</v>
      </c>
      <c r="S3458" t="b">
        <v>0</v>
      </c>
      <c r="T3458">
        <v>16</v>
      </c>
      <c r="U3458">
        <f t="shared" si="537"/>
        <v>16</v>
      </c>
      <c r="V3458" t="str">
        <f t="shared" si="538"/>
        <v/>
      </c>
      <c r="W3458" t="b">
        <v>1</v>
      </c>
      <c r="X3458" t="s">
        <v>8269</v>
      </c>
      <c r="Y3458" s="3">
        <f t="shared" si="539"/>
        <v>1.913</v>
      </c>
      <c r="Z3458" s="4">
        <f t="shared" ref="Z3458:Z3521" si="542">IFERROR(G3458/T3458," ")</f>
        <v>358.6875</v>
      </c>
      <c r="AA3458" t="s">
        <v>8313</v>
      </c>
      <c r="AB3458" t="s">
        <v>8314</v>
      </c>
      <c r="AC3458">
        <f>1</f>
        <v>1</v>
      </c>
    </row>
    <row r="3459" spans="1:29" ht="28.8" x14ac:dyDescent="0.3">
      <c r="A3459">
        <v>3457</v>
      </c>
      <c r="B3459" s="1" t="s">
        <v>3456</v>
      </c>
      <c r="C3459" s="1" t="s">
        <v>7567</v>
      </c>
      <c r="D3459">
        <v>2000</v>
      </c>
      <c r="E3459">
        <f>VLOOKUP(D3459,LU_A!$C$2:$D$13,1,TRUE)</f>
        <v>1000</v>
      </c>
      <c r="F3459" t="str">
        <f>VLOOKUP($D3459,LU_A!$C$2:$D$13,2,TRUE)</f>
        <v>SmB</v>
      </c>
      <c r="G3459">
        <v>2804</v>
      </c>
      <c r="H3459" t="s">
        <v>8219</v>
      </c>
      <c r="I3459" t="s">
        <v>8224</v>
      </c>
      <c r="J3459" t="s">
        <v>8246</v>
      </c>
      <c r="K3459">
        <v>1423720740</v>
      </c>
      <c r="L3459" s="8">
        <f t="shared" si="540"/>
        <v>42047.249305555553</v>
      </c>
      <c r="M3459" s="8">
        <f t="shared" ref="M3459:M3522" si="543">INT(L3459)</f>
        <v>42047</v>
      </c>
      <c r="N3459" s="9">
        <f t="shared" ref="N3459:N3522" si="544">L3459-M3459</f>
        <v>0.24930555555329192</v>
      </c>
      <c r="O3459">
        <v>1421081857</v>
      </c>
      <c r="P3459" s="8">
        <f t="shared" si="541"/>
        <v>42016.706678240742</v>
      </c>
      <c r="Q3459" s="8">
        <f t="shared" ref="Q3459:Q3522" si="545">INT(P3459)</f>
        <v>42016</v>
      </c>
      <c r="R3459" s="9">
        <f t="shared" ref="R3459:R3522" si="546">P3459-Q3459</f>
        <v>0.70667824074189411</v>
      </c>
      <c r="S3459" t="b">
        <v>0</v>
      </c>
      <c r="T3459">
        <v>55</v>
      </c>
      <c r="U3459">
        <f t="shared" ref="U3459:U3522" si="547">IF(H3459="successful",T3459,"")</f>
        <v>55</v>
      </c>
      <c r="V3459" t="str">
        <f t="shared" ref="V3459:V3522" si="548">IF(H3459="failed",T3459,"")</f>
        <v/>
      </c>
      <c r="W3459" t="b">
        <v>1</v>
      </c>
      <c r="X3459" t="s">
        <v>8269</v>
      </c>
      <c r="Y3459" s="3">
        <f t="shared" ref="Y3459:Y3522" si="549">G3459/D3459</f>
        <v>1.4019999999999999</v>
      </c>
      <c r="Z3459" s="4">
        <f t="shared" si="542"/>
        <v>50.981818181818184</v>
      </c>
      <c r="AA3459" t="s">
        <v>8313</v>
      </c>
      <c r="AB3459" t="s">
        <v>8314</v>
      </c>
      <c r="AC3459">
        <f>1</f>
        <v>1</v>
      </c>
    </row>
    <row r="3460" spans="1:29" ht="43.2" x14ac:dyDescent="0.3">
      <c r="A3460">
        <v>3458</v>
      </c>
      <c r="B3460" s="1" t="s">
        <v>3457</v>
      </c>
      <c r="C3460" s="1" t="s">
        <v>7568</v>
      </c>
      <c r="D3460">
        <v>978</v>
      </c>
      <c r="E3460">
        <f>VLOOKUP(D3460,LU_A!$C$2:$D$13,1,TRUE)</f>
        <v>0</v>
      </c>
      <c r="F3460" t="str">
        <f>VLOOKUP($D3460,LU_A!$C$2:$D$13,2,TRUE)</f>
        <v>SmA</v>
      </c>
      <c r="G3460">
        <v>1216</v>
      </c>
      <c r="H3460" t="s">
        <v>8219</v>
      </c>
      <c r="I3460" t="s">
        <v>8224</v>
      </c>
      <c r="J3460" t="s">
        <v>8246</v>
      </c>
      <c r="K3460">
        <v>1422937620</v>
      </c>
      <c r="L3460" s="8">
        <f t="shared" si="540"/>
        <v>42038.185416666667</v>
      </c>
      <c r="M3460" s="8">
        <f t="shared" si="543"/>
        <v>42038</v>
      </c>
      <c r="N3460" s="9">
        <f t="shared" si="544"/>
        <v>0.18541666666715173</v>
      </c>
      <c r="O3460">
        <v>1420606303</v>
      </c>
      <c r="P3460" s="8">
        <f t="shared" si="541"/>
        <v>42011.202581018515</v>
      </c>
      <c r="Q3460" s="8">
        <f t="shared" si="545"/>
        <v>42011</v>
      </c>
      <c r="R3460" s="9">
        <f t="shared" si="546"/>
        <v>0.20258101851504762</v>
      </c>
      <c r="S3460" t="b">
        <v>0</v>
      </c>
      <c r="T3460">
        <v>27</v>
      </c>
      <c r="U3460">
        <f t="shared" si="547"/>
        <v>27</v>
      </c>
      <c r="V3460" t="str">
        <f t="shared" si="548"/>
        <v/>
      </c>
      <c r="W3460" t="b">
        <v>1</v>
      </c>
      <c r="X3460" t="s">
        <v>8269</v>
      </c>
      <c r="Y3460" s="3">
        <f t="shared" si="549"/>
        <v>1.2433537832310839</v>
      </c>
      <c r="Z3460" s="4">
        <f t="shared" si="542"/>
        <v>45.037037037037038</v>
      </c>
      <c r="AA3460" t="s">
        <v>8313</v>
      </c>
      <c r="AB3460" t="s">
        <v>8314</v>
      </c>
      <c r="AC3460">
        <f>1</f>
        <v>1</v>
      </c>
    </row>
    <row r="3461" spans="1:29" ht="43.2" x14ac:dyDescent="0.3">
      <c r="A3461">
        <v>3459</v>
      </c>
      <c r="B3461" s="1" t="s">
        <v>3458</v>
      </c>
      <c r="C3461" s="1" t="s">
        <v>7569</v>
      </c>
      <c r="D3461">
        <v>500</v>
      </c>
      <c r="E3461">
        <f>VLOOKUP(D3461,LU_A!$C$2:$D$13,1,TRUE)</f>
        <v>0</v>
      </c>
      <c r="F3461" t="str">
        <f>VLOOKUP($D3461,LU_A!$C$2:$D$13,2,TRUE)</f>
        <v>SmA</v>
      </c>
      <c r="G3461">
        <v>631</v>
      </c>
      <c r="H3461" t="s">
        <v>8219</v>
      </c>
      <c r="I3461" t="s">
        <v>8225</v>
      </c>
      <c r="J3461" t="s">
        <v>8247</v>
      </c>
      <c r="K3461">
        <v>1463743860</v>
      </c>
      <c r="L3461" s="8">
        <f t="shared" si="540"/>
        <v>42510.479861111111</v>
      </c>
      <c r="M3461" s="8">
        <f t="shared" si="543"/>
        <v>42510</v>
      </c>
      <c r="N3461" s="9">
        <f t="shared" si="544"/>
        <v>0.47986111111094942</v>
      </c>
      <c r="O3461">
        <v>1461151860</v>
      </c>
      <c r="P3461" s="8">
        <f t="shared" si="541"/>
        <v>42480.479861111111</v>
      </c>
      <c r="Q3461" s="8">
        <f t="shared" si="545"/>
        <v>42480</v>
      </c>
      <c r="R3461" s="9">
        <f t="shared" si="546"/>
        <v>0.47986111111094942</v>
      </c>
      <c r="S3461" t="b">
        <v>0</v>
      </c>
      <c r="T3461">
        <v>36</v>
      </c>
      <c r="U3461">
        <f t="shared" si="547"/>
        <v>36</v>
      </c>
      <c r="V3461" t="str">
        <f t="shared" si="548"/>
        <v/>
      </c>
      <c r="W3461" t="b">
        <v>1</v>
      </c>
      <c r="X3461" t="s">
        <v>8269</v>
      </c>
      <c r="Y3461" s="3">
        <f t="shared" si="549"/>
        <v>1.262</v>
      </c>
      <c r="Z3461" s="4">
        <f t="shared" si="542"/>
        <v>17.527777777777779</v>
      </c>
      <c r="AA3461" t="s">
        <v>8313</v>
      </c>
      <c r="AB3461" t="s">
        <v>8314</v>
      </c>
      <c r="AC3461">
        <f>1</f>
        <v>1</v>
      </c>
    </row>
    <row r="3462" spans="1:29" ht="43.2" x14ac:dyDescent="0.3">
      <c r="A3462">
        <v>3460</v>
      </c>
      <c r="B3462" s="1" t="s">
        <v>3459</v>
      </c>
      <c r="C3462" s="1" t="s">
        <v>7570</v>
      </c>
      <c r="D3462">
        <v>500</v>
      </c>
      <c r="E3462">
        <f>VLOOKUP(D3462,LU_A!$C$2:$D$13,1,TRUE)</f>
        <v>0</v>
      </c>
      <c r="F3462" t="str">
        <f>VLOOKUP($D3462,LU_A!$C$2:$D$13,2,TRUE)</f>
        <v>SmA</v>
      </c>
      <c r="G3462">
        <v>950</v>
      </c>
      <c r="H3462" t="s">
        <v>8219</v>
      </c>
      <c r="I3462" t="s">
        <v>8225</v>
      </c>
      <c r="J3462" t="s">
        <v>8247</v>
      </c>
      <c r="K3462">
        <v>1408106352</v>
      </c>
      <c r="L3462" s="8">
        <f t="shared" si="540"/>
        <v>41866.527222222219</v>
      </c>
      <c r="M3462" s="8">
        <f t="shared" si="543"/>
        <v>41866</v>
      </c>
      <c r="N3462" s="9">
        <f t="shared" si="544"/>
        <v>0.5272222222192795</v>
      </c>
      <c r="O3462">
        <v>1406896752</v>
      </c>
      <c r="P3462" s="8">
        <f t="shared" si="541"/>
        <v>41852.527222222219</v>
      </c>
      <c r="Q3462" s="8">
        <f t="shared" si="545"/>
        <v>41852</v>
      </c>
      <c r="R3462" s="9">
        <f t="shared" si="546"/>
        <v>0.5272222222192795</v>
      </c>
      <c r="S3462" t="b">
        <v>0</v>
      </c>
      <c r="T3462">
        <v>19</v>
      </c>
      <c r="U3462">
        <f t="shared" si="547"/>
        <v>19</v>
      </c>
      <c r="V3462" t="str">
        <f t="shared" si="548"/>
        <v/>
      </c>
      <c r="W3462" t="b">
        <v>1</v>
      </c>
      <c r="X3462" t="s">
        <v>8269</v>
      </c>
      <c r="Y3462" s="3">
        <f t="shared" si="549"/>
        <v>1.9</v>
      </c>
      <c r="Z3462" s="4">
        <f t="shared" si="542"/>
        <v>50</v>
      </c>
      <c r="AA3462" t="s">
        <v>8313</v>
      </c>
      <c r="AB3462" t="s">
        <v>8314</v>
      </c>
      <c r="AC3462">
        <f>1</f>
        <v>1</v>
      </c>
    </row>
    <row r="3463" spans="1:29" ht="43.2" x14ac:dyDescent="0.3">
      <c r="A3463">
        <v>3461</v>
      </c>
      <c r="B3463" s="1" t="s">
        <v>3460</v>
      </c>
      <c r="C3463" s="1" t="s">
        <v>7571</v>
      </c>
      <c r="D3463">
        <v>500</v>
      </c>
      <c r="E3463">
        <f>VLOOKUP(D3463,LU_A!$C$2:$D$13,1,TRUE)</f>
        <v>0</v>
      </c>
      <c r="F3463" t="str">
        <f>VLOOKUP($D3463,LU_A!$C$2:$D$13,2,TRUE)</f>
        <v>SmA</v>
      </c>
      <c r="G3463">
        <v>695</v>
      </c>
      <c r="H3463" t="s">
        <v>8219</v>
      </c>
      <c r="I3463" t="s">
        <v>8224</v>
      </c>
      <c r="J3463" t="s">
        <v>8246</v>
      </c>
      <c r="K3463">
        <v>1477710000</v>
      </c>
      <c r="L3463" s="8">
        <f t="shared" si="540"/>
        <v>42672.125</v>
      </c>
      <c r="M3463" s="8">
        <f t="shared" si="543"/>
        <v>42672</v>
      </c>
      <c r="N3463" s="9">
        <f t="shared" si="544"/>
        <v>0.125</v>
      </c>
      <c r="O3463">
        <v>1475248279</v>
      </c>
      <c r="P3463" s="8">
        <f t="shared" si="541"/>
        <v>42643.632858796293</v>
      </c>
      <c r="Q3463" s="8">
        <f t="shared" si="545"/>
        <v>42643</v>
      </c>
      <c r="R3463" s="9">
        <f t="shared" si="546"/>
        <v>0.63285879629256669</v>
      </c>
      <c r="S3463" t="b">
        <v>0</v>
      </c>
      <c r="T3463">
        <v>12</v>
      </c>
      <c r="U3463">
        <f t="shared" si="547"/>
        <v>12</v>
      </c>
      <c r="V3463" t="str">
        <f t="shared" si="548"/>
        <v/>
      </c>
      <c r="W3463" t="b">
        <v>1</v>
      </c>
      <c r="X3463" t="s">
        <v>8269</v>
      </c>
      <c r="Y3463" s="3">
        <f t="shared" si="549"/>
        <v>1.39</v>
      </c>
      <c r="Z3463" s="4">
        <f t="shared" si="542"/>
        <v>57.916666666666664</v>
      </c>
      <c r="AA3463" t="s">
        <v>8313</v>
      </c>
      <c r="AB3463" t="s">
        <v>8314</v>
      </c>
      <c r="AC3463">
        <f>1</f>
        <v>1</v>
      </c>
    </row>
    <row r="3464" spans="1:29" ht="43.2" x14ac:dyDescent="0.3">
      <c r="A3464">
        <v>3462</v>
      </c>
      <c r="B3464" s="1" t="s">
        <v>3461</v>
      </c>
      <c r="C3464" s="1" t="s">
        <v>7572</v>
      </c>
      <c r="D3464">
        <v>250</v>
      </c>
      <c r="E3464">
        <f>VLOOKUP(D3464,LU_A!$C$2:$D$13,1,TRUE)</f>
        <v>0</v>
      </c>
      <c r="F3464" t="str">
        <f>VLOOKUP($D3464,LU_A!$C$2:$D$13,2,TRUE)</f>
        <v>SmA</v>
      </c>
      <c r="G3464">
        <v>505</v>
      </c>
      <c r="H3464" t="s">
        <v>8219</v>
      </c>
      <c r="I3464" t="s">
        <v>8224</v>
      </c>
      <c r="J3464" t="s">
        <v>8246</v>
      </c>
      <c r="K3464">
        <v>1436551200</v>
      </c>
      <c r="L3464" s="8">
        <f t="shared" si="540"/>
        <v>42195.75</v>
      </c>
      <c r="M3464" s="8">
        <f t="shared" si="543"/>
        <v>42195</v>
      </c>
      <c r="N3464" s="9">
        <f t="shared" si="544"/>
        <v>0.75</v>
      </c>
      <c r="O3464">
        <v>1435181628</v>
      </c>
      <c r="P3464" s="8">
        <f t="shared" si="541"/>
        <v>42179.898472222223</v>
      </c>
      <c r="Q3464" s="8">
        <f t="shared" si="545"/>
        <v>42179</v>
      </c>
      <c r="R3464" s="9">
        <f t="shared" si="546"/>
        <v>0.898472222223063</v>
      </c>
      <c r="S3464" t="b">
        <v>0</v>
      </c>
      <c r="T3464">
        <v>17</v>
      </c>
      <c r="U3464">
        <f t="shared" si="547"/>
        <v>17</v>
      </c>
      <c r="V3464" t="str">
        <f t="shared" si="548"/>
        <v/>
      </c>
      <c r="W3464" t="b">
        <v>1</v>
      </c>
      <c r="X3464" t="s">
        <v>8269</v>
      </c>
      <c r="Y3464" s="3">
        <f t="shared" si="549"/>
        <v>2.02</v>
      </c>
      <c r="Z3464" s="4">
        <f t="shared" si="542"/>
        <v>29.705882352941178</v>
      </c>
      <c r="AA3464" t="s">
        <v>8313</v>
      </c>
      <c r="AB3464" t="s">
        <v>8314</v>
      </c>
      <c r="AC3464">
        <f>1</f>
        <v>1</v>
      </c>
    </row>
    <row r="3465" spans="1:29" ht="43.2" x14ac:dyDescent="0.3">
      <c r="A3465">
        <v>3463</v>
      </c>
      <c r="B3465" s="1" t="s">
        <v>3462</v>
      </c>
      <c r="C3465" s="1" t="s">
        <v>7573</v>
      </c>
      <c r="D3465">
        <v>10000</v>
      </c>
      <c r="E3465">
        <f>VLOOKUP(D3465,LU_A!$C$2:$D$13,1,TRUE)</f>
        <v>10000</v>
      </c>
      <c r="F3465" t="str">
        <f>VLOOKUP($D3465,LU_A!$C$2:$D$13,2,TRUE)</f>
        <v>SmD</v>
      </c>
      <c r="G3465">
        <v>10338</v>
      </c>
      <c r="H3465" t="s">
        <v>8219</v>
      </c>
      <c r="I3465" t="s">
        <v>8229</v>
      </c>
      <c r="J3465" t="s">
        <v>8251</v>
      </c>
      <c r="K3465">
        <v>1476158340</v>
      </c>
      <c r="L3465" s="8">
        <f t="shared" si="540"/>
        <v>42654.165972222225</v>
      </c>
      <c r="M3465" s="8">
        <f t="shared" si="543"/>
        <v>42654</v>
      </c>
      <c r="N3465" s="9">
        <f t="shared" si="544"/>
        <v>0.16597222222480923</v>
      </c>
      <c r="O3465">
        <v>1472594585</v>
      </c>
      <c r="P3465" s="8">
        <f t="shared" si="541"/>
        <v>42612.918807870374</v>
      </c>
      <c r="Q3465" s="8">
        <f t="shared" si="545"/>
        <v>42612</v>
      </c>
      <c r="R3465" s="9">
        <f t="shared" si="546"/>
        <v>0.91880787037371192</v>
      </c>
      <c r="S3465" t="b">
        <v>0</v>
      </c>
      <c r="T3465">
        <v>114</v>
      </c>
      <c r="U3465">
        <f t="shared" si="547"/>
        <v>114</v>
      </c>
      <c r="V3465" t="str">
        <f t="shared" si="548"/>
        <v/>
      </c>
      <c r="W3465" t="b">
        <v>1</v>
      </c>
      <c r="X3465" t="s">
        <v>8269</v>
      </c>
      <c r="Y3465" s="3">
        <f t="shared" si="549"/>
        <v>1.0338000000000001</v>
      </c>
      <c r="Z3465" s="4">
        <f t="shared" si="542"/>
        <v>90.684210526315795</v>
      </c>
      <c r="AA3465" t="s">
        <v>8313</v>
      </c>
      <c r="AB3465" t="s">
        <v>8314</v>
      </c>
      <c r="AC3465">
        <f>1</f>
        <v>1</v>
      </c>
    </row>
    <row r="3466" spans="1:29" ht="57.6" x14ac:dyDescent="0.3">
      <c r="A3466">
        <v>3464</v>
      </c>
      <c r="B3466" s="1" t="s">
        <v>3463</v>
      </c>
      <c r="C3466" s="1" t="s">
        <v>7574</v>
      </c>
      <c r="D3466">
        <v>5000</v>
      </c>
      <c r="E3466">
        <f>VLOOKUP(D3466,LU_A!$C$2:$D$13,1,TRUE)</f>
        <v>5000</v>
      </c>
      <c r="F3466" t="str">
        <f>VLOOKUP($D3466,LU_A!$C$2:$D$13,2,TRUE)</f>
        <v>SmC</v>
      </c>
      <c r="G3466">
        <v>5116.18</v>
      </c>
      <c r="H3466" t="s">
        <v>8219</v>
      </c>
      <c r="I3466" t="s">
        <v>8224</v>
      </c>
      <c r="J3466" t="s">
        <v>8246</v>
      </c>
      <c r="K3466">
        <v>1471921637</v>
      </c>
      <c r="L3466" s="8">
        <f t="shared" si="540"/>
        <v>42605.130057870367</v>
      </c>
      <c r="M3466" s="8">
        <f t="shared" si="543"/>
        <v>42605</v>
      </c>
      <c r="N3466" s="9">
        <f t="shared" si="544"/>
        <v>0.130057870366727</v>
      </c>
      <c r="O3466">
        <v>1469329637</v>
      </c>
      <c r="P3466" s="8">
        <f t="shared" si="541"/>
        <v>42575.130057870367</v>
      </c>
      <c r="Q3466" s="8">
        <f t="shared" si="545"/>
        <v>42575</v>
      </c>
      <c r="R3466" s="9">
        <f t="shared" si="546"/>
        <v>0.130057870366727</v>
      </c>
      <c r="S3466" t="b">
        <v>0</v>
      </c>
      <c r="T3466">
        <v>93</v>
      </c>
      <c r="U3466">
        <f t="shared" si="547"/>
        <v>93</v>
      </c>
      <c r="V3466" t="str">
        <f t="shared" si="548"/>
        <v/>
      </c>
      <c r="W3466" t="b">
        <v>1</v>
      </c>
      <c r="X3466" t="s">
        <v>8269</v>
      </c>
      <c r="Y3466" s="3">
        <f t="shared" si="549"/>
        <v>1.023236</v>
      </c>
      <c r="Z3466" s="4">
        <f t="shared" si="542"/>
        <v>55.012688172043013</v>
      </c>
      <c r="AA3466" t="s">
        <v>8313</v>
      </c>
      <c r="AB3466" t="s">
        <v>8314</v>
      </c>
      <c r="AC3466">
        <f>1</f>
        <v>1</v>
      </c>
    </row>
    <row r="3467" spans="1:29" ht="43.2" x14ac:dyDescent="0.3">
      <c r="A3467">
        <v>3465</v>
      </c>
      <c r="B3467" s="1" t="s">
        <v>3464</v>
      </c>
      <c r="C3467" s="1" t="s">
        <v>7575</v>
      </c>
      <c r="D3467">
        <v>2000</v>
      </c>
      <c r="E3467">
        <f>VLOOKUP(D3467,LU_A!$C$2:$D$13,1,TRUE)</f>
        <v>1000</v>
      </c>
      <c r="F3467" t="str">
        <f>VLOOKUP($D3467,LU_A!$C$2:$D$13,2,TRUE)</f>
        <v>SmB</v>
      </c>
      <c r="G3467">
        <v>2060</v>
      </c>
      <c r="H3467" t="s">
        <v>8219</v>
      </c>
      <c r="I3467" t="s">
        <v>8225</v>
      </c>
      <c r="J3467" t="s">
        <v>8247</v>
      </c>
      <c r="K3467">
        <v>1439136000</v>
      </c>
      <c r="L3467" s="8">
        <f t="shared" si="540"/>
        <v>42225.666666666672</v>
      </c>
      <c r="M3467" s="8">
        <f t="shared" si="543"/>
        <v>42225</v>
      </c>
      <c r="N3467" s="9">
        <f t="shared" si="544"/>
        <v>0.66666666667151731</v>
      </c>
      <c r="O3467">
        <v>1436972472</v>
      </c>
      <c r="P3467" s="8">
        <f t="shared" si="541"/>
        <v>42200.625833333332</v>
      </c>
      <c r="Q3467" s="8">
        <f t="shared" si="545"/>
        <v>42200</v>
      </c>
      <c r="R3467" s="9">
        <f t="shared" si="546"/>
        <v>0.62583333333168412</v>
      </c>
      <c r="S3467" t="b">
        <v>0</v>
      </c>
      <c r="T3467">
        <v>36</v>
      </c>
      <c r="U3467">
        <f t="shared" si="547"/>
        <v>36</v>
      </c>
      <c r="V3467" t="str">
        <f t="shared" si="548"/>
        <v/>
      </c>
      <c r="W3467" t="b">
        <v>1</v>
      </c>
      <c r="X3467" t="s">
        <v>8269</v>
      </c>
      <c r="Y3467" s="3">
        <f t="shared" si="549"/>
        <v>1.03</v>
      </c>
      <c r="Z3467" s="4">
        <f t="shared" si="542"/>
        <v>57.222222222222221</v>
      </c>
      <c r="AA3467" t="s">
        <v>8313</v>
      </c>
      <c r="AB3467" t="s">
        <v>8314</v>
      </c>
      <c r="AC3467">
        <f>1</f>
        <v>1</v>
      </c>
    </row>
    <row r="3468" spans="1:29" ht="43.2" x14ac:dyDescent="0.3">
      <c r="A3468">
        <v>3466</v>
      </c>
      <c r="B3468" s="1" t="s">
        <v>3465</v>
      </c>
      <c r="C3468" s="1" t="s">
        <v>7576</v>
      </c>
      <c r="D3468">
        <v>3500</v>
      </c>
      <c r="E3468">
        <f>VLOOKUP(D3468,LU_A!$C$2:$D$13,1,TRUE)</f>
        <v>1000</v>
      </c>
      <c r="F3468" t="str">
        <f>VLOOKUP($D3468,LU_A!$C$2:$D$13,2,TRUE)</f>
        <v>SmB</v>
      </c>
      <c r="G3468">
        <v>4450</v>
      </c>
      <c r="H3468" t="s">
        <v>8219</v>
      </c>
      <c r="I3468" t="s">
        <v>8224</v>
      </c>
      <c r="J3468" t="s">
        <v>8246</v>
      </c>
      <c r="K3468">
        <v>1461108450</v>
      </c>
      <c r="L3468" s="8">
        <f t="shared" si="540"/>
        <v>42479.977430555555</v>
      </c>
      <c r="M3468" s="8">
        <f t="shared" si="543"/>
        <v>42479</v>
      </c>
      <c r="N3468" s="9">
        <f t="shared" si="544"/>
        <v>0.97743055555474712</v>
      </c>
      <c r="O3468">
        <v>1455928050</v>
      </c>
      <c r="P3468" s="8">
        <f t="shared" si="541"/>
        <v>42420.019097222219</v>
      </c>
      <c r="Q3468" s="8">
        <f t="shared" si="545"/>
        <v>42420</v>
      </c>
      <c r="R3468" s="9">
        <f t="shared" si="546"/>
        <v>1.9097222218988463E-2</v>
      </c>
      <c r="S3468" t="b">
        <v>0</v>
      </c>
      <c r="T3468">
        <v>61</v>
      </c>
      <c r="U3468">
        <f t="shared" si="547"/>
        <v>61</v>
      </c>
      <c r="V3468" t="str">
        <f t="shared" si="548"/>
        <v/>
      </c>
      <c r="W3468" t="b">
        <v>1</v>
      </c>
      <c r="X3468" t="s">
        <v>8269</v>
      </c>
      <c r="Y3468" s="3">
        <f t="shared" si="549"/>
        <v>1.2714285714285714</v>
      </c>
      <c r="Z3468" s="4">
        <f t="shared" si="542"/>
        <v>72.950819672131146</v>
      </c>
      <c r="AA3468" t="s">
        <v>8313</v>
      </c>
      <c r="AB3468" t="s">
        <v>8314</v>
      </c>
      <c r="AC3468">
        <f>1</f>
        <v>1</v>
      </c>
    </row>
    <row r="3469" spans="1:29" x14ac:dyDescent="0.3">
      <c r="A3469">
        <v>3467</v>
      </c>
      <c r="B3469" s="1" t="s">
        <v>3466</v>
      </c>
      <c r="C3469" s="1" t="s">
        <v>7577</v>
      </c>
      <c r="D3469">
        <v>3000</v>
      </c>
      <c r="E3469">
        <f>VLOOKUP(D3469,LU_A!$C$2:$D$13,1,TRUE)</f>
        <v>1000</v>
      </c>
      <c r="F3469" t="str">
        <f>VLOOKUP($D3469,LU_A!$C$2:$D$13,2,TRUE)</f>
        <v>SmB</v>
      </c>
      <c r="G3469">
        <v>3030</v>
      </c>
      <c r="H3469" t="s">
        <v>8219</v>
      </c>
      <c r="I3469" t="s">
        <v>8224</v>
      </c>
      <c r="J3469" t="s">
        <v>8246</v>
      </c>
      <c r="K3469">
        <v>1426864032</v>
      </c>
      <c r="L3469" s="8">
        <f t="shared" si="540"/>
        <v>42083.630000000005</v>
      </c>
      <c r="M3469" s="8">
        <f t="shared" si="543"/>
        <v>42083</v>
      </c>
      <c r="N3469" s="9">
        <f t="shared" si="544"/>
        <v>0.63000000000465661</v>
      </c>
      <c r="O3469">
        <v>1424275632</v>
      </c>
      <c r="P3469" s="8">
        <f t="shared" si="541"/>
        <v>42053.671666666662</v>
      </c>
      <c r="Q3469" s="8">
        <f t="shared" si="545"/>
        <v>42053</v>
      </c>
      <c r="R3469" s="9">
        <f t="shared" si="546"/>
        <v>0.671666666661622</v>
      </c>
      <c r="S3469" t="b">
        <v>0</v>
      </c>
      <c r="T3469">
        <v>47</v>
      </c>
      <c r="U3469">
        <f t="shared" si="547"/>
        <v>47</v>
      </c>
      <c r="V3469" t="str">
        <f t="shared" si="548"/>
        <v/>
      </c>
      <c r="W3469" t="b">
        <v>1</v>
      </c>
      <c r="X3469" t="s">
        <v>8269</v>
      </c>
      <c r="Y3469" s="3">
        <f t="shared" si="549"/>
        <v>1.01</v>
      </c>
      <c r="Z3469" s="4">
        <f t="shared" si="542"/>
        <v>64.468085106382972</v>
      </c>
      <c r="AA3469" t="s">
        <v>8313</v>
      </c>
      <c r="AB3469" t="s">
        <v>8314</v>
      </c>
      <c r="AC3469">
        <f>1</f>
        <v>1</v>
      </c>
    </row>
    <row r="3470" spans="1:29" ht="43.2" x14ac:dyDescent="0.3">
      <c r="A3470">
        <v>3468</v>
      </c>
      <c r="B3470" s="1" t="s">
        <v>3467</v>
      </c>
      <c r="C3470" s="1" t="s">
        <v>7578</v>
      </c>
      <c r="D3470">
        <v>10000</v>
      </c>
      <c r="E3470">
        <f>VLOOKUP(D3470,LU_A!$C$2:$D$13,1,TRUE)</f>
        <v>10000</v>
      </c>
      <c r="F3470" t="str">
        <f>VLOOKUP($D3470,LU_A!$C$2:$D$13,2,TRUE)</f>
        <v>SmD</v>
      </c>
      <c r="G3470">
        <v>12178</v>
      </c>
      <c r="H3470" t="s">
        <v>8219</v>
      </c>
      <c r="I3470" t="s">
        <v>8224</v>
      </c>
      <c r="J3470" t="s">
        <v>8246</v>
      </c>
      <c r="K3470">
        <v>1474426800</v>
      </c>
      <c r="L3470" s="8">
        <f t="shared" si="540"/>
        <v>42634.125</v>
      </c>
      <c r="M3470" s="8">
        <f t="shared" si="543"/>
        <v>42634</v>
      </c>
      <c r="N3470" s="9">
        <f t="shared" si="544"/>
        <v>0.125</v>
      </c>
      <c r="O3470">
        <v>1471976529</v>
      </c>
      <c r="P3470" s="8">
        <f t="shared" si="541"/>
        <v>42605.765381944439</v>
      </c>
      <c r="Q3470" s="8">
        <f t="shared" si="545"/>
        <v>42605</v>
      </c>
      <c r="R3470" s="9">
        <f t="shared" si="546"/>
        <v>0.765381944438559</v>
      </c>
      <c r="S3470" t="b">
        <v>0</v>
      </c>
      <c r="T3470">
        <v>17</v>
      </c>
      <c r="U3470">
        <f t="shared" si="547"/>
        <v>17</v>
      </c>
      <c r="V3470" t="str">
        <f t="shared" si="548"/>
        <v/>
      </c>
      <c r="W3470" t="b">
        <v>1</v>
      </c>
      <c r="X3470" t="s">
        <v>8269</v>
      </c>
      <c r="Y3470" s="3">
        <f t="shared" si="549"/>
        <v>1.2178</v>
      </c>
      <c r="Z3470" s="4">
        <f t="shared" si="542"/>
        <v>716.35294117647061</v>
      </c>
      <c r="AA3470" t="s">
        <v>8313</v>
      </c>
      <c r="AB3470" t="s">
        <v>8314</v>
      </c>
      <c r="AC3470">
        <f>1</f>
        <v>1</v>
      </c>
    </row>
    <row r="3471" spans="1:29" ht="57.6" x14ac:dyDescent="0.3">
      <c r="A3471">
        <v>3469</v>
      </c>
      <c r="B3471" s="1" t="s">
        <v>3468</v>
      </c>
      <c r="C3471" s="1" t="s">
        <v>7579</v>
      </c>
      <c r="D3471">
        <v>2800</v>
      </c>
      <c r="E3471">
        <f>VLOOKUP(D3471,LU_A!$C$2:$D$13,1,TRUE)</f>
        <v>1000</v>
      </c>
      <c r="F3471" t="str">
        <f>VLOOKUP($D3471,LU_A!$C$2:$D$13,2,TRUE)</f>
        <v>SmB</v>
      </c>
      <c r="G3471">
        <v>3175</v>
      </c>
      <c r="H3471" t="s">
        <v>8219</v>
      </c>
      <c r="I3471" t="s">
        <v>8224</v>
      </c>
      <c r="J3471" t="s">
        <v>8246</v>
      </c>
      <c r="K3471">
        <v>1461857045</v>
      </c>
      <c r="L3471" s="8">
        <f t="shared" si="540"/>
        <v>42488.641724537039</v>
      </c>
      <c r="M3471" s="8">
        <f t="shared" si="543"/>
        <v>42488</v>
      </c>
      <c r="N3471" s="9">
        <f t="shared" si="544"/>
        <v>0.64172453703940846</v>
      </c>
      <c r="O3471">
        <v>1459265045</v>
      </c>
      <c r="P3471" s="8">
        <f t="shared" si="541"/>
        <v>42458.641724537039</v>
      </c>
      <c r="Q3471" s="8">
        <f t="shared" si="545"/>
        <v>42458</v>
      </c>
      <c r="R3471" s="9">
        <f t="shared" si="546"/>
        <v>0.64172453703940846</v>
      </c>
      <c r="S3471" t="b">
        <v>0</v>
      </c>
      <c r="T3471">
        <v>63</v>
      </c>
      <c r="U3471">
        <f t="shared" si="547"/>
        <v>63</v>
      </c>
      <c r="V3471" t="str">
        <f t="shared" si="548"/>
        <v/>
      </c>
      <c r="W3471" t="b">
        <v>1</v>
      </c>
      <c r="X3471" t="s">
        <v>8269</v>
      </c>
      <c r="Y3471" s="3">
        <f t="shared" si="549"/>
        <v>1.1339285714285714</v>
      </c>
      <c r="Z3471" s="4">
        <f t="shared" si="542"/>
        <v>50.396825396825399</v>
      </c>
      <c r="AA3471" t="s">
        <v>8313</v>
      </c>
      <c r="AB3471" t="s">
        <v>8314</v>
      </c>
      <c r="AC3471">
        <f>1</f>
        <v>1</v>
      </c>
    </row>
    <row r="3472" spans="1:29" ht="28.8" x14ac:dyDescent="0.3">
      <c r="A3472">
        <v>3470</v>
      </c>
      <c r="B3472" s="1" t="s">
        <v>3469</v>
      </c>
      <c r="C3472" s="1" t="s">
        <v>7580</v>
      </c>
      <c r="D3472">
        <v>250</v>
      </c>
      <c r="E3472">
        <f>VLOOKUP(D3472,LU_A!$C$2:$D$13,1,TRUE)</f>
        <v>0</v>
      </c>
      <c r="F3472" t="str">
        <f>VLOOKUP($D3472,LU_A!$C$2:$D$13,2,TRUE)</f>
        <v>SmA</v>
      </c>
      <c r="G3472">
        <v>375</v>
      </c>
      <c r="H3472" t="s">
        <v>8219</v>
      </c>
      <c r="I3472" t="s">
        <v>8224</v>
      </c>
      <c r="J3472" t="s">
        <v>8246</v>
      </c>
      <c r="K3472">
        <v>1468618680</v>
      </c>
      <c r="L3472" s="8">
        <f t="shared" si="540"/>
        <v>42566.901388888888</v>
      </c>
      <c r="M3472" s="8">
        <f t="shared" si="543"/>
        <v>42566</v>
      </c>
      <c r="N3472" s="9">
        <f t="shared" si="544"/>
        <v>0.90138888888759539</v>
      </c>
      <c r="O3472">
        <v>1465345902</v>
      </c>
      <c r="P3472" s="8">
        <f t="shared" si="541"/>
        <v>42529.022013888884</v>
      </c>
      <c r="Q3472" s="8">
        <f t="shared" si="545"/>
        <v>42529</v>
      </c>
      <c r="R3472" s="9">
        <f t="shared" si="546"/>
        <v>2.2013888883520849E-2</v>
      </c>
      <c r="S3472" t="b">
        <v>0</v>
      </c>
      <c r="T3472">
        <v>9</v>
      </c>
      <c r="U3472">
        <f t="shared" si="547"/>
        <v>9</v>
      </c>
      <c r="V3472" t="str">
        <f t="shared" si="548"/>
        <v/>
      </c>
      <c r="W3472" t="b">
        <v>1</v>
      </c>
      <c r="X3472" t="s">
        <v>8269</v>
      </c>
      <c r="Y3472" s="3">
        <f t="shared" si="549"/>
        <v>1.5</v>
      </c>
      <c r="Z3472" s="4">
        <f t="shared" si="542"/>
        <v>41.666666666666664</v>
      </c>
      <c r="AA3472" t="s">
        <v>8313</v>
      </c>
      <c r="AB3472" t="s">
        <v>8314</v>
      </c>
      <c r="AC3472">
        <f>1</f>
        <v>1</v>
      </c>
    </row>
    <row r="3473" spans="1:29" ht="43.2" x14ac:dyDescent="0.3">
      <c r="A3473">
        <v>3471</v>
      </c>
      <c r="B3473" s="1" t="s">
        <v>3470</v>
      </c>
      <c r="C3473" s="1" t="s">
        <v>7581</v>
      </c>
      <c r="D3473">
        <v>500</v>
      </c>
      <c r="E3473">
        <f>VLOOKUP(D3473,LU_A!$C$2:$D$13,1,TRUE)</f>
        <v>0</v>
      </c>
      <c r="F3473" t="str">
        <f>VLOOKUP($D3473,LU_A!$C$2:$D$13,2,TRUE)</f>
        <v>SmA</v>
      </c>
      <c r="G3473">
        <v>1073</v>
      </c>
      <c r="H3473" t="s">
        <v>8219</v>
      </c>
      <c r="I3473" t="s">
        <v>8225</v>
      </c>
      <c r="J3473" t="s">
        <v>8247</v>
      </c>
      <c r="K3473">
        <v>1409515200</v>
      </c>
      <c r="L3473" s="8">
        <f t="shared" si="540"/>
        <v>41882.833333333336</v>
      </c>
      <c r="M3473" s="8">
        <f t="shared" si="543"/>
        <v>41882</v>
      </c>
      <c r="N3473" s="9">
        <f t="shared" si="544"/>
        <v>0.83333333333575865</v>
      </c>
      <c r="O3473">
        <v>1405971690</v>
      </c>
      <c r="P3473" s="8">
        <f t="shared" si="541"/>
        <v>41841.820486111108</v>
      </c>
      <c r="Q3473" s="8">
        <f t="shared" si="545"/>
        <v>41841</v>
      </c>
      <c r="R3473" s="9">
        <f t="shared" si="546"/>
        <v>0.82048611110803904</v>
      </c>
      <c r="S3473" t="b">
        <v>0</v>
      </c>
      <c r="T3473">
        <v>30</v>
      </c>
      <c r="U3473">
        <f t="shared" si="547"/>
        <v>30</v>
      </c>
      <c r="V3473" t="str">
        <f t="shared" si="548"/>
        <v/>
      </c>
      <c r="W3473" t="b">
        <v>1</v>
      </c>
      <c r="X3473" t="s">
        <v>8269</v>
      </c>
      <c r="Y3473" s="3">
        <f t="shared" si="549"/>
        <v>2.1459999999999999</v>
      </c>
      <c r="Z3473" s="4">
        <f t="shared" si="542"/>
        <v>35.766666666666666</v>
      </c>
      <c r="AA3473" t="s">
        <v>8313</v>
      </c>
      <c r="AB3473" t="s">
        <v>8314</v>
      </c>
      <c r="AC3473">
        <f>1</f>
        <v>1</v>
      </c>
    </row>
    <row r="3474" spans="1:29" ht="43.2" x14ac:dyDescent="0.3">
      <c r="A3474">
        <v>3472</v>
      </c>
      <c r="B3474" s="1" t="s">
        <v>3471</v>
      </c>
      <c r="C3474" s="1" t="s">
        <v>7582</v>
      </c>
      <c r="D3474">
        <v>2000</v>
      </c>
      <c r="E3474">
        <f>VLOOKUP(D3474,LU_A!$C$2:$D$13,1,TRUE)</f>
        <v>1000</v>
      </c>
      <c r="F3474" t="str">
        <f>VLOOKUP($D3474,LU_A!$C$2:$D$13,2,TRUE)</f>
        <v>SmB</v>
      </c>
      <c r="G3474">
        <v>2041</v>
      </c>
      <c r="H3474" t="s">
        <v>8219</v>
      </c>
      <c r="I3474" t="s">
        <v>8224</v>
      </c>
      <c r="J3474" t="s">
        <v>8246</v>
      </c>
      <c r="K3474">
        <v>1415253540</v>
      </c>
      <c r="L3474" s="8">
        <f t="shared" si="540"/>
        <v>41949.249305555553</v>
      </c>
      <c r="M3474" s="8">
        <f t="shared" si="543"/>
        <v>41949</v>
      </c>
      <c r="N3474" s="9">
        <f t="shared" si="544"/>
        <v>0.24930555555329192</v>
      </c>
      <c r="O3474">
        <v>1413432331</v>
      </c>
      <c r="P3474" s="8">
        <f t="shared" si="541"/>
        <v>41928.170497685183</v>
      </c>
      <c r="Q3474" s="8">
        <f t="shared" si="545"/>
        <v>41928</v>
      </c>
      <c r="R3474" s="9">
        <f t="shared" si="546"/>
        <v>0.1704976851833635</v>
      </c>
      <c r="S3474" t="b">
        <v>0</v>
      </c>
      <c r="T3474">
        <v>23</v>
      </c>
      <c r="U3474">
        <f t="shared" si="547"/>
        <v>23</v>
      </c>
      <c r="V3474" t="str">
        <f t="shared" si="548"/>
        <v/>
      </c>
      <c r="W3474" t="b">
        <v>1</v>
      </c>
      <c r="X3474" t="s">
        <v>8269</v>
      </c>
      <c r="Y3474" s="3">
        <f t="shared" si="549"/>
        <v>1.0205</v>
      </c>
      <c r="Z3474" s="4">
        <f t="shared" si="542"/>
        <v>88.739130434782609</v>
      </c>
      <c r="AA3474" t="s">
        <v>8313</v>
      </c>
      <c r="AB3474" t="s">
        <v>8314</v>
      </c>
      <c r="AC3474">
        <f>1</f>
        <v>1</v>
      </c>
    </row>
    <row r="3475" spans="1:29" ht="43.2" x14ac:dyDescent="0.3">
      <c r="A3475">
        <v>3473</v>
      </c>
      <c r="B3475" s="1" t="s">
        <v>3472</v>
      </c>
      <c r="C3475" s="1" t="s">
        <v>7583</v>
      </c>
      <c r="D3475">
        <v>4900</v>
      </c>
      <c r="E3475">
        <f>VLOOKUP(D3475,LU_A!$C$2:$D$13,1,TRUE)</f>
        <v>1000</v>
      </c>
      <c r="F3475" t="str">
        <f>VLOOKUP($D3475,LU_A!$C$2:$D$13,2,TRUE)</f>
        <v>SmB</v>
      </c>
      <c r="G3475">
        <v>4900</v>
      </c>
      <c r="H3475" t="s">
        <v>8219</v>
      </c>
      <c r="I3475" t="s">
        <v>8224</v>
      </c>
      <c r="J3475" t="s">
        <v>8246</v>
      </c>
      <c r="K3475">
        <v>1426883220</v>
      </c>
      <c r="L3475" s="8">
        <f t="shared" si="540"/>
        <v>42083.852083333331</v>
      </c>
      <c r="M3475" s="8">
        <f t="shared" si="543"/>
        <v>42083</v>
      </c>
      <c r="N3475" s="9">
        <f t="shared" si="544"/>
        <v>0.85208333333139308</v>
      </c>
      <c r="O3475">
        <v>1425067296</v>
      </c>
      <c r="P3475" s="8">
        <f t="shared" si="541"/>
        <v>42062.834444444445</v>
      </c>
      <c r="Q3475" s="8">
        <f t="shared" si="545"/>
        <v>42062</v>
      </c>
      <c r="R3475" s="9">
        <f t="shared" si="546"/>
        <v>0.83444444444467081</v>
      </c>
      <c r="S3475" t="b">
        <v>0</v>
      </c>
      <c r="T3475">
        <v>33</v>
      </c>
      <c r="U3475">
        <f t="shared" si="547"/>
        <v>33</v>
      </c>
      <c r="V3475" t="str">
        <f t="shared" si="548"/>
        <v/>
      </c>
      <c r="W3475" t="b">
        <v>1</v>
      </c>
      <c r="X3475" t="s">
        <v>8269</v>
      </c>
      <c r="Y3475" s="3">
        <f t="shared" si="549"/>
        <v>1</v>
      </c>
      <c r="Z3475" s="4">
        <f t="shared" si="542"/>
        <v>148.4848484848485</v>
      </c>
      <c r="AA3475" t="s">
        <v>8313</v>
      </c>
      <c r="AB3475" t="s">
        <v>8314</v>
      </c>
      <c r="AC3475">
        <f>1</f>
        <v>1</v>
      </c>
    </row>
    <row r="3476" spans="1:29" ht="43.2" x14ac:dyDescent="0.3">
      <c r="A3476">
        <v>3474</v>
      </c>
      <c r="B3476" s="1" t="s">
        <v>3473</v>
      </c>
      <c r="C3476" s="1" t="s">
        <v>7584</v>
      </c>
      <c r="D3476">
        <v>2000</v>
      </c>
      <c r="E3476">
        <f>VLOOKUP(D3476,LU_A!$C$2:$D$13,1,TRUE)</f>
        <v>1000</v>
      </c>
      <c r="F3476" t="str">
        <f>VLOOKUP($D3476,LU_A!$C$2:$D$13,2,TRUE)</f>
        <v>SmB</v>
      </c>
      <c r="G3476">
        <v>2020</v>
      </c>
      <c r="H3476" t="s">
        <v>8219</v>
      </c>
      <c r="I3476" t="s">
        <v>8225</v>
      </c>
      <c r="J3476" t="s">
        <v>8247</v>
      </c>
      <c r="K3476">
        <v>1469016131</v>
      </c>
      <c r="L3476" s="8">
        <f t="shared" si="540"/>
        <v>42571.501516203702</v>
      </c>
      <c r="M3476" s="8">
        <f t="shared" si="543"/>
        <v>42571</v>
      </c>
      <c r="N3476" s="9">
        <f t="shared" si="544"/>
        <v>0.50151620370161254</v>
      </c>
      <c r="O3476">
        <v>1466424131</v>
      </c>
      <c r="P3476" s="8">
        <f t="shared" si="541"/>
        <v>42541.501516203702</v>
      </c>
      <c r="Q3476" s="8">
        <f t="shared" si="545"/>
        <v>42541</v>
      </c>
      <c r="R3476" s="9">
        <f t="shared" si="546"/>
        <v>0.50151620370161254</v>
      </c>
      <c r="S3476" t="b">
        <v>0</v>
      </c>
      <c r="T3476">
        <v>39</v>
      </c>
      <c r="U3476">
        <f t="shared" si="547"/>
        <v>39</v>
      </c>
      <c r="V3476" t="str">
        <f t="shared" si="548"/>
        <v/>
      </c>
      <c r="W3476" t="b">
        <v>1</v>
      </c>
      <c r="X3476" t="s">
        <v>8269</v>
      </c>
      <c r="Y3476" s="3">
        <f t="shared" si="549"/>
        <v>1.01</v>
      </c>
      <c r="Z3476" s="4">
        <f t="shared" si="542"/>
        <v>51.794871794871796</v>
      </c>
      <c r="AA3476" t="s">
        <v>8313</v>
      </c>
      <c r="AB3476" t="s">
        <v>8314</v>
      </c>
      <c r="AC3476">
        <f>1</f>
        <v>1</v>
      </c>
    </row>
    <row r="3477" spans="1:29" ht="43.2" x14ac:dyDescent="0.3">
      <c r="A3477">
        <v>3475</v>
      </c>
      <c r="B3477" s="1" t="s">
        <v>3474</v>
      </c>
      <c r="C3477" s="1" t="s">
        <v>7585</v>
      </c>
      <c r="D3477">
        <v>300</v>
      </c>
      <c r="E3477">
        <f>VLOOKUP(D3477,LU_A!$C$2:$D$13,1,TRUE)</f>
        <v>0</v>
      </c>
      <c r="F3477" t="str">
        <f>VLOOKUP($D3477,LU_A!$C$2:$D$13,2,TRUE)</f>
        <v>SmA</v>
      </c>
      <c r="G3477">
        <v>340</v>
      </c>
      <c r="H3477" t="s">
        <v>8219</v>
      </c>
      <c r="I3477" t="s">
        <v>8225</v>
      </c>
      <c r="J3477" t="s">
        <v>8247</v>
      </c>
      <c r="K3477">
        <v>1414972800</v>
      </c>
      <c r="L3477" s="8">
        <f t="shared" si="540"/>
        <v>41946</v>
      </c>
      <c r="M3477" s="8">
        <f t="shared" si="543"/>
        <v>41946</v>
      </c>
      <c r="N3477" s="9">
        <f t="shared" si="544"/>
        <v>0</v>
      </c>
      <c r="O3477">
        <v>1412629704</v>
      </c>
      <c r="P3477" s="8">
        <f t="shared" si="541"/>
        <v>41918.880833333329</v>
      </c>
      <c r="Q3477" s="8">
        <f t="shared" si="545"/>
        <v>41918</v>
      </c>
      <c r="R3477" s="9">
        <f t="shared" si="546"/>
        <v>0.88083333332906477</v>
      </c>
      <c r="S3477" t="b">
        <v>0</v>
      </c>
      <c r="T3477">
        <v>17</v>
      </c>
      <c r="U3477">
        <f t="shared" si="547"/>
        <v>17</v>
      </c>
      <c r="V3477" t="str">
        <f t="shared" si="548"/>
        <v/>
      </c>
      <c r="W3477" t="b">
        <v>1</v>
      </c>
      <c r="X3477" t="s">
        <v>8269</v>
      </c>
      <c r="Y3477" s="3">
        <f t="shared" si="549"/>
        <v>1.1333333333333333</v>
      </c>
      <c r="Z3477" s="4">
        <f t="shared" si="542"/>
        <v>20</v>
      </c>
      <c r="AA3477" t="s">
        <v>8313</v>
      </c>
      <c r="AB3477" t="s">
        <v>8314</v>
      </c>
      <c r="AC3477">
        <f>1</f>
        <v>1</v>
      </c>
    </row>
    <row r="3478" spans="1:29" ht="43.2" x14ac:dyDescent="0.3">
      <c r="A3478">
        <v>3476</v>
      </c>
      <c r="B3478" s="1" t="s">
        <v>3475</v>
      </c>
      <c r="C3478" s="1" t="s">
        <v>7586</v>
      </c>
      <c r="D3478">
        <v>300</v>
      </c>
      <c r="E3478">
        <f>VLOOKUP(D3478,LU_A!$C$2:$D$13,1,TRUE)</f>
        <v>0</v>
      </c>
      <c r="F3478" t="str">
        <f>VLOOKUP($D3478,LU_A!$C$2:$D$13,2,TRUE)</f>
        <v>SmA</v>
      </c>
      <c r="G3478">
        <v>312</v>
      </c>
      <c r="H3478" t="s">
        <v>8219</v>
      </c>
      <c r="I3478" t="s">
        <v>8224</v>
      </c>
      <c r="J3478" t="s">
        <v>8246</v>
      </c>
      <c r="K3478">
        <v>1414378800</v>
      </c>
      <c r="L3478" s="8">
        <f t="shared" si="540"/>
        <v>41939.125</v>
      </c>
      <c r="M3478" s="8">
        <f t="shared" si="543"/>
        <v>41939</v>
      </c>
      <c r="N3478" s="9">
        <f t="shared" si="544"/>
        <v>0.125</v>
      </c>
      <c r="O3478">
        <v>1412836990</v>
      </c>
      <c r="P3478" s="8">
        <f t="shared" si="541"/>
        <v>41921.279976851853</v>
      </c>
      <c r="Q3478" s="8">
        <f t="shared" si="545"/>
        <v>41921</v>
      </c>
      <c r="R3478" s="9">
        <f t="shared" si="546"/>
        <v>0.2799768518525525</v>
      </c>
      <c r="S3478" t="b">
        <v>0</v>
      </c>
      <c r="T3478">
        <v>6</v>
      </c>
      <c r="U3478">
        <f t="shared" si="547"/>
        <v>6</v>
      </c>
      <c r="V3478" t="str">
        <f t="shared" si="548"/>
        <v/>
      </c>
      <c r="W3478" t="b">
        <v>1</v>
      </c>
      <c r="X3478" t="s">
        <v>8269</v>
      </c>
      <c r="Y3478" s="3">
        <f t="shared" si="549"/>
        <v>1.04</v>
      </c>
      <c r="Z3478" s="4">
        <f t="shared" si="542"/>
        <v>52</v>
      </c>
      <c r="AA3478" t="s">
        <v>8313</v>
      </c>
      <c r="AB3478" t="s">
        <v>8314</v>
      </c>
      <c r="AC3478">
        <f>1</f>
        <v>1</v>
      </c>
    </row>
    <row r="3479" spans="1:29" ht="43.2" x14ac:dyDescent="0.3">
      <c r="A3479">
        <v>3477</v>
      </c>
      <c r="B3479" s="1" t="s">
        <v>3476</v>
      </c>
      <c r="C3479" s="1" t="s">
        <v>7587</v>
      </c>
      <c r="D3479">
        <v>1800</v>
      </c>
      <c r="E3479">
        <f>VLOOKUP(D3479,LU_A!$C$2:$D$13,1,TRUE)</f>
        <v>1000</v>
      </c>
      <c r="F3479" t="str">
        <f>VLOOKUP($D3479,LU_A!$C$2:$D$13,2,TRUE)</f>
        <v>SmB</v>
      </c>
      <c r="G3479">
        <v>2076</v>
      </c>
      <c r="H3479" t="s">
        <v>8219</v>
      </c>
      <c r="I3479" t="s">
        <v>8224</v>
      </c>
      <c r="J3479" t="s">
        <v>8246</v>
      </c>
      <c r="K3479">
        <v>1431831600</v>
      </c>
      <c r="L3479" s="8">
        <f t="shared" si="540"/>
        <v>42141.125</v>
      </c>
      <c r="M3479" s="8">
        <f t="shared" si="543"/>
        <v>42141</v>
      </c>
      <c r="N3479" s="9">
        <f t="shared" si="544"/>
        <v>0.125</v>
      </c>
      <c r="O3479">
        <v>1430761243</v>
      </c>
      <c r="P3479" s="8">
        <f t="shared" si="541"/>
        <v>42128.736608796295</v>
      </c>
      <c r="Q3479" s="8">
        <f t="shared" si="545"/>
        <v>42128</v>
      </c>
      <c r="R3479" s="9">
        <f t="shared" si="546"/>
        <v>0.73660879629460396</v>
      </c>
      <c r="S3479" t="b">
        <v>0</v>
      </c>
      <c r="T3479">
        <v>39</v>
      </c>
      <c r="U3479">
        <f t="shared" si="547"/>
        <v>39</v>
      </c>
      <c r="V3479" t="str">
        <f t="shared" si="548"/>
        <v/>
      </c>
      <c r="W3479" t="b">
        <v>1</v>
      </c>
      <c r="X3479" t="s">
        <v>8269</v>
      </c>
      <c r="Y3479" s="3">
        <f t="shared" si="549"/>
        <v>1.1533333333333333</v>
      </c>
      <c r="Z3479" s="4">
        <f t="shared" si="542"/>
        <v>53.230769230769234</v>
      </c>
      <c r="AA3479" t="s">
        <v>8313</v>
      </c>
      <c r="AB3479" t="s">
        <v>8314</v>
      </c>
      <c r="AC3479">
        <f>1</f>
        <v>1</v>
      </c>
    </row>
    <row r="3480" spans="1:29" ht="43.2" x14ac:dyDescent="0.3">
      <c r="A3480">
        <v>3478</v>
      </c>
      <c r="B3480" s="1" t="s">
        <v>3477</v>
      </c>
      <c r="C3480" s="1" t="s">
        <v>7588</v>
      </c>
      <c r="D3480">
        <v>2000</v>
      </c>
      <c r="E3480">
        <f>VLOOKUP(D3480,LU_A!$C$2:$D$13,1,TRUE)</f>
        <v>1000</v>
      </c>
      <c r="F3480" t="str">
        <f>VLOOKUP($D3480,LU_A!$C$2:$D$13,2,TRUE)</f>
        <v>SmB</v>
      </c>
      <c r="G3480">
        <v>2257</v>
      </c>
      <c r="H3480" t="s">
        <v>8219</v>
      </c>
      <c r="I3480" t="s">
        <v>8224</v>
      </c>
      <c r="J3480" t="s">
        <v>8246</v>
      </c>
      <c r="K3480">
        <v>1426539600</v>
      </c>
      <c r="L3480" s="8">
        <f t="shared" si="540"/>
        <v>42079.875</v>
      </c>
      <c r="M3480" s="8">
        <f t="shared" si="543"/>
        <v>42079</v>
      </c>
      <c r="N3480" s="9">
        <f t="shared" si="544"/>
        <v>0.875</v>
      </c>
      <c r="O3480">
        <v>1424296822</v>
      </c>
      <c r="P3480" s="8">
        <f t="shared" si="541"/>
        <v>42053.916921296302</v>
      </c>
      <c r="Q3480" s="8">
        <f t="shared" si="545"/>
        <v>42053</v>
      </c>
      <c r="R3480" s="9">
        <f t="shared" si="546"/>
        <v>0.916921296302462</v>
      </c>
      <c r="S3480" t="b">
        <v>0</v>
      </c>
      <c r="T3480">
        <v>57</v>
      </c>
      <c r="U3480">
        <f t="shared" si="547"/>
        <v>57</v>
      </c>
      <c r="V3480" t="str">
        <f t="shared" si="548"/>
        <v/>
      </c>
      <c r="W3480" t="b">
        <v>1</v>
      </c>
      <c r="X3480" t="s">
        <v>8269</v>
      </c>
      <c r="Y3480" s="3">
        <f t="shared" si="549"/>
        <v>1.1285000000000001</v>
      </c>
      <c r="Z3480" s="4">
        <f t="shared" si="542"/>
        <v>39.596491228070178</v>
      </c>
      <c r="AA3480" t="s">
        <v>8313</v>
      </c>
      <c r="AB3480" t="s">
        <v>8314</v>
      </c>
      <c r="AC3480">
        <f>1</f>
        <v>1</v>
      </c>
    </row>
    <row r="3481" spans="1:29" ht="43.2" x14ac:dyDescent="0.3">
      <c r="A3481">
        <v>3479</v>
      </c>
      <c r="B3481" s="1" t="s">
        <v>3478</v>
      </c>
      <c r="C3481" s="1" t="s">
        <v>7589</v>
      </c>
      <c r="D3481">
        <v>1500</v>
      </c>
      <c r="E3481">
        <f>VLOOKUP(D3481,LU_A!$C$2:$D$13,1,TRUE)</f>
        <v>1000</v>
      </c>
      <c r="F3481" t="str">
        <f>VLOOKUP($D3481,LU_A!$C$2:$D$13,2,TRUE)</f>
        <v>SmB</v>
      </c>
      <c r="G3481">
        <v>1918</v>
      </c>
      <c r="H3481" t="s">
        <v>8219</v>
      </c>
      <c r="I3481" t="s">
        <v>8225</v>
      </c>
      <c r="J3481" t="s">
        <v>8247</v>
      </c>
      <c r="K3481">
        <v>1403382680</v>
      </c>
      <c r="L3481" s="8">
        <f t="shared" si="540"/>
        <v>41811.855092592588</v>
      </c>
      <c r="M3481" s="8">
        <f t="shared" si="543"/>
        <v>41811</v>
      </c>
      <c r="N3481" s="9">
        <f t="shared" si="544"/>
        <v>0.85509259258833481</v>
      </c>
      <c r="O3481">
        <v>1400790680</v>
      </c>
      <c r="P3481" s="8">
        <f t="shared" si="541"/>
        <v>41781.855092592588</v>
      </c>
      <c r="Q3481" s="8">
        <f t="shared" si="545"/>
        <v>41781</v>
      </c>
      <c r="R3481" s="9">
        <f t="shared" si="546"/>
        <v>0.85509259258833481</v>
      </c>
      <c r="S3481" t="b">
        <v>0</v>
      </c>
      <c r="T3481">
        <v>56</v>
      </c>
      <c r="U3481">
        <f t="shared" si="547"/>
        <v>56</v>
      </c>
      <c r="V3481" t="str">
        <f t="shared" si="548"/>
        <v/>
      </c>
      <c r="W3481" t="b">
        <v>1</v>
      </c>
      <c r="X3481" t="s">
        <v>8269</v>
      </c>
      <c r="Y3481" s="3">
        <f t="shared" si="549"/>
        <v>1.2786666666666666</v>
      </c>
      <c r="Z3481" s="4">
        <f t="shared" si="542"/>
        <v>34.25</v>
      </c>
      <c r="AA3481" t="s">
        <v>8313</v>
      </c>
      <c r="AB3481" t="s">
        <v>8314</v>
      </c>
      <c r="AC3481">
        <f>1</f>
        <v>1</v>
      </c>
    </row>
    <row r="3482" spans="1:29" ht="43.2" x14ac:dyDescent="0.3">
      <c r="A3482">
        <v>3480</v>
      </c>
      <c r="B3482" s="1" t="s">
        <v>3479</v>
      </c>
      <c r="C3482" s="1" t="s">
        <v>7590</v>
      </c>
      <c r="D3482">
        <v>1500</v>
      </c>
      <c r="E3482">
        <f>VLOOKUP(D3482,LU_A!$C$2:$D$13,1,TRUE)</f>
        <v>1000</v>
      </c>
      <c r="F3482" t="str">
        <f>VLOOKUP($D3482,LU_A!$C$2:$D$13,2,TRUE)</f>
        <v>SmB</v>
      </c>
      <c r="G3482">
        <v>2140</v>
      </c>
      <c r="H3482" t="s">
        <v>8219</v>
      </c>
      <c r="I3482" t="s">
        <v>8224</v>
      </c>
      <c r="J3482" t="s">
        <v>8246</v>
      </c>
      <c r="K3482">
        <v>1436562000</v>
      </c>
      <c r="L3482" s="8">
        <f t="shared" si="540"/>
        <v>42195.875</v>
      </c>
      <c r="M3482" s="8">
        <f t="shared" si="543"/>
        <v>42195</v>
      </c>
      <c r="N3482" s="9">
        <f t="shared" si="544"/>
        <v>0.875</v>
      </c>
      <c r="O3482">
        <v>1434440227</v>
      </c>
      <c r="P3482" s="8">
        <f t="shared" si="541"/>
        <v>42171.317442129628</v>
      </c>
      <c r="Q3482" s="8">
        <f t="shared" si="545"/>
        <v>42171</v>
      </c>
      <c r="R3482" s="9">
        <f t="shared" si="546"/>
        <v>0.31744212962803431</v>
      </c>
      <c r="S3482" t="b">
        <v>0</v>
      </c>
      <c r="T3482">
        <v>13</v>
      </c>
      <c r="U3482">
        <f t="shared" si="547"/>
        <v>13</v>
      </c>
      <c r="V3482" t="str">
        <f t="shared" si="548"/>
        <v/>
      </c>
      <c r="W3482" t="b">
        <v>1</v>
      </c>
      <c r="X3482" t="s">
        <v>8269</v>
      </c>
      <c r="Y3482" s="3">
        <f t="shared" si="549"/>
        <v>1.4266666666666667</v>
      </c>
      <c r="Z3482" s="4">
        <f t="shared" si="542"/>
        <v>164.61538461538461</v>
      </c>
      <c r="AA3482" t="s">
        <v>8313</v>
      </c>
      <c r="AB3482" t="s">
        <v>8314</v>
      </c>
      <c r="AC3482">
        <f>1</f>
        <v>1</v>
      </c>
    </row>
    <row r="3483" spans="1:29" ht="43.2" x14ac:dyDescent="0.3">
      <c r="A3483">
        <v>3481</v>
      </c>
      <c r="B3483" s="1" t="s">
        <v>3480</v>
      </c>
      <c r="C3483" s="1" t="s">
        <v>7591</v>
      </c>
      <c r="D3483">
        <v>10000</v>
      </c>
      <c r="E3483">
        <f>VLOOKUP(D3483,LU_A!$C$2:$D$13,1,TRUE)</f>
        <v>10000</v>
      </c>
      <c r="F3483" t="str">
        <f>VLOOKUP($D3483,LU_A!$C$2:$D$13,2,TRUE)</f>
        <v>SmD</v>
      </c>
      <c r="G3483">
        <v>11880</v>
      </c>
      <c r="H3483" t="s">
        <v>8219</v>
      </c>
      <c r="I3483" t="s">
        <v>8226</v>
      </c>
      <c r="J3483" t="s">
        <v>8248</v>
      </c>
      <c r="K3483">
        <v>1420178188</v>
      </c>
      <c r="L3483" s="8">
        <f t="shared" si="540"/>
        <v>42006.24754629629</v>
      </c>
      <c r="M3483" s="8">
        <f t="shared" si="543"/>
        <v>42006</v>
      </c>
      <c r="N3483" s="9">
        <f t="shared" si="544"/>
        <v>0.24754629629023839</v>
      </c>
      <c r="O3483">
        <v>1418709388</v>
      </c>
      <c r="P3483" s="8">
        <f t="shared" si="541"/>
        <v>41989.24754629629</v>
      </c>
      <c r="Q3483" s="8">
        <f t="shared" si="545"/>
        <v>41989</v>
      </c>
      <c r="R3483" s="9">
        <f t="shared" si="546"/>
        <v>0.24754629629023839</v>
      </c>
      <c r="S3483" t="b">
        <v>0</v>
      </c>
      <c r="T3483">
        <v>95</v>
      </c>
      <c r="U3483">
        <f t="shared" si="547"/>
        <v>95</v>
      </c>
      <c r="V3483" t="str">
        <f t="shared" si="548"/>
        <v/>
      </c>
      <c r="W3483" t="b">
        <v>1</v>
      </c>
      <c r="X3483" t="s">
        <v>8269</v>
      </c>
      <c r="Y3483" s="3">
        <f t="shared" si="549"/>
        <v>1.1879999999999999</v>
      </c>
      <c r="Z3483" s="4">
        <f t="shared" si="542"/>
        <v>125.05263157894737</v>
      </c>
      <c r="AA3483" t="s">
        <v>8313</v>
      </c>
      <c r="AB3483" t="s">
        <v>8314</v>
      </c>
      <c r="AC3483">
        <f>1</f>
        <v>1</v>
      </c>
    </row>
    <row r="3484" spans="1:29" ht="43.2" x14ac:dyDescent="0.3">
      <c r="A3484">
        <v>3482</v>
      </c>
      <c r="B3484" s="1" t="s">
        <v>3481</v>
      </c>
      <c r="C3484" s="1" t="s">
        <v>7592</v>
      </c>
      <c r="D3484">
        <v>3000</v>
      </c>
      <c r="E3484">
        <f>VLOOKUP(D3484,LU_A!$C$2:$D$13,1,TRUE)</f>
        <v>1000</v>
      </c>
      <c r="F3484" t="str">
        <f>VLOOKUP($D3484,LU_A!$C$2:$D$13,2,TRUE)</f>
        <v>SmB</v>
      </c>
      <c r="G3484">
        <v>4150</v>
      </c>
      <c r="H3484" t="s">
        <v>8219</v>
      </c>
      <c r="I3484" t="s">
        <v>8225</v>
      </c>
      <c r="J3484" t="s">
        <v>8247</v>
      </c>
      <c r="K3484">
        <v>1404671466</v>
      </c>
      <c r="L3484" s="8">
        <f t="shared" si="540"/>
        <v>41826.771597222221</v>
      </c>
      <c r="M3484" s="8">
        <f t="shared" si="543"/>
        <v>41826</v>
      </c>
      <c r="N3484" s="9">
        <f t="shared" si="544"/>
        <v>0.77159722222131677</v>
      </c>
      <c r="O3484">
        <v>1402079466</v>
      </c>
      <c r="P3484" s="8">
        <f t="shared" si="541"/>
        <v>41796.771597222221</v>
      </c>
      <c r="Q3484" s="8">
        <f t="shared" si="545"/>
        <v>41796</v>
      </c>
      <c r="R3484" s="9">
        <f t="shared" si="546"/>
        <v>0.77159722222131677</v>
      </c>
      <c r="S3484" t="b">
        <v>0</v>
      </c>
      <c r="T3484">
        <v>80</v>
      </c>
      <c r="U3484">
        <f t="shared" si="547"/>
        <v>80</v>
      </c>
      <c r="V3484" t="str">
        <f t="shared" si="548"/>
        <v/>
      </c>
      <c r="W3484" t="b">
        <v>1</v>
      </c>
      <c r="X3484" t="s">
        <v>8269</v>
      </c>
      <c r="Y3484" s="3">
        <f t="shared" si="549"/>
        <v>1.3833333333333333</v>
      </c>
      <c r="Z3484" s="4">
        <f t="shared" si="542"/>
        <v>51.875</v>
      </c>
      <c r="AA3484" t="s">
        <v>8313</v>
      </c>
      <c r="AB3484" t="s">
        <v>8314</v>
      </c>
      <c r="AC3484">
        <f>1</f>
        <v>1</v>
      </c>
    </row>
    <row r="3485" spans="1:29" ht="43.2" x14ac:dyDescent="0.3">
      <c r="A3485">
        <v>3483</v>
      </c>
      <c r="B3485" s="1" t="s">
        <v>3482</v>
      </c>
      <c r="C3485" s="1" t="s">
        <v>7593</v>
      </c>
      <c r="D3485">
        <v>3350</v>
      </c>
      <c r="E3485">
        <f>VLOOKUP(D3485,LU_A!$C$2:$D$13,1,TRUE)</f>
        <v>1000</v>
      </c>
      <c r="F3485" t="str">
        <f>VLOOKUP($D3485,LU_A!$C$2:$D$13,2,TRUE)</f>
        <v>SmB</v>
      </c>
      <c r="G3485">
        <v>5358</v>
      </c>
      <c r="H3485" t="s">
        <v>8219</v>
      </c>
      <c r="I3485" t="s">
        <v>8224</v>
      </c>
      <c r="J3485" t="s">
        <v>8246</v>
      </c>
      <c r="K3485">
        <v>1404403381</v>
      </c>
      <c r="L3485" s="8">
        <f t="shared" si="540"/>
        <v>41823.668761574074</v>
      </c>
      <c r="M3485" s="8">
        <f t="shared" si="543"/>
        <v>41823</v>
      </c>
      <c r="N3485" s="9">
        <f t="shared" si="544"/>
        <v>0.66876157407386927</v>
      </c>
      <c r="O3485">
        <v>1401811381</v>
      </c>
      <c r="P3485" s="8">
        <f t="shared" si="541"/>
        <v>41793.668761574074</v>
      </c>
      <c r="Q3485" s="8">
        <f t="shared" si="545"/>
        <v>41793</v>
      </c>
      <c r="R3485" s="9">
        <f t="shared" si="546"/>
        <v>0.66876157407386927</v>
      </c>
      <c r="S3485" t="b">
        <v>0</v>
      </c>
      <c r="T3485">
        <v>133</v>
      </c>
      <c r="U3485">
        <f t="shared" si="547"/>
        <v>133</v>
      </c>
      <c r="V3485" t="str">
        <f t="shared" si="548"/>
        <v/>
      </c>
      <c r="W3485" t="b">
        <v>1</v>
      </c>
      <c r="X3485" t="s">
        <v>8269</v>
      </c>
      <c r="Y3485" s="3">
        <f t="shared" si="549"/>
        <v>1.599402985074627</v>
      </c>
      <c r="Z3485" s="4">
        <f t="shared" si="542"/>
        <v>40.285714285714285</v>
      </c>
      <c r="AA3485" t="s">
        <v>8313</v>
      </c>
      <c r="AB3485" t="s">
        <v>8314</v>
      </c>
      <c r="AC3485">
        <f>1</f>
        <v>1</v>
      </c>
    </row>
    <row r="3486" spans="1:29" ht="57.6" x14ac:dyDescent="0.3">
      <c r="A3486">
        <v>3484</v>
      </c>
      <c r="B3486" s="1" t="s">
        <v>3483</v>
      </c>
      <c r="C3486" s="1" t="s">
        <v>7594</v>
      </c>
      <c r="D3486">
        <v>2500</v>
      </c>
      <c r="E3486">
        <f>VLOOKUP(D3486,LU_A!$C$2:$D$13,1,TRUE)</f>
        <v>1000</v>
      </c>
      <c r="F3486" t="str">
        <f>VLOOKUP($D3486,LU_A!$C$2:$D$13,2,TRUE)</f>
        <v>SmB</v>
      </c>
      <c r="G3486">
        <v>2856</v>
      </c>
      <c r="H3486" t="s">
        <v>8219</v>
      </c>
      <c r="I3486" t="s">
        <v>8224</v>
      </c>
      <c r="J3486" t="s">
        <v>8246</v>
      </c>
      <c r="K3486">
        <v>1466014499</v>
      </c>
      <c r="L3486" s="8">
        <f t="shared" si="540"/>
        <v>42536.760405092587</v>
      </c>
      <c r="M3486" s="8">
        <f t="shared" si="543"/>
        <v>42536</v>
      </c>
      <c r="N3486" s="9">
        <f t="shared" si="544"/>
        <v>0.7604050925874617</v>
      </c>
      <c r="O3486">
        <v>1463422499</v>
      </c>
      <c r="P3486" s="8">
        <f t="shared" si="541"/>
        <v>42506.760405092587</v>
      </c>
      <c r="Q3486" s="8">
        <f t="shared" si="545"/>
        <v>42506</v>
      </c>
      <c r="R3486" s="9">
        <f t="shared" si="546"/>
        <v>0.7604050925874617</v>
      </c>
      <c r="S3486" t="b">
        <v>0</v>
      </c>
      <c r="T3486">
        <v>44</v>
      </c>
      <c r="U3486">
        <f t="shared" si="547"/>
        <v>44</v>
      </c>
      <c r="V3486" t="str">
        <f t="shared" si="548"/>
        <v/>
      </c>
      <c r="W3486" t="b">
        <v>1</v>
      </c>
      <c r="X3486" t="s">
        <v>8269</v>
      </c>
      <c r="Y3486" s="3">
        <f t="shared" si="549"/>
        <v>1.1424000000000001</v>
      </c>
      <c r="Z3486" s="4">
        <f t="shared" si="542"/>
        <v>64.909090909090907</v>
      </c>
      <c r="AA3486" t="s">
        <v>8313</v>
      </c>
      <c r="AB3486" t="s">
        <v>8314</v>
      </c>
      <c r="AC3486">
        <f>1</f>
        <v>1</v>
      </c>
    </row>
    <row r="3487" spans="1:29" ht="43.2" x14ac:dyDescent="0.3">
      <c r="A3487">
        <v>3485</v>
      </c>
      <c r="B3487" s="1" t="s">
        <v>3484</v>
      </c>
      <c r="C3487" s="1" t="s">
        <v>7595</v>
      </c>
      <c r="D3487">
        <v>1650</v>
      </c>
      <c r="E3487">
        <f>VLOOKUP(D3487,LU_A!$C$2:$D$13,1,TRUE)</f>
        <v>1000</v>
      </c>
      <c r="F3487" t="str">
        <f>VLOOKUP($D3487,LU_A!$C$2:$D$13,2,TRUE)</f>
        <v>SmB</v>
      </c>
      <c r="G3487">
        <v>1660</v>
      </c>
      <c r="H3487" t="s">
        <v>8219</v>
      </c>
      <c r="I3487" t="s">
        <v>8224</v>
      </c>
      <c r="J3487" t="s">
        <v>8246</v>
      </c>
      <c r="K3487">
        <v>1454431080</v>
      </c>
      <c r="L3487" s="8">
        <f t="shared" si="540"/>
        <v>42402.693055555559</v>
      </c>
      <c r="M3487" s="8">
        <f t="shared" si="543"/>
        <v>42402</v>
      </c>
      <c r="N3487" s="9">
        <f t="shared" si="544"/>
        <v>0.69305555555911269</v>
      </c>
      <c r="O3487">
        <v>1451839080</v>
      </c>
      <c r="P3487" s="8">
        <f t="shared" si="541"/>
        <v>42372.693055555559</v>
      </c>
      <c r="Q3487" s="8">
        <f t="shared" si="545"/>
        <v>42372</v>
      </c>
      <c r="R3487" s="9">
        <f t="shared" si="546"/>
        <v>0.69305555555911269</v>
      </c>
      <c r="S3487" t="b">
        <v>0</v>
      </c>
      <c r="T3487">
        <v>30</v>
      </c>
      <c r="U3487">
        <f t="shared" si="547"/>
        <v>30</v>
      </c>
      <c r="V3487" t="str">
        <f t="shared" si="548"/>
        <v/>
      </c>
      <c r="W3487" t="b">
        <v>1</v>
      </c>
      <c r="X3487" t="s">
        <v>8269</v>
      </c>
      <c r="Y3487" s="3">
        <f t="shared" si="549"/>
        <v>1.0060606060606061</v>
      </c>
      <c r="Z3487" s="4">
        <f t="shared" si="542"/>
        <v>55.333333333333336</v>
      </c>
      <c r="AA3487" t="s">
        <v>8313</v>
      </c>
      <c r="AB3487" t="s">
        <v>8314</v>
      </c>
      <c r="AC3487">
        <f>1</f>
        <v>1</v>
      </c>
    </row>
    <row r="3488" spans="1:29" ht="43.2" x14ac:dyDescent="0.3">
      <c r="A3488">
        <v>3486</v>
      </c>
      <c r="B3488" s="1" t="s">
        <v>3485</v>
      </c>
      <c r="C3488" s="1" t="s">
        <v>7596</v>
      </c>
      <c r="D3488">
        <v>3000</v>
      </c>
      <c r="E3488">
        <f>VLOOKUP(D3488,LU_A!$C$2:$D$13,1,TRUE)</f>
        <v>1000</v>
      </c>
      <c r="F3488" t="str">
        <f>VLOOKUP($D3488,LU_A!$C$2:$D$13,2,TRUE)</f>
        <v>SmB</v>
      </c>
      <c r="G3488">
        <v>4656</v>
      </c>
      <c r="H3488" t="s">
        <v>8219</v>
      </c>
      <c r="I3488" t="s">
        <v>8224</v>
      </c>
      <c r="J3488" t="s">
        <v>8246</v>
      </c>
      <c r="K3488">
        <v>1433314740</v>
      </c>
      <c r="L3488" s="8">
        <f t="shared" si="540"/>
        <v>42158.290972222225</v>
      </c>
      <c r="M3488" s="8">
        <f t="shared" si="543"/>
        <v>42158</v>
      </c>
      <c r="N3488" s="9">
        <f t="shared" si="544"/>
        <v>0.29097222222480923</v>
      </c>
      <c r="O3488">
        <v>1430600401</v>
      </c>
      <c r="P3488" s="8">
        <f t="shared" si="541"/>
        <v>42126.87501157407</v>
      </c>
      <c r="Q3488" s="8">
        <f t="shared" si="545"/>
        <v>42126</v>
      </c>
      <c r="R3488" s="9">
        <f t="shared" si="546"/>
        <v>0.87501157406950369</v>
      </c>
      <c r="S3488" t="b">
        <v>0</v>
      </c>
      <c r="T3488">
        <v>56</v>
      </c>
      <c r="U3488">
        <f t="shared" si="547"/>
        <v>56</v>
      </c>
      <c r="V3488" t="str">
        <f t="shared" si="548"/>
        <v/>
      </c>
      <c r="W3488" t="b">
        <v>1</v>
      </c>
      <c r="X3488" t="s">
        <v>8269</v>
      </c>
      <c r="Y3488" s="3">
        <f t="shared" si="549"/>
        <v>1.552</v>
      </c>
      <c r="Z3488" s="4">
        <f t="shared" si="542"/>
        <v>83.142857142857139</v>
      </c>
      <c r="AA3488" t="s">
        <v>8313</v>
      </c>
      <c r="AB3488" t="s">
        <v>8314</v>
      </c>
      <c r="AC3488">
        <f>1</f>
        <v>1</v>
      </c>
    </row>
    <row r="3489" spans="1:29" ht="43.2" x14ac:dyDescent="0.3">
      <c r="A3489">
        <v>3487</v>
      </c>
      <c r="B3489" s="1" t="s">
        <v>3486</v>
      </c>
      <c r="C3489" s="1" t="s">
        <v>7597</v>
      </c>
      <c r="D3489">
        <v>2000</v>
      </c>
      <c r="E3489">
        <f>VLOOKUP(D3489,LU_A!$C$2:$D$13,1,TRUE)</f>
        <v>1000</v>
      </c>
      <c r="F3489" t="str">
        <f>VLOOKUP($D3489,LU_A!$C$2:$D$13,2,TRUE)</f>
        <v>SmB</v>
      </c>
      <c r="G3489">
        <v>2555</v>
      </c>
      <c r="H3489" t="s">
        <v>8219</v>
      </c>
      <c r="I3489" t="s">
        <v>8225</v>
      </c>
      <c r="J3489" t="s">
        <v>8247</v>
      </c>
      <c r="K3489">
        <v>1435185252</v>
      </c>
      <c r="L3489" s="8">
        <f t="shared" si="540"/>
        <v>42179.940416666665</v>
      </c>
      <c r="M3489" s="8">
        <f t="shared" si="543"/>
        <v>42179</v>
      </c>
      <c r="N3489" s="9">
        <f t="shared" si="544"/>
        <v>0.94041666666453239</v>
      </c>
      <c r="O3489">
        <v>1432593252</v>
      </c>
      <c r="P3489" s="8">
        <f t="shared" si="541"/>
        <v>42149.940416666665</v>
      </c>
      <c r="Q3489" s="8">
        <f t="shared" si="545"/>
        <v>42149</v>
      </c>
      <c r="R3489" s="9">
        <f t="shared" si="546"/>
        <v>0.94041666666453239</v>
      </c>
      <c r="S3489" t="b">
        <v>0</v>
      </c>
      <c r="T3489">
        <v>66</v>
      </c>
      <c r="U3489">
        <f t="shared" si="547"/>
        <v>66</v>
      </c>
      <c r="V3489" t="str">
        <f t="shared" si="548"/>
        <v/>
      </c>
      <c r="W3489" t="b">
        <v>1</v>
      </c>
      <c r="X3489" t="s">
        <v>8269</v>
      </c>
      <c r="Y3489" s="3">
        <f t="shared" si="549"/>
        <v>1.2775000000000001</v>
      </c>
      <c r="Z3489" s="4">
        <f t="shared" si="542"/>
        <v>38.712121212121211</v>
      </c>
      <c r="AA3489" t="s">
        <v>8313</v>
      </c>
      <c r="AB3489" t="s">
        <v>8314</v>
      </c>
      <c r="AC3489">
        <f>1</f>
        <v>1</v>
      </c>
    </row>
    <row r="3490" spans="1:29" ht="57.6" x14ac:dyDescent="0.3">
      <c r="A3490">
        <v>3488</v>
      </c>
      <c r="B3490" s="1" t="s">
        <v>3487</v>
      </c>
      <c r="C3490" s="1" t="s">
        <v>7598</v>
      </c>
      <c r="D3490">
        <v>3000</v>
      </c>
      <c r="E3490">
        <f>VLOOKUP(D3490,LU_A!$C$2:$D$13,1,TRUE)</f>
        <v>1000</v>
      </c>
      <c r="F3490" t="str">
        <f>VLOOKUP($D3490,LU_A!$C$2:$D$13,2,TRUE)</f>
        <v>SmB</v>
      </c>
      <c r="G3490">
        <v>3636</v>
      </c>
      <c r="H3490" t="s">
        <v>8219</v>
      </c>
      <c r="I3490" t="s">
        <v>8224</v>
      </c>
      <c r="J3490" t="s">
        <v>8246</v>
      </c>
      <c r="K3490">
        <v>1429286400</v>
      </c>
      <c r="L3490" s="8">
        <f t="shared" si="540"/>
        <v>42111.666666666672</v>
      </c>
      <c r="M3490" s="8">
        <f t="shared" si="543"/>
        <v>42111</v>
      </c>
      <c r="N3490" s="9">
        <f t="shared" si="544"/>
        <v>0.66666666667151731</v>
      </c>
      <c r="O3490">
        <v>1427221560</v>
      </c>
      <c r="P3490" s="8">
        <f t="shared" si="541"/>
        <v>42087.768055555556</v>
      </c>
      <c r="Q3490" s="8">
        <f t="shared" si="545"/>
        <v>42087</v>
      </c>
      <c r="R3490" s="9">
        <f t="shared" si="546"/>
        <v>0.76805555555620231</v>
      </c>
      <c r="S3490" t="b">
        <v>0</v>
      </c>
      <c r="T3490">
        <v>29</v>
      </c>
      <c r="U3490">
        <f t="shared" si="547"/>
        <v>29</v>
      </c>
      <c r="V3490" t="str">
        <f t="shared" si="548"/>
        <v/>
      </c>
      <c r="W3490" t="b">
        <v>1</v>
      </c>
      <c r="X3490" t="s">
        <v>8269</v>
      </c>
      <c r="Y3490" s="3">
        <f t="shared" si="549"/>
        <v>1.212</v>
      </c>
      <c r="Z3490" s="4">
        <f t="shared" si="542"/>
        <v>125.37931034482759</v>
      </c>
      <c r="AA3490" t="s">
        <v>8313</v>
      </c>
      <c r="AB3490" t="s">
        <v>8314</v>
      </c>
      <c r="AC3490">
        <f>1</f>
        <v>1</v>
      </c>
    </row>
    <row r="3491" spans="1:29" ht="43.2" x14ac:dyDescent="0.3">
      <c r="A3491">
        <v>3489</v>
      </c>
      <c r="B3491" s="1" t="s">
        <v>3488</v>
      </c>
      <c r="C3491" s="1" t="s">
        <v>7599</v>
      </c>
      <c r="D3491">
        <v>5000</v>
      </c>
      <c r="E3491">
        <f>VLOOKUP(D3491,LU_A!$C$2:$D$13,1,TRUE)</f>
        <v>5000</v>
      </c>
      <c r="F3491" t="str">
        <f>VLOOKUP($D3491,LU_A!$C$2:$D$13,2,TRUE)</f>
        <v>SmC</v>
      </c>
      <c r="G3491">
        <v>5635</v>
      </c>
      <c r="H3491" t="s">
        <v>8219</v>
      </c>
      <c r="I3491" t="s">
        <v>8225</v>
      </c>
      <c r="J3491" t="s">
        <v>8247</v>
      </c>
      <c r="K3491">
        <v>1400965200</v>
      </c>
      <c r="L3491" s="8">
        <f t="shared" si="540"/>
        <v>41783.875</v>
      </c>
      <c r="M3491" s="8">
        <f t="shared" si="543"/>
        <v>41783</v>
      </c>
      <c r="N3491" s="9">
        <f t="shared" si="544"/>
        <v>0.875</v>
      </c>
      <c r="O3491">
        <v>1398352531</v>
      </c>
      <c r="P3491" s="8">
        <f t="shared" si="541"/>
        <v>41753.635775462964</v>
      </c>
      <c r="Q3491" s="8">
        <f t="shared" si="545"/>
        <v>41753</v>
      </c>
      <c r="R3491" s="9">
        <f t="shared" si="546"/>
        <v>0.63577546296437504</v>
      </c>
      <c r="S3491" t="b">
        <v>0</v>
      </c>
      <c r="T3491">
        <v>72</v>
      </c>
      <c r="U3491">
        <f t="shared" si="547"/>
        <v>72</v>
      </c>
      <c r="V3491" t="str">
        <f t="shared" si="548"/>
        <v/>
      </c>
      <c r="W3491" t="b">
        <v>1</v>
      </c>
      <c r="X3491" t="s">
        <v>8269</v>
      </c>
      <c r="Y3491" s="3">
        <f t="shared" si="549"/>
        <v>1.127</v>
      </c>
      <c r="Z3491" s="4">
        <f t="shared" si="542"/>
        <v>78.263888888888886</v>
      </c>
      <c r="AA3491" t="s">
        <v>8313</v>
      </c>
      <c r="AB3491" t="s">
        <v>8314</v>
      </c>
      <c r="AC3491">
        <f>1</f>
        <v>1</v>
      </c>
    </row>
    <row r="3492" spans="1:29" ht="43.2" x14ac:dyDescent="0.3">
      <c r="A3492">
        <v>3490</v>
      </c>
      <c r="B3492" s="1" t="s">
        <v>3489</v>
      </c>
      <c r="C3492" s="1" t="s">
        <v>7600</v>
      </c>
      <c r="D3492">
        <v>1000</v>
      </c>
      <c r="E3492">
        <f>VLOOKUP(D3492,LU_A!$C$2:$D$13,1,TRUE)</f>
        <v>1000</v>
      </c>
      <c r="F3492" t="str">
        <f>VLOOKUP($D3492,LU_A!$C$2:$D$13,2,TRUE)</f>
        <v>SmB</v>
      </c>
      <c r="G3492">
        <v>1275</v>
      </c>
      <c r="H3492" t="s">
        <v>8219</v>
      </c>
      <c r="I3492" t="s">
        <v>8224</v>
      </c>
      <c r="J3492" t="s">
        <v>8246</v>
      </c>
      <c r="K3492">
        <v>1460574924</v>
      </c>
      <c r="L3492" s="8">
        <f t="shared" si="540"/>
        <v>42473.802361111113</v>
      </c>
      <c r="M3492" s="8">
        <f t="shared" si="543"/>
        <v>42473</v>
      </c>
      <c r="N3492" s="9">
        <f t="shared" si="544"/>
        <v>0.80236111111298669</v>
      </c>
      <c r="O3492">
        <v>1457982924</v>
      </c>
      <c r="P3492" s="8">
        <f t="shared" si="541"/>
        <v>42443.802361111113</v>
      </c>
      <c r="Q3492" s="8">
        <f t="shared" si="545"/>
        <v>42443</v>
      </c>
      <c r="R3492" s="9">
        <f t="shared" si="546"/>
        <v>0.80236111111298669</v>
      </c>
      <c r="S3492" t="b">
        <v>0</v>
      </c>
      <c r="T3492">
        <v>27</v>
      </c>
      <c r="U3492">
        <f t="shared" si="547"/>
        <v>27</v>
      </c>
      <c r="V3492" t="str">
        <f t="shared" si="548"/>
        <v/>
      </c>
      <c r="W3492" t="b">
        <v>1</v>
      </c>
      <c r="X3492" t="s">
        <v>8269</v>
      </c>
      <c r="Y3492" s="3">
        <f t="shared" si="549"/>
        <v>1.2749999999999999</v>
      </c>
      <c r="Z3492" s="4">
        <f t="shared" si="542"/>
        <v>47.222222222222221</v>
      </c>
      <c r="AA3492" t="s">
        <v>8313</v>
      </c>
      <c r="AB3492" t="s">
        <v>8314</v>
      </c>
      <c r="AC3492">
        <f>1</f>
        <v>1</v>
      </c>
    </row>
    <row r="3493" spans="1:29" ht="43.2" x14ac:dyDescent="0.3">
      <c r="A3493">
        <v>3491</v>
      </c>
      <c r="B3493" s="1" t="s">
        <v>3490</v>
      </c>
      <c r="C3493" s="1" t="s">
        <v>7601</v>
      </c>
      <c r="D3493">
        <v>500</v>
      </c>
      <c r="E3493">
        <f>VLOOKUP(D3493,LU_A!$C$2:$D$13,1,TRUE)</f>
        <v>0</v>
      </c>
      <c r="F3493" t="str">
        <f>VLOOKUP($D3493,LU_A!$C$2:$D$13,2,TRUE)</f>
        <v>SmA</v>
      </c>
      <c r="G3493">
        <v>791</v>
      </c>
      <c r="H3493" t="s">
        <v>8219</v>
      </c>
      <c r="I3493" t="s">
        <v>8224</v>
      </c>
      <c r="J3493" t="s">
        <v>8246</v>
      </c>
      <c r="K3493">
        <v>1431928784</v>
      </c>
      <c r="L3493" s="8">
        <f t="shared" si="540"/>
        <v>42142.249814814815</v>
      </c>
      <c r="M3493" s="8">
        <f t="shared" si="543"/>
        <v>42142</v>
      </c>
      <c r="N3493" s="9">
        <f t="shared" si="544"/>
        <v>0.24981481481518131</v>
      </c>
      <c r="O3493">
        <v>1430114384</v>
      </c>
      <c r="P3493" s="8">
        <f t="shared" si="541"/>
        <v>42121.249814814815</v>
      </c>
      <c r="Q3493" s="8">
        <f t="shared" si="545"/>
        <v>42121</v>
      </c>
      <c r="R3493" s="9">
        <f t="shared" si="546"/>
        <v>0.24981481481518131</v>
      </c>
      <c r="S3493" t="b">
        <v>0</v>
      </c>
      <c r="T3493">
        <v>10</v>
      </c>
      <c r="U3493">
        <f t="shared" si="547"/>
        <v>10</v>
      </c>
      <c r="V3493" t="str">
        <f t="shared" si="548"/>
        <v/>
      </c>
      <c r="W3493" t="b">
        <v>1</v>
      </c>
      <c r="X3493" t="s">
        <v>8269</v>
      </c>
      <c r="Y3493" s="3">
        <f t="shared" si="549"/>
        <v>1.5820000000000001</v>
      </c>
      <c r="Z3493" s="4">
        <f t="shared" si="542"/>
        <v>79.099999999999994</v>
      </c>
      <c r="AA3493" t="s">
        <v>8313</v>
      </c>
      <c r="AB3493" t="s">
        <v>8314</v>
      </c>
      <c r="AC3493">
        <f>1</f>
        <v>1</v>
      </c>
    </row>
    <row r="3494" spans="1:29" ht="43.2" x14ac:dyDescent="0.3">
      <c r="A3494">
        <v>3492</v>
      </c>
      <c r="B3494" s="1" t="s">
        <v>3491</v>
      </c>
      <c r="C3494" s="1" t="s">
        <v>7602</v>
      </c>
      <c r="D3494">
        <v>3800</v>
      </c>
      <c r="E3494">
        <f>VLOOKUP(D3494,LU_A!$C$2:$D$13,1,TRUE)</f>
        <v>1000</v>
      </c>
      <c r="F3494" t="str">
        <f>VLOOKUP($D3494,LU_A!$C$2:$D$13,2,TRUE)</f>
        <v>SmB</v>
      </c>
      <c r="G3494">
        <v>4000.22</v>
      </c>
      <c r="H3494" t="s">
        <v>8219</v>
      </c>
      <c r="I3494" t="s">
        <v>8224</v>
      </c>
      <c r="J3494" t="s">
        <v>8246</v>
      </c>
      <c r="K3494">
        <v>1445818397</v>
      </c>
      <c r="L3494" s="8">
        <f t="shared" si="540"/>
        <v>42303.009224537032</v>
      </c>
      <c r="M3494" s="8">
        <f t="shared" si="543"/>
        <v>42303</v>
      </c>
      <c r="N3494" s="9">
        <f t="shared" si="544"/>
        <v>9.2245370324235409E-3</v>
      </c>
      <c r="O3494">
        <v>1442794397</v>
      </c>
      <c r="P3494" s="8">
        <f t="shared" si="541"/>
        <v>42268.009224537032</v>
      </c>
      <c r="Q3494" s="8">
        <f t="shared" si="545"/>
        <v>42268</v>
      </c>
      <c r="R3494" s="9">
        <f t="shared" si="546"/>
        <v>9.2245370324235409E-3</v>
      </c>
      <c r="S3494" t="b">
        <v>0</v>
      </c>
      <c r="T3494">
        <v>35</v>
      </c>
      <c r="U3494">
        <f t="shared" si="547"/>
        <v>35</v>
      </c>
      <c r="V3494" t="str">
        <f t="shared" si="548"/>
        <v/>
      </c>
      <c r="W3494" t="b">
        <v>1</v>
      </c>
      <c r="X3494" t="s">
        <v>8269</v>
      </c>
      <c r="Y3494" s="3">
        <f t="shared" si="549"/>
        <v>1.0526894736842105</v>
      </c>
      <c r="Z3494" s="4">
        <f t="shared" si="542"/>
        <v>114.29199999999999</v>
      </c>
      <c r="AA3494" t="s">
        <v>8313</v>
      </c>
      <c r="AB3494" t="s">
        <v>8314</v>
      </c>
      <c r="AC3494">
        <f>1</f>
        <v>1</v>
      </c>
    </row>
    <row r="3495" spans="1:29" ht="43.2" x14ac:dyDescent="0.3">
      <c r="A3495">
        <v>3493</v>
      </c>
      <c r="B3495" s="1" t="s">
        <v>3492</v>
      </c>
      <c r="C3495" s="1" t="s">
        <v>7603</v>
      </c>
      <c r="D3495">
        <v>1500</v>
      </c>
      <c r="E3495">
        <f>VLOOKUP(D3495,LU_A!$C$2:$D$13,1,TRUE)</f>
        <v>1000</v>
      </c>
      <c r="F3495" t="str">
        <f>VLOOKUP($D3495,LU_A!$C$2:$D$13,2,TRUE)</f>
        <v>SmB</v>
      </c>
      <c r="G3495">
        <v>1500</v>
      </c>
      <c r="H3495" t="s">
        <v>8219</v>
      </c>
      <c r="I3495" t="s">
        <v>8224</v>
      </c>
      <c r="J3495" t="s">
        <v>8246</v>
      </c>
      <c r="K3495">
        <v>1408252260</v>
      </c>
      <c r="L3495" s="8">
        <f t="shared" si="540"/>
        <v>41868.21597222222</v>
      </c>
      <c r="M3495" s="8">
        <f t="shared" si="543"/>
        <v>41868</v>
      </c>
      <c r="N3495" s="9">
        <f t="shared" si="544"/>
        <v>0.21597222222044365</v>
      </c>
      <c r="O3495">
        <v>1406580436</v>
      </c>
      <c r="P3495" s="8">
        <f t="shared" si="541"/>
        <v>41848.866157407407</v>
      </c>
      <c r="Q3495" s="8">
        <f t="shared" si="545"/>
        <v>41848</v>
      </c>
      <c r="R3495" s="9">
        <f t="shared" si="546"/>
        <v>0.86615740740671754</v>
      </c>
      <c r="S3495" t="b">
        <v>0</v>
      </c>
      <c r="T3495">
        <v>29</v>
      </c>
      <c r="U3495">
        <f t="shared" si="547"/>
        <v>29</v>
      </c>
      <c r="V3495" t="str">
        <f t="shared" si="548"/>
        <v/>
      </c>
      <c r="W3495" t="b">
        <v>1</v>
      </c>
      <c r="X3495" t="s">
        <v>8269</v>
      </c>
      <c r="Y3495" s="3">
        <f t="shared" si="549"/>
        <v>1</v>
      </c>
      <c r="Z3495" s="4">
        <f t="shared" si="542"/>
        <v>51.724137931034484</v>
      </c>
      <c r="AA3495" t="s">
        <v>8313</v>
      </c>
      <c r="AB3495" t="s">
        <v>8314</v>
      </c>
      <c r="AC3495">
        <f>1</f>
        <v>1</v>
      </c>
    </row>
    <row r="3496" spans="1:29" ht="43.2" x14ac:dyDescent="0.3">
      <c r="A3496">
        <v>3494</v>
      </c>
      <c r="B3496" s="1" t="s">
        <v>3493</v>
      </c>
      <c r="C3496" s="1" t="s">
        <v>7604</v>
      </c>
      <c r="D3496">
        <v>400</v>
      </c>
      <c r="E3496">
        <f>VLOOKUP(D3496,LU_A!$C$2:$D$13,1,TRUE)</f>
        <v>0</v>
      </c>
      <c r="F3496" t="str">
        <f>VLOOKUP($D3496,LU_A!$C$2:$D$13,2,TRUE)</f>
        <v>SmA</v>
      </c>
      <c r="G3496">
        <v>400</v>
      </c>
      <c r="H3496" t="s">
        <v>8219</v>
      </c>
      <c r="I3496" t="s">
        <v>8224</v>
      </c>
      <c r="J3496" t="s">
        <v>8246</v>
      </c>
      <c r="K3496">
        <v>1480140000</v>
      </c>
      <c r="L3496" s="8">
        <f t="shared" si="540"/>
        <v>42700.25</v>
      </c>
      <c r="M3496" s="8">
        <f t="shared" si="543"/>
        <v>42700</v>
      </c>
      <c r="N3496" s="9">
        <f t="shared" si="544"/>
        <v>0.25</v>
      </c>
      <c r="O3496">
        <v>1479186575</v>
      </c>
      <c r="P3496" s="8">
        <f t="shared" si="541"/>
        <v>42689.214988425927</v>
      </c>
      <c r="Q3496" s="8">
        <f t="shared" si="545"/>
        <v>42689</v>
      </c>
      <c r="R3496" s="9">
        <f t="shared" si="546"/>
        <v>0.21498842592700385</v>
      </c>
      <c r="S3496" t="b">
        <v>0</v>
      </c>
      <c r="T3496">
        <v>13</v>
      </c>
      <c r="U3496">
        <f t="shared" si="547"/>
        <v>13</v>
      </c>
      <c r="V3496" t="str">
        <f t="shared" si="548"/>
        <v/>
      </c>
      <c r="W3496" t="b">
        <v>1</v>
      </c>
      <c r="X3496" t="s">
        <v>8269</v>
      </c>
      <c r="Y3496" s="3">
        <f t="shared" si="549"/>
        <v>1</v>
      </c>
      <c r="Z3496" s="4">
        <f t="shared" si="542"/>
        <v>30.76923076923077</v>
      </c>
      <c r="AA3496" t="s">
        <v>8313</v>
      </c>
      <c r="AB3496" t="s">
        <v>8314</v>
      </c>
      <c r="AC3496">
        <f>1</f>
        <v>1</v>
      </c>
    </row>
    <row r="3497" spans="1:29" ht="43.2" x14ac:dyDescent="0.3">
      <c r="A3497">
        <v>3495</v>
      </c>
      <c r="B3497" s="1" t="s">
        <v>3494</v>
      </c>
      <c r="C3497" s="1" t="s">
        <v>7605</v>
      </c>
      <c r="D3497">
        <v>5000</v>
      </c>
      <c r="E3497">
        <f>VLOOKUP(D3497,LU_A!$C$2:$D$13,1,TRUE)</f>
        <v>5000</v>
      </c>
      <c r="F3497" t="str">
        <f>VLOOKUP($D3497,LU_A!$C$2:$D$13,2,TRUE)</f>
        <v>SmC</v>
      </c>
      <c r="G3497">
        <v>5343</v>
      </c>
      <c r="H3497" t="s">
        <v>8219</v>
      </c>
      <c r="I3497" t="s">
        <v>8229</v>
      </c>
      <c r="J3497" t="s">
        <v>8251</v>
      </c>
      <c r="K3497">
        <v>1414862280</v>
      </c>
      <c r="L3497" s="8">
        <f t="shared" si="540"/>
        <v>41944.720833333333</v>
      </c>
      <c r="M3497" s="8">
        <f t="shared" si="543"/>
        <v>41944</v>
      </c>
      <c r="N3497" s="9">
        <f t="shared" si="544"/>
        <v>0.72083333333284827</v>
      </c>
      <c r="O3497">
        <v>1412360309</v>
      </c>
      <c r="P3497" s="8">
        <f t="shared" si="541"/>
        <v>41915.762835648151</v>
      </c>
      <c r="Q3497" s="8">
        <f t="shared" si="545"/>
        <v>41915</v>
      </c>
      <c r="R3497" s="9">
        <f t="shared" si="546"/>
        <v>0.76283564815093996</v>
      </c>
      <c r="S3497" t="b">
        <v>0</v>
      </c>
      <c r="T3497">
        <v>72</v>
      </c>
      <c r="U3497">
        <f t="shared" si="547"/>
        <v>72</v>
      </c>
      <c r="V3497" t="str">
        <f t="shared" si="548"/>
        <v/>
      </c>
      <c r="W3497" t="b">
        <v>1</v>
      </c>
      <c r="X3497" t="s">
        <v>8269</v>
      </c>
      <c r="Y3497" s="3">
        <f t="shared" si="549"/>
        <v>1.0686</v>
      </c>
      <c r="Z3497" s="4">
        <f t="shared" si="542"/>
        <v>74.208333333333329</v>
      </c>
      <c r="AA3497" t="s">
        <v>8313</v>
      </c>
      <c r="AB3497" t="s">
        <v>8314</v>
      </c>
      <c r="AC3497">
        <f>1</f>
        <v>1</v>
      </c>
    </row>
    <row r="3498" spans="1:29" ht="57.6" x14ac:dyDescent="0.3">
      <c r="A3498">
        <v>3496</v>
      </c>
      <c r="B3498" s="1" t="s">
        <v>3495</v>
      </c>
      <c r="C3498" s="1" t="s">
        <v>7606</v>
      </c>
      <c r="D3498">
        <v>3000</v>
      </c>
      <c r="E3498">
        <f>VLOOKUP(D3498,LU_A!$C$2:$D$13,1,TRUE)</f>
        <v>1000</v>
      </c>
      <c r="F3498" t="str">
        <f>VLOOKUP($D3498,LU_A!$C$2:$D$13,2,TRUE)</f>
        <v>SmB</v>
      </c>
      <c r="G3498">
        <v>3732</v>
      </c>
      <c r="H3498" t="s">
        <v>8219</v>
      </c>
      <c r="I3498" t="s">
        <v>8224</v>
      </c>
      <c r="J3498" t="s">
        <v>8246</v>
      </c>
      <c r="K3498">
        <v>1473625166</v>
      </c>
      <c r="L3498" s="8">
        <f t="shared" si="540"/>
        <v>42624.846828703703</v>
      </c>
      <c r="M3498" s="8">
        <f t="shared" si="543"/>
        <v>42624</v>
      </c>
      <c r="N3498" s="9">
        <f t="shared" si="544"/>
        <v>0.84682870370306773</v>
      </c>
      <c r="O3498">
        <v>1470169166</v>
      </c>
      <c r="P3498" s="8">
        <f t="shared" si="541"/>
        <v>42584.846828703703</v>
      </c>
      <c r="Q3498" s="8">
        <f t="shared" si="545"/>
        <v>42584</v>
      </c>
      <c r="R3498" s="9">
        <f t="shared" si="546"/>
        <v>0.84682870370306773</v>
      </c>
      <c r="S3498" t="b">
        <v>0</v>
      </c>
      <c r="T3498">
        <v>78</v>
      </c>
      <c r="U3498">
        <f t="shared" si="547"/>
        <v>78</v>
      </c>
      <c r="V3498" t="str">
        <f t="shared" si="548"/>
        <v/>
      </c>
      <c r="W3498" t="b">
        <v>1</v>
      </c>
      <c r="X3498" t="s">
        <v>8269</v>
      </c>
      <c r="Y3498" s="3">
        <f t="shared" si="549"/>
        <v>1.244</v>
      </c>
      <c r="Z3498" s="4">
        <f t="shared" si="542"/>
        <v>47.846153846153847</v>
      </c>
      <c r="AA3498" t="s">
        <v>8313</v>
      </c>
      <c r="AB3498" t="s">
        <v>8314</v>
      </c>
      <c r="AC3498">
        <f>1</f>
        <v>1</v>
      </c>
    </row>
    <row r="3499" spans="1:29" ht="57.6" x14ac:dyDescent="0.3">
      <c r="A3499">
        <v>3497</v>
      </c>
      <c r="B3499" s="1" t="s">
        <v>3496</v>
      </c>
      <c r="C3499" s="1" t="s">
        <v>7607</v>
      </c>
      <c r="D3499">
        <v>1551</v>
      </c>
      <c r="E3499">
        <f>VLOOKUP(D3499,LU_A!$C$2:$D$13,1,TRUE)</f>
        <v>1000</v>
      </c>
      <c r="F3499" t="str">
        <f>VLOOKUP($D3499,LU_A!$C$2:$D$13,2,TRUE)</f>
        <v>SmB</v>
      </c>
      <c r="G3499">
        <v>1686</v>
      </c>
      <c r="H3499" t="s">
        <v>8219</v>
      </c>
      <c r="I3499" t="s">
        <v>8224</v>
      </c>
      <c r="J3499" t="s">
        <v>8246</v>
      </c>
      <c r="K3499">
        <v>1464904800</v>
      </c>
      <c r="L3499" s="8">
        <f t="shared" si="540"/>
        <v>42523.916666666672</v>
      </c>
      <c r="M3499" s="8">
        <f t="shared" si="543"/>
        <v>42523</v>
      </c>
      <c r="N3499" s="9">
        <f t="shared" si="544"/>
        <v>0.91666666667151731</v>
      </c>
      <c r="O3499">
        <v>1463852904</v>
      </c>
      <c r="P3499" s="8">
        <f t="shared" si="541"/>
        <v>42511.741944444439</v>
      </c>
      <c r="Q3499" s="8">
        <f t="shared" si="545"/>
        <v>42511</v>
      </c>
      <c r="R3499" s="9">
        <f t="shared" si="546"/>
        <v>0.741944444438559</v>
      </c>
      <c r="S3499" t="b">
        <v>0</v>
      </c>
      <c r="T3499">
        <v>49</v>
      </c>
      <c r="U3499">
        <f t="shared" si="547"/>
        <v>49</v>
      </c>
      <c r="V3499" t="str">
        <f t="shared" si="548"/>
        <v/>
      </c>
      <c r="W3499" t="b">
        <v>1</v>
      </c>
      <c r="X3499" t="s">
        <v>8269</v>
      </c>
      <c r="Y3499" s="3">
        <f t="shared" si="549"/>
        <v>1.0870406189555126</v>
      </c>
      <c r="Z3499" s="4">
        <f t="shared" si="542"/>
        <v>34.408163265306122</v>
      </c>
      <c r="AA3499" t="s">
        <v>8313</v>
      </c>
      <c r="AB3499" t="s">
        <v>8314</v>
      </c>
      <c r="AC3499">
        <f>1</f>
        <v>1</v>
      </c>
    </row>
    <row r="3500" spans="1:29" ht="57.6" x14ac:dyDescent="0.3">
      <c r="A3500">
        <v>3498</v>
      </c>
      <c r="B3500" s="1" t="s">
        <v>3497</v>
      </c>
      <c r="C3500" s="1" t="s">
        <v>7608</v>
      </c>
      <c r="D3500">
        <v>1650</v>
      </c>
      <c r="E3500">
        <f>VLOOKUP(D3500,LU_A!$C$2:$D$13,1,TRUE)</f>
        <v>1000</v>
      </c>
      <c r="F3500" t="str">
        <f>VLOOKUP($D3500,LU_A!$C$2:$D$13,2,TRUE)</f>
        <v>SmB</v>
      </c>
      <c r="G3500">
        <v>1690</v>
      </c>
      <c r="H3500" t="s">
        <v>8219</v>
      </c>
      <c r="I3500" t="s">
        <v>8229</v>
      </c>
      <c r="J3500" t="s">
        <v>8251</v>
      </c>
      <c r="K3500">
        <v>1464471840</v>
      </c>
      <c r="L3500" s="8">
        <f t="shared" si="540"/>
        <v>42518.905555555553</v>
      </c>
      <c r="M3500" s="8">
        <f t="shared" si="543"/>
        <v>42518</v>
      </c>
      <c r="N3500" s="9">
        <f t="shared" si="544"/>
        <v>0.90555555555329192</v>
      </c>
      <c r="O3500">
        <v>1459309704</v>
      </c>
      <c r="P3500" s="8">
        <f t="shared" si="541"/>
        <v>42459.15861111111</v>
      </c>
      <c r="Q3500" s="8">
        <f t="shared" si="545"/>
        <v>42459</v>
      </c>
      <c r="R3500" s="9">
        <f t="shared" si="546"/>
        <v>0.15861111111007631</v>
      </c>
      <c r="S3500" t="b">
        <v>0</v>
      </c>
      <c r="T3500">
        <v>42</v>
      </c>
      <c r="U3500">
        <f t="shared" si="547"/>
        <v>42</v>
      </c>
      <c r="V3500" t="str">
        <f t="shared" si="548"/>
        <v/>
      </c>
      <c r="W3500" t="b">
        <v>1</v>
      </c>
      <c r="X3500" t="s">
        <v>8269</v>
      </c>
      <c r="Y3500" s="3">
        <f t="shared" si="549"/>
        <v>1.0242424242424242</v>
      </c>
      <c r="Z3500" s="4">
        <f t="shared" si="542"/>
        <v>40.238095238095241</v>
      </c>
      <c r="AA3500" t="s">
        <v>8313</v>
      </c>
      <c r="AB3500" t="s">
        <v>8314</v>
      </c>
      <c r="AC3500">
        <f>1</f>
        <v>1</v>
      </c>
    </row>
    <row r="3501" spans="1:29" ht="43.2" x14ac:dyDescent="0.3">
      <c r="A3501">
        <v>3499</v>
      </c>
      <c r="B3501" s="1" t="s">
        <v>3498</v>
      </c>
      <c r="C3501" s="1" t="s">
        <v>7609</v>
      </c>
      <c r="D3501">
        <v>2000</v>
      </c>
      <c r="E3501">
        <f>VLOOKUP(D3501,LU_A!$C$2:$D$13,1,TRUE)</f>
        <v>1000</v>
      </c>
      <c r="F3501" t="str">
        <f>VLOOKUP($D3501,LU_A!$C$2:$D$13,2,TRUE)</f>
        <v>SmB</v>
      </c>
      <c r="G3501">
        <v>2110</v>
      </c>
      <c r="H3501" t="s">
        <v>8219</v>
      </c>
      <c r="I3501" t="s">
        <v>8224</v>
      </c>
      <c r="J3501" t="s">
        <v>8246</v>
      </c>
      <c r="K3501">
        <v>1435733940</v>
      </c>
      <c r="L3501" s="8">
        <f t="shared" si="540"/>
        <v>42186.290972222225</v>
      </c>
      <c r="M3501" s="8">
        <f t="shared" si="543"/>
        <v>42186</v>
      </c>
      <c r="N3501" s="9">
        <f t="shared" si="544"/>
        <v>0.29097222222480923</v>
      </c>
      <c r="O3501">
        <v>1431046325</v>
      </c>
      <c r="P3501" s="8">
        <f t="shared" si="541"/>
        <v>42132.036168981482</v>
      </c>
      <c r="Q3501" s="8">
        <f t="shared" si="545"/>
        <v>42132</v>
      </c>
      <c r="R3501" s="9">
        <f t="shared" si="546"/>
        <v>3.6168981481750961E-2</v>
      </c>
      <c r="S3501" t="b">
        <v>0</v>
      </c>
      <c r="T3501">
        <v>35</v>
      </c>
      <c r="U3501">
        <f t="shared" si="547"/>
        <v>35</v>
      </c>
      <c r="V3501" t="str">
        <f t="shared" si="548"/>
        <v/>
      </c>
      <c r="W3501" t="b">
        <v>1</v>
      </c>
      <c r="X3501" t="s">
        <v>8269</v>
      </c>
      <c r="Y3501" s="3">
        <f t="shared" si="549"/>
        <v>1.0549999999999999</v>
      </c>
      <c r="Z3501" s="4">
        <f t="shared" si="542"/>
        <v>60.285714285714285</v>
      </c>
      <c r="AA3501" t="s">
        <v>8313</v>
      </c>
      <c r="AB3501" t="s">
        <v>8314</v>
      </c>
      <c r="AC3501">
        <f>1</f>
        <v>1</v>
      </c>
    </row>
    <row r="3502" spans="1:29" ht="57.6" x14ac:dyDescent="0.3">
      <c r="A3502">
        <v>3500</v>
      </c>
      <c r="B3502" s="1" t="s">
        <v>3499</v>
      </c>
      <c r="C3502" s="1" t="s">
        <v>7610</v>
      </c>
      <c r="D3502">
        <v>1000</v>
      </c>
      <c r="E3502">
        <f>VLOOKUP(D3502,LU_A!$C$2:$D$13,1,TRUE)</f>
        <v>1000</v>
      </c>
      <c r="F3502" t="str">
        <f>VLOOKUP($D3502,LU_A!$C$2:$D$13,2,TRUE)</f>
        <v>SmB</v>
      </c>
      <c r="G3502">
        <v>1063</v>
      </c>
      <c r="H3502" t="s">
        <v>8219</v>
      </c>
      <c r="I3502" t="s">
        <v>8224</v>
      </c>
      <c r="J3502" t="s">
        <v>8246</v>
      </c>
      <c r="K3502">
        <v>1457326740</v>
      </c>
      <c r="L3502" s="8">
        <f t="shared" si="540"/>
        <v>42436.207638888889</v>
      </c>
      <c r="M3502" s="8">
        <f t="shared" si="543"/>
        <v>42436</v>
      </c>
      <c r="N3502" s="9">
        <f t="shared" si="544"/>
        <v>0.20763888888905058</v>
      </c>
      <c r="O3502">
        <v>1455919438</v>
      </c>
      <c r="P3502" s="8">
        <f t="shared" si="541"/>
        <v>42419.91942129629</v>
      </c>
      <c r="Q3502" s="8">
        <f t="shared" si="545"/>
        <v>42419</v>
      </c>
      <c r="R3502" s="9">
        <f t="shared" si="546"/>
        <v>0.91942129629023839</v>
      </c>
      <c r="S3502" t="b">
        <v>0</v>
      </c>
      <c r="T3502">
        <v>42</v>
      </c>
      <c r="U3502">
        <f t="shared" si="547"/>
        <v>42</v>
      </c>
      <c r="V3502" t="str">
        <f t="shared" si="548"/>
        <v/>
      </c>
      <c r="W3502" t="b">
        <v>1</v>
      </c>
      <c r="X3502" t="s">
        <v>8269</v>
      </c>
      <c r="Y3502" s="3">
        <f t="shared" si="549"/>
        <v>1.0629999999999999</v>
      </c>
      <c r="Z3502" s="4">
        <f t="shared" si="542"/>
        <v>25.30952380952381</v>
      </c>
      <c r="AA3502" t="s">
        <v>8313</v>
      </c>
      <c r="AB3502" t="s">
        <v>8314</v>
      </c>
      <c r="AC3502">
        <f>1</f>
        <v>1</v>
      </c>
    </row>
    <row r="3503" spans="1:29" ht="43.2" x14ac:dyDescent="0.3">
      <c r="A3503">
        <v>3501</v>
      </c>
      <c r="B3503" s="1" t="s">
        <v>3500</v>
      </c>
      <c r="C3503" s="1" t="s">
        <v>7611</v>
      </c>
      <c r="D3503">
        <v>1500</v>
      </c>
      <c r="E3503">
        <f>VLOOKUP(D3503,LU_A!$C$2:$D$13,1,TRUE)</f>
        <v>1000</v>
      </c>
      <c r="F3503" t="str">
        <f>VLOOKUP($D3503,LU_A!$C$2:$D$13,2,TRUE)</f>
        <v>SmB</v>
      </c>
      <c r="G3503">
        <v>1510</v>
      </c>
      <c r="H3503" t="s">
        <v>8219</v>
      </c>
      <c r="I3503" t="s">
        <v>8225</v>
      </c>
      <c r="J3503" t="s">
        <v>8247</v>
      </c>
      <c r="K3503">
        <v>1441995595</v>
      </c>
      <c r="L3503" s="8">
        <f t="shared" si="540"/>
        <v>42258.763831018514</v>
      </c>
      <c r="M3503" s="8">
        <f t="shared" si="543"/>
        <v>42258</v>
      </c>
      <c r="N3503" s="9">
        <f t="shared" si="544"/>
        <v>0.76383101851388346</v>
      </c>
      <c r="O3503">
        <v>1439835595</v>
      </c>
      <c r="P3503" s="8">
        <f t="shared" si="541"/>
        <v>42233.763831018514</v>
      </c>
      <c r="Q3503" s="8">
        <f t="shared" si="545"/>
        <v>42233</v>
      </c>
      <c r="R3503" s="9">
        <f t="shared" si="546"/>
        <v>0.76383101851388346</v>
      </c>
      <c r="S3503" t="b">
        <v>0</v>
      </c>
      <c r="T3503">
        <v>42</v>
      </c>
      <c r="U3503">
        <f t="shared" si="547"/>
        <v>42</v>
      </c>
      <c r="V3503" t="str">
        <f t="shared" si="548"/>
        <v/>
      </c>
      <c r="W3503" t="b">
        <v>1</v>
      </c>
      <c r="X3503" t="s">
        <v>8269</v>
      </c>
      <c r="Y3503" s="3">
        <f t="shared" si="549"/>
        <v>1.0066666666666666</v>
      </c>
      <c r="Z3503" s="4">
        <f t="shared" si="542"/>
        <v>35.952380952380949</v>
      </c>
      <c r="AA3503" t="s">
        <v>8313</v>
      </c>
      <c r="AB3503" t="s">
        <v>8314</v>
      </c>
      <c r="AC3503">
        <f>1</f>
        <v>1</v>
      </c>
    </row>
    <row r="3504" spans="1:29" ht="43.2" x14ac:dyDescent="0.3">
      <c r="A3504">
        <v>3502</v>
      </c>
      <c r="B3504" s="1" t="s">
        <v>3501</v>
      </c>
      <c r="C3504" s="1" t="s">
        <v>7612</v>
      </c>
      <c r="D3504">
        <v>4000</v>
      </c>
      <c r="E3504">
        <f>VLOOKUP(D3504,LU_A!$C$2:$D$13,1,TRUE)</f>
        <v>1000</v>
      </c>
      <c r="F3504" t="str">
        <f>VLOOKUP($D3504,LU_A!$C$2:$D$13,2,TRUE)</f>
        <v>SmB</v>
      </c>
      <c r="G3504">
        <v>4216</v>
      </c>
      <c r="H3504" t="s">
        <v>8219</v>
      </c>
      <c r="I3504" t="s">
        <v>8224</v>
      </c>
      <c r="J3504" t="s">
        <v>8246</v>
      </c>
      <c r="K3504">
        <v>1458100740</v>
      </c>
      <c r="L3504" s="8">
        <f t="shared" si="540"/>
        <v>42445.165972222225</v>
      </c>
      <c r="M3504" s="8">
        <f t="shared" si="543"/>
        <v>42445</v>
      </c>
      <c r="N3504" s="9">
        <f t="shared" si="544"/>
        <v>0.16597222222480923</v>
      </c>
      <c r="O3504">
        <v>1456862924</v>
      </c>
      <c r="P3504" s="8">
        <f t="shared" si="541"/>
        <v>42430.839398148149</v>
      </c>
      <c r="Q3504" s="8">
        <f t="shared" si="545"/>
        <v>42430</v>
      </c>
      <c r="R3504" s="9">
        <f t="shared" si="546"/>
        <v>0.83939814814948477</v>
      </c>
      <c r="S3504" t="b">
        <v>0</v>
      </c>
      <c r="T3504">
        <v>31</v>
      </c>
      <c r="U3504">
        <f t="shared" si="547"/>
        <v>31</v>
      </c>
      <c r="V3504" t="str">
        <f t="shared" si="548"/>
        <v/>
      </c>
      <c r="W3504" t="b">
        <v>1</v>
      </c>
      <c r="X3504" t="s">
        <v>8269</v>
      </c>
      <c r="Y3504" s="3">
        <f t="shared" si="549"/>
        <v>1.054</v>
      </c>
      <c r="Z3504" s="4">
        <f t="shared" si="542"/>
        <v>136</v>
      </c>
      <c r="AA3504" t="s">
        <v>8313</v>
      </c>
      <c r="AB3504" t="s">
        <v>8314</v>
      </c>
      <c r="AC3504">
        <f>1</f>
        <v>1</v>
      </c>
    </row>
    <row r="3505" spans="1:29" ht="43.2" x14ac:dyDescent="0.3">
      <c r="A3505">
        <v>3503</v>
      </c>
      <c r="B3505" s="1" t="s">
        <v>3502</v>
      </c>
      <c r="C3505" s="1" t="s">
        <v>7613</v>
      </c>
      <c r="D3505">
        <v>2500</v>
      </c>
      <c r="E3505">
        <f>VLOOKUP(D3505,LU_A!$C$2:$D$13,1,TRUE)</f>
        <v>1000</v>
      </c>
      <c r="F3505" t="str">
        <f>VLOOKUP($D3505,LU_A!$C$2:$D$13,2,TRUE)</f>
        <v>SmB</v>
      </c>
      <c r="G3505">
        <v>2689</v>
      </c>
      <c r="H3505" t="s">
        <v>8219</v>
      </c>
      <c r="I3505" t="s">
        <v>8225</v>
      </c>
      <c r="J3505" t="s">
        <v>8247</v>
      </c>
      <c r="K3505">
        <v>1469359728</v>
      </c>
      <c r="L3505" s="8">
        <f t="shared" si="540"/>
        <v>42575.478333333333</v>
      </c>
      <c r="M3505" s="8">
        <f t="shared" si="543"/>
        <v>42575</v>
      </c>
      <c r="N3505" s="9">
        <f t="shared" si="544"/>
        <v>0.47833333333255723</v>
      </c>
      <c r="O3505">
        <v>1466767728</v>
      </c>
      <c r="P3505" s="8">
        <f t="shared" si="541"/>
        <v>42545.478333333333</v>
      </c>
      <c r="Q3505" s="8">
        <f t="shared" si="545"/>
        <v>42545</v>
      </c>
      <c r="R3505" s="9">
        <f t="shared" si="546"/>
        <v>0.47833333333255723</v>
      </c>
      <c r="S3505" t="b">
        <v>0</v>
      </c>
      <c r="T3505">
        <v>38</v>
      </c>
      <c r="U3505">
        <f t="shared" si="547"/>
        <v>38</v>
      </c>
      <c r="V3505" t="str">
        <f t="shared" si="548"/>
        <v/>
      </c>
      <c r="W3505" t="b">
        <v>1</v>
      </c>
      <c r="X3505" t="s">
        <v>8269</v>
      </c>
      <c r="Y3505" s="3">
        <f t="shared" si="549"/>
        <v>1.0755999999999999</v>
      </c>
      <c r="Z3505" s="4">
        <f t="shared" si="542"/>
        <v>70.763157894736835</v>
      </c>
      <c r="AA3505" t="s">
        <v>8313</v>
      </c>
      <c r="AB3505" t="s">
        <v>8314</v>
      </c>
      <c r="AC3505">
        <f>1</f>
        <v>1</v>
      </c>
    </row>
    <row r="3506" spans="1:29" ht="43.2" x14ac:dyDescent="0.3">
      <c r="A3506">
        <v>3504</v>
      </c>
      <c r="B3506" s="1" t="s">
        <v>3503</v>
      </c>
      <c r="C3506" s="1" t="s">
        <v>7614</v>
      </c>
      <c r="D3506">
        <v>1000</v>
      </c>
      <c r="E3506">
        <f>VLOOKUP(D3506,LU_A!$C$2:$D$13,1,TRUE)</f>
        <v>1000</v>
      </c>
      <c r="F3506" t="str">
        <f>VLOOKUP($D3506,LU_A!$C$2:$D$13,2,TRUE)</f>
        <v>SmB</v>
      </c>
      <c r="G3506">
        <v>1000</v>
      </c>
      <c r="H3506" t="s">
        <v>8219</v>
      </c>
      <c r="I3506" t="s">
        <v>8224</v>
      </c>
      <c r="J3506" t="s">
        <v>8246</v>
      </c>
      <c r="K3506">
        <v>1447959491</v>
      </c>
      <c r="L3506" s="8">
        <f t="shared" si="540"/>
        <v>42327.790405092594</v>
      </c>
      <c r="M3506" s="8">
        <f t="shared" si="543"/>
        <v>42327</v>
      </c>
      <c r="N3506" s="9">
        <f t="shared" si="544"/>
        <v>0.7904050925935735</v>
      </c>
      <c r="O3506">
        <v>1445363891</v>
      </c>
      <c r="P3506" s="8">
        <f t="shared" si="541"/>
        <v>42297.748738425929</v>
      </c>
      <c r="Q3506" s="8">
        <f t="shared" si="545"/>
        <v>42297</v>
      </c>
      <c r="R3506" s="9">
        <f t="shared" si="546"/>
        <v>0.74873842592933215</v>
      </c>
      <c r="S3506" t="b">
        <v>0</v>
      </c>
      <c r="T3506">
        <v>8</v>
      </c>
      <c r="U3506">
        <f t="shared" si="547"/>
        <v>8</v>
      </c>
      <c r="V3506" t="str">
        <f t="shared" si="548"/>
        <v/>
      </c>
      <c r="W3506" t="b">
        <v>1</v>
      </c>
      <c r="X3506" t="s">
        <v>8269</v>
      </c>
      <c r="Y3506" s="3">
        <f t="shared" si="549"/>
        <v>1</v>
      </c>
      <c r="Z3506" s="4">
        <f t="shared" si="542"/>
        <v>125</v>
      </c>
      <c r="AA3506" t="s">
        <v>8313</v>
      </c>
      <c r="AB3506" t="s">
        <v>8314</v>
      </c>
      <c r="AC3506">
        <f>1</f>
        <v>1</v>
      </c>
    </row>
    <row r="3507" spans="1:29" ht="86.4" x14ac:dyDescent="0.3">
      <c r="A3507">
        <v>3505</v>
      </c>
      <c r="B3507" s="1" t="s">
        <v>3504</v>
      </c>
      <c r="C3507" s="1" t="s">
        <v>7615</v>
      </c>
      <c r="D3507">
        <v>2500</v>
      </c>
      <c r="E3507">
        <f>VLOOKUP(D3507,LU_A!$C$2:$D$13,1,TRUE)</f>
        <v>1000</v>
      </c>
      <c r="F3507" t="str">
        <f>VLOOKUP($D3507,LU_A!$C$2:$D$13,2,TRUE)</f>
        <v>SmB</v>
      </c>
      <c r="G3507">
        <v>2594</v>
      </c>
      <c r="H3507" t="s">
        <v>8219</v>
      </c>
      <c r="I3507" t="s">
        <v>8224</v>
      </c>
      <c r="J3507" t="s">
        <v>8246</v>
      </c>
      <c r="K3507">
        <v>1399953600</v>
      </c>
      <c r="L3507" s="8">
        <f t="shared" si="540"/>
        <v>41772.166666666664</v>
      </c>
      <c r="M3507" s="8">
        <f t="shared" si="543"/>
        <v>41772</v>
      </c>
      <c r="N3507" s="9">
        <f t="shared" si="544"/>
        <v>0.16666666666424135</v>
      </c>
      <c r="O3507">
        <v>1398983245</v>
      </c>
      <c r="P3507" s="8">
        <f t="shared" si="541"/>
        <v>41760.935706018521</v>
      </c>
      <c r="Q3507" s="8">
        <f t="shared" si="545"/>
        <v>41760</v>
      </c>
      <c r="R3507" s="9">
        <f t="shared" si="546"/>
        <v>0.93570601852115942</v>
      </c>
      <c r="S3507" t="b">
        <v>0</v>
      </c>
      <c r="T3507">
        <v>39</v>
      </c>
      <c r="U3507">
        <f t="shared" si="547"/>
        <v>39</v>
      </c>
      <c r="V3507" t="str">
        <f t="shared" si="548"/>
        <v/>
      </c>
      <c r="W3507" t="b">
        <v>1</v>
      </c>
      <c r="X3507" t="s">
        <v>8269</v>
      </c>
      <c r="Y3507" s="3">
        <f t="shared" si="549"/>
        <v>1.0376000000000001</v>
      </c>
      <c r="Z3507" s="4">
        <f t="shared" si="542"/>
        <v>66.512820512820511</v>
      </c>
      <c r="AA3507" t="s">
        <v>8313</v>
      </c>
      <c r="AB3507" t="s">
        <v>8314</v>
      </c>
      <c r="AC3507">
        <f>1</f>
        <v>1</v>
      </c>
    </row>
    <row r="3508" spans="1:29" ht="43.2" x14ac:dyDescent="0.3">
      <c r="A3508">
        <v>3506</v>
      </c>
      <c r="B3508" s="1" t="s">
        <v>3505</v>
      </c>
      <c r="C3508" s="1" t="s">
        <v>7616</v>
      </c>
      <c r="D3508">
        <v>3000</v>
      </c>
      <c r="E3508">
        <f>VLOOKUP(D3508,LU_A!$C$2:$D$13,1,TRUE)</f>
        <v>1000</v>
      </c>
      <c r="F3508" t="str">
        <f>VLOOKUP($D3508,LU_A!$C$2:$D$13,2,TRUE)</f>
        <v>SmB</v>
      </c>
      <c r="G3508">
        <v>3045</v>
      </c>
      <c r="H3508" t="s">
        <v>8219</v>
      </c>
      <c r="I3508" t="s">
        <v>8224</v>
      </c>
      <c r="J3508" t="s">
        <v>8246</v>
      </c>
      <c r="K3508">
        <v>1408815440</v>
      </c>
      <c r="L3508" s="8">
        <f t="shared" si="540"/>
        <v>41874.734259259261</v>
      </c>
      <c r="M3508" s="8">
        <f t="shared" si="543"/>
        <v>41874</v>
      </c>
      <c r="N3508" s="9">
        <f t="shared" si="544"/>
        <v>0.73425925926130731</v>
      </c>
      <c r="O3508">
        <v>1404927440</v>
      </c>
      <c r="P3508" s="8">
        <f t="shared" si="541"/>
        <v>41829.734259259261</v>
      </c>
      <c r="Q3508" s="8">
        <f t="shared" si="545"/>
        <v>41829</v>
      </c>
      <c r="R3508" s="9">
        <f t="shared" si="546"/>
        <v>0.73425925926130731</v>
      </c>
      <c r="S3508" t="b">
        <v>0</v>
      </c>
      <c r="T3508">
        <v>29</v>
      </c>
      <c r="U3508">
        <f t="shared" si="547"/>
        <v>29</v>
      </c>
      <c r="V3508" t="str">
        <f t="shared" si="548"/>
        <v/>
      </c>
      <c r="W3508" t="b">
        <v>1</v>
      </c>
      <c r="X3508" t="s">
        <v>8269</v>
      </c>
      <c r="Y3508" s="3">
        <f t="shared" si="549"/>
        <v>1.0149999999999999</v>
      </c>
      <c r="Z3508" s="4">
        <f t="shared" si="542"/>
        <v>105</v>
      </c>
      <c r="AA3508" t="s">
        <v>8313</v>
      </c>
      <c r="AB3508" t="s">
        <v>8314</v>
      </c>
      <c r="AC3508">
        <f>1</f>
        <v>1</v>
      </c>
    </row>
    <row r="3509" spans="1:29" ht="43.2" x14ac:dyDescent="0.3">
      <c r="A3509">
        <v>3507</v>
      </c>
      <c r="B3509" s="1" t="s">
        <v>3506</v>
      </c>
      <c r="C3509" s="1" t="s">
        <v>7617</v>
      </c>
      <c r="D3509">
        <v>10000</v>
      </c>
      <c r="E3509">
        <f>VLOOKUP(D3509,LU_A!$C$2:$D$13,1,TRUE)</f>
        <v>10000</v>
      </c>
      <c r="F3509" t="str">
        <f>VLOOKUP($D3509,LU_A!$C$2:$D$13,2,TRUE)</f>
        <v>SmD</v>
      </c>
      <c r="G3509">
        <v>10440</v>
      </c>
      <c r="H3509" t="s">
        <v>8219</v>
      </c>
      <c r="I3509" t="s">
        <v>8224</v>
      </c>
      <c r="J3509" t="s">
        <v>8246</v>
      </c>
      <c r="K3509">
        <v>1464732537</v>
      </c>
      <c r="L3509" s="8">
        <f t="shared" si="540"/>
        <v>42521.92288194444</v>
      </c>
      <c r="M3509" s="8">
        <f t="shared" si="543"/>
        <v>42521</v>
      </c>
      <c r="N3509" s="9">
        <f t="shared" si="544"/>
        <v>0.92288194443972316</v>
      </c>
      <c r="O3509">
        <v>1462140537</v>
      </c>
      <c r="P3509" s="8">
        <f t="shared" si="541"/>
        <v>42491.92288194444</v>
      </c>
      <c r="Q3509" s="8">
        <f t="shared" si="545"/>
        <v>42491</v>
      </c>
      <c r="R3509" s="9">
        <f t="shared" si="546"/>
        <v>0.92288194443972316</v>
      </c>
      <c r="S3509" t="b">
        <v>0</v>
      </c>
      <c r="T3509">
        <v>72</v>
      </c>
      <c r="U3509">
        <f t="shared" si="547"/>
        <v>72</v>
      </c>
      <c r="V3509" t="str">
        <f t="shared" si="548"/>
        <v/>
      </c>
      <c r="W3509" t="b">
        <v>1</v>
      </c>
      <c r="X3509" t="s">
        <v>8269</v>
      </c>
      <c r="Y3509" s="3">
        <f t="shared" si="549"/>
        <v>1.044</v>
      </c>
      <c r="Z3509" s="4">
        <f t="shared" si="542"/>
        <v>145</v>
      </c>
      <c r="AA3509" t="s">
        <v>8313</v>
      </c>
      <c r="AB3509" t="s">
        <v>8314</v>
      </c>
      <c r="AC3509">
        <f>1</f>
        <v>1</v>
      </c>
    </row>
    <row r="3510" spans="1:29" ht="43.2" x14ac:dyDescent="0.3">
      <c r="A3510">
        <v>3508</v>
      </c>
      <c r="B3510" s="1" t="s">
        <v>3507</v>
      </c>
      <c r="C3510" s="1" t="s">
        <v>7618</v>
      </c>
      <c r="D3510">
        <v>100</v>
      </c>
      <c r="E3510">
        <f>VLOOKUP(D3510,LU_A!$C$2:$D$13,1,TRUE)</f>
        <v>0</v>
      </c>
      <c r="F3510" t="str">
        <f>VLOOKUP($D3510,LU_A!$C$2:$D$13,2,TRUE)</f>
        <v>SmA</v>
      </c>
      <c r="G3510">
        <v>180</v>
      </c>
      <c r="H3510" t="s">
        <v>8219</v>
      </c>
      <c r="I3510" t="s">
        <v>8225</v>
      </c>
      <c r="J3510" t="s">
        <v>8247</v>
      </c>
      <c r="K3510">
        <v>1462914000</v>
      </c>
      <c r="L3510" s="8">
        <f t="shared" si="540"/>
        <v>42500.875</v>
      </c>
      <c r="M3510" s="8">
        <f t="shared" si="543"/>
        <v>42500</v>
      </c>
      <c r="N3510" s="9">
        <f t="shared" si="544"/>
        <v>0.875</v>
      </c>
      <c r="O3510">
        <v>1460914253</v>
      </c>
      <c r="P3510" s="8">
        <f t="shared" si="541"/>
        <v>42477.729780092588</v>
      </c>
      <c r="Q3510" s="8">
        <f t="shared" si="545"/>
        <v>42477</v>
      </c>
      <c r="R3510" s="9">
        <f t="shared" si="546"/>
        <v>0.72978009258804377</v>
      </c>
      <c r="S3510" t="b">
        <v>0</v>
      </c>
      <c r="T3510">
        <v>15</v>
      </c>
      <c r="U3510">
        <f t="shared" si="547"/>
        <v>15</v>
      </c>
      <c r="V3510" t="str">
        <f t="shared" si="548"/>
        <v/>
      </c>
      <c r="W3510" t="b">
        <v>1</v>
      </c>
      <c r="X3510" t="s">
        <v>8269</v>
      </c>
      <c r="Y3510" s="3">
        <f t="shared" si="549"/>
        <v>1.8</v>
      </c>
      <c r="Z3510" s="4">
        <f t="shared" si="542"/>
        <v>12</v>
      </c>
      <c r="AA3510" t="s">
        <v>8313</v>
      </c>
      <c r="AB3510" t="s">
        <v>8314</v>
      </c>
      <c r="AC3510">
        <f>1</f>
        <v>1</v>
      </c>
    </row>
    <row r="3511" spans="1:29" ht="43.2" x14ac:dyDescent="0.3">
      <c r="A3511">
        <v>3509</v>
      </c>
      <c r="B3511" s="1" t="s">
        <v>3508</v>
      </c>
      <c r="C3511" s="1" t="s">
        <v>7619</v>
      </c>
      <c r="D3511">
        <v>3000</v>
      </c>
      <c r="E3511">
        <f>VLOOKUP(D3511,LU_A!$C$2:$D$13,1,TRUE)</f>
        <v>1000</v>
      </c>
      <c r="F3511" t="str">
        <f>VLOOKUP($D3511,LU_A!$C$2:$D$13,2,TRUE)</f>
        <v>SmB</v>
      </c>
      <c r="G3511">
        <v>3190</v>
      </c>
      <c r="H3511" t="s">
        <v>8219</v>
      </c>
      <c r="I3511" t="s">
        <v>8224</v>
      </c>
      <c r="J3511" t="s">
        <v>8246</v>
      </c>
      <c r="K3511">
        <v>1416545700</v>
      </c>
      <c r="L3511" s="8">
        <f t="shared" si="540"/>
        <v>41964.204861111109</v>
      </c>
      <c r="M3511" s="8">
        <f t="shared" si="543"/>
        <v>41964</v>
      </c>
      <c r="N3511" s="9">
        <f t="shared" si="544"/>
        <v>0.20486111110949423</v>
      </c>
      <c r="O3511">
        <v>1415392666</v>
      </c>
      <c r="P3511" s="8">
        <f t="shared" si="541"/>
        <v>41950.859560185185</v>
      </c>
      <c r="Q3511" s="8">
        <f t="shared" si="545"/>
        <v>41950</v>
      </c>
      <c r="R3511" s="9">
        <f t="shared" si="546"/>
        <v>0.85956018518481869</v>
      </c>
      <c r="S3511" t="b">
        <v>0</v>
      </c>
      <c r="T3511">
        <v>33</v>
      </c>
      <c r="U3511">
        <f t="shared" si="547"/>
        <v>33</v>
      </c>
      <c r="V3511" t="str">
        <f t="shared" si="548"/>
        <v/>
      </c>
      <c r="W3511" t="b">
        <v>1</v>
      </c>
      <c r="X3511" t="s">
        <v>8269</v>
      </c>
      <c r="Y3511" s="3">
        <f t="shared" si="549"/>
        <v>1.0633333333333332</v>
      </c>
      <c r="Z3511" s="4">
        <f t="shared" si="542"/>
        <v>96.666666666666671</v>
      </c>
      <c r="AA3511" t="s">
        <v>8313</v>
      </c>
      <c r="AB3511" t="s">
        <v>8314</v>
      </c>
      <c r="AC3511">
        <f>1</f>
        <v>1</v>
      </c>
    </row>
    <row r="3512" spans="1:29" ht="57.6" x14ac:dyDescent="0.3">
      <c r="A3512">
        <v>3510</v>
      </c>
      <c r="B3512" s="1" t="s">
        <v>3509</v>
      </c>
      <c r="C3512" s="1" t="s">
        <v>7620</v>
      </c>
      <c r="D3512">
        <v>900</v>
      </c>
      <c r="E3512">
        <f>VLOOKUP(D3512,LU_A!$C$2:$D$13,1,TRUE)</f>
        <v>0</v>
      </c>
      <c r="F3512" t="str">
        <f>VLOOKUP($D3512,LU_A!$C$2:$D$13,2,TRUE)</f>
        <v>SmA</v>
      </c>
      <c r="G3512">
        <v>905</v>
      </c>
      <c r="H3512" t="s">
        <v>8219</v>
      </c>
      <c r="I3512" t="s">
        <v>8224</v>
      </c>
      <c r="J3512" t="s">
        <v>8246</v>
      </c>
      <c r="K3512">
        <v>1404312846</v>
      </c>
      <c r="L3512" s="8">
        <f t="shared" si="540"/>
        <v>41822.62090277778</v>
      </c>
      <c r="M3512" s="8">
        <f t="shared" si="543"/>
        <v>41822</v>
      </c>
      <c r="N3512" s="9">
        <f t="shared" si="544"/>
        <v>0.62090277778042946</v>
      </c>
      <c r="O3512">
        <v>1402584846</v>
      </c>
      <c r="P3512" s="8">
        <f t="shared" si="541"/>
        <v>41802.62090277778</v>
      </c>
      <c r="Q3512" s="8">
        <f t="shared" si="545"/>
        <v>41802</v>
      </c>
      <c r="R3512" s="9">
        <f t="shared" si="546"/>
        <v>0.62090277778042946</v>
      </c>
      <c r="S3512" t="b">
        <v>0</v>
      </c>
      <c r="T3512">
        <v>15</v>
      </c>
      <c r="U3512">
        <f t="shared" si="547"/>
        <v>15</v>
      </c>
      <c r="V3512" t="str">
        <f t="shared" si="548"/>
        <v/>
      </c>
      <c r="W3512" t="b">
        <v>1</v>
      </c>
      <c r="X3512" t="s">
        <v>8269</v>
      </c>
      <c r="Y3512" s="3">
        <f t="shared" si="549"/>
        <v>1.0055555555555555</v>
      </c>
      <c r="Z3512" s="4">
        <f t="shared" si="542"/>
        <v>60.333333333333336</v>
      </c>
      <c r="AA3512" t="s">
        <v>8313</v>
      </c>
      <c r="AB3512" t="s">
        <v>8314</v>
      </c>
      <c r="AC3512">
        <f>1</f>
        <v>1</v>
      </c>
    </row>
    <row r="3513" spans="1:29" ht="43.2" x14ac:dyDescent="0.3">
      <c r="A3513">
        <v>3511</v>
      </c>
      <c r="B3513" s="1" t="s">
        <v>3510</v>
      </c>
      <c r="C3513" s="1" t="s">
        <v>7621</v>
      </c>
      <c r="D3513">
        <v>1500</v>
      </c>
      <c r="E3513">
        <f>VLOOKUP(D3513,LU_A!$C$2:$D$13,1,TRUE)</f>
        <v>1000</v>
      </c>
      <c r="F3513" t="str">
        <f>VLOOKUP($D3513,LU_A!$C$2:$D$13,2,TRUE)</f>
        <v>SmB</v>
      </c>
      <c r="G3513">
        <v>1518</v>
      </c>
      <c r="H3513" t="s">
        <v>8219</v>
      </c>
      <c r="I3513" t="s">
        <v>8225</v>
      </c>
      <c r="J3513" t="s">
        <v>8247</v>
      </c>
      <c r="K3513">
        <v>1415385000</v>
      </c>
      <c r="L3513" s="8">
        <f t="shared" si="540"/>
        <v>41950.770833333336</v>
      </c>
      <c r="M3513" s="8">
        <f t="shared" si="543"/>
        <v>41950</v>
      </c>
      <c r="N3513" s="9">
        <f t="shared" si="544"/>
        <v>0.77083333333575865</v>
      </c>
      <c r="O3513">
        <v>1413406695</v>
      </c>
      <c r="P3513" s="8">
        <f t="shared" si="541"/>
        <v>41927.873784722222</v>
      </c>
      <c r="Q3513" s="8">
        <f t="shared" si="545"/>
        <v>41927</v>
      </c>
      <c r="R3513" s="9">
        <f t="shared" si="546"/>
        <v>0.87378472222189885</v>
      </c>
      <c r="S3513" t="b">
        <v>0</v>
      </c>
      <c r="T3513">
        <v>19</v>
      </c>
      <c r="U3513">
        <f t="shared" si="547"/>
        <v>19</v>
      </c>
      <c r="V3513" t="str">
        <f t="shared" si="548"/>
        <v/>
      </c>
      <c r="W3513" t="b">
        <v>1</v>
      </c>
      <c r="X3513" t="s">
        <v>8269</v>
      </c>
      <c r="Y3513" s="3">
        <f t="shared" si="549"/>
        <v>1.012</v>
      </c>
      <c r="Z3513" s="4">
        <f t="shared" si="542"/>
        <v>79.89473684210526</v>
      </c>
      <c r="AA3513" t="s">
        <v>8313</v>
      </c>
      <c r="AB3513" t="s">
        <v>8314</v>
      </c>
      <c r="AC3513">
        <f>1</f>
        <v>1</v>
      </c>
    </row>
    <row r="3514" spans="1:29" ht="43.2" x14ac:dyDescent="0.3">
      <c r="A3514">
        <v>3512</v>
      </c>
      <c r="B3514" s="1" t="s">
        <v>3511</v>
      </c>
      <c r="C3514" s="1" t="s">
        <v>7622</v>
      </c>
      <c r="D3514">
        <v>1000</v>
      </c>
      <c r="E3514">
        <f>VLOOKUP(D3514,LU_A!$C$2:$D$13,1,TRUE)</f>
        <v>1000</v>
      </c>
      <c r="F3514" t="str">
        <f>VLOOKUP($D3514,LU_A!$C$2:$D$13,2,TRUE)</f>
        <v>SmB</v>
      </c>
      <c r="G3514">
        <v>1000</v>
      </c>
      <c r="H3514" t="s">
        <v>8219</v>
      </c>
      <c r="I3514" t="s">
        <v>8225</v>
      </c>
      <c r="J3514" t="s">
        <v>8247</v>
      </c>
      <c r="K3514">
        <v>1429789992</v>
      </c>
      <c r="L3514" s="8">
        <f t="shared" si="540"/>
        <v>42117.49527777778</v>
      </c>
      <c r="M3514" s="8">
        <f t="shared" si="543"/>
        <v>42117</v>
      </c>
      <c r="N3514" s="9">
        <f t="shared" si="544"/>
        <v>0.49527777777984738</v>
      </c>
      <c r="O3514">
        <v>1424609592</v>
      </c>
      <c r="P3514" s="8">
        <f t="shared" si="541"/>
        <v>42057.536944444444</v>
      </c>
      <c r="Q3514" s="8">
        <f t="shared" si="545"/>
        <v>42057</v>
      </c>
      <c r="R3514" s="9">
        <f t="shared" si="546"/>
        <v>0.53694444444408873</v>
      </c>
      <c r="S3514" t="b">
        <v>0</v>
      </c>
      <c r="T3514">
        <v>17</v>
      </c>
      <c r="U3514">
        <f t="shared" si="547"/>
        <v>17</v>
      </c>
      <c r="V3514" t="str">
        <f t="shared" si="548"/>
        <v/>
      </c>
      <c r="W3514" t="b">
        <v>1</v>
      </c>
      <c r="X3514" t="s">
        <v>8269</v>
      </c>
      <c r="Y3514" s="3">
        <f t="shared" si="549"/>
        <v>1</v>
      </c>
      <c r="Z3514" s="4">
        <f t="shared" si="542"/>
        <v>58.823529411764703</v>
      </c>
      <c r="AA3514" t="s">
        <v>8313</v>
      </c>
      <c r="AB3514" t="s">
        <v>8314</v>
      </c>
      <c r="AC3514">
        <f>1</f>
        <v>1</v>
      </c>
    </row>
    <row r="3515" spans="1:29" ht="43.2" x14ac:dyDescent="0.3">
      <c r="A3515">
        <v>3513</v>
      </c>
      <c r="B3515" s="1" t="s">
        <v>3512</v>
      </c>
      <c r="C3515" s="1" t="s">
        <v>7623</v>
      </c>
      <c r="D3515">
        <v>2800</v>
      </c>
      <c r="E3515">
        <f>VLOOKUP(D3515,LU_A!$C$2:$D$13,1,TRUE)</f>
        <v>1000</v>
      </c>
      <c r="F3515" t="str">
        <f>VLOOKUP($D3515,LU_A!$C$2:$D$13,2,TRUE)</f>
        <v>SmB</v>
      </c>
      <c r="G3515">
        <v>3315</v>
      </c>
      <c r="H3515" t="s">
        <v>8219</v>
      </c>
      <c r="I3515" t="s">
        <v>8224</v>
      </c>
      <c r="J3515" t="s">
        <v>8246</v>
      </c>
      <c r="K3515">
        <v>1401857940</v>
      </c>
      <c r="L3515" s="8">
        <f t="shared" si="540"/>
        <v>41794.207638888889</v>
      </c>
      <c r="M3515" s="8">
        <f t="shared" si="543"/>
        <v>41794</v>
      </c>
      <c r="N3515" s="9">
        <f t="shared" si="544"/>
        <v>0.20763888888905058</v>
      </c>
      <c r="O3515">
        <v>1400725112</v>
      </c>
      <c r="P3515" s="8">
        <f t="shared" si="541"/>
        <v>41781.096203703702</v>
      </c>
      <c r="Q3515" s="8">
        <f t="shared" si="545"/>
        <v>41781</v>
      </c>
      <c r="R3515" s="9">
        <f t="shared" si="546"/>
        <v>9.6203703702485655E-2</v>
      </c>
      <c r="S3515" t="b">
        <v>0</v>
      </c>
      <c r="T3515">
        <v>44</v>
      </c>
      <c r="U3515">
        <f t="shared" si="547"/>
        <v>44</v>
      </c>
      <c r="V3515" t="str">
        <f t="shared" si="548"/>
        <v/>
      </c>
      <c r="W3515" t="b">
        <v>1</v>
      </c>
      <c r="X3515" t="s">
        <v>8269</v>
      </c>
      <c r="Y3515" s="3">
        <f t="shared" si="549"/>
        <v>1.1839285714285714</v>
      </c>
      <c r="Z3515" s="4">
        <f t="shared" si="542"/>
        <v>75.340909090909093</v>
      </c>
      <c r="AA3515" t="s">
        <v>8313</v>
      </c>
      <c r="AB3515" t="s">
        <v>8314</v>
      </c>
      <c r="AC3515">
        <f>1</f>
        <v>1</v>
      </c>
    </row>
    <row r="3516" spans="1:29" ht="43.2" x14ac:dyDescent="0.3">
      <c r="A3516">
        <v>3514</v>
      </c>
      <c r="B3516" s="1" t="s">
        <v>3513</v>
      </c>
      <c r="C3516" s="1" t="s">
        <v>7624</v>
      </c>
      <c r="D3516">
        <v>500</v>
      </c>
      <c r="E3516">
        <f>VLOOKUP(D3516,LU_A!$C$2:$D$13,1,TRUE)</f>
        <v>0</v>
      </c>
      <c r="F3516" t="str">
        <f>VLOOKUP($D3516,LU_A!$C$2:$D$13,2,TRUE)</f>
        <v>SmA</v>
      </c>
      <c r="G3516">
        <v>550</v>
      </c>
      <c r="H3516" t="s">
        <v>8219</v>
      </c>
      <c r="I3516" t="s">
        <v>8224</v>
      </c>
      <c r="J3516" t="s">
        <v>8246</v>
      </c>
      <c r="K3516">
        <v>1422853140</v>
      </c>
      <c r="L3516" s="8">
        <f t="shared" si="540"/>
        <v>42037.207638888889</v>
      </c>
      <c r="M3516" s="8">
        <f t="shared" si="543"/>
        <v>42037</v>
      </c>
      <c r="N3516" s="9">
        <f t="shared" si="544"/>
        <v>0.20763888888905058</v>
      </c>
      <c r="O3516">
        <v>1421439552</v>
      </c>
      <c r="P3516" s="8">
        <f t="shared" si="541"/>
        <v>42020.846666666665</v>
      </c>
      <c r="Q3516" s="8">
        <f t="shared" si="545"/>
        <v>42020</v>
      </c>
      <c r="R3516" s="9">
        <f t="shared" si="546"/>
        <v>0.84666666666453239</v>
      </c>
      <c r="S3516" t="b">
        <v>0</v>
      </c>
      <c r="T3516">
        <v>10</v>
      </c>
      <c r="U3516">
        <f t="shared" si="547"/>
        <v>10</v>
      </c>
      <c r="V3516" t="str">
        <f t="shared" si="548"/>
        <v/>
      </c>
      <c r="W3516" t="b">
        <v>1</v>
      </c>
      <c r="X3516" t="s">
        <v>8269</v>
      </c>
      <c r="Y3516" s="3">
        <f t="shared" si="549"/>
        <v>1.1000000000000001</v>
      </c>
      <c r="Z3516" s="4">
        <f t="shared" si="542"/>
        <v>55</v>
      </c>
      <c r="AA3516" t="s">
        <v>8313</v>
      </c>
      <c r="AB3516" t="s">
        <v>8314</v>
      </c>
      <c r="AC3516">
        <f>1</f>
        <v>1</v>
      </c>
    </row>
    <row r="3517" spans="1:29" ht="43.2" x14ac:dyDescent="0.3">
      <c r="A3517">
        <v>3515</v>
      </c>
      <c r="B3517" s="1" t="s">
        <v>3514</v>
      </c>
      <c r="C3517" s="1" t="s">
        <v>7625</v>
      </c>
      <c r="D3517">
        <v>3000</v>
      </c>
      <c r="E3517">
        <f>VLOOKUP(D3517,LU_A!$C$2:$D$13,1,TRUE)</f>
        <v>1000</v>
      </c>
      <c r="F3517" t="str">
        <f>VLOOKUP($D3517,LU_A!$C$2:$D$13,2,TRUE)</f>
        <v>SmB</v>
      </c>
      <c r="G3517">
        <v>3080</v>
      </c>
      <c r="H3517" t="s">
        <v>8219</v>
      </c>
      <c r="I3517" t="s">
        <v>8224</v>
      </c>
      <c r="J3517" t="s">
        <v>8246</v>
      </c>
      <c r="K3517">
        <v>1433097171</v>
      </c>
      <c r="L3517" s="8">
        <f t="shared" si="540"/>
        <v>42155.772812499999</v>
      </c>
      <c r="M3517" s="8">
        <f t="shared" si="543"/>
        <v>42155</v>
      </c>
      <c r="N3517" s="9">
        <f t="shared" si="544"/>
        <v>0.77281249999941792</v>
      </c>
      <c r="O3517">
        <v>1430505171</v>
      </c>
      <c r="P3517" s="8">
        <f t="shared" si="541"/>
        <v>42125.772812499999</v>
      </c>
      <c r="Q3517" s="8">
        <f t="shared" si="545"/>
        <v>42125</v>
      </c>
      <c r="R3517" s="9">
        <f t="shared" si="546"/>
        <v>0.77281249999941792</v>
      </c>
      <c r="S3517" t="b">
        <v>0</v>
      </c>
      <c r="T3517">
        <v>46</v>
      </c>
      <c r="U3517">
        <f t="shared" si="547"/>
        <v>46</v>
      </c>
      <c r="V3517" t="str">
        <f t="shared" si="548"/>
        <v/>
      </c>
      <c r="W3517" t="b">
        <v>1</v>
      </c>
      <c r="X3517" t="s">
        <v>8269</v>
      </c>
      <c r="Y3517" s="3">
        <f t="shared" si="549"/>
        <v>1.0266666666666666</v>
      </c>
      <c r="Z3517" s="4">
        <f t="shared" si="542"/>
        <v>66.956521739130437</v>
      </c>
      <c r="AA3517" t="s">
        <v>8313</v>
      </c>
      <c r="AB3517" t="s">
        <v>8314</v>
      </c>
      <c r="AC3517">
        <f>1</f>
        <v>1</v>
      </c>
    </row>
    <row r="3518" spans="1:29" ht="43.2" x14ac:dyDescent="0.3">
      <c r="A3518">
        <v>3516</v>
      </c>
      <c r="B3518" s="1" t="s">
        <v>3515</v>
      </c>
      <c r="C3518" s="1" t="s">
        <v>7626</v>
      </c>
      <c r="D3518">
        <v>2500</v>
      </c>
      <c r="E3518">
        <f>VLOOKUP(D3518,LU_A!$C$2:$D$13,1,TRUE)</f>
        <v>1000</v>
      </c>
      <c r="F3518" t="str">
        <f>VLOOKUP($D3518,LU_A!$C$2:$D$13,2,TRUE)</f>
        <v>SmB</v>
      </c>
      <c r="G3518">
        <v>2500</v>
      </c>
      <c r="H3518" t="s">
        <v>8219</v>
      </c>
      <c r="I3518" t="s">
        <v>8224</v>
      </c>
      <c r="J3518" t="s">
        <v>8246</v>
      </c>
      <c r="K3518">
        <v>1410145200</v>
      </c>
      <c r="L3518" s="8">
        <f t="shared" si="540"/>
        <v>41890.125</v>
      </c>
      <c r="M3518" s="8">
        <f t="shared" si="543"/>
        <v>41890</v>
      </c>
      <c r="N3518" s="9">
        <f t="shared" si="544"/>
        <v>0.125</v>
      </c>
      <c r="O3518">
        <v>1407197670</v>
      </c>
      <c r="P3518" s="8">
        <f t="shared" si="541"/>
        <v>41856.010069444441</v>
      </c>
      <c r="Q3518" s="8">
        <f t="shared" si="545"/>
        <v>41856</v>
      </c>
      <c r="R3518" s="9">
        <f t="shared" si="546"/>
        <v>1.006944444088731E-2</v>
      </c>
      <c r="S3518" t="b">
        <v>0</v>
      </c>
      <c r="T3518">
        <v>11</v>
      </c>
      <c r="U3518">
        <f t="shared" si="547"/>
        <v>11</v>
      </c>
      <c r="V3518" t="str">
        <f t="shared" si="548"/>
        <v/>
      </c>
      <c r="W3518" t="b">
        <v>1</v>
      </c>
      <c r="X3518" t="s">
        <v>8269</v>
      </c>
      <c r="Y3518" s="3">
        <f t="shared" si="549"/>
        <v>1</v>
      </c>
      <c r="Z3518" s="4">
        <f t="shared" si="542"/>
        <v>227.27272727272728</v>
      </c>
      <c r="AA3518" t="s">
        <v>8313</v>
      </c>
      <c r="AB3518" t="s">
        <v>8314</v>
      </c>
      <c r="AC3518">
        <f>1</f>
        <v>1</v>
      </c>
    </row>
    <row r="3519" spans="1:29" ht="43.2" x14ac:dyDescent="0.3">
      <c r="A3519">
        <v>3517</v>
      </c>
      <c r="B3519" s="1" t="s">
        <v>3516</v>
      </c>
      <c r="C3519" s="1" t="s">
        <v>7627</v>
      </c>
      <c r="D3519">
        <v>4000</v>
      </c>
      <c r="E3519">
        <f>VLOOKUP(D3519,LU_A!$C$2:$D$13,1,TRUE)</f>
        <v>1000</v>
      </c>
      <c r="F3519" t="str">
        <f>VLOOKUP($D3519,LU_A!$C$2:$D$13,2,TRUE)</f>
        <v>SmB</v>
      </c>
      <c r="G3519">
        <v>4000</v>
      </c>
      <c r="H3519" t="s">
        <v>8219</v>
      </c>
      <c r="I3519" t="s">
        <v>8225</v>
      </c>
      <c r="J3519" t="s">
        <v>8247</v>
      </c>
      <c r="K3519">
        <v>1404471600</v>
      </c>
      <c r="L3519" s="8">
        <f t="shared" si="540"/>
        <v>41824.458333333336</v>
      </c>
      <c r="M3519" s="8">
        <f t="shared" si="543"/>
        <v>41824</v>
      </c>
      <c r="N3519" s="9">
        <f t="shared" si="544"/>
        <v>0.45833333333575865</v>
      </c>
      <c r="O3519">
        <v>1401910634</v>
      </c>
      <c r="P3519" s="8">
        <f t="shared" si="541"/>
        <v>41794.817523148151</v>
      </c>
      <c r="Q3519" s="8">
        <f t="shared" si="545"/>
        <v>41794</v>
      </c>
      <c r="R3519" s="9">
        <f t="shared" si="546"/>
        <v>0.81752314815093996</v>
      </c>
      <c r="S3519" t="b">
        <v>0</v>
      </c>
      <c r="T3519">
        <v>13</v>
      </c>
      <c r="U3519">
        <f t="shared" si="547"/>
        <v>13</v>
      </c>
      <c r="V3519" t="str">
        <f t="shared" si="548"/>
        <v/>
      </c>
      <c r="W3519" t="b">
        <v>1</v>
      </c>
      <c r="X3519" t="s">
        <v>8269</v>
      </c>
      <c r="Y3519" s="3">
        <f t="shared" si="549"/>
        <v>1</v>
      </c>
      <c r="Z3519" s="4">
        <f t="shared" si="542"/>
        <v>307.69230769230768</v>
      </c>
      <c r="AA3519" t="s">
        <v>8313</v>
      </c>
      <c r="AB3519" t="s">
        <v>8314</v>
      </c>
      <c r="AC3519">
        <f>1</f>
        <v>1</v>
      </c>
    </row>
    <row r="3520" spans="1:29" ht="43.2" x14ac:dyDescent="0.3">
      <c r="A3520">
        <v>3518</v>
      </c>
      <c r="B3520" s="1" t="s">
        <v>3517</v>
      </c>
      <c r="C3520" s="1" t="s">
        <v>7628</v>
      </c>
      <c r="D3520">
        <v>1500</v>
      </c>
      <c r="E3520">
        <f>VLOOKUP(D3520,LU_A!$C$2:$D$13,1,TRUE)</f>
        <v>1000</v>
      </c>
      <c r="F3520" t="str">
        <f>VLOOKUP($D3520,LU_A!$C$2:$D$13,2,TRUE)</f>
        <v>SmB</v>
      </c>
      <c r="G3520">
        <v>1650.69</v>
      </c>
      <c r="H3520" t="s">
        <v>8219</v>
      </c>
      <c r="I3520" t="s">
        <v>8224</v>
      </c>
      <c r="J3520" t="s">
        <v>8246</v>
      </c>
      <c r="K3520">
        <v>1412259660</v>
      </c>
      <c r="L3520" s="8">
        <f t="shared" si="540"/>
        <v>41914.597916666666</v>
      </c>
      <c r="M3520" s="8">
        <f t="shared" si="543"/>
        <v>41914</v>
      </c>
      <c r="N3520" s="9">
        <f t="shared" si="544"/>
        <v>0.59791666666569654</v>
      </c>
      <c r="O3520">
        <v>1410461299</v>
      </c>
      <c r="P3520" s="8">
        <f t="shared" si="541"/>
        <v>41893.783553240741</v>
      </c>
      <c r="Q3520" s="8">
        <f t="shared" si="545"/>
        <v>41893</v>
      </c>
      <c r="R3520" s="9">
        <f t="shared" si="546"/>
        <v>0.78355324074072996</v>
      </c>
      <c r="S3520" t="b">
        <v>0</v>
      </c>
      <c r="T3520">
        <v>33</v>
      </c>
      <c r="U3520">
        <f t="shared" si="547"/>
        <v>33</v>
      </c>
      <c r="V3520" t="str">
        <f t="shared" si="548"/>
        <v/>
      </c>
      <c r="W3520" t="b">
        <v>1</v>
      </c>
      <c r="X3520" t="s">
        <v>8269</v>
      </c>
      <c r="Y3520" s="3">
        <f t="shared" si="549"/>
        <v>1.10046</v>
      </c>
      <c r="Z3520" s="4">
        <f t="shared" si="542"/>
        <v>50.020909090909093</v>
      </c>
      <c r="AA3520" t="s">
        <v>8313</v>
      </c>
      <c r="AB3520" t="s">
        <v>8314</v>
      </c>
      <c r="AC3520">
        <f>1</f>
        <v>1</v>
      </c>
    </row>
    <row r="3521" spans="1:29" ht="43.2" x14ac:dyDescent="0.3">
      <c r="A3521">
        <v>3519</v>
      </c>
      <c r="B3521" s="1" t="s">
        <v>3518</v>
      </c>
      <c r="C3521" s="1" t="s">
        <v>7629</v>
      </c>
      <c r="D3521">
        <v>2000</v>
      </c>
      <c r="E3521">
        <f>VLOOKUP(D3521,LU_A!$C$2:$D$13,1,TRUE)</f>
        <v>1000</v>
      </c>
      <c r="F3521" t="str">
        <f>VLOOKUP($D3521,LU_A!$C$2:$D$13,2,TRUE)</f>
        <v>SmB</v>
      </c>
      <c r="G3521">
        <v>2027</v>
      </c>
      <c r="H3521" t="s">
        <v>8219</v>
      </c>
      <c r="I3521" t="s">
        <v>8225</v>
      </c>
      <c r="J3521" t="s">
        <v>8247</v>
      </c>
      <c r="K3521">
        <v>1425478950</v>
      </c>
      <c r="L3521" s="8">
        <f t="shared" si="540"/>
        <v>42067.598958333328</v>
      </c>
      <c r="M3521" s="8">
        <f t="shared" si="543"/>
        <v>42067</v>
      </c>
      <c r="N3521" s="9">
        <f t="shared" si="544"/>
        <v>0.59895833332848269</v>
      </c>
      <c r="O3521">
        <v>1422886950</v>
      </c>
      <c r="P3521" s="8">
        <f t="shared" si="541"/>
        <v>42037.598958333328</v>
      </c>
      <c r="Q3521" s="8">
        <f t="shared" si="545"/>
        <v>42037</v>
      </c>
      <c r="R3521" s="9">
        <f t="shared" si="546"/>
        <v>0.59895833332848269</v>
      </c>
      <c r="S3521" t="b">
        <v>0</v>
      </c>
      <c r="T3521">
        <v>28</v>
      </c>
      <c r="U3521">
        <f t="shared" si="547"/>
        <v>28</v>
      </c>
      <c r="V3521" t="str">
        <f t="shared" si="548"/>
        <v/>
      </c>
      <c r="W3521" t="b">
        <v>1</v>
      </c>
      <c r="X3521" t="s">
        <v>8269</v>
      </c>
      <c r="Y3521" s="3">
        <f t="shared" si="549"/>
        <v>1.0135000000000001</v>
      </c>
      <c r="Z3521" s="4">
        <f t="shared" si="542"/>
        <v>72.392857142857139</v>
      </c>
      <c r="AA3521" t="s">
        <v>8313</v>
      </c>
      <c r="AB3521" t="s">
        <v>8314</v>
      </c>
      <c r="AC3521">
        <f>1</f>
        <v>1</v>
      </c>
    </row>
    <row r="3522" spans="1:29" ht="43.2" x14ac:dyDescent="0.3">
      <c r="A3522">
        <v>3520</v>
      </c>
      <c r="B3522" s="1" t="s">
        <v>3519</v>
      </c>
      <c r="C3522" s="1" t="s">
        <v>7630</v>
      </c>
      <c r="D3522">
        <v>2000</v>
      </c>
      <c r="E3522">
        <f>VLOOKUP(D3522,LU_A!$C$2:$D$13,1,TRUE)</f>
        <v>1000</v>
      </c>
      <c r="F3522" t="str">
        <f>VLOOKUP($D3522,LU_A!$C$2:$D$13,2,TRUE)</f>
        <v>SmB</v>
      </c>
      <c r="G3522">
        <v>2015</v>
      </c>
      <c r="H3522" t="s">
        <v>8219</v>
      </c>
      <c r="I3522" t="s">
        <v>8225</v>
      </c>
      <c r="J3522" t="s">
        <v>8247</v>
      </c>
      <c r="K3522">
        <v>1441547220</v>
      </c>
      <c r="L3522" s="8">
        <f t="shared" ref="L3522:L3585" si="550">(((K3522/60)/60)/24)+DATE(1970,1,1)</f>
        <v>42253.57430555555</v>
      </c>
      <c r="M3522" s="8">
        <f t="shared" si="543"/>
        <v>42253</v>
      </c>
      <c r="N3522" s="9">
        <f t="shared" si="544"/>
        <v>0.57430555555038154</v>
      </c>
      <c r="O3522">
        <v>1439322412</v>
      </c>
      <c r="P3522" s="8">
        <f t="shared" ref="P3522:P3585" si="551">(((O3522/60)/60)/24)+DATE(1970,1,1)</f>
        <v>42227.824212962965</v>
      </c>
      <c r="Q3522" s="8">
        <f t="shared" si="545"/>
        <v>42227</v>
      </c>
      <c r="R3522" s="9">
        <f t="shared" si="546"/>
        <v>0.82421296296524815</v>
      </c>
      <c r="S3522" t="b">
        <v>0</v>
      </c>
      <c r="T3522">
        <v>21</v>
      </c>
      <c r="U3522">
        <f t="shared" si="547"/>
        <v>21</v>
      </c>
      <c r="V3522" t="str">
        <f t="shared" si="548"/>
        <v/>
      </c>
      <c r="W3522" t="b">
        <v>1</v>
      </c>
      <c r="X3522" t="s">
        <v>8269</v>
      </c>
      <c r="Y3522" s="3">
        <f t="shared" si="549"/>
        <v>1.0075000000000001</v>
      </c>
      <c r="Z3522" s="4">
        <f t="shared" ref="Z3522:Z3585" si="552">IFERROR(G3522/T3522," ")</f>
        <v>95.952380952380949</v>
      </c>
      <c r="AA3522" t="s">
        <v>8313</v>
      </c>
      <c r="AB3522" t="s">
        <v>8314</v>
      </c>
      <c r="AC3522">
        <f>1</f>
        <v>1</v>
      </c>
    </row>
    <row r="3523" spans="1:29" ht="57.6" x14ac:dyDescent="0.3">
      <c r="A3523">
        <v>3521</v>
      </c>
      <c r="B3523" s="1" t="s">
        <v>3520</v>
      </c>
      <c r="C3523" s="1" t="s">
        <v>7631</v>
      </c>
      <c r="D3523">
        <v>350</v>
      </c>
      <c r="E3523">
        <f>VLOOKUP(D3523,LU_A!$C$2:$D$13,1,TRUE)</f>
        <v>0</v>
      </c>
      <c r="F3523" t="str">
        <f>VLOOKUP($D3523,LU_A!$C$2:$D$13,2,TRUE)</f>
        <v>SmA</v>
      </c>
      <c r="G3523">
        <v>593</v>
      </c>
      <c r="H3523" t="s">
        <v>8219</v>
      </c>
      <c r="I3523" t="s">
        <v>8224</v>
      </c>
      <c r="J3523" t="s">
        <v>8246</v>
      </c>
      <c r="K3523">
        <v>1411980020</v>
      </c>
      <c r="L3523" s="8">
        <f t="shared" si="550"/>
        <v>41911.361342592594</v>
      </c>
      <c r="M3523" s="8">
        <f t="shared" ref="M3523:M3586" si="553">INT(L3523)</f>
        <v>41911</v>
      </c>
      <c r="N3523" s="9">
        <f t="shared" ref="N3523:N3586" si="554">L3523-M3523</f>
        <v>0.36134259259415558</v>
      </c>
      <c r="O3523">
        <v>1409388020</v>
      </c>
      <c r="P3523" s="8">
        <f t="shared" si="551"/>
        <v>41881.361342592594</v>
      </c>
      <c r="Q3523" s="8">
        <f t="shared" ref="Q3523:Q3586" si="555">INT(P3523)</f>
        <v>41881</v>
      </c>
      <c r="R3523" s="9">
        <f t="shared" ref="R3523:R3586" si="556">P3523-Q3523</f>
        <v>0.36134259259415558</v>
      </c>
      <c r="S3523" t="b">
        <v>0</v>
      </c>
      <c r="T3523">
        <v>13</v>
      </c>
      <c r="U3523">
        <f t="shared" ref="U3523:U3586" si="557">IF(H3523="successful",T3523,"")</f>
        <v>13</v>
      </c>
      <c r="V3523" t="str">
        <f t="shared" ref="V3523:V3586" si="558">IF(H3523="failed",T3523,"")</f>
        <v/>
      </c>
      <c r="W3523" t="b">
        <v>1</v>
      </c>
      <c r="X3523" t="s">
        <v>8269</v>
      </c>
      <c r="Y3523" s="3">
        <f t="shared" ref="Y3523:Y3586" si="559">G3523/D3523</f>
        <v>1.6942857142857144</v>
      </c>
      <c r="Z3523" s="4">
        <f t="shared" si="552"/>
        <v>45.615384615384613</v>
      </c>
      <c r="AA3523" t="s">
        <v>8313</v>
      </c>
      <c r="AB3523" t="s">
        <v>8314</v>
      </c>
      <c r="AC3523">
        <f>1</f>
        <v>1</v>
      </c>
    </row>
    <row r="3524" spans="1:29" ht="43.2" x14ac:dyDescent="0.3">
      <c r="A3524">
        <v>3522</v>
      </c>
      <c r="B3524" s="1" t="s">
        <v>3521</v>
      </c>
      <c r="C3524" s="1" t="s">
        <v>7632</v>
      </c>
      <c r="D3524">
        <v>1395</v>
      </c>
      <c r="E3524">
        <f>VLOOKUP(D3524,LU_A!$C$2:$D$13,1,TRUE)</f>
        <v>1000</v>
      </c>
      <c r="F3524" t="str">
        <f>VLOOKUP($D3524,LU_A!$C$2:$D$13,2,TRUE)</f>
        <v>SmB</v>
      </c>
      <c r="G3524">
        <v>1395</v>
      </c>
      <c r="H3524" t="s">
        <v>8219</v>
      </c>
      <c r="I3524" t="s">
        <v>8225</v>
      </c>
      <c r="J3524" t="s">
        <v>8247</v>
      </c>
      <c r="K3524">
        <v>1442311560</v>
      </c>
      <c r="L3524" s="8">
        <f t="shared" si="550"/>
        <v>42262.420833333337</v>
      </c>
      <c r="M3524" s="8">
        <f t="shared" si="553"/>
        <v>42262</v>
      </c>
      <c r="N3524" s="9">
        <f t="shared" si="554"/>
        <v>0.42083333333721384</v>
      </c>
      <c r="O3524">
        <v>1439924246</v>
      </c>
      <c r="P3524" s="8">
        <f t="shared" si="551"/>
        <v>42234.789884259255</v>
      </c>
      <c r="Q3524" s="8">
        <f t="shared" si="555"/>
        <v>42234</v>
      </c>
      <c r="R3524" s="9">
        <f t="shared" si="556"/>
        <v>0.78988425925490446</v>
      </c>
      <c r="S3524" t="b">
        <v>0</v>
      </c>
      <c r="T3524">
        <v>34</v>
      </c>
      <c r="U3524">
        <f t="shared" si="557"/>
        <v>34</v>
      </c>
      <c r="V3524" t="str">
        <f t="shared" si="558"/>
        <v/>
      </c>
      <c r="W3524" t="b">
        <v>1</v>
      </c>
      <c r="X3524" t="s">
        <v>8269</v>
      </c>
      <c r="Y3524" s="3">
        <f t="shared" si="559"/>
        <v>1</v>
      </c>
      <c r="Z3524" s="4">
        <f t="shared" si="552"/>
        <v>41.029411764705884</v>
      </c>
      <c r="AA3524" t="s">
        <v>8313</v>
      </c>
      <c r="AB3524" t="s">
        <v>8314</v>
      </c>
      <c r="AC3524">
        <f>1</f>
        <v>1</v>
      </c>
    </row>
    <row r="3525" spans="1:29" ht="43.2" x14ac:dyDescent="0.3">
      <c r="A3525">
        <v>3523</v>
      </c>
      <c r="B3525" s="1" t="s">
        <v>3522</v>
      </c>
      <c r="C3525" s="1" t="s">
        <v>7633</v>
      </c>
      <c r="D3525">
        <v>4000</v>
      </c>
      <c r="E3525">
        <f>VLOOKUP(D3525,LU_A!$C$2:$D$13,1,TRUE)</f>
        <v>1000</v>
      </c>
      <c r="F3525" t="str">
        <f>VLOOKUP($D3525,LU_A!$C$2:$D$13,2,TRUE)</f>
        <v>SmB</v>
      </c>
      <c r="G3525">
        <v>4546</v>
      </c>
      <c r="H3525" t="s">
        <v>8219</v>
      </c>
      <c r="I3525" t="s">
        <v>8225</v>
      </c>
      <c r="J3525" t="s">
        <v>8247</v>
      </c>
      <c r="K3525">
        <v>1474844400</v>
      </c>
      <c r="L3525" s="8">
        <f t="shared" si="550"/>
        <v>42638.958333333328</v>
      </c>
      <c r="M3525" s="8">
        <f t="shared" si="553"/>
        <v>42638</v>
      </c>
      <c r="N3525" s="9">
        <f t="shared" si="554"/>
        <v>0.95833333332848269</v>
      </c>
      <c r="O3525">
        <v>1469871148</v>
      </c>
      <c r="P3525" s="8">
        <f t="shared" si="551"/>
        <v>42581.397546296299</v>
      </c>
      <c r="Q3525" s="8">
        <f t="shared" si="555"/>
        <v>42581</v>
      </c>
      <c r="R3525" s="9">
        <f t="shared" si="556"/>
        <v>0.39754629629896954</v>
      </c>
      <c r="S3525" t="b">
        <v>0</v>
      </c>
      <c r="T3525">
        <v>80</v>
      </c>
      <c r="U3525">
        <f t="shared" si="557"/>
        <v>80</v>
      </c>
      <c r="V3525" t="str">
        <f t="shared" si="558"/>
        <v/>
      </c>
      <c r="W3525" t="b">
        <v>1</v>
      </c>
      <c r="X3525" t="s">
        <v>8269</v>
      </c>
      <c r="Y3525" s="3">
        <f t="shared" si="559"/>
        <v>1.1365000000000001</v>
      </c>
      <c r="Z3525" s="4">
        <f t="shared" si="552"/>
        <v>56.825000000000003</v>
      </c>
      <c r="AA3525" t="s">
        <v>8313</v>
      </c>
      <c r="AB3525" t="s">
        <v>8314</v>
      </c>
      <c r="AC3525">
        <f>1</f>
        <v>1</v>
      </c>
    </row>
    <row r="3526" spans="1:29" ht="43.2" x14ac:dyDescent="0.3">
      <c r="A3526">
        <v>3524</v>
      </c>
      <c r="B3526" s="1" t="s">
        <v>3523</v>
      </c>
      <c r="C3526" s="1" t="s">
        <v>7634</v>
      </c>
      <c r="D3526">
        <v>10000</v>
      </c>
      <c r="E3526">
        <f>VLOOKUP(D3526,LU_A!$C$2:$D$13,1,TRUE)</f>
        <v>10000</v>
      </c>
      <c r="F3526" t="str">
        <f>VLOOKUP($D3526,LU_A!$C$2:$D$13,2,TRUE)</f>
        <v>SmD</v>
      </c>
      <c r="G3526">
        <v>10156</v>
      </c>
      <c r="H3526" t="s">
        <v>8219</v>
      </c>
      <c r="I3526" t="s">
        <v>8224</v>
      </c>
      <c r="J3526" t="s">
        <v>8246</v>
      </c>
      <c r="K3526">
        <v>1410580800</v>
      </c>
      <c r="L3526" s="8">
        <f t="shared" si="550"/>
        <v>41895.166666666664</v>
      </c>
      <c r="M3526" s="8">
        <f t="shared" si="553"/>
        <v>41895</v>
      </c>
      <c r="N3526" s="9">
        <f t="shared" si="554"/>
        <v>0.16666666666424135</v>
      </c>
      <c r="O3526">
        <v>1409336373</v>
      </c>
      <c r="P3526" s="8">
        <f t="shared" si="551"/>
        <v>41880.76357638889</v>
      </c>
      <c r="Q3526" s="8">
        <f t="shared" si="555"/>
        <v>41880</v>
      </c>
      <c r="R3526" s="9">
        <f t="shared" si="556"/>
        <v>0.76357638889021473</v>
      </c>
      <c r="S3526" t="b">
        <v>0</v>
      </c>
      <c r="T3526">
        <v>74</v>
      </c>
      <c r="U3526">
        <f t="shared" si="557"/>
        <v>74</v>
      </c>
      <c r="V3526" t="str">
        <f t="shared" si="558"/>
        <v/>
      </c>
      <c r="W3526" t="b">
        <v>1</v>
      </c>
      <c r="X3526" t="s">
        <v>8269</v>
      </c>
      <c r="Y3526" s="3">
        <f t="shared" si="559"/>
        <v>1.0156000000000001</v>
      </c>
      <c r="Z3526" s="4">
        <f t="shared" si="552"/>
        <v>137.24324324324326</v>
      </c>
      <c r="AA3526" t="s">
        <v>8313</v>
      </c>
      <c r="AB3526" t="s">
        <v>8314</v>
      </c>
      <c r="AC3526">
        <f>1</f>
        <v>1</v>
      </c>
    </row>
    <row r="3527" spans="1:29" ht="43.2" x14ac:dyDescent="0.3">
      <c r="A3527">
        <v>3525</v>
      </c>
      <c r="B3527" s="1" t="s">
        <v>3524</v>
      </c>
      <c r="C3527" s="1" t="s">
        <v>7635</v>
      </c>
      <c r="D3527">
        <v>500</v>
      </c>
      <c r="E3527">
        <f>VLOOKUP(D3527,LU_A!$C$2:$D$13,1,TRUE)</f>
        <v>0</v>
      </c>
      <c r="F3527" t="str">
        <f>VLOOKUP($D3527,LU_A!$C$2:$D$13,2,TRUE)</f>
        <v>SmA</v>
      </c>
      <c r="G3527">
        <v>530</v>
      </c>
      <c r="H3527" t="s">
        <v>8219</v>
      </c>
      <c r="I3527" t="s">
        <v>8224</v>
      </c>
      <c r="J3527" t="s">
        <v>8246</v>
      </c>
      <c r="K3527">
        <v>1439136000</v>
      </c>
      <c r="L3527" s="8">
        <f t="shared" si="550"/>
        <v>42225.666666666672</v>
      </c>
      <c r="M3527" s="8">
        <f t="shared" si="553"/>
        <v>42225</v>
      </c>
      <c r="N3527" s="9">
        <f t="shared" si="554"/>
        <v>0.66666666667151731</v>
      </c>
      <c r="O3527">
        <v>1438188106</v>
      </c>
      <c r="P3527" s="8">
        <f t="shared" si="551"/>
        <v>42214.6956712963</v>
      </c>
      <c r="Q3527" s="8">
        <f t="shared" si="555"/>
        <v>42214</v>
      </c>
      <c r="R3527" s="9">
        <f t="shared" si="556"/>
        <v>0.69567129630013369</v>
      </c>
      <c r="S3527" t="b">
        <v>0</v>
      </c>
      <c r="T3527">
        <v>7</v>
      </c>
      <c r="U3527">
        <f t="shared" si="557"/>
        <v>7</v>
      </c>
      <c r="V3527" t="str">
        <f t="shared" si="558"/>
        <v/>
      </c>
      <c r="W3527" t="b">
        <v>1</v>
      </c>
      <c r="X3527" t="s">
        <v>8269</v>
      </c>
      <c r="Y3527" s="3">
        <f t="shared" si="559"/>
        <v>1.06</v>
      </c>
      <c r="Z3527" s="4">
        <f t="shared" si="552"/>
        <v>75.714285714285708</v>
      </c>
      <c r="AA3527" t="s">
        <v>8313</v>
      </c>
      <c r="AB3527" t="s">
        <v>8314</v>
      </c>
      <c r="AC3527">
        <f>1</f>
        <v>1</v>
      </c>
    </row>
    <row r="3528" spans="1:29" ht="43.2" x14ac:dyDescent="0.3">
      <c r="A3528">
        <v>3526</v>
      </c>
      <c r="B3528" s="1" t="s">
        <v>3525</v>
      </c>
      <c r="C3528" s="1" t="s">
        <v>7636</v>
      </c>
      <c r="D3528">
        <v>3300</v>
      </c>
      <c r="E3528">
        <f>VLOOKUP(D3528,LU_A!$C$2:$D$13,1,TRUE)</f>
        <v>1000</v>
      </c>
      <c r="F3528" t="str">
        <f>VLOOKUP($D3528,LU_A!$C$2:$D$13,2,TRUE)</f>
        <v>SmB</v>
      </c>
      <c r="G3528">
        <v>3366</v>
      </c>
      <c r="H3528" t="s">
        <v>8219</v>
      </c>
      <c r="I3528" t="s">
        <v>8224</v>
      </c>
      <c r="J3528" t="s">
        <v>8246</v>
      </c>
      <c r="K3528">
        <v>1461823140</v>
      </c>
      <c r="L3528" s="8">
        <f t="shared" si="550"/>
        <v>42488.249305555553</v>
      </c>
      <c r="M3528" s="8">
        <f t="shared" si="553"/>
        <v>42488</v>
      </c>
      <c r="N3528" s="9">
        <f t="shared" si="554"/>
        <v>0.24930555555329192</v>
      </c>
      <c r="O3528">
        <v>1459411371</v>
      </c>
      <c r="P3528" s="8">
        <f t="shared" si="551"/>
        <v>42460.335312499999</v>
      </c>
      <c r="Q3528" s="8">
        <f t="shared" si="555"/>
        <v>42460</v>
      </c>
      <c r="R3528" s="9">
        <f t="shared" si="556"/>
        <v>0.33531249999941792</v>
      </c>
      <c r="S3528" t="b">
        <v>0</v>
      </c>
      <c r="T3528">
        <v>34</v>
      </c>
      <c r="U3528">
        <f t="shared" si="557"/>
        <v>34</v>
      </c>
      <c r="V3528" t="str">
        <f t="shared" si="558"/>
        <v/>
      </c>
      <c r="W3528" t="b">
        <v>1</v>
      </c>
      <c r="X3528" t="s">
        <v>8269</v>
      </c>
      <c r="Y3528" s="3">
        <f t="shared" si="559"/>
        <v>1.02</v>
      </c>
      <c r="Z3528" s="4">
        <f t="shared" si="552"/>
        <v>99</v>
      </c>
      <c r="AA3528" t="s">
        <v>8313</v>
      </c>
      <c r="AB3528" t="s">
        <v>8314</v>
      </c>
      <c r="AC3528">
        <f>1</f>
        <v>1</v>
      </c>
    </row>
    <row r="3529" spans="1:29" ht="43.2" x14ac:dyDescent="0.3">
      <c r="A3529">
        <v>3527</v>
      </c>
      <c r="B3529" s="1" t="s">
        <v>3526</v>
      </c>
      <c r="C3529" s="1" t="s">
        <v>7637</v>
      </c>
      <c r="D3529">
        <v>6000</v>
      </c>
      <c r="E3529">
        <f>VLOOKUP(D3529,LU_A!$C$2:$D$13,1,TRUE)</f>
        <v>5000</v>
      </c>
      <c r="F3529" t="str">
        <f>VLOOKUP($D3529,LU_A!$C$2:$D$13,2,TRUE)</f>
        <v>SmC</v>
      </c>
      <c r="G3529">
        <v>7015</v>
      </c>
      <c r="H3529" t="s">
        <v>8219</v>
      </c>
      <c r="I3529" t="s">
        <v>8224</v>
      </c>
      <c r="J3529" t="s">
        <v>8246</v>
      </c>
      <c r="K3529">
        <v>1436587140</v>
      </c>
      <c r="L3529" s="8">
        <f t="shared" si="550"/>
        <v>42196.165972222225</v>
      </c>
      <c r="M3529" s="8">
        <f t="shared" si="553"/>
        <v>42196</v>
      </c>
      <c r="N3529" s="9">
        <f t="shared" si="554"/>
        <v>0.16597222222480923</v>
      </c>
      <c r="O3529">
        <v>1434069205</v>
      </c>
      <c r="P3529" s="8">
        <f t="shared" si="551"/>
        <v>42167.023206018523</v>
      </c>
      <c r="Q3529" s="8">
        <f t="shared" si="555"/>
        <v>42167</v>
      </c>
      <c r="R3529" s="9">
        <f t="shared" si="556"/>
        <v>2.3206018522614613E-2</v>
      </c>
      <c r="S3529" t="b">
        <v>0</v>
      </c>
      <c r="T3529">
        <v>86</v>
      </c>
      <c r="U3529">
        <f t="shared" si="557"/>
        <v>86</v>
      </c>
      <c r="V3529" t="str">
        <f t="shared" si="558"/>
        <v/>
      </c>
      <c r="W3529" t="b">
        <v>1</v>
      </c>
      <c r="X3529" t="s">
        <v>8269</v>
      </c>
      <c r="Y3529" s="3">
        <f t="shared" si="559"/>
        <v>1.1691666666666667</v>
      </c>
      <c r="Z3529" s="4">
        <f t="shared" si="552"/>
        <v>81.569767441860463</v>
      </c>
      <c r="AA3529" t="s">
        <v>8313</v>
      </c>
      <c r="AB3529" t="s">
        <v>8314</v>
      </c>
      <c r="AC3529">
        <f>1</f>
        <v>1</v>
      </c>
    </row>
    <row r="3530" spans="1:29" ht="43.2" x14ac:dyDescent="0.3">
      <c r="A3530">
        <v>3528</v>
      </c>
      <c r="B3530" s="1" t="s">
        <v>3527</v>
      </c>
      <c r="C3530" s="1" t="s">
        <v>7638</v>
      </c>
      <c r="D3530">
        <v>1650</v>
      </c>
      <c r="E3530">
        <f>VLOOKUP(D3530,LU_A!$C$2:$D$13,1,TRUE)</f>
        <v>1000</v>
      </c>
      <c r="F3530" t="str">
        <f>VLOOKUP($D3530,LU_A!$C$2:$D$13,2,TRUE)</f>
        <v>SmB</v>
      </c>
      <c r="G3530">
        <v>1669</v>
      </c>
      <c r="H3530" t="s">
        <v>8219</v>
      </c>
      <c r="I3530" t="s">
        <v>8225</v>
      </c>
      <c r="J3530" t="s">
        <v>8247</v>
      </c>
      <c r="K3530">
        <v>1484740918</v>
      </c>
      <c r="L3530" s="8">
        <f t="shared" si="550"/>
        <v>42753.50136574074</v>
      </c>
      <c r="M3530" s="8">
        <f t="shared" si="553"/>
        <v>42753</v>
      </c>
      <c r="N3530" s="9">
        <f t="shared" si="554"/>
        <v>0.50136574073985685</v>
      </c>
      <c r="O3530">
        <v>1483012918</v>
      </c>
      <c r="P3530" s="8">
        <f t="shared" si="551"/>
        <v>42733.50136574074</v>
      </c>
      <c r="Q3530" s="8">
        <f t="shared" si="555"/>
        <v>42733</v>
      </c>
      <c r="R3530" s="9">
        <f t="shared" si="556"/>
        <v>0.50136574073985685</v>
      </c>
      <c r="S3530" t="b">
        <v>0</v>
      </c>
      <c r="T3530">
        <v>37</v>
      </c>
      <c r="U3530">
        <f t="shared" si="557"/>
        <v>37</v>
      </c>
      <c r="V3530" t="str">
        <f t="shared" si="558"/>
        <v/>
      </c>
      <c r="W3530" t="b">
        <v>1</v>
      </c>
      <c r="X3530" t="s">
        <v>8269</v>
      </c>
      <c r="Y3530" s="3">
        <f t="shared" si="559"/>
        <v>1.0115151515151515</v>
      </c>
      <c r="Z3530" s="4">
        <f t="shared" si="552"/>
        <v>45.108108108108105</v>
      </c>
      <c r="AA3530" t="s">
        <v>8313</v>
      </c>
      <c r="AB3530" t="s">
        <v>8314</v>
      </c>
      <c r="AC3530">
        <f>1</f>
        <v>1</v>
      </c>
    </row>
    <row r="3531" spans="1:29" ht="43.2" x14ac:dyDescent="0.3">
      <c r="A3531">
        <v>3529</v>
      </c>
      <c r="B3531" s="1" t="s">
        <v>3528</v>
      </c>
      <c r="C3531" s="1" t="s">
        <v>7639</v>
      </c>
      <c r="D3531">
        <v>500</v>
      </c>
      <c r="E3531">
        <f>VLOOKUP(D3531,LU_A!$C$2:$D$13,1,TRUE)</f>
        <v>0</v>
      </c>
      <c r="F3531" t="str">
        <f>VLOOKUP($D3531,LU_A!$C$2:$D$13,2,TRUE)</f>
        <v>SmA</v>
      </c>
      <c r="G3531">
        <v>660</v>
      </c>
      <c r="H3531" t="s">
        <v>8219</v>
      </c>
      <c r="I3531" t="s">
        <v>8224</v>
      </c>
      <c r="J3531" t="s">
        <v>8246</v>
      </c>
      <c r="K3531">
        <v>1436749200</v>
      </c>
      <c r="L3531" s="8">
        <f t="shared" si="550"/>
        <v>42198.041666666672</v>
      </c>
      <c r="M3531" s="8">
        <f t="shared" si="553"/>
        <v>42198</v>
      </c>
      <c r="N3531" s="9">
        <f t="shared" si="554"/>
        <v>4.1666666671517305E-2</v>
      </c>
      <c r="O3531">
        <v>1434997018</v>
      </c>
      <c r="P3531" s="8">
        <f t="shared" si="551"/>
        <v>42177.761782407411</v>
      </c>
      <c r="Q3531" s="8">
        <f t="shared" si="555"/>
        <v>42177</v>
      </c>
      <c r="R3531" s="9">
        <f t="shared" si="556"/>
        <v>0.76178240741137415</v>
      </c>
      <c r="S3531" t="b">
        <v>0</v>
      </c>
      <c r="T3531">
        <v>18</v>
      </c>
      <c r="U3531">
        <f t="shared" si="557"/>
        <v>18</v>
      </c>
      <c r="V3531" t="str">
        <f t="shared" si="558"/>
        <v/>
      </c>
      <c r="W3531" t="b">
        <v>1</v>
      </c>
      <c r="X3531" t="s">
        <v>8269</v>
      </c>
      <c r="Y3531" s="3">
        <f t="shared" si="559"/>
        <v>1.32</v>
      </c>
      <c r="Z3531" s="4">
        <f t="shared" si="552"/>
        <v>36.666666666666664</v>
      </c>
      <c r="AA3531" t="s">
        <v>8313</v>
      </c>
      <c r="AB3531" t="s">
        <v>8314</v>
      </c>
      <c r="AC3531">
        <f>1</f>
        <v>1</v>
      </c>
    </row>
    <row r="3532" spans="1:29" ht="43.2" x14ac:dyDescent="0.3">
      <c r="A3532">
        <v>3530</v>
      </c>
      <c r="B3532" s="1" t="s">
        <v>3529</v>
      </c>
      <c r="C3532" s="1" t="s">
        <v>7640</v>
      </c>
      <c r="D3532">
        <v>2750</v>
      </c>
      <c r="E3532">
        <f>VLOOKUP(D3532,LU_A!$C$2:$D$13,1,TRUE)</f>
        <v>1000</v>
      </c>
      <c r="F3532" t="str">
        <f>VLOOKUP($D3532,LU_A!$C$2:$D$13,2,TRUE)</f>
        <v>SmB</v>
      </c>
      <c r="G3532">
        <v>2750</v>
      </c>
      <c r="H3532" t="s">
        <v>8219</v>
      </c>
      <c r="I3532" t="s">
        <v>8225</v>
      </c>
      <c r="J3532" t="s">
        <v>8247</v>
      </c>
      <c r="K3532">
        <v>1460318400</v>
      </c>
      <c r="L3532" s="8">
        <f t="shared" si="550"/>
        <v>42470.833333333328</v>
      </c>
      <c r="M3532" s="8">
        <f t="shared" si="553"/>
        <v>42470</v>
      </c>
      <c r="N3532" s="9">
        <f t="shared" si="554"/>
        <v>0.83333333332848269</v>
      </c>
      <c r="O3532">
        <v>1457881057</v>
      </c>
      <c r="P3532" s="8">
        <f t="shared" si="551"/>
        <v>42442.623344907406</v>
      </c>
      <c r="Q3532" s="8">
        <f t="shared" si="555"/>
        <v>42442</v>
      </c>
      <c r="R3532" s="9">
        <f t="shared" si="556"/>
        <v>0.62334490740613546</v>
      </c>
      <c r="S3532" t="b">
        <v>0</v>
      </c>
      <c r="T3532">
        <v>22</v>
      </c>
      <c r="U3532">
        <f t="shared" si="557"/>
        <v>22</v>
      </c>
      <c r="V3532" t="str">
        <f t="shared" si="558"/>
        <v/>
      </c>
      <c r="W3532" t="b">
        <v>1</v>
      </c>
      <c r="X3532" t="s">
        <v>8269</v>
      </c>
      <c r="Y3532" s="3">
        <f t="shared" si="559"/>
        <v>1</v>
      </c>
      <c r="Z3532" s="4">
        <f t="shared" si="552"/>
        <v>125</v>
      </c>
      <c r="AA3532" t="s">
        <v>8313</v>
      </c>
      <c r="AB3532" t="s">
        <v>8314</v>
      </c>
      <c r="AC3532">
        <f>1</f>
        <v>1</v>
      </c>
    </row>
    <row r="3533" spans="1:29" x14ac:dyDescent="0.3">
      <c r="A3533">
        <v>3531</v>
      </c>
      <c r="B3533" s="1" t="s">
        <v>3530</v>
      </c>
      <c r="C3533" s="1" t="s">
        <v>7641</v>
      </c>
      <c r="D3533">
        <v>1000</v>
      </c>
      <c r="E3533">
        <f>VLOOKUP(D3533,LU_A!$C$2:$D$13,1,TRUE)</f>
        <v>1000</v>
      </c>
      <c r="F3533" t="str">
        <f>VLOOKUP($D3533,LU_A!$C$2:$D$13,2,TRUE)</f>
        <v>SmB</v>
      </c>
      <c r="G3533">
        <v>1280</v>
      </c>
      <c r="H3533" t="s">
        <v>8219</v>
      </c>
      <c r="I3533" t="s">
        <v>8224</v>
      </c>
      <c r="J3533" t="s">
        <v>8246</v>
      </c>
      <c r="K3533">
        <v>1467301334</v>
      </c>
      <c r="L3533" s="8">
        <f t="shared" si="550"/>
        <v>42551.654328703706</v>
      </c>
      <c r="M3533" s="8">
        <f t="shared" si="553"/>
        <v>42551</v>
      </c>
      <c r="N3533" s="9">
        <f t="shared" si="554"/>
        <v>0.65432870370568708</v>
      </c>
      <c r="O3533">
        <v>1464709334</v>
      </c>
      <c r="P3533" s="8">
        <f t="shared" si="551"/>
        <v>42521.654328703706</v>
      </c>
      <c r="Q3533" s="8">
        <f t="shared" si="555"/>
        <v>42521</v>
      </c>
      <c r="R3533" s="9">
        <f t="shared" si="556"/>
        <v>0.65432870370568708</v>
      </c>
      <c r="S3533" t="b">
        <v>0</v>
      </c>
      <c r="T3533">
        <v>26</v>
      </c>
      <c r="U3533">
        <f t="shared" si="557"/>
        <v>26</v>
      </c>
      <c r="V3533" t="str">
        <f t="shared" si="558"/>
        <v/>
      </c>
      <c r="W3533" t="b">
        <v>1</v>
      </c>
      <c r="X3533" t="s">
        <v>8269</v>
      </c>
      <c r="Y3533" s="3">
        <f t="shared" si="559"/>
        <v>1.28</v>
      </c>
      <c r="Z3533" s="4">
        <f t="shared" si="552"/>
        <v>49.230769230769234</v>
      </c>
      <c r="AA3533" t="s">
        <v>8313</v>
      </c>
      <c r="AB3533" t="s">
        <v>8314</v>
      </c>
      <c r="AC3533">
        <f>1</f>
        <v>1</v>
      </c>
    </row>
    <row r="3534" spans="1:29" ht="57.6" x14ac:dyDescent="0.3">
      <c r="A3534">
        <v>3532</v>
      </c>
      <c r="B3534" s="1" t="s">
        <v>3531</v>
      </c>
      <c r="C3534" s="1" t="s">
        <v>7642</v>
      </c>
      <c r="D3534">
        <v>960</v>
      </c>
      <c r="E3534">
        <f>VLOOKUP(D3534,LU_A!$C$2:$D$13,1,TRUE)</f>
        <v>0</v>
      </c>
      <c r="F3534" t="str">
        <f>VLOOKUP($D3534,LU_A!$C$2:$D$13,2,TRUE)</f>
        <v>SmA</v>
      </c>
      <c r="G3534">
        <v>1142</v>
      </c>
      <c r="H3534" t="s">
        <v>8219</v>
      </c>
      <c r="I3534" t="s">
        <v>8224</v>
      </c>
      <c r="J3534" t="s">
        <v>8246</v>
      </c>
      <c r="K3534">
        <v>1411012740</v>
      </c>
      <c r="L3534" s="8">
        <f t="shared" si="550"/>
        <v>41900.165972222225</v>
      </c>
      <c r="M3534" s="8">
        <f t="shared" si="553"/>
        <v>41900</v>
      </c>
      <c r="N3534" s="9">
        <f t="shared" si="554"/>
        <v>0.16597222222480923</v>
      </c>
      <c r="O3534">
        <v>1409667827</v>
      </c>
      <c r="P3534" s="8">
        <f t="shared" si="551"/>
        <v>41884.599849537037</v>
      </c>
      <c r="Q3534" s="8">
        <f t="shared" si="555"/>
        <v>41884</v>
      </c>
      <c r="R3534" s="9">
        <f t="shared" si="556"/>
        <v>0.59984953703678912</v>
      </c>
      <c r="S3534" t="b">
        <v>0</v>
      </c>
      <c r="T3534">
        <v>27</v>
      </c>
      <c r="U3534">
        <f t="shared" si="557"/>
        <v>27</v>
      </c>
      <c r="V3534" t="str">
        <f t="shared" si="558"/>
        <v/>
      </c>
      <c r="W3534" t="b">
        <v>1</v>
      </c>
      <c r="X3534" t="s">
        <v>8269</v>
      </c>
      <c r="Y3534" s="3">
        <f t="shared" si="559"/>
        <v>1.1895833333333334</v>
      </c>
      <c r="Z3534" s="4">
        <f t="shared" si="552"/>
        <v>42.296296296296298</v>
      </c>
      <c r="AA3534" t="s">
        <v>8313</v>
      </c>
      <c r="AB3534" t="s">
        <v>8314</v>
      </c>
      <c r="AC3534">
        <f>1</f>
        <v>1</v>
      </c>
    </row>
    <row r="3535" spans="1:29" ht="57.6" x14ac:dyDescent="0.3">
      <c r="A3535">
        <v>3533</v>
      </c>
      <c r="B3535" s="1" t="s">
        <v>3532</v>
      </c>
      <c r="C3535" s="1" t="s">
        <v>7643</v>
      </c>
      <c r="D3535">
        <v>500</v>
      </c>
      <c r="E3535">
        <f>VLOOKUP(D3535,LU_A!$C$2:$D$13,1,TRUE)</f>
        <v>0</v>
      </c>
      <c r="F3535" t="str">
        <f>VLOOKUP($D3535,LU_A!$C$2:$D$13,2,TRUE)</f>
        <v>SmA</v>
      </c>
      <c r="G3535">
        <v>631</v>
      </c>
      <c r="H3535" t="s">
        <v>8219</v>
      </c>
      <c r="I3535" t="s">
        <v>8224</v>
      </c>
      <c r="J3535" t="s">
        <v>8246</v>
      </c>
      <c r="K3535">
        <v>1447269367</v>
      </c>
      <c r="L3535" s="8">
        <f t="shared" si="550"/>
        <v>42319.802858796291</v>
      </c>
      <c r="M3535" s="8">
        <f t="shared" si="553"/>
        <v>42319</v>
      </c>
      <c r="N3535" s="9">
        <f t="shared" si="554"/>
        <v>0.80285879629082046</v>
      </c>
      <c r="O3535">
        <v>1444673767</v>
      </c>
      <c r="P3535" s="8">
        <f t="shared" si="551"/>
        <v>42289.761192129634</v>
      </c>
      <c r="Q3535" s="8">
        <f t="shared" si="555"/>
        <v>42289</v>
      </c>
      <c r="R3535" s="9">
        <f t="shared" si="556"/>
        <v>0.76119212963385507</v>
      </c>
      <c r="S3535" t="b">
        <v>0</v>
      </c>
      <c r="T3535">
        <v>8</v>
      </c>
      <c r="U3535">
        <f t="shared" si="557"/>
        <v>8</v>
      </c>
      <c r="V3535" t="str">
        <f t="shared" si="558"/>
        <v/>
      </c>
      <c r="W3535" t="b">
        <v>1</v>
      </c>
      <c r="X3535" t="s">
        <v>8269</v>
      </c>
      <c r="Y3535" s="3">
        <f t="shared" si="559"/>
        <v>1.262</v>
      </c>
      <c r="Z3535" s="4">
        <f t="shared" si="552"/>
        <v>78.875</v>
      </c>
      <c r="AA3535" t="s">
        <v>8313</v>
      </c>
      <c r="AB3535" t="s">
        <v>8314</v>
      </c>
      <c r="AC3535">
        <f>1</f>
        <v>1</v>
      </c>
    </row>
    <row r="3536" spans="1:29" ht="43.2" x14ac:dyDescent="0.3">
      <c r="A3536">
        <v>3534</v>
      </c>
      <c r="B3536" s="1" t="s">
        <v>3533</v>
      </c>
      <c r="C3536" s="1" t="s">
        <v>7644</v>
      </c>
      <c r="D3536">
        <v>5000</v>
      </c>
      <c r="E3536">
        <f>VLOOKUP(D3536,LU_A!$C$2:$D$13,1,TRUE)</f>
        <v>5000</v>
      </c>
      <c r="F3536" t="str">
        <f>VLOOKUP($D3536,LU_A!$C$2:$D$13,2,TRUE)</f>
        <v>SmC</v>
      </c>
      <c r="G3536">
        <v>7810</v>
      </c>
      <c r="H3536" t="s">
        <v>8219</v>
      </c>
      <c r="I3536" t="s">
        <v>8224</v>
      </c>
      <c r="J3536" t="s">
        <v>8246</v>
      </c>
      <c r="K3536">
        <v>1443711623</v>
      </c>
      <c r="L3536" s="8">
        <f t="shared" si="550"/>
        <v>42278.6252662037</v>
      </c>
      <c r="M3536" s="8">
        <f t="shared" si="553"/>
        <v>42278</v>
      </c>
      <c r="N3536" s="9">
        <f t="shared" si="554"/>
        <v>0.62526620370044839</v>
      </c>
      <c r="O3536">
        <v>1440687623</v>
      </c>
      <c r="P3536" s="8">
        <f t="shared" si="551"/>
        <v>42243.6252662037</v>
      </c>
      <c r="Q3536" s="8">
        <f t="shared" si="555"/>
        <v>42243</v>
      </c>
      <c r="R3536" s="9">
        <f t="shared" si="556"/>
        <v>0.62526620370044839</v>
      </c>
      <c r="S3536" t="b">
        <v>0</v>
      </c>
      <c r="T3536">
        <v>204</v>
      </c>
      <c r="U3536">
        <f t="shared" si="557"/>
        <v>204</v>
      </c>
      <c r="V3536" t="str">
        <f t="shared" si="558"/>
        <v/>
      </c>
      <c r="W3536" t="b">
        <v>1</v>
      </c>
      <c r="X3536" t="s">
        <v>8269</v>
      </c>
      <c r="Y3536" s="3">
        <f t="shared" si="559"/>
        <v>1.5620000000000001</v>
      </c>
      <c r="Z3536" s="4">
        <f t="shared" si="552"/>
        <v>38.284313725490193</v>
      </c>
      <c r="AA3536" t="s">
        <v>8313</v>
      </c>
      <c r="AB3536" t="s">
        <v>8314</v>
      </c>
      <c r="AC3536">
        <f>1</f>
        <v>1</v>
      </c>
    </row>
    <row r="3537" spans="1:29" ht="43.2" x14ac:dyDescent="0.3">
      <c r="A3537">
        <v>3535</v>
      </c>
      <c r="B3537" s="1" t="s">
        <v>3534</v>
      </c>
      <c r="C3537" s="1" t="s">
        <v>7645</v>
      </c>
      <c r="D3537">
        <v>2000</v>
      </c>
      <c r="E3537">
        <f>VLOOKUP(D3537,LU_A!$C$2:$D$13,1,TRUE)</f>
        <v>1000</v>
      </c>
      <c r="F3537" t="str">
        <f>VLOOKUP($D3537,LU_A!$C$2:$D$13,2,TRUE)</f>
        <v>SmB</v>
      </c>
      <c r="G3537">
        <v>2063</v>
      </c>
      <c r="H3537" t="s">
        <v>8219</v>
      </c>
      <c r="I3537" t="s">
        <v>8225</v>
      </c>
      <c r="J3537" t="s">
        <v>8247</v>
      </c>
      <c r="K3537">
        <v>1443808800</v>
      </c>
      <c r="L3537" s="8">
        <f t="shared" si="550"/>
        <v>42279.75</v>
      </c>
      <c r="M3537" s="8">
        <f t="shared" si="553"/>
        <v>42279</v>
      </c>
      <c r="N3537" s="9">
        <f t="shared" si="554"/>
        <v>0.75</v>
      </c>
      <c r="O3537">
        <v>1441120910</v>
      </c>
      <c r="P3537" s="8">
        <f t="shared" si="551"/>
        <v>42248.640162037031</v>
      </c>
      <c r="Q3537" s="8">
        <f t="shared" si="555"/>
        <v>42248</v>
      </c>
      <c r="R3537" s="9">
        <f t="shared" si="556"/>
        <v>0.64016203703067731</v>
      </c>
      <c r="S3537" t="b">
        <v>0</v>
      </c>
      <c r="T3537">
        <v>46</v>
      </c>
      <c r="U3537">
        <f t="shared" si="557"/>
        <v>46</v>
      </c>
      <c r="V3537" t="str">
        <f t="shared" si="558"/>
        <v/>
      </c>
      <c r="W3537" t="b">
        <v>1</v>
      </c>
      <c r="X3537" t="s">
        <v>8269</v>
      </c>
      <c r="Y3537" s="3">
        <f t="shared" si="559"/>
        <v>1.0315000000000001</v>
      </c>
      <c r="Z3537" s="4">
        <f t="shared" si="552"/>
        <v>44.847826086956523</v>
      </c>
      <c r="AA3537" t="s">
        <v>8313</v>
      </c>
      <c r="AB3537" t="s">
        <v>8314</v>
      </c>
      <c r="AC3537">
        <f>1</f>
        <v>1</v>
      </c>
    </row>
    <row r="3538" spans="1:29" ht="43.2" x14ac:dyDescent="0.3">
      <c r="A3538">
        <v>3536</v>
      </c>
      <c r="B3538" s="1" t="s">
        <v>3535</v>
      </c>
      <c r="C3538" s="1" t="s">
        <v>7646</v>
      </c>
      <c r="D3538">
        <v>150</v>
      </c>
      <c r="E3538">
        <f>VLOOKUP(D3538,LU_A!$C$2:$D$13,1,TRUE)</f>
        <v>0</v>
      </c>
      <c r="F3538" t="str">
        <f>VLOOKUP($D3538,LU_A!$C$2:$D$13,2,TRUE)</f>
        <v>SmA</v>
      </c>
      <c r="G3538">
        <v>230</v>
      </c>
      <c r="H3538" t="s">
        <v>8219</v>
      </c>
      <c r="I3538" t="s">
        <v>8225</v>
      </c>
      <c r="J3538" t="s">
        <v>8247</v>
      </c>
      <c r="K3538">
        <v>1450612740</v>
      </c>
      <c r="L3538" s="8">
        <f t="shared" si="550"/>
        <v>42358.499305555553</v>
      </c>
      <c r="M3538" s="8">
        <f t="shared" si="553"/>
        <v>42358</v>
      </c>
      <c r="N3538" s="9">
        <f t="shared" si="554"/>
        <v>0.49930555555329192</v>
      </c>
      <c r="O3538">
        <v>1448040425</v>
      </c>
      <c r="P3538" s="8">
        <f t="shared" si="551"/>
        <v>42328.727141203708</v>
      </c>
      <c r="Q3538" s="8">
        <f t="shared" si="555"/>
        <v>42328</v>
      </c>
      <c r="R3538" s="9">
        <f t="shared" si="556"/>
        <v>0.72714120370801538</v>
      </c>
      <c r="S3538" t="b">
        <v>0</v>
      </c>
      <c r="T3538">
        <v>17</v>
      </c>
      <c r="U3538">
        <f t="shared" si="557"/>
        <v>17</v>
      </c>
      <c r="V3538" t="str">
        <f t="shared" si="558"/>
        <v/>
      </c>
      <c r="W3538" t="b">
        <v>1</v>
      </c>
      <c r="X3538" t="s">
        <v>8269</v>
      </c>
      <c r="Y3538" s="3">
        <f t="shared" si="559"/>
        <v>1.5333333333333334</v>
      </c>
      <c r="Z3538" s="4">
        <f t="shared" si="552"/>
        <v>13.529411764705882</v>
      </c>
      <c r="AA3538" t="s">
        <v>8313</v>
      </c>
      <c r="AB3538" t="s">
        <v>8314</v>
      </c>
      <c r="AC3538">
        <f>1</f>
        <v>1</v>
      </c>
    </row>
    <row r="3539" spans="1:29" ht="43.2" x14ac:dyDescent="0.3">
      <c r="A3539">
        <v>3537</v>
      </c>
      <c r="B3539" s="1" t="s">
        <v>3536</v>
      </c>
      <c r="C3539" s="1" t="s">
        <v>7647</v>
      </c>
      <c r="D3539">
        <v>675</v>
      </c>
      <c r="E3539">
        <f>VLOOKUP(D3539,LU_A!$C$2:$D$13,1,TRUE)</f>
        <v>0</v>
      </c>
      <c r="F3539" t="str">
        <f>VLOOKUP($D3539,LU_A!$C$2:$D$13,2,TRUE)</f>
        <v>SmA</v>
      </c>
      <c r="G3539">
        <v>1218</v>
      </c>
      <c r="H3539" t="s">
        <v>8219</v>
      </c>
      <c r="I3539" t="s">
        <v>8229</v>
      </c>
      <c r="J3539" t="s">
        <v>8251</v>
      </c>
      <c r="K3539">
        <v>1416211140</v>
      </c>
      <c r="L3539" s="8">
        <f t="shared" si="550"/>
        <v>41960.332638888889</v>
      </c>
      <c r="M3539" s="8">
        <f t="shared" si="553"/>
        <v>41960</v>
      </c>
      <c r="N3539" s="9">
        <f t="shared" si="554"/>
        <v>0.33263888888905058</v>
      </c>
      <c r="O3539">
        <v>1413016216</v>
      </c>
      <c r="P3539" s="8">
        <f t="shared" si="551"/>
        <v>41923.354351851849</v>
      </c>
      <c r="Q3539" s="8">
        <f t="shared" si="555"/>
        <v>41923</v>
      </c>
      <c r="R3539" s="9">
        <f t="shared" si="556"/>
        <v>0.35435185184906004</v>
      </c>
      <c r="S3539" t="b">
        <v>0</v>
      </c>
      <c r="T3539">
        <v>28</v>
      </c>
      <c r="U3539">
        <f t="shared" si="557"/>
        <v>28</v>
      </c>
      <c r="V3539" t="str">
        <f t="shared" si="558"/>
        <v/>
      </c>
      <c r="W3539" t="b">
        <v>1</v>
      </c>
      <c r="X3539" t="s">
        <v>8269</v>
      </c>
      <c r="Y3539" s="3">
        <f t="shared" si="559"/>
        <v>1.8044444444444445</v>
      </c>
      <c r="Z3539" s="4">
        <f t="shared" si="552"/>
        <v>43.5</v>
      </c>
      <c r="AA3539" t="s">
        <v>8313</v>
      </c>
      <c r="AB3539" t="s">
        <v>8314</v>
      </c>
      <c r="AC3539">
        <f>1</f>
        <v>1</v>
      </c>
    </row>
    <row r="3540" spans="1:29" ht="43.2" x14ac:dyDescent="0.3">
      <c r="A3540">
        <v>3538</v>
      </c>
      <c r="B3540" s="1" t="s">
        <v>3537</v>
      </c>
      <c r="C3540" s="1" t="s">
        <v>7648</v>
      </c>
      <c r="D3540">
        <v>2000</v>
      </c>
      <c r="E3540">
        <f>VLOOKUP(D3540,LU_A!$C$2:$D$13,1,TRUE)</f>
        <v>1000</v>
      </c>
      <c r="F3540" t="str">
        <f>VLOOKUP($D3540,LU_A!$C$2:$D$13,2,TRUE)</f>
        <v>SmB</v>
      </c>
      <c r="G3540">
        <v>2569</v>
      </c>
      <c r="H3540" t="s">
        <v>8219</v>
      </c>
      <c r="I3540" t="s">
        <v>8225</v>
      </c>
      <c r="J3540" t="s">
        <v>8247</v>
      </c>
      <c r="K3540">
        <v>1471428340</v>
      </c>
      <c r="L3540" s="8">
        <f t="shared" si="550"/>
        <v>42599.420601851853</v>
      </c>
      <c r="M3540" s="8">
        <f t="shared" si="553"/>
        <v>42599</v>
      </c>
      <c r="N3540" s="9">
        <f t="shared" si="554"/>
        <v>0.4206018518525525</v>
      </c>
      <c r="O3540">
        <v>1469009140</v>
      </c>
      <c r="P3540" s="8">
        <f t="shared" si="551"/>
        <v>42571.420601851853</v>
      </c>
      <c r="Q3540" s="8">
        <f t="shared" si="555"/>
        <v>42571</v>
      </c>
      <c r="R3540" s="9">
        <f t="shared" si="556"/>
        <v>0.4206018518525525</v>
      </c>
      <c r="S3540" t="b">
        <v>0</v>
      </c>
      <c r="T3540">
        <v>83</v>
      </c>
      <c r="U3540">
        <f t="shared" si="557"/>
        <v>83</v>
      </c>
      <c r="V3540" t="str">
        <f t="shared" si="558"/>
        <v/>
      </c>
      <c r="W3540" t="b">
        <v>1</v>
      </c>
      <c r="X3540" t="s">
        <v>8269</v>
      </c>
      <c r="Y3540" s="3">
        <f t="shared" si="559"/>
        <v>1.2845</v>
      </c>
      <c r="Z3540" s="4">
        <f t="shared" si="552"/>
        <v>30.951807228915662</v>
      </c>
      <c r="AA3540" t="s">
        <v>8313</v>
      </c>
      <c r="AB3540" t="s">
        <v>8314</v>
      </c>
      <c r="AC3540">
        <f>1</f>
        <v>1</v>
      </c>
    </row>
    <row r="3541" spans="1:29" ht="43.2" x14ac:dyDescent="0.3">
      <c r="A3541">
        <v>3539</v>
      </c>
      <c r="B3541" s="1" t="s">
        <v>3538</v>
      </c>
      <c r="C3541" s="1" t="s">
        <v>7649</v>
      </c>
      <c r="D3541">
        <v>600</v>
      </c>
      <c r="E3541">
        <f>VLOOKUP(D3541,LU_A!$C$2:$D$13,1,TRUE)</f>
        <v>0</v>
      </c>
      <c r="F3541" t="str">
        <f>VLOOKUP($D3541,LU_A!$C$2:$D$13,2,TRUE)</f>
        <v>SmA</v>
      </c>
      <c r="G3541">
        <v>718</v>
      </c>
      <c r="H3541" t="s">
        <v>8219</v>
      </c>
      <c r="I3541" t="s">
        <v>8224</v>
      </c>
      <c r="J3541" t="s">
        <v>8246</v>
      </c>
      <c r="K3541">
        <v>1473358122</v>
      </c>
      <c r="L3541" s="8">
        <f t="shared" si="550"/>
        <v>42621.756041666667</v>
      </c>
      <c r="M3541" s="8">
        <f t="shared" si="553"/>
        <v>42621</v>
      </c>
      <c r="N3541" s="9">
        <f t="shared" si="554"/>
        <v>0.75604166666744277</v>
      </c>
      <c r="O3541">
        <v>1471543722</v>
      </c>
      <c r="P3541" s="8">
        <f t="shared" si="551"/>
        <v>42600.756041666667</v>
      </c>
      <c r="Q3541" s="8">
        <f t="shared" si="555"/>
        <v>42600</v>
      </c>
      <c r="R3541" s="9">
        <f t="shared" si="556"/>
        <v>0.75604166666744277</v>
      </c>
      <c r="S3541" t="b">
        <v>0</v>
      </c>
      <c r="T3541">
        <v>13</v>
      </c>
      <c r="U3541">
        <f t="shared" si="557"/>
        <v>13</v>
      </c>
      <c r="V3541" t="str">
        <f t="shared" si="558"/>
        <v/>
      </c>
      <c r="W3541" t="b">
        <v>1</v>
      </c>
      <c r="X3541" t="s">
        <v>8269</v>
      </c>
      <c r="Y3541" s="3">
        <f t="shared" si="559"/>
        <v>1.1966666666666668</v>
      </c>
      <c r="Z3541" s="4">
        <f t="shared" si="552"/>
        <v>55.230769230769234</v>
      </c>
      <c r="AA3541" t="s">
        <v>8313</v>
      </c>
      <c r="AB3541" t="s">
        <v>8314</v>
      </c>
      <c r="AC3541">
        <f>1</f>
        <v>1</v>
      </c>
    </row>
    <row r="3542" spans="1:29" ht="57.6" x14ac:dyDescent="0.3">
      <c r="A3542">
        <v>3540</v>
      </c>
      <c r="B3542" s="1" t="s">
        <v>3539</v>
      </c>
      <c r="C3542" s="1" t="s">
        <v>7650</v>
      </c>
      <c r="D3542">
        <v>300</v>
      </c>
      <c r="E3542">
        <f>VLOOKUP(D3542,LU_A!$C$2:$D$13,1,TRUE)</f>
        <v>0</v>
      </c>
      <c r="F3542" t="str">
        <f>VLOOKUP($D3542,LU_A!$C$2:$D$13,2,TRUE)</f>
        <v>SmA</v>
      </c>
      <c r="G3542">
        <v>369</v>
      </c>
      <c r="H3542" t="s">
        <v>8219</v>
      </c>
      <c r="I3542" t="s">
        <v>8225</v>
      </c>
      <c r="J3542" t="s">
        <v>8247</v>
      </c>
      <c r="K3542">
        <v>1466899491</v>
      </c>
      <c r="L3542" s="8">
        <f t="shared" si="550"/>
        <v>42547.003368055557</v>
      </c>
      <c r="M3542" s="8">
        <f t="shared" si="553"/>
        <v>42547</v>
      </c>
      <c r="N3542" s="9">
        <f t="shared" si="554"/>
        <v>3.3680555570754223E-3</v>
      </c>
      <c r="O3542">
        <v>1464307491</v>
      </c>
      <c r="P3542" s="8">
        <f t="shared" si="551"/>
        <v>42517.003368055557</v>
      </c>
      <c r="Q3542" s="8">
        <f t="shared" si="555"/>
        <v>42517</v>
      </c>
      <c r="R3542" s="9">
        <f t="shared" si="556"/>
        <v>3.3680555570754223E-3</v>
      </c>
      <c r="S3542" t="b">
        <v>0</v>
      </c>
      <c r="T3542">
        <v>8</v>
      </c>
      <c r="U3542">
        <f t="shared" si="557"/>
        <v>8</v>
      </c>
      <c r="V3542" t="str">
        <f t="shared" si="558"/>
        <v/>
      </c>
      <c r="W3542" t="b">
        <v>1</v>
      </c>
      <c r="X3542" t="s">
        <v>8269</v>
      </c>
      <c r="Y3542" s="3">
        <f t="shared" si="559"/>
        <v>1.23</v>
      </c>
      <c r="Z3542" s="4">
        <f t="shared" si="552"/>
        <v>46.125</v>
      </c>
      <c r="AA3542" t="s">
        <v>8313</v>
      </c>
      <c r="AB3542" t="s">
        <v>8314</v>
      </c>
      <c r="AC3542">
        <f>1</f>
        <v>1</v>
      </c>
    </row>
    <row r="3543" spans="1:29" ht="43.2" x14ac:dyDescent="0.3">
      <c r="A3543">
        <v>3541</v>
      </c>
      <c r="B3543" s="1" t="s">
        <v>3540</v>
      </c>
      <c r="C3543" s="1" t="s">
        <v>7651</v>
      </c>
      <c r="D3543">
        <v>1200</v>
      </c>
      <c r="E3543">
        <f>VLOOKUP(D3543,LU_A!$C$2:$D$13,1,TRUE)</f>
        <v>1000</v>
      </c>
      <c r="F3543" t="str">
        <f>VLOOKUP($D3543,LU_A!$C$2:$D$13,2,TRUE)</f>
        <v>SmB</v>
      </c>
      <c r="G3543">
        <v>1260</v>
      </c>
      <c r="H3543" t="s">
        <v>8219</v>
      </c>
      <c r="I3543" t="s">
        <v>8225</v>
      </c>
      <c r="J3543" t="s">
        <v>8247</v>
      </c>
      <c r="K3543">
        <v>1441042275</v>
      </c>
      <c r="L3543" s="8">
        <f t="shared" si="550"/>
        <v>42247.730034722219</v>
      </c>
      <c r="M3543" s="8">
        <f t="shared" si="553"/>
        <v>42247</v>
      </c>
      <c r="N3543" s="9">
        <f t="shared" si="554"/>
        <v>0.73003472221898846</v>
      </c>
      <c r="O3543">
        <v>1438882275</v>
      </c>
      <c r="P3543" s="8">
        <f t="shared" si="551"/>
        <v>42222.730034722219</v>
      </c>
      <c r="Q3543" s="8">
        <f t="shared" si="555"/>
        <v>42222</v>
      </c>
      <c r="R3543" s="9">
        <f t="shared" si="556"/>
        <v>0.73003472221898846</v>
      </c>
      <c r="S3543" t="b">
        <v>0</v>
      </c>
      <c r="T3543">
        <v>32</v>
      </c>
      <c r="U3543">
        <f t="shared" si="557"/>
        <v>32</v>
      </c>
      <c r="V3543" t="str">
        <f t="shared" si="558"/>
        <v/>
      </c>
      <c r="W3543" t="b">
        <v>1</v>
      </c>
      <c r="X3543" t="s">
        <v>8269</v>
      </c>
      <c r="Y3543" s="3">
        <f t="shared" si="559"/>
        <v>1.05</v>
      </c>
      <c r="Z3543" s="4">
        <f t="shared" si="552"/>
        <v>39.375</v>
      </c>
      <c r="AA3543" t="s">
        <v>8313</v>
      </c>
      <c r="AB3543" t="s">
        <v>8314</v>
      </c>
      <c r="AC3543">
        <f>1</f>
        <v>1</v>
      </c>
    </row>
    <row r="3544" spans="1:29" ht="43.2" x14ac:dyDescent="0.3">
      <c r="A3544">
        <v>3542</v>
      </c>
      <c r="B3544" s="1" t="s">
        <v>3541</v>
      </c>
      <c r="C3544" s="1" t="s">
        <v>7652</v>
      </c>
      <c r="D3544">
        <v>5500</v>
      </c>
      <c r="E3544">
        <f>VLOOKUP(D3544,LU_A!$C$2:$D$13,1,TRUE)</f>
        <v>5000</v>
      </c>
      <c r="F3544" t="str">
        <f>VLOOKUP($D3544,LU_A!$C$2:$D$13,2,TRUE)</f>
        <v>SmC</v>
      </c>
      <c r="G3544">
        <v>5623</v>
      </c>
      <c r="H3544" t="s">
        <v>8219</v>
      </c>
      <c r="I3544" t="s">
        <v>8224</v>
      </c>
      <c r="J3544" t="s">
        <v>8246</v>
      </c>
      <c r="K3544">
        <v>1410099822</v>
      </c>
      <c r="L3544" s="8">
        <f t="shared" si="550"/>
        <v>41889.599791666667</v>
      </c>
      <c r="M3544" s="8">
        <f t="shared" si="553"/>
        <v>41889</v>
      </c>
      <c r="N3544" s="9">
        <f t="shared" si="554"/>
        <v>0.59979166666744277</v>
      </c>
      <c r="O3544">
        <v>1404915822</v>
      </c>
      <c r="P3544" s="8">
        <f t="shared" si="551"/>
        <v>41829.599791666667</v>
      </c>
      <c r="Q3544" s="8">
        <f t="shared" si="555"/>
        <v>41829</v>
      </c>
      <c r="R3544" s="9">
        <f t="shared" si="556"/>
        <v>0.59979166666744277</v>
      </c>
      <c r="S3544" t="b">
        <v>0</v>
      </c>
      <c r="T3544">
        <v>85</v>
      </c>
      <c r="U3544">
        <f t="shared" si="557"/>
        <v>85</v>
      </c>
      <c r="V3544" t="str">
        <f t="shared" si="558"/>
        <v/>
      </c>
      <c r="W3544" t="b">
        <v>1</v>
      </c>
      <c r="X3544" t="s">
        <v>8269</v>
      </c>
      <c r="Y3544" s="3">
        <f t="shared" si="559"/>
        <v>1.0223636363636364</v>
      </c>
      <c r="Z3544" s="4">
        <f t="shared" si="552"/>
        <v>66.152941176470591</v>
      </c>
      <c r="AA3544" t="s">
        <v>8313</v>
      </c>
      <c r="AB3544" t="s">
        <v>8314</v>
      </c>
      <c r="AC3544">
        <f>1</f>
        <v>1</v>
      </c>
    </row>
    <row r="3545" spans="1:29" ht="43.2" x14ac:dyDescent="0.3">
      <c r="A3545">
        <v>3543</v>
      </c>
      <c r="B3545" s="1" t="s">
        <v>3542</v>
      </c>
      <c r="C3545" s="1" t="s">
        <v>7653</v>
      </c>
      <c r="D3545">
        <v>1500</v>
      </c>
      <c r="E3545">
        <f>VLOOKUP(D3545,LU_A!$C$2:$D$13,1,TRUE)</f>
        <v>1000</v>
      </c>
      <c r="F3545" t="str">
        <f>VLOOKUP($D3545,LU_A!$C$2:$D$13,2,TRUE)</f>
        <v>SmB</v>
      </c>
      <c r="G3545">
        <v>1570</v>
      </c>
      <c r="H3545" t="s">
        <v>8219</v>
      </c>
      <c r="I3545" t="s">
        <v>8236</v>
      </c>
      <c r="J3545" t="s">
        <v>8249</v>
      </c>
      <c r="K3545">
        <v>1435255659</v>
      </c>
      <c r="L3545" s="8">
        <f t="shared" si="550"/>
        <v>42180.755312499998</v>
      </c>
      <c r="M3545" s="8">
        <f t="shared" si="553"/>
        <v>42180</v>
      </c>
      <c r="N3545" s="9">
        <f t="shared" si="554"/>
        <v>0.75531249999767169</v>
      </c>
      <c r="O3545">
        <v>1432663659</v>
      </c>
      <c r="P3545" s="8">
        <f t="shared" si="551"/>
        <v>42150.755312499998</v>
      </c>
      <c r="Q3545" s="8">
        <f t="shared" si="555"/>
        <v>42150</v>
      </c>
      <c r="R3545" s="9">
        <f t="shared" si="556"/>
        <v>0.75531249999767169</v>
      </c>
      <c r="S3545" t="b">
        <v>0</v>
      </c>
      <c r="T3545">
        <v>29</v>
      </c>
      <c r="U3545">
        <f t="shared" si="557"/>
        <v>29</v>
      </c>
      <c r="V3545" t="str">
        <f t="shared" si="558"/>
        <v/>
      </c>
      <c r="W3545" t="b">
        <v>1</v>
      </c>
      <c r="X3545" t="s">
        <v>8269</v>
      </c>
      <c r="Y3545" s="3">
        <f t="shared" si="559"/>
        <v>1.0466666666666666</v>
      </c>
      <c r="Z3545" s="4">
        <f t="shared" si="552"/>
        <v>54.137931034482762</v>
      </c>
      <c r="AA3545" t="s">
        <v>8313</v>
      </c>
      <c r="AB3545" t="s">
        <v>8314</v>
      </c>
      <c r="AC3545">
        <f>1</f>
        <v>1</v>
      </c>
    </row>
    <row r="3546" spans="1:29" ht="28.8" x14ac:dyDescent="0.3">
      <c r="A3546">
        <v>3544</v>
      </c>
      <c r="B3546" s="1" t="s">
        <v>3543</v>
      </c>
      <c r="C3546" s="1" t="s">
        <v>7654</v>
      </c>
      <c r="D3546">
        <v>2500</v>
      </c>
      <c r="E3546">
        <f>VLOOKUP(D3546,LU_A!$C$2:$D$13,1,TRUE)</f>
        <v>1000</v>
      </c>
      <c r="F3546" t="str">
        <f>VLOOKUP($D3546,LU_A!$C$2:$D$13,2,TRUE)</f>
        <v>SmB</v>
      </c>
      <c r="G3546">
        <v>2500</v>
      </c>
      <c r="H3546" t="s">
        <v>8219</v>
      </c>
      <c r="I3546" t="s">
        <v>8224</v>
      </c>
      <c r="J3546" t="s">
        <v>8246</v>
      </c>
      <c r="K3546">
        <v>1425758257</v>
      </c>
      <c r="L3546" s="8">
        <f t="shared" si="550"/>
        <v>42070.831678240742</v>
      </c>
      <c r="M3546" s="8">
        <f t="shared" si="553"/>
        <v>42070</v>
      </c>
      <c r="N3546" s="9">
        <f t="shared" si="554"/>
        <v>0.83167824074189411</v>
      </c>
      <c r="O3546">
        <v>1423166257</v>
      </c>
      <c r="P3546" s="8">
        <f t="shared" si="551"/>
        <v>42040.831678240742</v>
      </c>
      <c r="Q3546" s="8">
        <f t="shared" si="555"/>
        <v>42040</v>
      </c>
      <c r="R3546" s="9">
        <f t="shared" si="556"/>
        <v>0.83167824074189411</v>
      </c>
      <c r="S3546" t="b">
        <v>0</v>
      </c>
      <c r="T3546">
        <v>24</v>
      </c>
      <c r="U3546">
        <f t="shared" si="557"/>
        <v>24</v>
      </c>
      <c r="V3546" t="str">
        <f t="shared" si="558"/>
        <v/>
      </c>
      <c r="W3546" t="b">
        <v>1</v>
      </c>
      <c r="X3546" t="s">
        <v>8269</v>
      </c>
      <c r="Y3546" s="3">
        <f t="shared" si="559"/>
        <v>1</v>
      </c>
      <c r="Z3546" s="4">
        <f t="shared" si="552"/>
        <v>104.16666666666667</v>
      </c>
      <c r="AA3546" t="s">
        <v>8313</v>
      </c>
      <c r="AB3546" t="s">
        <v>8314</v>
      </c>
      <c r="AC3546">
        <f>1</f>
        <v>1</v>
      </c>
    </row>
    <row r="3547" spans="1:29" ht="43.2" x14ac:dyDescent="0.3">
      <c r="A3547">
        <v>3545</v>
      </c>
      <c r="B3547" s="1" t="s">
        <v>3544</v>
      </c>
      <c r="C3547" s="1" t="s">
        <v>7655</v>
      </c>
      <c r="D3547">
        <v>250</v>
      </c>
      <c r="E3547">
        <f>VLOOKUP(D3547,LU_A!$C$2:$D$13,1,TRUE)</f>
        <v>0</v>
      </c>
      <c r="F3547" t="str">
        <f>VLOOKUP($D3547,LU_A!$C$2:$D$13,2,TRUE)</f>
        <v>SmA</v>
      </c>
      <c r="G3547">
        <v>251</v>
      </c>
      <c r="H3547" t="s">
        <v>8219</v>
      </c>
      <c r="I3547" t="s">
        <v>8224</v>
      </c>
      <c r="J3547" t="s">
        <v>8246</v>
      </c>
      <c r="K3547">
        <v>1428780159</v>
      </c>
      <c r="L3547" s="8">
        <f t="shared" si="550"/>
        <v>42105.807395833333</v>
      </c>
      <c r="M3547" s="8">
        <f t="shared" si="553"/>
        <v>42105</v>
      </c>
      <c r="N3547" s="9">
        <f t="shared" si="554"/>
        <v>0.80739583333343035</v>
      </c>
      <c r="O3547">
        <v>1426188159</v>
      </c>
      <c r="P3547" s="8">
        <f t="shared" si="551"/>
        <v>42075.807395833333</v>
      </c>
      <c r="Q3547" s="8">
        <f t="shared" si="555"/>
        <v>42075</v>
      </c>
      <c r="R3547" s="9">
        <f t="shared" si="556"/>
        <v>0.80739583333343035</v>
      </c>
      <c r="S3547" t="b">
        <v>0</v>
      </c>
      <c r="T3547">
        <v>8</v>
      </c>
      <c r="U3547">
        <f t="shared" si="557"/>
        <v>8</v>
      </c>
      <c r="V3547" t="str">
        <f t="shared" si="558"/>
        <v/>
      </c>
      <c r="W3547" t="b">
        <v>1</v>
      </c>
      <c r="X3547" t="s">
        <v>8269</v>
      </c>
      <c r="Y3547" s="3">
        <f t="shared" si="559"/>
        <v>1.004</v>
      </c>
      <c r="Z3547" s="4">
        <f t="shared" si="552"/>
        <v>31.375</v>
      </c>
      <c r="AA3547" t="s">
        <v>8313</v>
      </c>
      <c r="AB3547" t="s">
        <v>8314</v>
      </c>
      <c r="AC3547">
        <f>1</f>
        <v>1</v>
      </c>
    </row>
    <row r="3548" spans="1:29" ht="43.2" x14ac:dyDescent="0.3">
      <c r="A3548">
        <v>3546</v>
      </c>
      <c r="B3548" s="1" t="s">
        <v>3545</v>
      </c>
      <c r="C3548" s="1" t="s">
        <v>7656</v>
      </c>
      <c r="D3548">
        <v>1100</v>
      </c>
      <c r="E3548">
        <f>VLOOKUP(D3548,LU_A!$C$2:$D$13,1,TRUE)</f>
        <v>1000</v>
      </c>
      <c r="F3548" t="str">
        <f>VLOOKUP($D3548,LU_A!$C$2:$D$13,2,TRUE)</f>
        <v>SmB</v>
      </c>
      <c r="G3548">
        <v>1125</v>
      </c>
      <c r="H3548" t="s">
        <v>8219</v>
      </c>
      <c r="I3548" t="s">
        <v>8224</v>
      </c>
      <c r="J3548" t="s">
        <v>8246</v>
      </c>
      <c r="K3548">
        <v>1427860740</v>
      </c>
      <c r="L3548" s="8">
        <f t="shared" si="550"/>
        <v>42095.165972222225</v>
      </c>
      <c r="M3548" s="8">
        <f t="shared" si="553"/>
        <v>42095</v>
      </c>
      <c r="N3548" s="9">
        <f t="shared" si="554"/>
        <v>0.16597222222480923</v>
      </c>
      <c r="O3548">
        <v>1426002684</v>
      </c>
      <c r="P3548" s="8">
        <f t="shared" si="551"/>
        <v>42073.660694444443</v>
      </c>
      <c r="Q3548" s="8">
        <f t="shared" si="555"/>
        <v>42073</v>
      </c>
      <c r="R3548" s="9">
        <f t="shared" si="556"/>
        <v>0.66069444444292458</v>
      </c>
      <c r="S3548" t="b">
        <v>0</v>
      </c>
      <c r="T3548">
        <v>19</v>
      </c>
      <c r="U3548">
        <f t="shared" si="557"/>
        <v>19</v>
      </c>
      <c r="V3548" t="str">
        <f t="shared" si="558"/>
        <v/>
      </c>
      <c r="W3548" t="b">
        <v>1</v>
      </c>
      <c r="X3548" t="s">
        <v>8269</v>
      </c>
      <c r="Y3548" s="3">
        <f t="shared" si="559"/>
        <v>1.0227272727272727</v>
      </c>
      <c r="Z3548" s="4">
        <f t="shared" si="552"/>
        <v>59.210526315789473</v>
      </c>
      <c r="AA3548" t="s">
        <v>8313</v>
      </c>
      <c r="AB3548" t="s">
        <v>8314</v>
      </c>
      <c r="AC3548">
        <f>1</f>
        <v>1</v>
      </c>
    </row>
    <row r="3549" spans="1:29" ht="43.2" x14ac:dyDescent="0.3">
      <c r="A3549">
        <v>3547</v>
      </c>
      <c r="B3549" s="1" t="s">
        <v>3546</v>
      </c>
      <c r="C3549" s="1" t="s">
        <v>7657</v>
      </c>
      <c r="D3549">
        <v>35000</v>
      </c>
      <c r="E3549">
        <f>VLOOKUP(D3549,LU_A!$C$2:$D$13,1,TRUE)</f>
        <v>35000</v>
      </c>
      <c r="F3549" t="str">
        <f>VLOOKUP($D3549,LU_A!$C$2:$D$13,2,TRUE)</f>
        <v>LgA</v>
      </c>
      <c r="G3549">
        <v>40043.25</v>
      </c>
      <c r="H3549" t="s">
        <v>8219</v>
      </c>
      <c r="I3549" t="s">
        <v>8224</v>
      </c>
      <c r="J3549" t="s">
        <v>8246</v>
      </c>
      <c r="K3549">
        <v>1463198340</v>
      </c>
      <c r="L3549" s="8">
        <f t="shared" si="550"/>
        <v>42504.165972222225</v>
      </c>
      <c r="M3549" s="8">
        <f t="shared" si="553"/>
        <v>42504</v>
      </c>
      <c r="N3549" s="9">
        <f t="shared" si="554"/>
        <v>0.16597222222480923</v>
      </c>
      <c r="O3549">
        <v>1461117201</v>
      </c>
      <c r="P3549" s="8">
        <f t="shared" si="551"/>
        <v>42480.078715277778</v>
      </c>
      <c r="Q3549" s="8">
        <f t="shared" si="555"/>
        <v>42480</v>
      </c>
      <c r="R3549" s="9">
        <f t="shared" si="556"/>
        <v>7.8715277777519077E-2</v>
      </c>
      <c r="S3549" t="b">
        <v>0</v>
      </c>
      <c r="T3549">
        <v>336</v>
      </c>
      <c r="U3549">
        <f t="shared" si="557"/>
        <v>336</v>
      </c>
      <c r="V3549" t="str">
        <f t="shared" si="558"/>
        <v/>
      </c>
      <c r="W3549" t="b">
        <v>1</v>
      </c>
      <c r="X3549" t="s">
        <v>8269</v>
      </c>
      <c r="Y3549" s="3">
        <f t="shared" si="559"/>
        <v>1.1440928571428572</v>
      </c>
      <c r="Z3549" s="4">
        <f t="shared" si="552"/>
        <v>119.17633928571429</v>
      </c>
      <c r="AA3549" t="s">
        <v>8313</v>
      </c>
      <c r="AB3549" t="s">
        <v>8314</v>
      </c>
      <c r="AC3549">
        <f>1</f>
        <v>1</v>
      </c>
    </row>
    <row r="3550" spans="1:29" ht="43.2" x14ac:dyDescent="0.3">
      <c r="A3550">
        <v>3548</v>
      </c>
      <c r="B3550" s="1" t="s">
        <v>3547</v>
      </c>
      <c r="C3550" s="1" t="s">
        <v>7658</v>
      </c>
      <c r="D3550">
        <v>2100</v>
      </c>
      <c r="E3550">
        <f>VLOOKUP(D3550,LU_A!$C$2:$D$13,1,TRUE)</f>
        <v>1000</v>
      </c>
      <c r="F3550" t="str">
        <f>VLOOKUP($D3550,LU_A!$C$2:$D$13,2,TRUE)</f>
        <v>SmB</v>
      </c>
      <c r="G3550">
        <v>2140</v>
      </c>
      <c r="H3550" t="s">
        <v>8219</v>
      </c>
      <c r="I3550" t="s">
        <v>8224</v>
      </c>
      <c r="J3550" t="s">
        <v>8246</v>
      </c>
      <c r="K3550">
        <v>1457139600</v>
      </c>
      <c r="L3550" s="8">
        <f t="shared" si="550"/>
        <v>42434.041666666672</v>
      </c>
      <c r="M3550" s="8">
        <f t="shared" si="553"/>
        <v>42434</v>
      </c>
      <c r="N3550" s="9">
        <f t="shared" si="554"/>
        <v>4.1666666671517305E-2</v>
      </c>
      <c r="O3550">
        <v>1455230214</v>
      </c>
      <c r="P3550" s="8">
        <f t="shared" si="551"/>
        <v>42411.942291666666</v>
      </c>
      <c r="Q3550" s="8">
        <f t="shared" si="555"/>
        <v>42411</v>
      </c>
      <c r="R3550" s="9">
        <f t="shared" si="556"/>
        <v>0.94229166666627862</v>
      </c>
      <c r="S3550" t="b">
        <v>0</v>
      </c>
      <c r="T3550">
        <v>13</v>
      </c>
      <c r="U3550">
        <f t="shared" si="557"/>
        <v>13</v>
      </c>
      <c r="V3550" t="str">
        <f t="shared" si="558"/>
        <v/>
      </c>
      <c r="W3550" t="b">
        <v>1</v>
      </c>
      <c r="X3550" t="s">
        <v>8269</v>
      </c>
      <c r="Y3550" s="3">
        <f t="shared" si="559"/>
        <v>1.019047619047619</v>
      </c>
      <c r="Z3550" s="4">
        <f t="shared" si="552"/>
        <v>164.61538461538461</v>
      </c>
      <c r="AA3550" t="s">
        <v>8313</v>
      </c>
      <c r="AB3550" t="s">
        <v>8314</v>
      </c>
      <c r="AC3550">
        <f>1</f>
        <v>1</v>
      </c>
    </row>
    <row r="3551" spans="1:29" ht="43.2" x14ac:dyDescent="0.3">
      <c r="A3551">
        <v>3549</v>
      </c>
      <c r="B3551" s="1" t="s">
        <v>3548</v>
      </c>
      <c r="C3551" s="1" t="s">
        <v>7659</v>
      </c>
      <c r="D3551">
        <v>1000</v>
      </c>
      <c r="E3551">
        <f>VLOOKUP(D3551,LU_A!$C$2:$D$13,1,TRUE)</f>
        <v>1000</v>
      </c>
      <c r="F3551" t="str">
        <f>VLOOKUP($D3551,LU_A!$C$2:$D$13,2,TRUE)</f>
        <v>SmB</v>
      </c>
      <c r="G3551">
        <v>1020</v>
      </c>
      <c r="H3551" t="s">
        <v>8219</v>
      </c>
      <c r="I3551" t="s">
        <v>8225</v>
      </c>
      <c r="J3551" t="s">
        <v>8247</v>
      </c>
      <c r="K3551">
        <v>1441358873</v>
      </c>
      <c r="L3551" s="8">
        <f t="shared" si="550"/>
        <v>42251.394363425927</v>
      </c>
      <c r="M3551" s="8">
        <f t="shared" si="553"/>
        <v>42251</v>
      </c>
      <c r="N3551" s="9">
        <f t="shared" si="554"/>
        <v>0.39436342592671281</v>
      </c>
      <c r="O3551">
        <v>1438939673</v>
      </c>
      <c r="P3551" s="8">
        <f t="shared" si="551"/>
        <v>42223.394363425927</v>
      </c>
      <c r="Q3551" s="8">
        <f t="shared" si="555"/>
        <v>42223</v>
      </c>
      <c r="R3551" s="9">
        <f t="shared" si="556"/>
        <v>0.39436342592671281</v>
      </c>
      <c r="S3551" t="b">
        <v>0</v>
      </c>
      <c r="T3551">
        <v>42</v>
      </c>
      <c r="U3551">
        <f t="shared" si="557"/>
        <v>42</v>
      </c>
      <c r="V3551" t="str">
        <f t="shared" si="558"/>
        <v/>
      </c>
      <c r="W3551" t="b">
        <v>1</v>
      </c>
      <c r="X3551" t="s">
        <v>8269</v>
      </c>
      <c r="Y3551" s="3">
        <f t="shared" si="559"/>
        <v>1.02</v>
      </c>
      <c r="Z3551" s="4">
        <f t="shared" si="552"/>
        <v>24.285714285714285</v>
      </c>
      <c r="AA3551" t="s">
        <v>8313</v>
      </c>
      <c r="AB3551" t="s">
        <v>8314</v>
      </c>
      <c r="AC3551">
        <f>1</f>
        <v>1</v>
      </c>
    </row>
    <row r="3552" spans="1:29" ht="43.2" x14ac:dyDescent="0.3">
      <c r="A3552">
        <v>3550</v>
      </c>
      <c r="B3552" s="1" t="s">
        <v>3549</v>
      </c>
      <c r="C3552" s="1" t="s">
        <v>7660</v>
      </c>
      <c r="D3552">
        <v>2500</v>
      </c>
      <c r="E3552">
        <f>VLOOKUP(D3552,LU_A!$C$2:$D$13,1,TRUE)</f>
        <v>1000</v>
      </c>
      <c r="F3552" t="str">
        <f>VLOOKUP($D3552,LU_A!$C$2:$D$13,2,TRUE)</f>
        <v>SmB</v>
      </c>
      <c r="G3552">
        <v>2620</v>
      </c>
      <c r="H3552" t="s">
        <v>8219</v>
      </c>
      <c r="I3552" t="s">
        <v>8225</v>
      </c>
      <c r="J3552" t="s">
        <v>8247</v>
      </c>
      <c r="K3552">
        <v>1462224398</v>
      </c>
      <c r="L3552" s="8">
        <f t="shared" si="550"/>
        <v>42492.893495370372</v>
      </c>
      <c r="M3552" s="8">
        <f t="shared" si="553"/>
        <v>42492</v>
      </c>
      <c r="N3552" s="9">
        <f t="shared" si="554"/>
        <v>0.89349537037196569</v>
      </c>
      <c r="O3552">
        <v>1459632398</v>
      </c>
      <c r="P3552" s="8">
        <f t="shared" si="551"/>
        <v>42462.893495370372</v>
      </c>
      <c r="Q3552" s="8">
        <f t="shared" si="555"/>
        <v>42462</v>
      </c>
      <c r="R3552" s="9">
        <f t="shared" si="556"/>
        <v>0.89349537037196569</v>
      </c>
      <c r="S3552" t="b">
        <v>0</v>
      </c>
      <c r="T3552">
        <v>64</v>
      </c>
      <c r="U3552">
        <f t="shared" si="557"/>
        <v>64</v>
      </c>
      <c r="V3552" t="str">
        <f t="shared" si="558"/>
        <v/>
      </c>
      <c r="W3552" t="b">
        <v>1</v>
      </c>
      <c r="X3552" t="s">
        <v>8269</v>
      </c>
      <c r="Y3552" s="3">
        <f t="shared" si="559"/>
        <v>1.048</v>
      </c>
      <c r="Z3552" s="4">
        <f t="shared" si="552"/>
        <v>40.9375</v>
      </c>
      <c r="AA3552" t="s">
        <v>8313</v>
      </c>
      <c r="AB3552" t="s">
        <v>8314</v>
      </c>
      <c r="AC3552">
        <f>1</f>
        <v>1</v>
      </c>
    </row>
    <row r="3553" spans="1:29" ht="43.2" x14ac:dyDescent="0.3">
      <c r="A3553">
        <v>3551</v>
      </c>
      <c r="B3553" s="1" t="s">
        <v>3550</v>
      </c>
      <c r="C3553" s="1" t="s">
        <v>7661</v>
      </c>
      <c r="D3553">
        <v>1500</v>
      </c>
      <c r="E3553">
        <f>VLOOKUP(D3553,LU_A!$C$2:$D$13,1,TRUE)</f>
        <v>1000</v>
      </c>
      <c r="F3553" t="str">
        <f>VLOOKUP($D3553,LU_A!$C$2:$D$13,2,TRUE)</f>
        <v>SmB</v>
      </c>
      <c r="G3553">
        <v>1527.5</v>
      </c>
      <c r="H3553" t="s">
        <v>8219</v>
      </c>
      <c r="I3553" t="s">
        <v>8224</v>
      </c>
      <c r="J3553" t="s">
        <v>8246</v>
      </c>
      <c r="K3553">
        <v>1400796420</v>
      </c>
      <c r="L3553" s="8">
        <f t="shared" si="550"/>
        <v>41781.921527777777</v>
      </c>
      <c r="M3553" s="8">
        <f t="shared" si="553"/>
        <v>41781</v>
      </c>
      <c r="N3553" s="9">
        <f t="shared" si="554"/>
        <v>0.92152777777664596</v>
      </c>
      <c r="O3553">
        <v>1398342170</v>
      </c>
      <c r="P3553" s="8">
        <f t="shared" si="551"/>
        <v>41753.515856481477</v>
      </c>
      <c r="Q3553" s="8">
        <f t="shared" si="555"/>
        <v>41753</v>
      </c>
      <c r="R3553" s="9">
        <f t="shared" si="556"/>
        <v>0.51585648147738539</v>
      </c>
      <c r="S3553" t="b">
        <v>0</v>
      </c>
      <c r="T3553">
        <v>25</v>
      </c>
      <c r="U3553">
        <f t="shared" si="557"/>
        <v>25</v>
      </c>
      <c r="V3553" t="str">
        <f t="shared" si="558"/>
        <v/>
      </c>
      <c r="W3553" t="b">
        <v>1</v>
      </c>
      <c r="X3553" t="s">
        <v>8269</v>
      </c>
      <c r="Y3553" s="3">
        <f t="shared" si="559"/>
        <v>1.0183333333333333</v>
      </c>
      <c r="Z3553" s="4">
        <f t="shared" si="552"/>
        <v>61.1</v>
      </c>
      <c r="AA3553" t="s">
        <v>8313</v>
      </c>
      <c r="AB3553" t="s">
        <v>8314</v>
      </c>
      <c r="AC3553">
        <f>1</f>
        <v>1</v>
      </c>
    </row>
    <row r="3554" spans="1:29" ht="43.2" x14ac:dyDescent="0.3">
      <c r="A3554">
        <v>3552</v>
      </c>
      <c r="B3554" s="1" t="s">
        <v>3551</v>
      </c>
      <c r="C3554" s="1" t="s">
        <v>7662</v>
      </c>
      <c r="D3554">
        <v>773</v>
      </c>
      <c r="E3554">
        <f>VLOOKUP(D3554,LU_A!$C$2:$D$13,1,TRUE)</f>
        <v>0</v>
      </c>
      <c r="F3554" t="str">
        <f>VLOOKUP($D3554,LU_A!$C$2:$D$13,2,TRUE)</f>
        <v>SmA</v>
      </c>
      <c r="G3554">
        <v>773</v>
      </c>
      <c r="H3554" t="s">
        <v>8219</v>
      </c>
      <c r="I3554" t="s">
        <v>8225</v>
      </c>
      <c r="J3554" t="s">
        <v>8247</v>
      </c>
      <c r="K3554">
        <v>1403964324</v>
      </c>
      <c r="L3554" s="8">
        <f t="shared" si="550"/>
        <v>41818.587083333332</v>
      </c>
      <c r="M3554" s="8">
        <f t="shared" si="553"/>
        <v>41818</v>
      </c>
      <c r="N3554" s="9">
        <f t="shared" si="554"/>
        <v>0.58708333333197515</v>
      </c>
      <c r="O3554">
        <v>1401372324</v>
      </c>
      <c r="P3554" s="8">
        <f t="shared" si="551"/>
        <v>41788.587083333332</v>
      </c>
      <c r="Q3554" s="8">
        <f t="shared" si="555"/>
        <v>41788</v>
      </c>
      <c r="R3554" s="9">
        <f t="shared" si="556"/>
        <v>0.58708333333197515</v>
      </c>
      <c r="S3554" t="b">
        <v>0</v>
      </c>
      <c r="T3554">
        <v>20</v>
      </c>
      <c r="U3554">
        <f t="shared" si="557"/>
        <v>20</v>
      </c>
      <c r="V3554" t="str">
        <f t="shared" si="558"/>
        <v/>
      </c>
      <c r="W3554" t="b">
        <v>1</v>
      </c>
      <c r="X3554" t="s">
        <v>8269</v>
      </c>
      <c r="Y3554" s="3">
        <f t="shared" si="559"/>
        <v>1</v>
      </c>
      <c r="Z3554" s="4">
        <f t="shared" si="552"/>
        <v>38.65</v>
      </c>
      <c r="AA3554" t="s">
        <v>8313</v>
      </c>
      <c r="AB3554" t="s">
        <v>8314</v>
      </c>
      <c r="AC3554">
        <f>1</f>
        <v>1</v>
      </c>
    </row>
    <row r="3555" spans="1:29" ht="43.2" x14ac:dyDescent="0.3">
      <c r="A3555">
        <v>3553</v>
      </c>
      <c r="B3555" s="1" t="s">
        <v>3552</v>
      </c>
      <c r="C3555" s="1" t="s">
        <v>7663</v>
      </c>
      <c r="D3555">
        <v>5500</v>
      </c>
      <c r="E3555">
        <f>VLOOKUP(D3555,LU_A!$C$2:$D$13,1,TRUE)</f>
        <v>5000</v>
      </c>
      <c r="F3555" t="str">
        <f>VLOOKUP($D3555,LU_A!$C$2:$D$13,2,TRUE)</f>
        <v>SmC</v>
      </c>
      <c r="G3555">
        <v>5845</v>
      </c>
      <c r="H3555" t="s">
        <v>8219</v>
      </c>
      <c r="I3555" t="s">
        <v>8224</v>
      </c>
      <c r="J3555" t="s">
        <v>8246</v>
      </c>
      <c r="K3555">
        <v>1439337600</v>
      </c>
      <c r="L3555" s="8">
        <f t="shared" si="550"/>
        <v>42228</v>
      </c>
      <c r="M3555" s="8">
        <f t="shared" si="553"/>
        <v>42228</v>
      </c>
      <c r="N3555" s="9">
        <f t="shared" si="554"/>
        <v>0</v>
      </c>
      <c r="O3555">
        <v>1436575280</v>
      </c>
      <c r="P3555" s="8">
        <f t="shared" si="551"/>
        <v>42196.028703703705</v>
      </c>
      <c r="Q3555" s="8">
        <f t="shared" si="555"/>
        <v>42196</v>
      </c>
      <c r="R3555" s="9">
        <f t="shared" si="556"/>
        <v>2.8703703705104999E-2</v>
      </c>
      <c r="S3555" t="b">
        <v>0</v>
      </c>
      <c r="T3555">
        <v>104</v>
      </c>
      <c r="U3555">
        <f t="shared" si="557"/>
        <v>104</v>
      </c>
      <c r="V3555" t="str">
        <f t="shared" si="558"/>
        <v/>
      </c>
      <c r="W3555" t="b">
        <v>1</v>
      </c>
      <c r="X3555" t="s">
        <v>8269</v>
      </c>
      <c r="Y3555" s="3">
        <f t="shared" si="559"/>
        <v>1.0627272727272727</v>
      </c>
      <c r="Z3555" s="4">
        <f t="shared" si="552"/>
        <v>56.20192307692308</v>
      </c>
      <c r="AA3555" t="s">
        <v>8313</v>
      </c>
      <c r="AB3555" t="s">
        <v>8314</v>
      </c>
      <c r="AC3555">
        <f>1</f>
        <v>1</v>
      </c>
    </row>
    <row r="3556" spans="1:29" ht="43.2" x14ac:dyDescent="0.3">
      <c r="A3556">
        <v>3554</v>
      </c>
      <c r="B3556" s="1" t="s">
        <v>3553</v>
      </c>
      <c r="C3556" s="1" t="s">
        <v>7664</v>
      </c>
      <c r="D3556">
        <v>5000</v>
      </c>
      <c r="E3556">
        <f>VLOOKUP(D3556,LU_A!$C$2:$D$13,1,TRUE)</f>
        <v>5000</v>
      </c>
      <c r="F3556" t="str">
        <f>VLOOKUP($D3556,LU_A!$C$2:$D$13,2,TRUE)</f>
        <v>SmC</v>
      </c>
      <c r="G3556">
        <v>5671.11</v>
      </c>
      <c r="H3556" t="s">
        <v>8219</v>
      </c>
      <c r="I3556" t="s">
        <v>8224</v>
      </c>
      <c r="J3556" t="s">
        <v>8246</v>
      </c>
      <c r="K3556">
        <v>1423674000</v>
      </c>
      <c r="L3556" s="8">
        <f t="shared" si="550"/>
        <v>42046.708333333328</v>
      </c>
      <c r="M3556" s="8">
        <f t="shared" si="553"/>
        <v>42046</v>
      </c>
      <c r="N3556" s="9">
        <f t="shared" si="554"/>
        <v>0.70833333332848269</v>
      </c>
      <c r="O3556">
        <v>1421025159</v>
      </c>
      <c r="P3556" s="8">
        <f t="shared" si="551"/>
        <v>42016.050451388888</v>
      </c>
      <c r="Q3556" s="8">
        <f t="shared" si="555"/>
        <v>42016</v>
      </c>
      <c r="R3556" s="9">
        <f t="shared" si="556"/>
        <v>5.0451388888177462E-2</v>
      </c>
      <c r="S3556" t="b">
        <v>0</v>
      </c>
      <c r="T3556">
        <v>53</v>
      </c>
      <c r="U3556">
        <f t="shared" si="557"/>
        <v>53</v>
      </c>
      <c r="V3556" t="str">
        <f t="shared" si="558"/>
        <v/>
      </c>
      <c r="W3556" t="b">
        <v>1</v>
      </c>
      <c r="X3556" t="s">
        <v>8269</v>
      </c>
      <c r="Y3556" s="3">
        <f t="shared" si="559"/>
        <v>1.1342219999999998</v>
      </c>
      <c r="Z3556" s="4">
        <f t="shared" si="552"/>
        <v>107.00207547169811</v>
      </c>
      <c r="AA3556" t="s">
        <v>8313</v>
      </c>
      <c r="AB3556" t="s">
        <v>8314</v>
      </c>
      <c r="AC3556">
        <f>1</f>
        <v>1</v>
      </c>
    </row>
    <row r="3557" spans="1:29" ht="43.2" x14ac:dyDescent="0.3">
      <c r="A3557">
        <v>3555</v>
      </c>
      <c r="B3557" s="1" t="s">
        <v>3554</v>
      </c>
      <c r="C3557" s="1" t="s">
        <v>7665</v>
      </c>
      <c r="D3557">
        <v>2400</v>
      </c>
      <c r="E3557">
        <f>VLOOKUP(D3557,LU_A!$C$2:$D$13,1,TRUE)</f>
        <v>1000</v>
      </c>
      <c r="F3557" t="str">
        <f>VLOOKUP($D3557,LU_A!$C$2:$D$13,2,TRUE)</f>
        <v>SmB</v>
      </c>
      <c r="G3557">
        <v>2400</v>
      </c>
      <c r="H3557" t="s">
        <v>8219</v>
      </c>
      <c r="I3557" t="s">
        <v>8237</v>
      </c>
      <c r="J3557" t="s">
        <v>8249</v>
      </c>
      <c r="K3557">
        <v>1479382594</v>
      </c>
      <c r="L3557" s="8">
        <f t="shared" si="550"/>
        <v>42691.483726851846</v>
      </c>
      <c r="M3557" s="8">
        <f t="shared" si="553"/>
        <v>42691</v>
      </c>
      <c r="N3557" s="9">
        <f t="shared" si="554"/>
        <v>0.48372685184585862</v>
      </c>
      <c r="O3557">
        <v>1476786994</v>
      </c>
      <c r="P3557" s="8">
        <f t="shared" si="551"/>
        <v>42661.442060185189</v>
      </c>
      <c r="Q3557" s="8">
        <f t="shared" si="555"/>
        <v>42661</v>
      </c>
      <c r="R3557" s="9">
        <f t="shared" si="556"/>
        <v>0.44206018518889323</v>
      </c>
      <c r="S3557" t="b">
        <v>0</v>
      </c>
      <c r="T3557">
        <v>14</v>
      </c>
      <c r="U3557">
        <f t="shared" si="557"/>
        <v>14</v>
      </c>
      <c r="V3557" t="str">
        <f t="shared" si="558"/>
        <v/>
      </c>
      <c r="W3557" t="b">
        <v>1</v>
      </c>
      <c r="X3557" t="s">
        <v>8269</v>
      </c>
      <c r="Y3557" s="3">
        <f t="shared" si="559"/>
        <v>1</v>
      </c>
      <c r="Z3557" s="4">
        <f t="shared" si="552"/>
        <v>171.42857142857142</v>
      </c>
      <c r="AA3557" t="s">
        <v>8313</v>
      </c>
      <c r="AB3557" t="s">
        <v>8314</v>
      </c>
      <c r="AC3557">
        <f>1</f>
        <v>1</v>
      </c>
    </row>
    <row r="3558" spans="1:29" ht="43.2" x14ac:dyDescent="0.3">
      <c r="A3558">
        <v>3556</v>
      </c>
      <c r="B3558" s="1" t="s">
        <v>3555</v>
      </c>
      <c r="C3558" s="1" t="s">
        <v>7666</v>
      </c>
      <c r="D3558">
        <v>2200</v>
      </c>
      <c r="E3558">
        <f>VLOOKUP(D3558,LU_A!$C$2:$D$13,1,TRUE)</f>
        <v>1000</v>
      </c>
      <c r="F3558" t="str">
        <f>VLOOKUP($D3558,LU_A!$C$2:$D$13,2,TRUE)</f>
        <v>SmB</v>
      </c>
      <c r="G3558">
        <v>2210</v>
      </c>
      <c r="H3558" t="s">
        <v>8219</v>
      </c>
      <c r="I3558" t="s">
        <v>8225</v>
      </c>
      <c r="J3558" t="s">
        <v>8247</v>
      </c>
      <c r="K3558">
        <v>1408289724</v>
      </c>
      <c r="L3558" s="8">
        <f t="shared" si="550"/>
        <v>41868.649583333332</v>
      </c>
      <c r="M3558" s="8">
        <f t="shared" si="553"/>
        <v>41868</v>
      </c>
      <c r="N3558" s="9">
        <f t="shared" si="554"/>
        <v>0.64958333333197515</v>
      </c>
      <c r="O3558">
        <v>1403105724</v>
      </c>
      <c r="P3558" s="8">
        <f t="shared" si="551"/>
        <v>41808.649583333332</v>
      </c>
      <c r="Q3558" s="8">
        <f t="shared" si="555"/>
        <v>41808</v>
      </c>
      <c r="R3558" s="9">
        <f t="shared" si="556"/>
        <v>0.64958333333197515</v>
      </c>
      <c r="S3558" t="b">
        <v>0</v>
      </c>
      <c r="T3558">
        <v>20</v>
      </c>
      <c r="U3558">
        <f t="shared" si="557"/>
        <v>20</v>
      </c>
      <c r="V3558" t="str">
        <f t="shared" si="558"/>
        <v/>
      </c>
      <c r="W3558" t="b">
        <v>1</v>
      </c>
      <c r="X3558" t="s">
        <v>8269</v>
      </c>
      <c r="Y3558" s="3">
        <f t="shared" si="559"/>
        <v>1.0045454545454546</v>
      </c>
      <c r="Z3558" s="4">
        <f t="shared" si="552"/>
        <v>110.5</v>
      </c>
      <c r="AA3558" t="s">
        <v>8313</v>
      </c>
      <c r="AB3558" t="s">
        <v>8314</v>
      </c>
      <c r="AC3558">
        <f>1</f>
        <v>1</v>
      </c>
    </row>
    <row r="3559" spans="1:29" ht="57.6" x14ac:dyDescent="0.3">
      <c r="A3559">
        <v>3557</v>
      </c>
      <c r="B3559" s="1" t="s">
        <v>3556</v>
      </c>
      <c r="C3559" s="1" t="s">
        <v>7667</v>
      </c>
      <c r="D3559">
        <v>100000</v>
      </c>
      <c r="E3559">
        <f>VLOOKUP(D3559,LU_A!$C$2:$D$13,1,TRUE)</f>
        <v>50000</v>
      </c>
      <c r="F3559" t="str">
        <f>VLOOKUP($D3559,LU_A!$C$2:$D$13,2,TRUE)</f>
        <v>LgD</v>
      </c>
      <c r="G3559">
        <v>100036</v>
      </c>
      <c r="H3559" t="s">
        <v>8219</v>
      </c>
      <c r="I3559" t="s">
        <v>8224</v>
      </c>
      <c r="J3559" t="s">
        <v>8246</v>
      </c>
      <c r="K3559">
        <v>1399271911</v>
      </c>
      <c r="L3559" s="8">
        <f t="shared" si="550"/>
        <v>41764.276747685188</v>
      </c>
      <c r="M3559" s="8">
        <f t="shared" si="553"/>
        <v>41764</v>
      </c>
      <c r="N3559" s="9">
        <f t="shared" si="554"/>
        <v>0.27674768518772908</v>
      </c>
      <c r="O3559">
        <v>1396334311</v>
      </c>
      <c r="P3559" s="8">
        <f t="shared" si="551"/>
        <v>41730.276747685188</v>
      </c>
      <c r="Q3559" s="8">
        <f t="shared" si="555"/>
        <v>41730</v>
      </c>
      <c r="R3559" s="9">
        <f t="shared" si="556"/>
        <v>0.27674768518772908</v>
      </c>
      <c r="S3559" t="b">
        <v>0</v>
      </c>
      <c r="T3559">
        <v>558</v>
      </c>
      <c r="U3559">
        <f t="shared" si="557"/>
        <v>558</v>
      </c>
      <c r="V3559" t="str">
        <f t="shared" si="558"/>
        <v/>
      </c>
      <c r="W3559" t="b">
        <v>1</v>
      </c>
      <c r="X3559" t="s">
        <v>8269</v>
      </c>
      <c r="Y3559" s="3">
        <f t="shared" si="559"/>
        <v>1.0003599999999999</v>
      </c>
      <c r="Z3559" s="4">
        <f t="shared" si="552"/>
        <v>179.27598566308242</v>
      </c>
      <c r="AA3559" t="s">
        <v>8313</v>
      </c>
      <c r="AB3559" t="s">
        <v>8314</v>
      </c>
      <c r="AC3559">
        <f>1</f>
        <v>1</v>
      </c>
    </row>
    <row r="3560" spans="1:29" ht="43.2" x14ac:dyDescent="0.3">
      <c r="A3560">
        <v>3558</v>
      </c>
      <c r="B3560" s="1" t="s">
        <v>3557</v>
      </c>
      <c r="C3560" s="1" t="s">
        <v>7668</v>
      </c>
      <c r="D3560">
        <v>350</v>
      </c>
      <c r="E3560">
        <f>VLOOKUP(D3560,LU_A!$C$2:$D$13,1,TRUE)</f>
        <v>0</v>
      </c>
      <c r="F3560" t="str">
        <f>VLOOKUP($D3560,LU_A!$C$2:$D$13,2,TRUE)</f>
        <v>SmA</v>
      </c>
      <c r="G3560">
        <v>504</v>
      </c>
      <c r="H3560" t="s">
        <v>8219</v>
      </c>
      <c r="I3560" t="s">
        <v>8225</v>
      </c>
      <c r="J3560" t="s">
        <v>8247</v>
      </c>
      <c r="K3560">
        <v>1435352400</v>
      </c>
      <c r="L3560" s="8">
        <f t="shared" si="550"/>
        <v>42181.875</v>
      </c>
      <c r="M3560" s="8">
        <f t="shared" si="553"/>
        <v>42181</v>
      </c>
      <c r="N3560" s="9">
        <f t="shared" si="554"/>
        <v>0.875</v>
      </c>
      <c r="O3560">
        <v>1431718575</v>
      </c>
      <c r="P3560" s="8">
        <f t="shared" si="551"/>
        <v>42139.816840277781</v>
      </c>
      <c r="Q3560" s="8">
        <f t="shared" si="555"/>
        <v>42139</v>
      </c>
      <c r="R3560" s="9">
        <f t="shared" si="556"/>
        <v>0.81684027778101154</v>
      </c>
      <c r="S3560" t="b">
        <v>0</v>
      </c>
      <c r="T3560">
        <v>22</v>
      </c>
      <c r="U3560">
        <f t="shared" si="557"/>
        <v>22</v>
      </c>
      <c r="V3560" t="str">
        <f t="shared" si="558"/>
        <v/>
      </c>
      <c r="W3560" t="b">
        <v>1</v>
      </c>
      <c r="X3560" t="s">
        <v>8269</v>
      </c>
      <c r="Y3560" s="3">
        <f t="shared" si="559"/>
        <v>1.44</v>
      </c>
      <c r="Z3560" s="4">
        <f t="shared" si="552"/>
        <v>22.90909090909091</v>
      </c>
      <c r="AA3560" t="s">
        <v>8313</v>
      </c>
      <c r="AB3560" t="s">
        <v>8314</v>
      </c>
      <c r="AC3560">
        <f>1</f>
        <v>1</v>
      </c>
    </row>
    <row r="3561" spans="1:29" ht="57.6" x14ac:dyDescent="0.3">
      <c r="A3561">
        <v>3559</v>
      </c>
      <c r="B3561" s="1" t="s">
        <v>3558</v>
      </c>
      <c r="C3561" s="1" t="s">
        <v>7669</v>
      </c>
      <c r="D3561">
        <v>1000</v>
      </c>
      <c r="E3561">
        <f>VLOOKUP(D3561,LU_A!$C$2:$D$13,1,TRUE)</f>
        <v>1000</v>
      </c>
      <c r="F3561" t="str">
        <f>VLOOKUP($D3561,LU_A!$C$2:$D$13,2,TRUE)</f>
        <v>SmB</v>
      </c>
      <c r="G3561">
        <v>1035</v>
      </c>
      <c r="H3561" t="s">
        <v>8219</v>
      </c>
      <c r="I3561" t="s">
        <v>8226</v>
      </c>
      <c r="J3561" t="s">
        <v>8248</v>
      </c>
      <c r="K3561">
        <v>1438333080</v>
      </c>
      <c r="L3561" s="8">
        <f t="shared" si="550"/>
        <v>42216.373611111107</v>
      </c>
      <c r="M3561" s="8">
        <f t="shared" si="553"/>
        <v>42216</v>
      </c>
      <c r="N3561" s="9">
        <f t="shared" si="554"/>
        <v>0.37361111110658385</v>
      </c>
      <c r="O3561">
        <v>1436408308</v>
      </c>
      <c r="P3561" s="8">
        <f t="shared" si="551"/>
        <v>42194.096157407403</v>
      </c>
      <c r="Q3561" s="8">
        <f t="shared" si="555"/>
        <v>42194</v>
      </c>
      <c r="R3561" s="9">
        <f t="shared" si="556"/>
        <v>9.6157407402643003E-2</v>
      </c>
      <c r="S3561" t="b">
        <v>0</v>
      </c>
      <c r="T3561">
        <v>24</v>
      </c>
      <c r="U3561">
        <f t="shared" si="557"/>
        <v>24</v>
      </c>
      <c r="V3561" t="str">
        <f t="shared" si="558"/>
        <v/>
      </c>
      <c r="W3561" t="b">
        <v>1</v>
      </c>
      <c r="X3561" t="s">
        <v>8269</v>
      </c>
      <c r="Y3561" s="3">
        <f t="shared" si="559"/>
        <v>1.0349999999999999</v>
      </c>
      <c r="Z3561" s="4">
        <f t="shared" si="552"/>
        <v>43.125</v>
      </c>
      <c r="AA3561" t="s">
        <v>8313</v>
      </c>
      <c r="AB3561" t="s">
        <v>8314</v>
      </c>
      <c r="AC3561">
        <f>1</f>
        <v>1</v>
      </c>
    </row>
    <row r="3562" spans="1:29" ht="43.2" x14ac:dyDescent="0.3">
      <c r="A3562">
        <v>3560</v>
      </c>
      <c r="B3562" s="1" t="s">
        <v>3559</v>
      </c>
      <c r="C3562" s="1" t="s">
        <v>7670</v>
      </c>
      <c r="D3562">
        <v>3200</v>
      </c>
      <c r="E3562">
        <f>VLOOKUP(D3562,LU_A!$C$2:$D$13,1,TRUE)</f>
        <v>1000</v>
      </c>
      <c r="F3562" t="str">
        <f>VLOOKUP($D3562,LU_A!$C$2:$D$13,2,TRUE)</f>
        <v>SmB</v>
      </c>
      <c r="G3562">
        <v>3470</v>
      </c>
      <c r="H3562" t="s">
        <v>8219</v>
      </c>
      <c r="I3562" t="s">
        <v>8229</v>
      </c>
      <c r="J3562" t="s">
        <v>8251</v>
      </c>
      <c r="K3562">
        <v>1432694700</v>
      </c>
      <c r="L3562" s="8">
        <f t="shared" si="550"/>
        <v>42151.114583333328</v>
      </c>
      <c r="M3562" s="8">
        <f t="shared" si="553"/>
        <v>42151</v>
      </c>
      <c r="N3562" s="9">
        <f t="shared" si="554"/>
        <v>0.11458333332848269</v>
      </c>
      <c r="O3562">
        <v>1429651266</v>
      </c>
      <c r="P3562" s="8">
        <f t="shared" si="551"/>
        <v>42115.889652777783</v>
      </c>
      <c r="Q3562" s="8">
        <f t="shared" si="555"/>
        <v>42115</v>
      </c>
      <c r="R3562" s="9">
        <f t="shared" si="556"/>
        <v>0.88965277778333984</v>
      </c>
      <c r="S3562" t="b">
        <v>0</v>
      </c>
      <c r="T3562">
        <v>74</v>
      </c>
      <c r="U3562">
        <f t="shared" si="557"/>
        <v>74</v>
      </c>
      <c r="V3562" t="str">
        <f t="shared" si="558"/>
        <v/>
      </c>
      <c r="W3562" t="b">
        <v>1</v>
      </c>
      <c r="X3562" t="s">
        <v>8269</v>
      </c>
      <c r="Y3562" s="3">
        <f t="shared" si="559"/>
        <v>1.0843750000000001</v>
      </c>
      <c r="Z3562" s="4">
        <f t="shared" si="552"/>
        <v>46.891891891891895</v>
      </c>
      <c r="AA3562" t="s">
        <v>8313</v>
      </c>
      <c r="AB3562" t="s">
        <v>8314</v>
      </c>
      <c r="AC3562">
        <f>1</f>
        <v>1</v>
      </c>
    </row>
    <row r="3563" spans="1:29" ht="115.2" x14ac:dyDescent="0.3">
      <c r="A3563">
        <v>3561</v>
      </c>
      <c r="B3563" s="1" t="s">
        <v>3560</v>
      </c>
      <c r="C3563" s="1" t="s">
        <v>7671</v>
      </c>
      <c r="D3563">
        <v>2500</v>
      </c>
      <c r="E3563">
        <f>VLOOKUP(D3563,LU_A!$C$2:$D$13,1,TRUE)</f>
        <v>1000</v>
      </c>
      <c r="F3563" t="str">
        <f>VLOOKUP($D3563,LU_A!$C$2:$D$13,2,TRUE)</f>
        <v>SmB</v>
      </c>
      <c r="G3563">
        <v>2560</v>
      </c>
      <c r="H3563" t="s">
        <v>8219</v>
      </c>
      <c r="I3563" t="s">
        <v>8224</v>
      </c>
      <c r="J3563" t="s">
        <v>8246</v>
      </c>
      <c r="K3563">
        <v>1438799760</v>
      </c>
      <c r="L3563" s="8">
        <f t="shared" si="550"/>
        <v>42221.774999999994</v>
      </c>
      <c r="M3563" s="8">
        <f t="shared" si="553"/>
        <v>42221</v>
      </c>
      <c r="N3563" s="9">
        <f t="shared" si="554"/>
        <v>0.77499999999417923</v>
      </c>
      <c r="O3563">
        <v>1437236378</v>
      </c>
      <c r="P3563" s="8">
        <f t="shared" si="551"/>
        <v>42203.680300925931</v>
      </c>
      <c r="Q3563" s="8">
        <f t="shared" si="555"/>
        <v>42203</v>
      </c>
      <c r="R3563" s="9">
        <f t="shared" si="556"/>
        <v>0.68030092593107838</v>
      </c>
      <c r="S3563" t="b">
        <v>0</v>
      </c>
      <c r="T3563">
        <v>54</v>
      </c>
      <c r="U3563">
        <f t="shared" si="557"/>
        <v>54</v>
      </c>
      <c r="V3563" t="str">
        <f t="shared" si="558"/>
        <v/>
      </c>
      <c r="W3563" t="b">
        <v>1</v>
      </c>
      <c r="X3563" t="s">
        <v>8269</v>
      </c>
      <c r="Y3563" s="3">
        <f t="shared" si="559"/>
        <v>1.024</v>
      </c>
      <c r="Z3563" s="4">
        <f t="shared" si="552"/>
        <v>47.407407407407405</v>
      </c>
      <c r="AA3563" t="s">
        <v>8313</v>
      </c>
      <c r="AB3563" t="s">
        <v>8314</v>
      </c>
      <c r="AC3563">
        <f>1</f>
        <v>1</v>
      </c>
    </row>
    <row r="3564" spans="1:29" ht="43.2" x14ac:dyDescent="0.3">
      <c r="A3564">
        <v>3562</v>
      </c>
      <c r="B3564" s="1" t="s">
        <v>3561</v>
      </c>
      <c r="C3564" s="1" t="s">
        <v>7672</v>
      </c>
      <c r="D3564">
        <v>315</v>
      </c>
      <c r="E3564">
        <f>VLOOKUP(D3564,LU_A!$C$2:$D$13,1,TRUE)</f>
        <v>0</v>
      </c>
      <c r="F3564" t="str">
        <f>VLOOKUP($D3564,LU_A!$C$2:$D$13,2,TRUE)</f>
        <v>SmA</v>
      </c>
      <c r="G3564">
        <v>469</v>
      </c>
      <c r="H3564" t="s">
        <v>8219</v>
      </c>
      <c r="I3564" t="s">
        <v>8225</v>
      </c>
      <c r="J3564" t="s">
        <v>8247</v>
      </c>
      <c r="K3564">
        <v>1457906400</v>
      </c>
      <c r="L3564" s="8">
        <f t="shared" si="550"/>
        <v>42442.916666666672</v>
      </c>
      <c r="M3564" s="8">
        <f t="shared" si="553"/>
        <v>42442</v>
      </c>
      <c r="N3564" s="9">
        <f t="shared" si="554"/>
        <v>0.91666666667151731</v>
      </c>
      <c r="O3564">
        <v>1457115427</v>
      </c>
      <c r="P3564" s="8">
        <f t="shared" si="551"/>
        <v>42433.761886574073</v>
      </c>
      <c r="Q3564" s="8">
        <f t="shared" si="555"/>
        <v>42433</v>
      </c>
      <c r="R3564" s="9">
        <f t="shared" si="556"/>
        <v>0.76188657407328719</v>
      </c>
      <c r="S3564" t="b">
        <v>0</v>
      </c>
      <c r="T3564">
        <v>31</v>
      </c>
      <c r="U3564">
        <f t="shared" si="557"/>
        <v>31</v>
      </c>
      <c r="V3564" t="str">
        <f t="shared" si="558"/>
        <v/>
      </c>
      <c r="W3564" t="b">
        <v>1</v>
      </c>
      <c r="X3564" t="s">
        <v>8269</v>
      </c>
      <c r="Y3564" s="3">
        <f t="shared" si="559"/>
        <v>1.4888888888888889</v>
      </c>
      <c r="Z3564" s="4">
        <f t="shared" si="552"/>
        <v>15.129032258064516</v>
      </c>
      <c r="AA3564" t="s">
        <v>8313</v>
      </c>
      <c r="AB3564" t="s">
        <v>8314</v>
      </c>
      <c r="AC3564">
        <f>1</f>
        <v>1</v>
      </c>
    </row>
    <row r="3565" spans="1:29" ht="43.2" x14ac:dyDescent="0.3">
      <c r="A3565">
        <v>3563</v>
      </c>
      <c r="B3565" s="1" t="s">
        <v>3562</v>
      </c>
      <c r="C3565" s="1" t="s">
        <v>7673</v>
      </c>
      <c r="D3565">
        <v>500</v>
      </c>
      <c r="E3565">
        <f>VLOOKUP(D3565,LU_A!$C$2:$D$13,1,TRUE)</f>
        <v>0</v>
      </c>
      <c r="F3565" t="str">
        <f>VLOOKUP($D3565,LU_A!$C$2:$D$13,2,TRUE)</f>
        <v>SmA</v>
      </c>
      <c r="G3565">
        <v>527.45000000000005</v>
      </c>
      <c r="H3565" t="s">
        <v>8219</v>
      </c>
      <c r="I3565" t="s">
        <v>8225</v>
      </c>
      <c r="J3565" t="s">
        <v>8247</v>
      </c>
      <c r="K3565">
        <v>1470078000</v>
      </c>
      <c r="L3565" s="8">
        <f t="shared" si="550"/>
        <v>42583.791666666672</v>
      </c>
      <c r="M3565" s="8">
        <f t="shared" si="553"/>
        <v>42583</v>
      </c>
      <c r="N3565" s="9">
        <f t="shared" si="554"/>
        <v>0.79166666667151731</v>
      </c>
      <c r="O3565">
        <v>1467648456</v>
      </c>
      <c r="P3565" s="8">
        <f t="shared" si="551"/>
        <v>42555.671944444446</v>
      </c>
      <c r="Q3565" s="8">
        <f t="shared" si="555"/>
        <v>42555</v>
      </c>
      <c r="R3565" s="9">
        <f t="shared" si="556"/>
        <v>0.671944444446126</v>
      </c>
      <c r="S3565" t="b">
        <v>0</v>
      </c>
      <c r="T3565">
        <v>25</v>
      </c>
      <c r="U3565">
        <f t="shared" si="557"/>
        <v>25</v>
      </c>
      <c r="V3565" t="str">
        <f t="shared" si="558"/>
        <v/>
      </c>
      <c r="W3565" t="b">
        <v>1</v>
      </c>
      <c r="X3565" t="s">
        <v>8269</v>
      </c>
      <c r="Y3565" s="3">
        <f t="shared" si="559"/>
        <v>1.0549000000000002</v>
      </c>
      <c r="Z3565" s="4">
        <f t="shared" si="552"/>
        <v>21.098000000000003</v>
      </c>
      <c r="AA3565" t="s">
        <v>8313</v>
      </c>
      <c r="AB3565" t="s">
        <v>8314</v>
      </c>
      <c r="AC3565">
        <f>1</f>
        <v>1</v>
      </c>
    </row>
    <row r="3566" spans="1:29" ht="28.8" x14ac:dyDescent="0.3">
      <c r="A3566">
        <v>3564</v>
      </c>
      <c r="B3566" s="1" t="s">
        <v>3563</v>
      </c>
      <c r="C3566" s="1" t="s">
        <v>7674</v>
      </c>
      <c r="D3566">
        <v>1000</v>
      </c>
      <c r="E3566">
        <f>VLOOKUP(D3566,LU_A!$C$2:$D$13,1,TRUE)</f>
        <v>1000</v>
      </c>
      <c r="F3566" t="str">
        <f>VLOOKUP($D3566,LU_A!$C$2:$D$13,2,TRUE)</f>
        <v>SmB</v>
      </c>
      <c r="G3566">
        <v>1005</v>
      </c>
      <c r="H3566" t="s">
        <v>8219</v>
      </c>
      <c r="I3566" t="s">
        <v>8225</v>
      </c>
      <c r="J3566" t="s">
        <v>8247</v>
      </c>
      <c r="K3566">
        <v>1444060800</v>
      </c>
      <c r="L3566" s="8">
        <f t="shared" si="550"/>
        <v>42282.666666666672</v>
      </c>
      <c r="M3566" s="8">
        <f t="shared" si="553"/>
        <v>42282</v>
      </c>
      <c r="N3566" s="9">
        <f t="shared" si="554"/>
        <v>0.66666666667151731</v>
      </c>
      <c r="O3566">
        <v>1440082649</v>
      </c>
      <c r="P3566" s="8">
        <f t="shared" si="551"/>
        <v>42236.623252314821</v>
      </c>
      <c r="Q3566" s="8">
        <f t="shared" si="555"/>
        <v>42236</v>
      </c>
      <c r="R3566" s="9">
        <f t="shared" si="556"/>
        <v>0.62325231482100207</v>
      </c>
      <c r="S3566" t="b">
        <v>0</v>
      </c>
      <c r="T3566">
        <v>17</v>
      </c>
      <c r="U3566">
        <f t="shared" si="557"/>
        <v>17</v>
      </c>
      <c r="V3566" t="str">
        <f t="shared" si="558"/>
        <v/>
      </c>
      <c r="W3566" t="b">
        <v>1</v>
      </c>
      <c r="X3566" t="s">
        <v>8269</v>
      </c>
      <c r="Y3566" s="3">
        <f t="shared" si="559"/>
        <v>1.0049999999999999</v>
      </c>
      <c r="Z3566" s="4">
        <f t="shared" si="552"/>
        <v>59.117647058823529</v>
      </c>
      <c r="AA3566" t="s">
        <v>8313</v>
      </c>
      <c r="AB3566" t="s">
        <v>8314</v>
      </c>
      <c r="AC3566">
        <f>1</f>
        <v>1</v>
      </c>
    </row>
    <row r="3567" spans="1:29" ht="43.2" x14ac:dyDescent="0.3">
      <c r="A3567">
        <v>3565</v>
      </c>
      <c r="B3567" s="1" t="s">
        <v>3564</v>
      </c>
      <c r="C3567" s="1" t="s">
        <v>7675</v>
      </c>
      <c r="D3567">
        <v>900</v>
      </c>
      <c r="E3567">
        <f>VLOOKUP(D3567,LU_A!$C$2:$D$13,1,TRUE)</f>
        <v>0</v>
      </c>
      <c r="F3567" t="str">
        <f>VLOOKUP($D3567,LU_A!$C$2:$D$13,2,TRUE)</f>
        <v>SmA</v>
      </c>
      <c r="G3567">
        <v>1175</v>
      </c>
      <c r="H3567" t="s">
        <v>8219</v>
      </c>
      <c r="I3567" t="s">
        <v>8224</v>
      </c>
      <c r="J3567" t="s">
        <v>8246</v>
      </c>
      <c r="K3567">
        <v>1420048208</v>
      </c>
      <c r="L3567" s="8">
        <f t="shared" si="550"/>
        <v>42004.743148148147</v>
      </c>
      <c r="M3567" s="8">
        <f t="shared" si="553"/>
        <v>42004</v>
      </c>
      <c r="N3567" s="9">
        <f t="shared" si="554"/>
        <v>0.74314814814715646</v>
      </c>
      <c r="O3567">
        <v>1417456208</v>
      </c>
      <c r="P3567" s="8">
        <f t="shared" si="551"/>
        <v>41974.743148148147</v>
      </c>
      <c r="Q3567" s="8">
        <f t="shared" si="555"/>
        <v>41974</v>
      </c>
      <c r="R3567" s="9">
        <f t="shared" si="556"/>
        <v>0.74314814814715646</v>
      </c>
      <c r="S3567" t="b">
        <v>0</v>
      </c>
      <c r="T3567">
        <v>12</v>
      </c>
      <c r="U3567">
        <f t="shared" si="557"/>
        <v>12</v>
      </c>
      <c r="V3567" t="str">
        <f t="shared" si="558"/>
        <v/>
      </c>
      <c r="W3567" t="b">
        <v>1</v>
      </c>
      <c r="X3567" t="s">
        <v>8269</v>
      </c>
      <c r="Y3567" s="3">
        <f t="shared" si="559"/>
        <v>1.3055555555555556</v>
      </c>
      <c r="Z3567" s="4">
        <f t="shared" si="552"/>
        <v>97.916666666666671</v>
      </c>
      <c r="AA3567" t="s">
        <v>8313</v>
      </c>
      <c r="AB3567" t="s">
        <v>8314</v>
      </c>
      <c r="AC3567">
        <f>1</f>
        <v>1</v>
      </c>
    </row>
    <row r="3568" spans="1:29" ht="43.2" x14ac:dyDescent="0.3">
      <c r="A3568">
        <v>3566</v>
      </c>
      <c r="B3568" s="1" t="s">
        <v>3565</v>
      </c>
      <c r="C3568" s="1" t="s">
        <v>7676</v>
      </c>
      <c r="D3568">
        <v>2000</v>
      </c>
      <c r="E3568">
        <f>VLOOKUP(D3568,LU_A!$C$2:$D$13,1,TRUE)</f>
        <v>1000</v>
      </c>
      <c r="F3568" t="str">
        <f>VLOOKUP($D3568,LU_A!$C$2:$D$13,2,TRUE)</f>
        <v>SmB</v>
      </c>
      <c r="G3568">
        <v>2095</v>
      </c>
      <c r="H3568" t="s">
        <v>8219</v>
      </c>
      <c r="I3568" t="s">
        <v>8225</v>
      </c>
      <c r="J3568" t="s">
        <v>8247</v>
      </c>
      <c r="K3568">
        <v>1422015083</v>
      </c>
      <c r="L3568" s="8">
        <f t="shared" si="550"/>
        <v>42027.507905092592</v>
      </c>
      <c r="M3568" s="8">
        <f t="shared" si="553"/>
        <v>42027</v>
      </c>
      <c r="N3568" s="9">
        <f t="shared" si="554"/>
        <v>0.50790509259240935</v>
      </c>
      <c r="O3568">
        <v>1419423083</v>
      </c>
      <c r="P3568" s="8">
        <f t="shared" si="551"/>
        <v>41997.507905092592</v>
      </c>
      <c r="Q3568" s="8">
        <f t="shared" si="555"/>
        <v>41997</v>
      </c>
      <c r="R3568" s="9">
        <f t="shared" si="556"/>
        <v>0.50790509259240935</v>
      </c>
      <c r="S3568" t="b">
        <v>0</v>
      </c>
      <c r="T3568">
        <v>38</v>
      </c>
      <c r="U3568">
        <f t="shared" si="557"/>
        <v>38</v>
      </c>
      <c r="V3568" t="str">
        <f t="shared" si="558"/>
        <v/>
      </c>
      <c r="W3568" t="b">
        <v>1</v>
      </c>
      <c r="X3568" t="s">
        <v>8269</v>
      </c>
      <c r="Y3568" s="3">
        <f t="shared" si="559"/>
        <v>1.0475000000000001</v>
      </c>
      <c r="Z3568" s="4">
        <f t="shared" si="552"/>
        <v>55.131578947368418</v>
      </c>
      <c r="AA3568" t="s">
        <v>8313</v>
      </c>
      <c r="AB3568" t="s">
        <v>8314</v>
      </c>
      <c r="AC3568">
        <f>1</f>
        <v>1</v>
      </c>
    </row>
    <row r="3569" spans="1:29" ht="43.2" x14ac:dyDescent="0.3">
      <c r="A3569">
        <v>3567</v>
      </c>
      <c r="B3569" s="1" t="s">
        <v>3566</v>
      </c>
      <c r="C3569" s="1" t="s">
        <v>7677</v>
      </c>
      <c r="D3569">
        <v>1000</v>
      </c>
      <c r="E3569">
        <f>VLOOKUP(D3569,LU_A!$C$2:$D$13,1,TRUE)</f>
        <v>1000</v>
      </c>
      <c r="F3569" t="str">
        <f>VLOOKUP($D3569,LU_A!$C$2:$D$13,2,TRUE)</f>
        <v>SmB</v>
      </c>
      <c r="G3569">
        <v>1088</v>
      </c>
      <c r="H3569" t="s">
        <v>8219</v>
      </c>
      <c r="I3569" t="s">
        <v>8225</v>
      </c>
      <c r="J3569" t="s">
        <v>8247</v>
      </c>
      <c r="K3569">
        <v>1433964444</v>
      </c>
      <c r="L3569" s="8">
        <f t="shared" si="550"/>
        <v>42165.810694444444</v>
      </c>
      <c r="M3569" s="8">
        <f t="shared" si="553"/>
        <v>42165</v>
      </c>
      <c r="N3569" s="9">
        <f t="shared" si="554"/>
        <v>0.81069444444437977</v>
      </c>
      <c r="O3569">
        <v>1431372444</v>
      </c>
      <c r="P3569" s="8">
        <f t="shared" si="551"/>
        <v>42135.810694444444</v>
      </c>
      <c r="Q3569" s="8">
        <f t="shared" si="555"/>
        <v>42135</v>
      </c>
      <c r="R3569" s="9">
        <f t="shared" si="556"/>
        <v>0.81069444444437977</v>
      </c>
      <c r="S3569" t="b">
        <v>0</v>
      </c>
      <c r="T3569">
        <v>41</v>
      </c>
      <c r="U3569">
        <f t="shared" si="557"/>
        <v>41</v>
      </c>
      <c r="V3569" t="str">
        <f t="shared" si="558"/>
        <v/>
      </c>
      <c r="W3569" t="b">
        <v>1</v>
      </c>
      <c r="X3569" t="s">
        <v>8269</v>
      </c>
      <c r="Y3569" s="3">
        <f t="shared" si="559"/>
        <v>1.0880000000000001</v>
      </c>
      <c r="Z3569" s="4">
        <f t="shared" si="552"/>
        <v>26.536585365853657</v>
      </c>
      <c r="AA3569" t="s">
        <v>8313</v>
      </c>
      <c r="AB3569" t="s">
        <v>8314</v>
      </c>
      <c r="AC3569">
        <f>1</f>
        <v>1</v>
      </c>
    </row>
    <row r="3570" spans="1:29" ht="43.2" x14ac:dyDescent="0.3">
      <c r="A3570">
        <v>3568</v>
      </c>
      <c r="B3570" s="1" t="s">
        <v>3567</v>
      </c>
      <c r="C3570" s="1" t="s">
        <v>7678</v>
      </c>
      <c r="D3570">
        <v>1000</v>
      </c>
      <c r="E3570">
        <f>VLOOKUP(D3570,LU_A!$C$2:$D$13,1,TRUE)</f>
        <v>1000</v>
      </c>
      <c r="F3570" t="str">
        <f>VLOOKUP($D3570,LU_A!$C$2:$D$13,2,TRUE)</f>
        <v>SmB</v>
      </c>
      <c r="G3570">
        <v>1110</v>
      </c>
      <c r="H3570" t="s">
        <v>8219</v>
      </c>
      <c r="I3570" t="s">
        <v>8224</v>
      </c>
      <c r="J3570" t="s">
        <v>8246</v>
      </c>
      <c r="K3570">
        <v>1410975994</v>
      </c>
      <c r="L3570" s="8">
        <f t="shared" si="550"/>
        <v>41899.740671296298</v>
      </c>
      <c r="M3570" s="8">
        <f t="shared" si="553"/>
        <v>41899</v>
      </c>
      <c r="N3570" s="9">
        <f t="shared" si="554"/>
        <v>0.74067129629838746</v>
      </c>
      <c r="O3570">
        <v>1408383994</v>
      </c>
      <c r="P3570" s="8">
        <f t="shared" si="551"/>
        <v>41869.740671296298</v>
      </c>
      <c r="Q3570" s="8">
        <f t="shared" si="555"/>
        <v>41869</v>
      </c>
      <c r="R3570" s="9">
        <f t="shared" si="556"/>
        <v>0.74067129629838746</v>
      </c>
      <c r="S3570" t="b">
        <v>0</v>
      </c>
      <c r="T3570">
        <v>19</v>
      </c>
      <c r="U3570">
        <f t="shared" si="557"/>
        <v>19</v>
      </c>
      <c r="V3570" t="str">
        <f t="shared" si="558"/>
        <v/>
      </c>
      <c r="W3570" t="b">
        <v>1</v>
      </c>
      <c r="X3570" t="s">
        <v>8269</v>
      </c>
      <c r="Y3570" s="3">
        <f t="shared" si="559"/>
        <v>1.1100000000000001</v>
      </c>
      <c r="Z3570" s="4">
        <f t="shared" si="552"/>
        <v>58.421052631578945</v>
      </c>
      <c r="AA3570" t="s">
        <v>8313</v>
      </c>
      <c r="AB3570" t="s">
        <v>8314</v>
      </c>
      <c r="AC3570">
        <f>1</f>
        <v>1</v>
      </c>
    </row>
    <row r="3571" spans="1:29" ht="43.2" x14ac:dyDescent="0.3">
      <c r="A3571">
        <v>3569</v>
      </c>
      <c r="B3571" s="1" t="s">
        <v>3568</v>
      </c>
      <c r="C3571" s="1" t="s">
        <v>7679</v>
      </c>
      <c r="D3571">
        <v>5000</v>
      </c>
      <c r="E3571">
        <f>VLOOKUP(D3571,LU_A!$C$2:$D$13,1,TRUE)</f>
        <v>5000</v>
      </c>
      <c r="F3571" t="str">
        <f>VLOOKUP($D3571,LU_A!$C$2:$D$13,2,TRUE)</f>
        <v>SmC</v>
      </c>
      <c r="G3571">
        <v>5024</v>
      </c>
      <c r="H3571" t="s">
        <v>8219</v>
      </c>
      <c r="I3571" t="s">
        <v>8224</v>
      </c>
      <c r="J3571" t="s">
        <v>8246</v>
      </c>
      <c r="K3571">
        <v>1420734696</v>
      </c>
      <c r="L3571" s="8">
        <f t="shared" si="550"/>
        <v>42012.688611111109</v>
      </c>
      <c r="M3571" s="8">
        <f t="shared" si="553"/>
        <v>42012</v>
      </c>
      <c r="N3571" s="9">
        <f t="shared" si="554"/>
        <v>0.68861111110891216</v>
      </c>
      <c r="O3571">
        <v>1418142696</v>
      </c>
      <c r="P3571" s="8">
        <f t="shared" si="551"/>
        <v>41982.688611111109</v>
      </c>
      <c r="Q3571" s="8">
        <f t="shared" si="555"/>
        <v>41982</v>
      </c>
      <c r="R3571" s="9">
        <f t="shared" si="556"/>
        <v>0.68861111110891216</v>
      </c>
      <c r="S3571" t="b">
        <v>0</v>
      </c>
      <c r="T3571">
        <v>41</v>
      </c>
      <c r="U3571">
        <f t="shared" si="557"/>
        <v>41</v>
      </c>
      <c r="V3571" t="str">
        <f t="shared" si="558"/>
        <v/>
      </c>
      <c r="W3571" t="b">
        <v>1</v>
      </c>
      <c r="X3571" t="s">
        <v>8269</v>
      </c>
      <c r="Y3571" s="3">
        <f t="shared" si="559"/>
        <v>1.0047999999999999</v>
      </c>
      <c r="Z3571" s="4">
        <f t="shared" si="552"/>
        <v>122.53658536585365</v>
      </c>
      <c r="AA3571" t="s">
        <v>8313</v>
      </c>
      <c r="AB3571" t="s">
        <v>8314</v>
      </c>
      <c r="AC3571">
        <f>1</f>
        <v>1</v>
      </c>
    </row>
    <row r="3572" spans="1:29" ht="43.2" x14ac:dyDescent="0.3">
      <c r="A3572">
        <v>3570</v>
      </c>
      <c r="B3572" s="1" t="s">
        <v>3569</v>
      </c>
      <c r="C3572" s="1" t="s">
        <v>7680</v>
      </c>
      <c r="D3572">
        <v>2000</v>
      </c>
      <c r="E3572">
        <f>VLOOKUP(D3572,LU_A!$C$2:$D$13,1,TRUE)</f>
        <v>1000</v>
      </c>
      <c r="F3572" t="str">
        <f>VLOOKUP($D3572,LU_A!$C$2:$D$13,2,TRUE)</f>
        <v>SmB</v>
      </c>
      <c r="G3572">
        <v>2287</v>
      </c>
      <c r="H3572" t="s">
        <v>8219</v>
      </c>
      <c r="I3572" t="s">
        <v>8224</v>
      </c>
      <c r="J3572" t="s">
        <v>8246</v>
      </c>
      <c r="K3572">
        <v>1420009200</v>
      </c>
      <c r="L3572" s="8">
        <f t="shared" si="550"/>
        <v>42004.291666666672</v>
      </c>
      <c r="M3572" s="8">
        <f t="shared" si="553"/>
        <v>42004</v>
      </c>
      <c r="N3572" s="9">
        <f t="shared" si="554"/>
        <v>0.29166666667151731</v>
      </c>
      <c r="O3572">
        <v>1417593483</v>
      </c>
      <c r="P3572" s="8">
        <f t="shared" si="551"/>
        <v>41976.331979166673</v>
      </c>
      <c r="Q3572" s="8">
        <f t="shared" si="555"/>
        <v>41976</v>
      </c>
      <c r="R3572" s="9">
        <f t="shared" si="556"/>
        <v>0.33197916667268146</v>
      </c>
      <c r="S3572" t="b">
        <v>0</v>
      </c>
      <c r="T3572">
        <v>26</v>
      </c>
      <c r="U3572">
        <f t="shared" si="557"/>
        <v>26</v>
      </c>
      <c r="V3572" t="str">
        <f t="shared" si="558"/>
        <v/>
      </c>
      <c r="W3572" t="b">
        <v>1</v>
      </c>
      <c r="X3572" t="s">
        <v>8269</v>
      </c>
      <c r="Y3572" s="3">
        <f t="shared" si="559"/>
        <v>1.1435</v>
      </c>
      <c r="Z3572" s="4">
        <f t="shared" si="552"/>
        <v>87.961538461538467</v>
      </c>
      <c r="AA3572" t="s">
        <v>8313</v>
      </c>
      <c r="AB3572" t="s">
        <v>8314</v>
      </c>
      <c r="AC3572">
        <f>1</f>
        <v>1</v>
      </c>
    </row>
    <row r="3573" spans="1:29" ht="43.2" x14ac:dyDescent="0.3">
      <c r="A3573">
        <v>3571</v>
      </c>
      <c r="B3573" s="1" t="s">
        <v>3570</v>
      </c>
      <c r="C3573" s="1" t="s">
        <v>7681</v>
      </c>
      <c r="D3573">
        <v>1500</v>
      </c>
      <c r="E3573">
        <f>VLOOKUP(D3573,LU_A!$C$2:$D$13,1,TRUE)</f>
        <v>1000</v>
      </c>
      <c r="F3573" t="str">
        <f>VLOOKUP($D3573,LU_A!$C$2:$D$13,2,TRUE)</f>
        <v>SmB</v>
      </c>
      <c r="G3573">
        <v>1831</v>
      </c>
      <c r="H3573" t="s">
        <v>8219</v>
      </c>
      <c r="I3573" t="s">
        <v>8225</v>
      </c>
      <c r="J3573" t="s">
        <v>8247</v>
      </c>
      <c r="K3573">
        <v>1414701413</v>
      </c>
      <c r="L3573" s="8">
        <f t="shared" si="550"/>
        <v>41942.858946759261</v>
      </c>
      <c r="M3573" s="8">
        <f t="shared" si="553"/>
        <v>41942</v>
      </c>
      <c r="N3573" s="9">
        <f t="shared" si="554"/>
        <v>0.85894675926101627</v>
      </c>
      <c r="O3573">
        <v>1412109413</v>
      </c>
      <c r="P3573" s="8">
        <f t="shared" si="551"/>
        <v>41912.858946759261</v>
      </c>
      <c r="Q3573" s="8">
        <f t="shared" si="555"/>
        <v>41912</v>
      </c>
      <c r="R3573" s="9">
        <f t="shared" si="556"/>
        <v>0.85894675926101627</v>
      </c>
      <c r="S3573" t="b">
        <v>0</v>
      </c>
      <c r="T3573">
        <v>25</v>
      </c>
      <c r="U3573">
        <f t="shared" si="557"/>
        <v>25</v>
      </c>
      <c r="V3573" t="str">
        <f t="shared" si="558"/>
        <v/>
      </c>
      <c r="W3573" t="b">
        <v>1</v>
      </c>
      <c r="X3573" t="s">
        <v>8269</v>
      </c>
      <c r="Y3573" s="3">
        <f t="shared" si="559"/>
        <v>1.2206666666666666</v>
      </c>
      <c r="Z3573" s="4">
        <f t="shared" si="552"/>
        <v>73.239999999999995</v>
      </c>
      <c r="AA3573" t="s">
        <v>8313</v>
      </c>
      <c r="AB3573" t="s">
        <v>8314</v>
      </c>
      <c r="AC3573">
        <f>1</f>
        <v>1</v>
      </c>
    </row>
    <row r="3574" spans="1:29" ht="28.8" x14ac:dyDescent="0.3">
      <c r="A3574">
        <v>3572</v>
      </c>
      <c r="B3574" s="1" t="s">
        <v>3571</v>
      </c>
      <c r="C3574" s="1" t="s">
        <v>7682</v>
      </c>
      <c r="D3574">
        <v>500</v>
      </c>
      <c r="E3574">
        <f>VLOOKUP(D3574,LU_A!$C$2:$D$13,1,TRUE)</f>
        <v>0</v>
      </c>
      <c r="F3574" t="str">
        <f>VLOOKUP($D3574,LU_A!$C$2:$D$13,2,TRUE)</f>
        <v>SmA</v>
      </c>
      <c r="G3574">
        <v>500</v>
      </c>
      <c r="H3574" t="s">
        <v>8219</v>
      </c>
      <c r="I3574" t="s">
        <v>8225</v>
      </c>
      <c r="J3574" t="s">
        <v>8247</v>
      </c>
      <c r="K3574">
        <v>1434894082</v>
      </c>
      <c r="L3574" s="8">
        <f t="shared" si="550"/>
        <v>42176.570393518516</v>
      </c>
      <c r="M3574" s="8">
        <f t="shared" si="553"/>
        <v>42176</v>
      </c>
      <c r="N3574" s="9">
        <f t="shared" si="554"/>
        <v>0.57039351851562969</v>
      </c>
      <c r="O3574">
        <v>1432302082</v>
      </c>
      <c r="P3574" s="8">
        <f t="shared" si="551"/>
        <v>42146.570393518516</v>
      </c>
      <c r="Q3574" s="8">
        <f t="shared" si="555"/>
        <v>42146</v>
      </c>
      <c r="R3574" s="9">
        <f t="shared" si="556"/>
        <v>0.57039351851562969</v>
      </c>
      <c r="S3574" t="b">
        <v>0</v>
      </c>
      <c r="T3574">
        <v>9</v>
      </c>
      <c r="U3574">
        <f t="shared" si="557"/>
        <v>9</v>
      </c>
      <c r="V3574" t="str">
        <f t="shared" si="558"/>
        <v/>
      </c>
      <c r="W3574" t="b">
        <v>1</v>
      </c>
      <c r="X3574" t="s">
        <v>8269</v>
      </c>
      <c r="Y3574" s="3">
        <f t="shared" si="559"/>
        <v>1</v>
      </c>
      <c r="Z3574" s="4">
        <f t="shared" si="552"/>
        <v>55.555555555555557</v>
      </c>
      <c r="AA3574" t="s">
        <v>8313</v>
      </c>
      <c r="AB3574" t="s">
        <v>8314</v>
      </c>
      <c r="AC3574">
        <f>1</f>
        <v>1</v>
      </c>
    </row>
    <row r="3575" spans="1:29" ht="43.2" x14ac:dyDescent="0.3">
      <c r="A3575">
        <v>3573</v>
      </c>
      <c r="B3575" s="1" t="s">
        <v>3572</v>
      </c>
      <c r="C3575" s="1" t="s">
        <v>7683</v>
      </c>
      <c r="D3575">
        <v>3000</v>
      </c>
      <c r="E3575">
        <f>VLOOKUP(D3575,LU_A!$C$2:$D$13,1,TRUE)</f>
        <v>1000</v>
      </c>
      <c r="F3575" t="str">
        <f>VLOOKUP($D3575,LU_A!$C$2:$D$13,2,TRUE)</f>
        <v>SmB</v>
      </c>
      <c r="G3575">
        <v>3084</v>
      </c>
      <c r="H3575" t="s">
        <v>8219</v>
      </c>
      <c r="I3575" t="s">
        <v>8225</v>
      </c>
      <c r="J3575" t="s">
        <v>8247</v>
      </c>
      <c r="K3575">
        <v>1415440846</v>
      </c>
      <c r="L3575" s="8">
        <f t="shared" si="550"/>
        <v>41951.417199074072</v>
      </c>
      <c r="M3575" s="8">
        <f t="shared" si="553"/>
        <v>41951</v>
      </c>
      <c r="N3575" s="9">
        <f t="shared" si="554"/>
        <v>0.41719907407241408</v>
      </c>
      <c r="O3575">
        <v>1412845246</v>
      </c>
      <c r="P3575" s="8">
        <f t="shared" si="551"/>
        <v>41921.375532407408</v>
      </c>
      <c r="Q3575" s="8">
        <f t="shared" si="555"/>
        <v>41921</v>
      </c>
      <c r="R3575" s="9">
        <f t="shared" si="556"/>
        <v>0.37553240740817273</v>
      </c>
      <c r="S3575" t="b">
        <v>0</v>
      </c>
      <c r="T3575">
        <v>78</v>
      </c>
      <c r="U3575">
        <f t="shared" si="557"/>
        <v>78</v>
      </c>
      <c r="V3575" t="str">
        <f t="shared" si="558"/>
        <v/>
      </c>
      <c r="W3575" t="b">
        <v>1</v>
      </c>
      <c r="X3575" t="s">
        <v>8269</v>
      </c>
      <c r="Y3575" s="3">
        <f t="shared" si="559"/>
        <v>1.028</v>
      </c>
      <c r="Z3575" s="4">
        <f t="shared" si="552"/>
        <v>39.53846153846154</v>
      </c>
      <c r="AA3575" t="s">
        <v>8313</v>
      </c>
      <c r="AB3575" t="s">
        <v>8314</v>
      </c>
      <c r="AC3575">
        <f>1</f>
        <v>1</v>
      </c>
    </row>
    <row r="3576" spans="1:29" ht="43.2" x14ac:dyDescent="0.3">
      <c r="A3576">
        <v>3574</v>
      </c>
      <c r="B3576" s="1" t="s">
        <v>3573</v>
      </c>
      <c r="C3576" s="1" t="s">
        <v>7684</v>
      </c>
      <c r="D3576">
        <v>5800</v>
      </c>
      <c r="E3576">
        <f>VLOOKUP(D3576,LU_A!$C$2:$D$13,1,TRUE)</f>
        <v>5000</v>
      </c>
      <c r="F3576" t="str">
        <f>VLOOKUP($D3576,LU_A!$C$2:$D$13,2,TRUE)</f>
        <v>SmC</v>
      </c>
      <c r="G3576">
        <v>6155</v>
      </c>
      <c r="H3576" t="s">
        <v>8219</v>
      </c>
      <c r="I3576" t="s">
        <v>8224</v>
      </c>
      <c r="J3576" t="s">
        <v>8246</v>
      </c>
      <c r="K3576">
        <v>1415921848</v>
      </c>
      <c r="L3576" s="8">
        <f t="shared" si="550"/>
        <v>41956.984351851846</v>
      </c>
      <c r="M3576" s="8">
        <f t="shared" si="553"/>
        <v>41956</v>
      </c>
      <c r="N3576" s="9">
        <f t="shared" si="554"/>
        <v>0.9843518518464407</v>
      </c>
      <c r="O3576">
        <v>1413326248</v>
      </c>
      <c r="P3576" s="8">
        <f t="shared" si="551"/>
        <v>41926.942685185182</v>
      </c>
      <c r="Q3576" s="8">
        <f t="shared" si="555"/>
        <v>41926</v>
      </c>
      <c r="R3576" s="9">
        <f t="shared" si="556"/>
        <v>0.94268518518219935</v>
      </c>
      <c r="S3576" t="b">
        <v>0</v>
      </c>
      <c r="T3576">
        <v>45</v>
      </c>
      <c r="U3576">
        <f t="shared" si="557"/>
        <v>45</v>
      </c>
      <c r="V3576" t="str">
        <f t="shared" si="558"/>
        <v/>
      </c>
      <c r="W3576" t="b">
        <v>1</v>
      </c>
      <c r="X3576" t="s">
        <v>8269</v>
      </c>
      <c r="Y3576" s="3">
        <f t="shared" si="559"/>
        <v>1.0612068965517241</v>
      </c>
      <c r="Z3576" s="4">
        <f t="shared" si="552"/>
        <v>136.77777777777777</v>
      </c>
      <c r="AA3576" t="s">
        <v>8313</v>
      </c>
      <c r="AB3576" t="s">
        <v>8314</v>
      </c>
      <c r="AC3576">
        <f>1</f>
        <v>1</v>
      </c>
    </row>
    <row r="3577" spans="1:29" ht="43.2" x14ac:dyDescent="0.3">
      <c r="A3577">
        <v>3575</v>
      </c>
      <c r="B3577" s="1" t="s">
        <v>3574</v>
      </c>
      <c r="C3577" s="1" t="s">
        <v>7685</v>
      </c>
      <c r="D3577">
        <v>10000</v>
      </c>
      <c r="E3577">
        <f>VLOOKUP(D3577,LU_A!$C$2:$D$13,1,TRUE)</f>
        <v>10000</v>
      </c>
      <c r="F3577" t="str">
        <f>VLOOKUP($D3577,LU_A!$C$2:$D$13,2,TRUE)</f>
        <v>SmD</v>
      </c>
      <c r="G3577">
        <v>10133</v>
      </c>
      <c r="H3577" t="s">
        <v>8219</v>
      </c>
      <c r="I3577" t="s">
        <v>8224</v>
      </c>
      <c r="J3577" t="s">
        <v>8246</v>
      </c>
      <c r="K3577">
        <v>1470887940</v>
      </c>
      <c r="L3577" s="8">
        <f t="shared" si="550"/>
        <v>42593.165972222225</v>
      </c>
      <c r="M3577" s="8">
        <f t="shared" si="553"/>
        <v>42593</v>
      </c>
      <c r="N3577" s="9">
        <f t="shared" si="554"/>
        <v>0.16597222222480923</v>
      </c>
      <c r="O3577">
        <v>1468176527</v>
      </c>
      <c r="P3577" s="8">
        <f t="shared" si="551"/>
        <v>42561.783877314811</v>
      </c>
      <c r="Q3577" s="8">
        <f t="shared" si="555"/>
        <v>42561</v>
      </c>
      <c r="R3577" s="9">
        <f t="shared" si="556"/>
        <v>0.78387731481052469</v>
      </c>
      <c r="S3577" t="b">
        <v>0</v>
      </c>
      <c r="T3577">
        <v>102</v>
      </c>
      <c r="U3577">
        <f t="shared" si="557"/>
        <v>102</v>
      </c>
      <c r="V3577" t="str">
        <f t="shared" si="558"/>
        <v/>
      </c>
      <c r="W3577" t="b">
        <v>1</v>
      </c>
      <c r="X3577" t="s">
        <v>8269</v>
      </c>
      <c r="Y3577" s="3">
        <f t="shared" si="559"/>
        <v>1.0133000000000001</v>
      </c>
      <c r="Z3577" s="4">
        <f t="shared" si="552"/>
        <v>99.343137254901961</v>
      </c>
      <c r="AA3577" t="s">
        <v>8313</v>
      </c>
      <c r="AB3577" t="s">
        <v>8314</v>
      </c>
      <c r="AC3577">
        <f>1</f>
        <v>1</v>
      </c>
    </row>
    <row r="3578" spans="1:29" ht="43.2" x14ac:dyDescent="0.3">
      <c r="A3578">
        <v>3576</v>
      </c>
      <c r="B3578" s="1" t="s">
        <v>3575</v>
      </c>
      <c r="C3578" s="1" t="s">
        <v>7686</v>
      </c>
      <c r="D3578">
        <v>100</v>
      </c>
      <c r="E3578">
        <f>VLOOKUP(D3578,LU_A!$C$2:$D$13,1,TRUE)</f>
        <v>0</v>
      </c>
      <c r="F3578" t="str">
        <f>VLOOKUP($D3578,LU_A!$C$2:$D$13,2,TRUE)</f>
        <v>SmA</v>
      </c>
      <c r="G3578">
        <v>100</v>
      </c>
      <c r="H3578" t="s">
        <v>8219</v>
      </c>
      <c r="I3578" t="s">
        <v>8224</v>
      </c>
      <c r="J3578" t="s">
        <v>8246</v>
      </c>
      <c r="K3578">
        <v>1480947054</v>
      </c>
      <c r="L3578" s="8">
        <f t="shared" si="550"/>
        <v>42709.590902777782</v>
      </c>
      <c r="M3578" s="8">
        <f t="shared" si="553"/>
        <v>42709</v>
      </c>
      <c r="N3578" s="9">
        <f t="shared" si="554"/>
        <v>0.59090277778159361</v>
      </c>
      <c r="O3578">
        <v>1475759454</v>
      </c>
      <c r="P3578" s="8">
        <f t="shared" si="551"/>
        <v>42649.54923611111</v>
      </c>
      <c r="Q3578" s="8">
        <f t="shared" si="555"/>
        <v>42649</v>
      </c>
      <c r="R3578" s="9">
        <f t="shared" si="556"/>
        <v>0.54923611111007631</v>
      </c>
      <c r="S3578" t="b">
        <v>0</v>
      </c>
      <c r="T3578">
        <v>5</v>
      </c>
      <c r="U3578">
        <f t="shared" si="557"/>
        <v>5</v>
      </c>
      <c r="V3578" t="str">
        <f t="shared" si="558"/>
        <v/>
      </c>
      <c r="W3578" t="b">
        <v>1</v>
      </c>
      <c r="X3578" t="s">
        <v>8269</v>
      </c>
      <c r="Y3578" s="3">
        <f t="shared" si="559"/>
        <v>1</v>
      </c>
      <c r="Z3578" s="4">
        <f t="shared" si="552"/>
        <v>20</v>
      </c>
      <c r="AA3578" t="s">
        <v>8313</v>
      </c>
      <c r="AB3578" t="s">
        <v>8314</v>
      </c>
      <c r="AC3578">
        <f>1</f>
        <v>1</v>
      </c>
    </row>
    <row r="3579" spans="1:29" ht="43.2" x14ac:dyDescent="0.3">
      <c r="A3579">
        <v>3577</v>
      </c>
      <c r="B3579" s="1" t="s">
        <v>3576</v>
      </c>
      <c r="C3579" s="1" t="s">
        <v>7687</v>
      </c>
      <c r="D3579">
        <v>600</v>
      </c>
      <c r="E3579">
        <f>VLOOKUP(D3579,LU_A!$C$2:$D$13,1,TRUE)</f>
        <v>0</v>
      </c>
      <c r="F3579" t="str">
        <f>VLOOKUP($D3579,LU_A!$C$2:$D$13,2,TRUE)</f>
        <v>SmA</v>
      </c>
      <c r="G3579">
        <v>780</v>
      </c>
      <c r="H3579" t="s">
        <v>8219</v>
      </c>
      <c r="I3579" t="s">
        <v>8224</v>
      </c>
      <c r="J3579" t="s">
        <v>8246</v>
      </c>
      <c r="K3579">
        <v>1430029680</v>
      </c>
      <c r="L3579" s="8">
        <f t="shared" si="550"/>
        <v>42120.26944444445</v>
      </c>
      <c r="M3579" s="8">
        <f t="shared" si="553"/>
        <v>42120</v>
      </c>
      <c r="N3579" s="9">
        <f t="shared" si="554"/>
        <v>0.26944444444961846</v>
      </c>
      <c r="O3579">
        <v>1427741583</v>
      </c>
      <c r="P3579" s="8">
        <f t="shared" si="551"/>
        <v>42093.786840277782</v>
      </c>
      <c r="Q3579" s="8">
        <f t="shared" si="555"/>
        <v>42093</v>
      </c>
      <c r="R3579" s="9">
        <f t="shared" si="556"/>
        <v>0.78684027778217569</v>
      </c>
      <c r="S3579" t="b">
        <v>0</v>
      </c>
      <c r="T3579">
        <v>27</v>
      </c>
      <c r="U3579">
        <f t="shared" si="557"/>
        <v>27</v>
      </c>
      <c r="V3579" t="str">
        <f t="shared" si="558"/>
        <v/>
      </c>
      <c r="W3579" t="b">
        <v>1</v>
      </c>
      <c r="X3579" t="s">
        <v>8269</v>
      </c>
      <c r="Y3579" s="3">
        <f t="shared" si="559"/>
        <v>1.3</v>
      </c>
      <c r="Z3579" s="4">
        <f t="shared" si="552"/>
        <v>28.888888888888889</v>
      </c>
      <c r="AA3579" t="s">
        <v>8313</v>
      </c>
      <c r="AB3579" t="s">
        <v>8314</v>
      </c>
      <c r="AC3579">
        <f>1</f>
        <v>1</v>
      </c>
    </row>
    <row r="3580" spans="1:29" ht="43.2" x14ac:dyDescent="0.3">
      <c r="A3580">
        <v>3578</v>
      </c>
      <c r="B3580" s="1" t="s">
        <v>3577</v>
      </c>
      <c r="C3580" s="1" t="s">
        <v>7688</v>
      </c>
      <c r="D3580">
        <v>1500</v>
      </c>
      <c r="E3580">
        <f>VLOOKUP(D3580,LU_A!$C$2:$D$13,1,TRUE)</f>
        <v>1000</v>
      </c>
      <c r="F3580" t="str">
        <f>VLOOKUP($D3580,LU_A!$C$2:$D$13,2,TRUE)</f>
        <v>SmB</v>
      </c>
      <c r="G3580">
        <v>1500.2</v>
      </c>
      <c r="H3580" t="s">
        <v>8219</v>
      </c>
      <c r="I3580" t="s">
        <v>8225</v>
      </c>
      <c r="J3580" t="s">
        <v>8247</v>
      </c>
      <c r="K3580">
        <v>1462037777</v>
      </c>
      <c r="L3580" s="8">
        <f t="shared" si="550"/>
        <v>42490.733530092592</v>
      </c>
      <c r="M3580" s="8">
        <f t="shared" si="553"/>
        <v>42490</v>
      </c>
      <c r="N3580" s="9">
        <f t="shared" si="554"/>
        <v>0.73353009259153623</v>
      </c>
      <c r="O3580">
        <v>1459445777</v>
      </c>
      <c r="P3580" s="8">
        <f t="shared" si="551"/>
        <v>42460.733530092592</v>
      </c>
      <c r="Q3580" s="8">
        <f t="shared" si="555"/>
        <v>42460</v>
      </c>
      <c r="R3580" s="9">
        <f t="shared" si="556"/>
        <v>0.73353009259153623</v>
      </c>
      <c r="S3580" t="b">
        <v>0</v>
      </c>
      <c r="T3580">
        <v>37</v>
      </c>
      <c r="U3580">
        <f t="shared" si="557"/>
        <v>37</v>
      </c>
      <c r="V3580" t="str">
        <f t="shared" si="558"/>
        <v/>
      </c>
      <c r="W3580" t="b">
        <v>1</v>
      </c>
      <c r="X3580" t="s">
        <v>8269</v>
      </c>
      <c r="Y3580" s="3">
        <f t="shared" si="559"/>
        <v>1.0001333333333333</v>
      </c>
      <c r="Z3580" s="4">
        <f t="shared" si="552"/>
        <v>40.545945945945945</v>
      </c>
      <c r="AA3580" t="s">
        <v>8313</v>
      </c>
      <c r="AB3580" t="s">
        <v>8314</v>
      </c>
      <c r="AC3580">
        <f>1</f>
        <v>1</v>
      </c>
    </row>
    <row r="3581" spans="1:29" ht="43.2" x14ac:dyDescent="0.3">
      <c r="A3581">
        <v>3579</v>
      </c>
      <c r="B3581" s="1" t="s">
        <v>3578</v>
      </c>
      <c r="C3581" s="1" t="s">
        <v>7689</v>
      </c>
      <c r="D3581">
        <v>500</v>
      </c>
      <c r="E3581">
        <f>VLOOKUP(D3581,LU_A!$C$2:$D$13,1,TRUE)</f>
        <v>0</v>
      </c>
      <c r="F3581" t="str">
        <f>VLOOKUP($D3581,LU_A!$C$2:$D$13,2,TRUE)</f>
        <v>SmA</v>
      </c>
      <c r="G3581">
        <v>500</v>
      </c>
      <c r="H3581" t="s">
        <v>8219</v>
      </c>
      <c r="I3581" t="s">
        <v>8225</v>
      </c>
      <c r="J3581" t="s">
        <v>8247</v>
      </c>
      <c r="K3581">
        <v>1459444656</v>
      </c>
      <c r="L3581" s="8">
        <f t="shared" si="550"/>
        <v>42460.720555555556</v>
      </c>
      <c r="M3581" s="8">
        <f t="shared" si="553"/>
        <v>42460</v>
      </c>
      <c r="N3581" s="9">
        <f t="shared" si="554"/>
        <v>0.72055555555562023</v>
      </c>
      <c r="O3581">
        <v>1456856256</v>
      </c>
      <c r="P3581" s="8">
        <f t="shared" si="551"/>
        <v>42430.762222222227</v>
      </c>
      <c r="Q3581" s="8">
        <f t="shared" si="555"/>
        <v>42430</v>
      </c>
      <c r="R3581" s="9">
        <f t="shared" si="556"/>
        <v>0.76222222222713754</v>
      </c>
      <c r="S3581" t="b">
        <v>0</v>
      </c>
      <c r="T3581">
        <v>14</v>
      </c>
      <c r="U3581">
        <f t="shared" si="557"/>
        <v>14</v>
      </c>
      <c r="V3581" t="str">
        <f t="shared" si="558"/>
        <v/>
      </c>
      <c r="W3581" t="b">
        <v>1</v>
      </c>
      <c r="X3581" t="s">
        <v>8269</v>
      </c>
      <c r="Y3581" s="3">
        <f t="shared" si="559"/>
        <v>1</v>
      </c>
      <c r="Z3581" s="4">
        <f t="shared" si="552"/>
        <v>35.714285714285715</v>
      </c>
      <c r="AA3581" t="s">
        <v>8313</v>
      </c>
      <c r="AB3581" t="s">
        <v>8314</v>
      </c>
      <c r="AC3581">
        <f>1</f>
        <v>1</v>
      </c>
    </row>
    <row r="3582" spans="1:29" ht="43.2" x14ac:dyDescent="0.3">
      <c r="A3582">
        <v>3580</v>
      </c>
      <c r="B3582" s="1" t="s">
        <v>3579</v>
      </c>
      <c r="C3582" s="1" t="s">
        <v>7690</v>
      </c>
      <c r="D3582">
        <v>900</v>
      </c>
      <c r="E3582">
        <f>VLOOKUP(D3582,LU_A!$C$2:$D$13,1,TRUE)</f>
        <v>0</v>
      </c>
      <c r="F3582" t="str">
        <f>VLOOKUP($D3582,LU_A!$C$2:$D$13,2,TRUE)</f>
        <v>SmA</v>
      </c>
      <c r="G3582">
        <v>1025</v>
      </c>
      <c r="H3582" t="s">
        <v>8219</v>
      </c>
      <c r="I3582" t="s">
        <v>8224</v>
      </c>
      <c r="J3582" t="s">
        <v>8246</v>
      </c>
      <c r="K3582">
        <v>1425185940</v>
      </c>
      <c r="L3582" s="8">
        <f t="shared" si="550"/>
        <v>42064.207638888889</v>
      </c>
      <c r="M3582" s="8">
        <f t="shared" si="553"/>
        <v>42064</v>
      </c>
      <c r="N3582" s="9">
        <f t="shared" si="554"/>
        <v>0.20763888888905058</v>
      </c>
      <c r="O3582">
        <v>1421900022</v>
      </c>
      <c r="P3582" s="8">
        <f t="shared" si="551"/>
        <v>42026.176180555558</v>
      </c>
      <c r="Q3582" s="8">
        <f t="shared" si="555"/>
        <v>42026</v>
      </c>
      <c r="R3582" s="9">
        <f t="shared" si="556"/>
        <v>0.17618055555794854</v>
      </c>
      <c r="S3582" t="b">
        <v>0</v>
      </c>
      <c r="T3582">
        <v>27</v>
      </c>
      <c r="U3582">
        <f t="shared" si="557"/>
        <v>27</v>
      </c>
      <c r="V3582" t="str">
        <f t="shared" si="558"/>
        <v/>
      </c>
      <c r="W3582" t="b">
        <v>1</v>
      </c>
      <c r="X3582" t="s">
        <v>8269</v>
      </c>
      <c r="Y3582" s="3">
        <f t="shared" si="559"/>
        <v>1.1388888888888888</v>
      </c>
      <c r="Z3582" s="4">
        <f t="shared" si="552"/>
        <v>37.962962962962962</v>
      </c>
      <c r="AA3582" t="s">
        <v>8313</v>
      </c>
      <c r="AB3582" t="s">
        <v>8314</v>
      </c>
      <c r="AC3582">
        <f>1</f>
        <v>1</v>
      </c>
    </row>
    <row r="3583" spans="1:29" ht="43.2" x14ac:dyDescent="0.3">
      <c r="A3583">
        <v>3581</v>
      </c>
      <c r="B3583" s="1" t="s">
        <v>3580</v>
      </c>
      <c r="C3583" s="1" t="s">
        <v>7691</v>
      </c>
      <c r="D3583">
        <v>1500</v>
      </c>
      <c r="E3583">
        <f>VLOOKUP(D3583,LU_A!$C$2:$D$13,1,TRUE)</f>
        <v>1000</v>
      </c>
      <c r="F3583" t="str">
        <f>VLOOKUP($D3583,LU_A!$C$2:$D$13,2,TRUE)</f>
        <v>SmB</v>
      </c>
      <c r="G3583">
        <v>1500</v>
      </c>
      <c r="H3583" t="s">
        <v>8219</v>
      </c>
      <c r="I3583" t="s">
        <v>8225</v>
      </c>
      <c r="J3583" t="s">
        <v>8247</v>
      </c>
      <c r="K3583">
        <v>1406719110</v>
      </c>
      <c r="L3583" s="8">
        <f t="shared" si="550"/>
        <v>41850.471180555556</v>
      </c>
      <c r="M3583" s="8">
        <f t="shared" si="553"/>
        <v>41850</v>
      </c>
      <c r="N3583" s="9">
        <f t="shared" si="554"/>
        <v>0.47118055555620231</v>
      </c>
      <c r="O3583">
        <v>1405509510</v>
      </c>
      <c r="P3583" s="8">
        <f t="shared" si="551"/>
        <v>41836.471180555556</v>
      </c>
      <c r="Q3583" s="8">
        <f t="shared" si="555"/>
        <v>41836</v>
      </c>
      <c r="R3583" s="9">
        <f t="shared" si="556"/>
        <v>0.47118055555620231</v>
      </c>
      <c r="S3583" t="b">
        <v>0</v>
      </c>
      <c r="T3583">
        <v>45</v>
      </c>
      <c r="U3583">
        <f t="shared" si="557"/>
        <v>45</v>
      </c>
      <c r="V3583" t="str">
        <f t="shared" si="558"/>
        <v/>
      </c>
      <c r="W3583" t="b">
        <v>1</v>
      </c>
      <c r="X3583" t="s">
        <v>8269</v>
      </c>
      <c r="Y3583" s="3">
        <f t="shared" si="559"/>
        <v>1</v>
      </c>
      <c r="Z3583" s="4">
        <f t="shared" si="552"/>
        <v>33.333333333333336</v>
      </c>
      <c r="AA3583" t="s">
        <v>8313</v>
      </c>
      <c r="AB3583" t="s">
        <v>8314</v>
      </c>
      <c r="AC3583">
        <f>1</f>
        <v>1</v>
      </c>
    </row>
    <row r="3584" spans="1:29" ht="43.2" x14ac:dyDescent="0.3">
      <c r="A3584">
        <v>3582</v>
      </c>
      <c r="B3584" s="1" t="s">
        <v>3581</v>
      </c>
      <c r="C3584" s="1" t="s">
        <v>7692</v>
      </c>
      <c r="D3584">
        <v>1000</v>
      </c>
      <c r="E3584">
        <f>VLOOKUP(D3584,LU_A!$C$2:$D$13,1,TRUE)</f>
        <v>1000</v>
      </c>
      <c r="F3584" t="str">
        <f>VLOOKUP($D3584,LU_A!$C$2:$D$13,2,TRUE)</f>
        <v>SmB</v>
      </c>
      <c r="G3584">
        <v>2870</v>
      </c>
      <c r="H3584" t="s">
        <v>8219</v>
      </c>
      <c r="I3584" t="s">
        <v>8224</v>
      </c>
      <c r="J3584" t="s">
        <v>8246</v>
      </c>
      <c r="K3584">
        <v>1459822682</v>
      </c>
      <c r="L3584" s="8">
        <f t="shared" si="550"/>
        <v>42465.095856481479</v>
      </c>
      <c r="M3584" s="8">
        <f t="shared" si="553"/>
        <v>42465</v>
      </c>
      <c r="N3584" s="9">
        <f t="shared" si="554"/>
        <v>9.5856481479131617E-2</v>
      </c>
      <c r="O3584">
        <v>1458613082</v>
      </c>
      <c r="P3584" s="8">
        <f t="shared" si="551"/>
        <v>42451.095856481479</v>
      </c>
      <c r="Q3584" s="8">
        <f t="shared" si="555"/>
        <v>42451</v>
      </c>
      <c r="R3584" s="9">
        <f t="shared" si="556"/>
        <v>9.5856481479131617E-2</v>
      </c>
      <c r="S3584" t="b">
        <v>0</v>
      </c>
      <c r="T3584">
        <v>49</v>
      </c>
      <c r="U3584">
        <f t="shared" si="557"/>
        <v>49</v>
      </c>
      <c r="V3584" t="str">
        <f t="shared" si="558"/>
        <v/>
      </c>
      <c r="W3584" t="b">
        <v>1</v>
      </c>
      <c r="X3584" t="s">
        <v>8269</v>
      </c>
      <c r="Y3584" s="3">
        <f t="shared" si="559"/>
        <v>2.87</v>
      </c>
      <c r="Z3584" s="4">
        <f t="shared" si="552"/>
        <v>58.571428571428569</v>
      </c>
      <c r="AA3584" t="s">
        <v>8313</v>
      </c>
      <c r="AB3584" t="s">
        <v>8314</v>
      </c>
      <c r="AC3584">
        <f>1</f>
        <v>1</v>
      </c>
    </row>
    <row r="3585" spans="1:29" ht="43.2" x14ac:dyDescent="0.3">
      <c r="A3585">
        <v>3583</v>
      </c>
      <c r="B3585" s="1" t="s">
        <v>3582</v>
      </c>
      <c r="C3585" s="1" t="s">
        <v>7693</v>
      </c>
      <c r="D3585">
        <v>3000</v>
      </c>
      <c r="E3585">
        <f>VLOOKUP(D3585,LU_A!$C$2:$D$13,1,TRUE)</f>
        <v>1000</v>
      </c>
      <c r="F3585" t="str">
        <f>VLOOKUP($D3585,LU_A!$C$2:$D$13,2,TRUE)</f>
        <v>SmB</v>
      </c>
      <c r="G3585">
        <v>3255</v>
      </c>
      <c r="H3585" t="s">
        <v>8219</v>
      </c>
      <c r="I3585" t="s">
        <v>8224</v>
      </c>
      <c r="J3585" t="s">
        <v>8246</v>
      </c>
      <c r="K3585">
        <v>1460970805</v>
      </c>
      <c r="L3585" s="8">
        <f t="shared" si="550"/>
        <v>42478.384317129632</v>
      </c>
      <c r="M3585" s="8">
        <f t="shared" si="553"/>
        <v>42478</v>
      </c>
      <c r="N3585" s="9">
        <f t="shared" si="554"/>
        <v>0.38431712963210884</v>
      </c>
      <c r="O3585">
        <v>1455790405</v>
      </c>
      <c r="P3585" s="8">
        <f t="shared" si="551"/>
        <v>42418.425983796296</v>
      </c>
      <c r="Q3585" s="8">
        <f t="shared" si="555"/>
        <v>42418</v>
      </c>
      <c r="R3585" s="9">
        <f t="shared" si="556"/>
        <v>0.42598379629635019</v>
      </c>
      <c r="S3585" t="b">
        <v>0</v>
      </c>
      <c r="T3585">
        <v>24</v>
      </c>
      <c r="U3585">
        <f t="shared" si="557"/>
        <v>24</v>
      </c>
      <c r="V3585" t="str">
        <f t="shared" si="558"/>
        <v/>
      </c>
      <c r="W3585" t="b">
        <v>1</v>
      </c>
      <c r="X3585" t="s">
        <v>8269</v>
      </c>
      <c r="Y3585" s="3">
        <f t="shared" si="559"/>
        <v>1.085</v>
      </c>
      <c r="Z3585" s="4">
        <f t="shared" si="552"/>
        <v>135.625</v>
      </c>
      <c r="AA3585" t="s">
        <v>8313</v>
      </c>
      <c r="AB3585" t="s">
        <v>8314</v>
      </c>
      <c r="AC3585">
        <f>1</f>
        <v>1</v>
      </c>
    </row>
    <row r="3586" spans="1:29" ht="86.4" x14ac:dyDescent="0.3">
      <c r="A3586">
        <v>3584</v>
      </c>
      <c r="B3586" s="1" t="s">
        <v>3583</v>
      </c>
      <c r="C3586" s="1" t="s">
        <v>7694</v>
      </c>
      <c r="D3586">
        <v>3000</v>
      </c>
      <c r="E3586">
        <f>VLOOKUP(D3586,LU_A!$C$2:$D$13,1,TRUE)</f>
        <v>1000</v>
      </c>
      <c r="F3586" t="str">
        <f>VLOOKUP($D3586,LU_A!$C$2:$D$13,2,TRUE)</f>
        <v>SmB</v>
      </c>
      <c r="G3586">
        <v>3465</v>
      </c>
      <c r="H3586" t="s">
        <v>8219</v>
      </c>
      <c r="I3586" t="s">
        <v>8225</v>
      </c>
      <c r="J3586" t="s">
        <v>8247</v>
      </c>
      <c r="K3586">
        <v>1436772944</v>
      </c>
      <c r="L3586" s="8">
        <f t="shared" ref="L3586:L3649" si="560">(((K3586/60)/60)/24)+DATE(1970,1,1)</f>
        <v>42198.316481481481</v>
      </c>
      <c r="M3586" s="8">
        <f t="shared" si="553"/>
        <v>42198</v>
      </c>
      <c r="N3586" s="9">
        <f t="shared" si="554"/>
        <v>0.31648148148087785</v>
      </c>
      <c r="O3586">
        <v>1434180944</v>
      </c>
      <c r="P3586" s="8">
        <f t="shared" ref="P3586:P3649" si="561">(((O3586/60)/60)/24)+DATE(1970,1,1)</f>
        <v>42168.316481481481</v>
      </c>
      <c r="Q3586" s="8">
        <f t="shared" si="555"/>
        <v>42168</v>
      </c>
      <c r="R3586" s="9">
        <f t="shared" si="556"/>
        <v>0.31648148148087785</v>
      </c>
      <c r="S3586" t="b">
        <v>0</v>
      </c>
      <c r="T3586">
        <v>112</v>
      </c>
      <c r="U3586">
        <f t="shared" si="557"/>
        <v>112</v>
      </c>
      <c r="V3586" t="str">
        <f t="shared" si="558"/>
        <v/>
      </c>
      <c r="W3586" t="b">
        <v>1</v>
      </c>
      <c r="X3586" t="s">
        <v>8269</v>
      </c>
      <c r="Y3586" s="3">
        <f t="shared" si="559"/>
        <v>1.155</v>
      </c>
      <c r="Z3586" s="4">
        <f t="shared" ref="Z3586:Z3649" si="562">IFERROR(G3586/T3586," ")</f>
        <v>30.9375</v>
      </c>
      <c r="AA3586" t="s">
        <v>8313</v>
      </c>
      <c r="AB3586" t="s">
        <v>8314</v>
      </c>
      <c r="AC3586">
        <f>1</f>
        <v>1</v>
      </c>
    </row>
    <row r="3587" spans="1:29" ht="43.2" x14ac:dyDescent="0.3">
      <c r="A3587">
        <v>3585</v>
      </c>
      <c r="B3587" s="1" t="s">
        <v>3584</v>
      </c>
      <c r="C3587" s="1" t="s">
        <v>7695</v>
      </c>
      <c r="D3587">
        <v>3400</v>
      </c>
      <c r="E3587">
        <f>VLOOKUP(D3587,LU_A!$C$2:$D$13,1,TRUE)</f>
        <v>1000</v>
      </c>
      <c r="F3587" t="str">
        <f>VLOOKUP($D3587,LU_A!$C$2:$D$13,2,TRUE)</f>
        <v>SmB</v>
      </c>
      <c r="G3587">
        <v>4050</v>
      </c>
      <c r="H3587" t="s">
        <v>8219</v>
      </c>
      <c r="I3587" t="s">
        <v>8224</v>
      </c>
      <c r="J3587" t="s">
        <v>8246</v>
      </c>
      <c r="K3587">
        <v>1419181890</v>
      </c>
      <c r="L3587" s="8">
        <f t="shared" si="560"/>
        <v>41994.716319444444</v>
      </c>
      <c r="M3587" s="8">
        <f t="shared" ref="M3587:M3650" si="563">INT(L3587)</f>
        <v>41994</v>
      </c>
      <c r="N3587" s="9">
        <f t="shared" ref="N3587:N3650" si="564">L3587-M3587</f>
        <v>0.71631944444379769</v>
      </c>
      <c r="O3587">
        <v>1416589890</v>
      </c>
      <c r="P3587" s="8">
        <f t="shared" si="561"/>
        <v>41964.716319444444</v>
      </c>
      <c r="Q3587" s="8">
        <f t="shared" ref="Q3587:Q3650" si="565">INT(P3587)</f>
        <v>41964</v>
      </c>
      <c r="R3587" s="9">
        <f t="shared" ref="R3587:R3650" si="566">P3587-Q3587</f>
        <v>0.71631944444379769</v>
      </c>
      <c r="S3587" t="b">
        <v>0</v>
      </c>
      <c r="T3587">
        <v>23</v>
      </c>
      <c r="U3587">
        <f t="shared" ref="U3587:U3650" si="567">IF(H3587="successful",T3587,"")</f>
        <v>23</v>
      </c>
      <c r="V3587" t="str">
        <f t="shared" ref="V3587:V3650" si="568">IF(H3587="failed",T3587,"")</f>
        <v/>
      </c>
      <c r="W3587" t="b">
        <v>1</v>
      </c>
      <c r="X3587" t="s">
        <v>8269</v>
      </c>
      <c r="Y3587" s="3">
        <f t="shared" ref="Y3587:Y3650" si="569">G3587/D3587</f>
        <v>1.1911764705882353</v>
      </c>
      <c r="Z3587" s="4">
        <f t="shared" si="562"/>
        <v>176.08695652173913</v>
      </c>
      <c r="AA3587" t="s">
        <v>8313</v>
      </c>
      <c r="AB3587" t="s">
        <v>8314</v>
      </c>
      <c r="AC3587">
        <f>1</f>
        <v>1</v>
      </c>
    </row>
    <row r="3588" spans="1:29" x14ac:dyDescent="0.3">
      <c r="A3588">
        <v>3586</v>
      </c>
      <c r="B3588" s="1" t="s">
        <v>3585</v>
      </c>
      <c r="C3588" s="1" t="s">
        <v>7696</v>
      </c>
      <c r="D3588">
        <v>7500</v>
      </c>
      <c r="E3588">
        <f>VLOOKUP(D3588,LU_A!$C$2:$D$13,1,TRUE)</f>
        <v>5000</v>
      </c>
      <c r="F3588" t="str">
        <f>VLOOKUP($D3588,LU_A!$C$2:$D$13,2,TRUE)</f>
        <v>SmC</v>
      </c>
      <c r="G3588">
        <v>8207</v>
      </c>
      <c r="H3588" t="s">
        <v>8219</v>
      </c>
      <c r="I3588" t="s">
        <v>8224</v>
      </c>
      <c r="J3588" t="s">
        <v>8246</v>
      </c>
      <c r="K3588">
        <v>1474649070</v>
      </c>
      <c r="L3588" s="8">
        <f t="shared" si="560"/>
        <v>42636.697569444441</v>
      </c>
      <c r="M3588" s="8">
        <f t="shared" si="563"/>
        <v>42636</v>
      </c>
      <c r="N3588" s="9">
        <f t="shared" si="564"/>
        <v>0.69756944444088731</v>
      </c>
      <c r="O3588">
        <v>1469465070</v>
      </c>
      <c r="P3588" s="8">
        <f t="shared" si="561"/>
        <v>42576.697569444441</v>
      </c>
      <c r="Q3588" s="8">
        <f t="shared" si="565"/>
        <v>42576</v>
      </c>
      <c r="R3588" s="9">
        <f t="shared" si="566"/>
        <v>0.69756944444088731</v>
      </c>
      <c r="S3588" t="b">
        <v>0</v>
      </c>
      <c r="T3588">
        <v>54</v>
      </c>
      <c r="U3588">
        <f t="shared" si="567"/>
        <v>54</v>
      </c>
      <c r="V3588" t="str">
        <f t="shared" si="568"/>
        <v/>
      </c>
      <c r="W3588" t="b">
        <v>1</v>
      </c>
      <c r="X3588" t="s">
        <v>8269</v>
      </c>
      <c r="Y3588" s="3">
        <f t="shared" si="569"/>
        <v>1.0942666666666667</v>
      </c>
      <c r="Z3588" s="4">
        <f t="shared" si="562"/>
        <v>151.9814814814815</v>
      </c>
      <c r="AA3588" t="s">
        <v>8313</v>
      </c>
      <c r="AB3588" t="s">
        <v>8314</v>
      </c>
      <c r="AC3588">
        <f>1</f>
        <v>1</v>
      </c>
    </row>
    <row r="3589" spans="1:29" ht="43.2" x14ac:dyDescent="0.3">
      <c r="A3589">
        <v>3587</v>
      </c>
      <c r="B3589" s="1" t="s">
        <v>3586</v>
      </c>
      <c r="C3589" s="1" t="s">
        <v>7697</v>
      </c>
      <c r="D3589">
        <v>500</v>
      </c>
      <c r="E3589">
        <f>VLOOKUP(D3589,LU_A!$C$2:$D$13,1,TRUE)</f>
        <v>0</v>
      </c>
      <c r="F3589" t="str">
        <f>VLOOKUP($D3589,LU_A!$C$2:$D$13,2,TRUE)</f>
        <v>SmA</v>
      </c>
      <c r="G3589">
        <v>633</v>
      </c>
      <c r="H3589" t="s">
        <v>8219</v>
      </c>
      <c r="I3589" t="s">
        <v>8225</v>
      </c>
      <c r="J3589" t="s">
        <v>8247</v>
      </c>
      <c r="K3589">
        <v>1467054000</v>
      </c>
      <c r="L3589" s="8">
        <f t="shared" si="560"/>
        <v>42548.791666666672</v>
      </c>
      <c r="M3589" s="8">
        <f t="shared" si="563"/>
        <v>42548</v>
      </c>
      <c r="N3589" s="9">
        <f t="shared" si="564"/>
        <v>0.79166666667151731</v>
      </c>
      <c r="O3589">
        <v>1463144254</v>
      </c>
      <c r="P3589" s="8">
        <f t="shared" si="561"/>
        <v>42503.539976851855</v>
      </c>
      <c r="Q3589" s="8">
        <f t="shared" si="565"/>
        <v>42503</v>
      </c>
      <c r="R3589" s="9">
        <f t="shared" si="566"/>
        <v>0.53997685185458977</v>
      </c>
      <c r="S3589" t="b">
        <v>0</v>
      </c>
      <c r="T3589">
        <v>28</v>
      </c>
      <c r="U3589">
        <f t="shared" si="567"/>
        <v>28</v>
      </c>
      <c r="V3589" t="str">
        <f t="shared" si="568"/>
        <v/>
      </c>
      <c r="W3589" t="b">
        <v>1</v>
      </c>
      <c r="X3589" t="s">
        <v>8269</v>
      </c>
      <c r="Y3589" s="3">
        <f t="shared" si="569"/>
        <v>1.266</v>
      </c>
      <c r="Z3589" s="4">
        <f t="shared" si="562"/>
        <v>22.607142857142858</v>
      </c>
      <c r="AA3589" t="s">
        <v>8313</v>
      </c>
      <c r="AB3589" t="s">
        <v>8314</v>
      </c>
      <c r="AC3589">
        <f>1</f>
        <v>1</v>
      </c>
    </row>
    <row r="3590" spans="1:29" ht="43.2" x14ac:dyDescent="0.3">
      <c r="A3590">
        <v>3588</v>
      </c>
      <c r="B3590" s="1" t="s">
        <v>3587</v>
      </c>
      <c r="C3590" s="1" t="s">
        <v>7698</v>
      </c>
      <c r="D3590">
        <v>200</v>
      </c>
      <c r="E3590">
        <f>VLOOKUP(D3590,LU_A!$C$2:$D$13,1,TRUE)</f>
        <v>0</v>
      </c>
      <c r="F3590" t="str">
        <f>VLOOKUP($D3590,LU_A!$C$2:$D$13,2,TRUE)</f>
        <v>SmA</v>
      </c>
      <c r="G3590">
        <v>201</v>
      </c>
      <c r="H3590" t="s">
        <v>8219</v>
      </c>
      <c r="I3590" t="s">
        <v>8225</v>
      </c>
      <c r="J3590" t="s">
        <v>8247</v>
      </c>
      <c r="K3590">
        <v>1430348400</v>
      </c>
      <c r="L3590" s="8">
        <f t="shared" si="560"/>
        <v>42123.958333333328</v>
      </c>
      <c r="M3590" s="8">
        <f t="shared" si="563"/>
        <v>42123</v>
      </c>
      <c r="N3590" s="9">
        <f t="shared" si="564"/>
        <v>0.95833333332848269</v>
      </c>
      <c r="O3590">
        <v>1428436410</v>
      </c>
      <c r="P3590" s="8">
        <f t="shared" si="561"/>
        <v>42101.828819444447</v>
      </c>
      <c r="Q3590" s="8">
        <f t="shared" si="565"/>
        <v>42101</v>
      </c>
      <c r="R3590" s="9">
        <f t="shared" si="566"/>
        <v>0.82881944444670808</v>
      </c>
      <c r="S3590" t="b">
        <v>0</v>
      </c>
      <c r="T3590">
        <v>11</v>
      </c>
      <c r="U3590">
        <f t="shared" si="567"/>
        <v>11</v>
      </c>
      <c r="V3590" t="str">
        <f t="shared" si="568"/>
        <v/>
      </c>
      <c r="W3590" t="b">
        <v>1</v>
      </c>
      <c r="X3590" t="s">
        <v>8269</v>
      </c>
      <c r="Y3590" s="3">
        <f t="shared" si="569"/>
        <v>1.0049999999999999</v>
      </c>
      <c r="Z3590" s="4">
        <f t="shared" si="562"/>
        <v>18.272727272727273</v>
      </c>
      <c r="AA3590" t="s">
        <v>8313</v>
      </c>
      <c r="AB3590" t="s">
        <v>8314</v>
      </c>
      <c r="AC3590">
        <f>1</f>
        <v>1</v>
      </c>
    </row>
    <row r="3591" spans="1:29" ht="43.2" x14ac:dyDescent="0.3">
      <c r="A3591">
        <v>3589</v>
      </c>
      <c r="B3591" s="1" t="s">
        <v>3588</v>
      </c>
      <c r="C3591" s="1" t="s">
        <v>7699</v>
      </c>
      <c r="D3591">
        <v>4000</v>
      </c>
      <c r="E3591">
        <f>VLOOKUP(D3591,LU_A!$C$2:$D$13,1,TRUE)</f>
        <v>1000</v>
      </c>
      <c r="F3591" t="str">
        <f>VLOOKUP($D3591,LU_A!$C$2:$D$13,2,TRUE)</f>
        <v>SmB</v>
      </c>
      <c r="G3591">
        <v>5100</v>
      </c>
      <c r="H3591" t="s">
        <v>8219</v>
      </c>
      <c r="I3591" t="s">
        <v>8224</v>
      </c>
      <c r="J3591" t="s">
        <v>8246</v>
      </c>
      <c r="K3591">
        <v>1432654347</v>
      </c>
      <c r="L3591" s="8">
        <f t="shared" si="560"/>
        <v>42150.647534722222</v>
      </c>
      <c r="M3591" s="8">
        <f t="shared" si="563"/>
        <v>42150</v>
      </c>
      <c r="N3591" s="9">
        <f t="shared" si="564"/>
        <v>0.64753472222218988</v>
      </c>
      <c r="O3591">
        <v>1430494347</v>
      </c>
      <c r="P3591" s="8">
        <f t="shared" si="561"/>
        <v>42125.647534722222</v>
      </c>
      <c r="Q3591" s="8">
        <f t="shared" si="565"/>
        <v>42125</v>
      </c>
      <c r="R3591" s="9">
        <f t="shared" si="566"/>
        <v>0.64753472222218988</v>
      </c>
      <c r="S3591" t="b">
        <v>0</v>
      </c>
      <c r="T3591">
        <v>62</v>
      </c>
      <c r="U3591">
        <f t="shared" si="567"/>
        <v>62</v>
      </c>
      <c r="V3591" t="str">
        <f t="shared" si="568"/>
        <v/>
      </c>
      <c r="W3591" t="b">
        <v>1</v>
      </c>
      <c r="X3591" t="s">
        <v>8269</v>
      </c>
      <c r="Y3591" s="3">
        <f t="shared" si="569"/>
        <v>1.2749999999999999</v>
      </c>
      <c r="Z3591" s="4">
        <f t="shared" si="562"/>
        <v>82.258064516129039</v>
      </c>
      <c r="AA3591" t="s">
        <v>8313</v>
      </c>
      <c r="AB3591" t="s">
        <v>8314</v>
      </c>
      <c r="AC3591">
        <f>1</f>
        <v>1</v>
      </c>
    </row>
    <row r="3592" spans="1:29" ht="43.2" x14ac:dyDescent="0.3">
      <c r="A3592">
        <v>3590</v>
      </c>
      <c r="B3592" s="1" t="s">
        <v>3589</v>
      </c>
      <c r="C3592" s="1" t="s">
        <v>7700</v>
      </c>
      <c r="D3592">
        <v>5000</v>
      </c>
      <c r="E3592">
        <f>VLOOKUP(D3592,LU_A!$C$2:$D$13,1,TRUE)</f>
        <v>5000</v>
      </c>
      <c r="F3592" t="str">
        <f>VLOOKUP($D3592,LU_A!$C$2:$D$13,2,TRUE)</f>
        <v>SmC</v>
      </c>
      <c r="G3592">
        <v>5003</v>
      </c>
      <c r="H3592" t="s">
        <v>8219</v>
      </c>
      <c r="I3592" t="s">
        <v>8225</v>
      </c>
      <c r="J3592" t="s">
        <v>8247</v>
      </c>
      <c r="K3592">
        <v>1413792034</v>
      </c>
      <c r="L3592" s="8">
        <f t="shared" si="560"/>
        <v>41932.333726851852</v>
      </c>
      <c r="M3592" s="8">
        <f t="shared" si="563"/>
        <v>41932</v>
      </c>
      <c r="N3592" s="9">
        <f t="shared" si="564"/>
        <v>0.33372685185167938</v>
      </c>
      <c r="O3592">
        <v>1411200034</v>
      </c>
      <c r="P3592" s="8">
        <f t="shared" si="561"/>
        <v>41902.333726851852</v>
      </c>
      <c r="Q3592" s="8">
        <f t="shared" si="565"/>
        <v>41902</v>
      </c>
      <c r="R3592" s="9">
        <f t="shared" si="566"/>
        <v>0.33372685185167938</v>
      </c>
      <c r="S3592" t="b">
        <v>0</v>
      </c>
      <c r="T3592">
        <v>73</v>
      </c>
      <c r="U3592">
        <f t="shared" si="567"/>
        <v>73</v>
      </c>
      <c r="V3592" t="str">
        <f t="shared" si="568"/>
        <v/>
      </c>
      <c r="W3592" t="b">
        <v>1</v>
      </c>
      <c r="X3592" t="s">
        <v>8269</v>
      </c>
      <c r="Y3592" s="3">
        <f t="shared" si="569"/>
        <v>1.0005999999999999</v>
      </c>
      <c r="Z3592" s="4">
        <f t="shared" si="562"/>
        <v>68.534246575342465</v>
      </c>
      <c r="AA3592" t="s">
        <v>8313</v>
      </c>
      <c r="AB3592" t="s">
        <v>8314</v>
      </c>
      <c r="AC3592">
        <f>1</f>
        <v>1</v>
      </c>
    </row>
    <row r="3593" spans="1:29" ht="43.2" x14ac:dyDescent="0.3">
      <c r="A3593">
        <v>3591</v>
      </c>
      <c r="B3593" s="1" t="s">
        <v>3590</v>
      </c>
      <c r="C3593" s="1" t="s">
        <v>7701</v>
      </c>
      <c r="D3593">
        <v>700</v>
      </c>
      <c r="E3593">
        <f>VLOOKUP(D3593,LU_A!$C$2:$D$13,1,TRUE)</f>
        <v>0</v>
      </c>
      <c r="F3593" t="str">
        <f>VLOOKUP($D3593,LU_A!$C$2:$D$13,2,TRUE)</f>
        <v>SmA</v>
      </c>
      <c r="G3593">
        <v>1225</v>
      </c>
      <c r="H3593" t="s">
        <v>8219</v>
      </c>
      <c r="I3593" t="s">
        <v>8224</v>
      </c>
      <c r="J3593" t="s">
        <v>8246</v>
      </c>
      <c r="K3593">
        <v>1422075540</v>
      </c>
      <c r="L3593" s="8">
        <f t="shared" si="560"/>
        <v>42028.207638888889</v>
      </c>
      <c r="M3593" s="8">
        <f t="shared" si="563"/>
        <v>42028</v>
      </c>
      <c r="N3593" s="9">
        <f t="shared" si="564"/>
        <v>0.20763888888905058</v>
      </c>
      <c r="O3593">
        <v>1419979544</v>
      </c>
      <c r="P3593" s="8">
        <f t="shared" si="561"/>
        <v>42003.948425925926</v>
      </c>
      <c r="Q3593" s="8">
        <f t="shared" si="565"/>
        <v>42003</v>
      </c>
      <c r="R3593" s="9">
        <f t="shared" si="566"/>
        <v>0.94842592592613073</v>
      </c>
      <c r="S3593" t="b">
        <v>0</v>
      </c>
      <c r="T3593">
        <v>18</v>
      </c>
      <c r="U3593">
        <f t="shared" si="567"/>
        <v>18</v>
      </c>
      <c r="V3593" t="str">
        <f t="shared" si="568"/>
        <v/>
      </c>
      <c r="W3593" t="b">
        <v>1</v>
      </c>
      <c r="X3593" t="s">
        <v>8269</v>
      </c>
      <c r="Y3593" s="3">
        <f t="shared" si="569"/>
        <v>1.75</v>
      </c>
      <c r="Z3593" s="4">
        <f t="shared" si="562"/>
        <v>68.055555555555557</v>
      </c>
      <c r="AA3593" t="s">
        <v>8313</v>
      </c>
      <c r="AB3593" t="s">
        <v>8314</v>
      </c>
      <c r="AC3593">
        <f>1</f>
        <v>1</v>
      </c>
    </row>
    <row r="3594" spans="1:29" ht="43.2" x14ac:dyDescent="0.3">
      <c r="A3594">
        <v>3592</v>
      </c>
      <c r="B3594" s="1" t="s">
        <v>3591</v>
      </c>
      <c r="C3594" s="1" t="s">
        <v>7702</v>
      </c>
      <c r="D3594">
        <v>2000</v>
      </c>
      <c r="E3594">
        <f>VLOOKUP(D3594,LU_A!$C$2:$D$13,1,TRUE)</f>
        <v>1000</v>
      </c>
      <c r="F3594" t="str">
        <f>VLOOKUP($D3594,LU_A!$C$2:$D$13,2,TRUE)</f>
        <v>SmB</v>
      </c>
      <c r="G3594">
        <v>2545</v>
      </c>
      <c r="H3594" t="s">
        <v>8219</v>
      </c>
      <c r="I3594" t="s">
        <v>8224</v>
      </c>
      <c r="J3594" t="s">
        <v>8246</v>
      </c>
      <c r="K3594">
        <v>1423630740</v>
      </c>
      <c r="L3594" s="8">
        <f t="shared" si="560"/>
        <v>42046.207638888889</v>
      </c>
      <c r="M3594" s="8">
        <f t="shared" si="563"/>
        <v>42046</v>
      </c>
      <c r="N3594" s="9">
        <f t="shared" si="564"/>
        <v>0.20763888888905058</v>
      </c>
      <c r="O3594">
        <v>1418673307</v>
      </c>
      <c r="P3594" s="8">
        <f t="shared" si="561"/>
        <v>41988.829942129625</v>
      </c>
      <c r="Q3594" s="8">
        <f t="shared" si="565"/>
        <v>41988</v>
      </c>
      <c r="R3594" s="9">
        <f t="shared" si="566"/>
        <v>0.82994212962512393</v>
      </c>
      <c r="S3594" t="b">
        <v>0</v>
      </c>
      <c r="T3594">
        <v>35</v>
      </c>
      <c r="U3594">
        <f t="shared" si="567"/>
        <v>35</v>
      </c>
      <c r="V3594" t="str">
        <f t="shared" si="568"/>
        <v/>
      </c>
      <c r="W3594" t="b">
        <v>1</v>
      </c>
      <c r="X3594" t="s">
        <v>8269</v>
      </c>
      <c r="Y3594" s="3">
        <f t="shared" si="569"/>
        <v>1.2725</v>
      </c>
      <c r="Z3594" s="4">
        <f t="shared" si="562"/>
        <v>72.714285714285708</v>
      </c>
      <c r="AA3594" t="s">
        <v>8313</v>
      </c>
      <c r="AB3594" t="s">
        <v>8314</v>
      </c>
      <c r="AC3594">
        <f>1</f>
        <v>1</v>
      </c>
    </row>
    <row r="3595" spans="1:29" ht="43.2" x14ac:dyDescent="0.3">
      <c r="A3595">
        <v>3593</v>
      </c>
      <c r="B3595" s="1" t="s">
        <v>3592</v>
      </c>
      <c r="C3595" s="1" t="s">
        <v>7703</v>
      </c>
      <c r="D3595">
        <v>3000</v>
      </c>
      <c r="E3595">
        <f>VLOOKUP(D3595,LU_A!$C$2:$D$13,1,TRUE)</f>
        <v>1000</v>
      </c>
      <c r="F3595" t="str">
        <f>VLOOKUP($D3595,LU_A!$C$2:$D$13,2,TRUE)</f>
        <v>SmB</v>
      </c>
      <c r="G3595">
        <v>3319</v>
      </c>
      <c r="H3595" t="s">
        <v>8219</v>
      </c>
      <c r="I3595" t="s">
        <v>8224</v>
      </c>
      <c r="J3595" t="s">
        <v>8246</v>
      </c>
      <c r="K3595">
        <v>1420489560</v>
      </c>
      <c r="L3595" s="8">
        <f t="shared" si="560"/>
        <v>42009.851388888885</v>
      </c>
      <c r="M3595" s="8">
        <f t="shared" si="563"/>
        <v>42009</v>
      </c>
      <c r="N3595" s="9">
        <f t="shared" si="564"/>
        <v>0.851388888884685</v>
      </c>
      <c r="O3595">
        <v>1417469639</v>
      </c>
      <c r="P3595" s="8">
        <f t="shared" si="561"/>
        <v>41974.898599537039</v>
      </c>
      <c r="Q3595" s="8">
        <f t="shared" si="565"/>
        <v>41974</v>
      </c>
      <c r="R3595" s="9">
        <f t="shared" si="566"/>
        <v>0.89859953703853535</v>
      </c>
      <c r="S3595" t="b">
        <v>0</v>
      </c>
      <c r="T3595">
        <v>43</v>
      </c>
      <c r="U3595">
        <f t="shared" si="567"/>
        <v>43</v>
      </c>
      <c r="V3595" t="str">
        <f t="shared" si="568"/>
        <v/>
      </c>
      <c r="W3595" t="b">
        <v>1</v>
      </c>
      <c r="X3595" t="s">
        <v>8269</v>
      </c>
      <c r="Y3595" s="3">
        <f t="shared" si="569"/>
        <v>1.1063333333333334</v>
      </c>
      <c r="Z3595" s="4">
        <f t="shared" si="562"/>
        <v>77.186046511627907</v>
      </c>
      <c r="AA3595" t="s">
        <v>8313</v>
      </c>
      <c r="AB3595" t="s">
        <v>8314</v>
      </c>
      <c r="AC3595">
        <f>1</f>
        <v>1</v>
      </c>
    </row>
    <row r="3596" spans="1:29" ht="43.2" x14ac:dyDescent="0.3">
      <c r="A3596">
        <v>3594</v>
      </c>
      <c r="B3596" s="1" t="s">
        <v>3593</v>
      </c>
      <c r="C3596" s="1" t="s">
        <v>7704</v>
      </c>
      <c r="D3596">
        <v>1600</v>
      </c>
      <c r="E3596">
        <f>VLOOKUP(D3596,LU_A!$C$2:$D$13,1,TRUE)</f>
        <v>1000</v>
      </c>
      <c r="F3596" t="str">
        <f>VLOOKUP($D3596,LU_A!$C$2:$D$13,2,TRUE)</f>
        <v>SmB</v>
      </c>
      <c r="G3596">
        <v>2015</v>
      </c>
      <c r="H3596" t="s">
        <v>8219</v>
      </c>
      <c r="I3596" t="s">
        <v>8224</v>
      </c>
      <c r="J3596" t="s">
        <v>8246</v>
      </c>
      <c r="K3596">
        <v>1472952982</v>
      </c>
      <c r="L3596" s="8">
        <f t="shared" si="560"/>
        <v>42617.066921296297</v>
      </c>
      <c r="M3596" s="8">
        <f t="shared" si="563"/>
        <v>42617</v>
      </c>
      <c r="N3596" s="9">
        <f t="shared" si="564"/>
        <v>6.6921296296641231E-2</v>
      </c>
      <c r="O3596">
        <v>1470792982</v>
      </c>
      <c r="P3596" s="8">
        <f t="shared" si="561"/>
        <v>42592.066921296297</v>
      </c>
      <c r="Q3596" s="8">
        <f t="shared" si="565"/>
        <v>42592</v>
      </c>
      <c r="R3596" s="9">
        <f t="shared" si="566"/>
        <v>6.6921296296641231E-2</v>
      </c>
      <c r="S3596" t="b">
        <v>0</v>
      </c>
      <c r="T3596">
        <v>36</v>
      </c>
      <c r="U3596">
        <f t="shared" si="567"/>
        <v>36</v>
      </c>
      <c r="V3596" t="str">
        <f t="shared" si="568"/>
        <v/>
      </c>
      <c r="W3596" t="b">
        <v>1</v>
      </c>
      <c r="X3596" t="s">
        <v>8269</v>
      </c>
      <c r="Y3596" s="3">
        <f t="shared" si="569"/>
        <v>1.2593749999999999</v>
      </c>
      <c r="Z3596" s="4">
        <f t="shared" si="562"/>
        <v>55.972222222222221</v>
      </c>
      <c r="AA3596" t="s">
        <v>8313</v>
      </c>
      <c r="AB3596" t="s">
        <v>8314</v>
      </c>
      <c r="AC3596">
        <f>1</f>
        <v>1</v>
      </c>
    </row>
    <row r="3597" spans="1:29" ht="28.8" x14ac:dyDescent="0.3">
      <c r="A3597">
        <v>3595</v>
      </c>
      <c r="B3597" s="1" t="s">
        <v>3594</v>
      </c>
      <c r="C3597" s="1" t="s">
        <v>7705</v>
      </c>
      <c r="D3597">
        <v>2600</v>
      </c>
      <c r="E3597">
        <f>VLOOKUP(D3597,LU_A!$C$2:$D$13,1,TRUE)</f>
        <v>1000</v>
      </c>
      <c r="F3597" t="str">
        <f>VLOOKUP($D3597,LU_A!$C$2:$D$13,2,TRUE)</f>
        <v>SmB</v>
      </c>
      <c r="G3597">
        <v>3081</v>
      </c>
      <c r="H3597" t="s">
        <v>8219</v>
      </c>
      <c r="I3597" t="s">
        <v>8224</v>
      </c>
      <c r="J3597" t="s">
        <v>8246</v>
      </c>
      <c r="K3597">
        <v>1426229940</v>
      </c>
      <c r="L3597" s="8">
        <f t="shared" si="560"/>
        <v>42076.290972222225</v>
      </c>
      <c r="M3597" s="8">
        <f t="shared" si="563"/>
        <v>42076</v>
      </c>
      <c r="N3597" s="9">
        <f t="shared" si="564"/>
        <v>0.29097222222480923</v>
      </c>
      <c r="O3597">
        <v>1423959123</v>
      </c>
      <c r="P3597" s="8">
        <f t="shared" si="561"/>
        <v>42050.008368055554</v>
      </c>
      <c r="Q3597" s="8">
        <f t="shared" si="565"/>
        <v>42050</v>
      </c>
      <c r="R3597" s="9">
        <f t="shared" si="566"/>
        <v>8.3680555544560775E-3</v>
      </c>
      <c r="S3597" t="b">
        <v>0</v>
      </c>
      <c r="T3597">
        <v>62</v>
      </c>
      <c r="U3597">
        <f t="shared" si="567"/>
        <v>62</v>
      </c>
      <c r="V3597" t="str">
        <f t="shared" si="568"/>
        <v/>
      </c>
      <c r="W3597" t="b">
        <v>1</v>
      </c>
      <c r="X3597" t="s">
        <v>8269</v>
      </c>
      <c r="Y3597" s="3">
        <f t="shared" si="569"/>
        <v>1.1850000000000001</v>
      </c>
      <c r="Z3597" s="4">
        <f t="shared" si="562"/>
        <v>49.693548387096776</v>
      </c>
      <c r="AA3597" t="s">
        <v>8313</v>
      </c>
      <c r="AB3597" t="s">
        <v>8314</v>
      </c>
      <c r="AC3597">
        <f>1</f>
        <v>1</v>
      </c>
    </row>
    <row r="3598" spans="1:29" ht="43.2" x14ac:dyDescent="0.3">
      <c r="A3598">
        <v>3596</v>
      </c>
      <c r="B3598" s="1" t="s">
        <v>3595</v>
      </c>
      <c r="C3598" s="1" t="s">
        <v>7706</v>
      </c>
      <c r="D3598">
        <v>1100</v>
      </c>
      <c r="E3598">
        <f>VLOOKUP(D3598,LU_A!$C$2:$D$13,1,TRUE)</f>
        <v>1000</v>
      </c>
      <c r="F3598" t="str">
        <f>VLOOKUP($D3598,LU_A!$C$2:$D$13,2,TRUE)</f>
        <v>SmB</v>
      </c>
      <c r="G3598">
        <v>1185</v>
      </c>
      <c r="H3598" t="s">
        <v>8219</v>
      </c>
      <c r="I3598" t="s">
        <v>8229</v>
      </c>
      <c r="J3598" t="s">
        <v>8251</v>
      </c>
      <c r="K3598">
        <v>1409072982</v>
      </c>
      <c r="L3598" s="8">
        <f t="shared" si="560"/>
        <v>41877.715069444443</v>
      </c>
      <c r="M3598" s="8">
        <f t="shared" si="563"/>
        <v>41877</v>
      </c>
      <c r="N3598" s="9">
        <f t="shared" si="564"/>
        <v>0.71506944444263354</v>
      </c>
      <c r="O3598">
        <v>1407258582</v>
      </c>
      <c r="P3598" s="8">
        <f t="shared" si="561"/>
        <v>41856.715069444443</v>
      </c>
      <c r="Q3598" s="8">
        <f t="shared" si="565"/>
        <v>41856</v>
      </c>
      <c r="R3598" s="9">
        <f t="shared" si="566"/>
        <v>0.71506944444263354</v>
      </c>
      <c r="S3598" t="b">
        <v>0</v>
      </c>
      <c r="T3598">
        <v>15</v>
      </c>
      <c r="U3598">
        <f t="shared" si="567"/>
        <v>15</v>
      </c>
      <c r="V3598" t="str">
        <f t="shared" si="568"/>
        <v/>
      </c>
      <c r="W3598" t="b">
        <v>1</v>
      </c>
      <c r="X3598" t="s">
        <v>8269</v>
      </c>
      <c r="Y3598" s="3">
        <f t="shared" si="569"/>
        <v>1.0772727272727274</v>
      </c>
      <c r="Z3598" s="4">
        <f t="shared" si="562"/>
        <v>79</v>
      </c>
      <c r="AA3598" t="s">
        <v>8313</v>
      </c>
      <c r="AB3598" t="s">
        <v>8314</v>
      </c>
      <c r="AC3598">
        <f>1</f>
        <v>1</v>
      </c>
    </row>
    <row r="3599" spans="1:29" ht="28.8" x14ac:dyDescent="0.3">
      <c r="A3599">
        <v>3597</v>
      </c>
      <c r="B3599" s="1" t="s">
        <v>3596</v>
      </c>
      <c r="C3599" s="1" t="s">
        <v>7707</v>
      </c>
      <c r="D3599">
        <v>2500</v>
      </c>
      <c r="E3599">
        <f>VLOOKUP(D3599,LU_A!$C$2:$D$13,1,TRUE)</f>
        <v>1000</v>
      </c>
      <c r="F3599" t="str">
        <f>VLOOKUP($D3599,LU_A!$C$2:$D$13,2,TRUE)</f>
        <v>SmB</v>
      </c>
      <c r="G3599">
        <v>2565</v>
      </c>
      <c r="H3599" t="s">
        <v>8219</v>
      </c>
      <c r="I3599" t="s">
        <v>8224</v>
      </c>
      <c r="J3599" t="s">
        <v>8246</v>
      </c>
      <c r="K3599">
        <v>1456984740</v>
      </c>
      <c r="L3599" s="8">
        <f t="shared" si="560"/>
        <v>42432.249305555553</v>
      </c>
      <c r="M3599" s="8">
        <f t="shared" si="563"/>
        <v>42432</v>
      </c>
      <c r="N3599" s="9">
        <f t="shared" si="564"/>
        <v>0.24930555555329192</v>
      </c>
      <c r="O3599">
        <v>1455717790</v>
      </c>
      <c r="P3599" s="8">
        <f t="shared" si="561"/>
        <v>42417.585532407407</v>
      </c>
      <c r="Q3599" s="8">
        <f t="shared" si="565"/>
        <v>42417</v>
      </c>
      <c r="R3599" s="9">
        <f t="shared" si="566"/>
        <v>0.58553240740729962</v>
      </c>
      <c r="S3599" t="b">
        <v>0</v>
      </c>
      <c r="T3599">
        <v>33</v>
      </c>
      <c r="U3599">
        <f t="shared" si="567"/>
        <v>33</v>
      </c>
      <c r="V3599" t="str">
        <f t="shared" si="568"/>
        <v/>
      </c>
      <c r="W3599" t="b">
        <v>1</v>
      </c>
      <c r="X3599" t="s">
        <v>8269</v>
      </c>
      <c r="Y3599" s="3">
        <f t="shared" si="569"/>
        <v>1.026</v>
      </c>
      <c r="Z3599" s="4">
        <f t="shared" si="562"/>
        <v>77.727272727272734</v>
      </c>
      <c r="AA3599" t="s">
        <v>8313</v>
      </c>
      <c r="AB3599" t="s">
        <v>8314</v>
      </c>
      <c r="AC3599">
        <f>1</f>
        <v>1</v>
      </c>
    </row>
    <row r="3600" spans="1:29" ht="43.2" x14ac:dyDescent="0.3">
      <c r="A3600">
        <v>3598</v>
      </c>
      <c r="B3600" s="1" t="s">
        <v>3597</v>
      </c>
      <c r="C3600" s="1" t="s">
        <v>7708</v>
      </c>
      <c r="D3600">
        <v>1000</v>
      </c>
      <c r="E3600">
        <f>VLOOKUP(D3600,LU_A!$C$2:$D$13,1,TRUE)</f>
        <v>1000</v>
      </c>
      <c r="F3600" t="str">
        <f>VLOOKUP($D3600,LU_A!$C$2:$D$13,2,TRUE)</f>
        <v>SmB</v>
      </c>
      <c r="G3600">
        <v>1101</v>
      </c>
      <c r="H3600" t="s">
        <v>8219</v>
      </c>
      <c r="I3600" t="s">
        <v>8224</v>
      </c>
      <c r="J3600" t="s">
        <v>8246</v>
      </c>
      <c r="K3600">
        <v>1409720340</v>
      </c>
      <c r="L3600" s="8">
        <f t="shared" si="560"/>
        <v>41885.207638888889</v>
      </c>
      <c r="M3600" s="8">
        <f t="shared" si="563"/>
        <v>41885</v>
      </c>
      <c r="N3600" s="9">
        <f t="shared" si="564"/>
        <v>0.20763888888905058</v>
      </c>
      <c r="O3600">
        <v>1408129822</v>
      </c>
      <c r="P3600" s="8">
        <f t="shared" si="561"/>
        <v>41866.79886574074</v>
      </c>
      <c r="Q3600" s="8">
        <f t="shared" si="565"/>
        <v>41866</v>
      </c>
      <c r="R3600" s="9">
        <f t="shared" si="566"/>
        <v>0.79886574074043892</v>
      </c>
      <c r="S3600" t="b">
        <v>0</v>
      </c>
      <c r="T3600">
        <v>27</v>
      </c>
      <c r="U3600">
        <f t="shared" si="567"/>
        <v>27</v>
      </c>
      <c r="V3600" t="str">
        <f t="shared" si="568"/>
        <v/>
      </c>
      <c r="W3600" t="b">
        <v>1</v>
      </c>
      <c r="X3600" t="s">
        <v>8269</v>
      </c>
      <c r="Y3600" s="3">
        <f t="shared" si="569"/>
        <v>1.101</v>
      </c>
      <c r="Z3600" s="4">
        <f t="shared" si="562"/>
        <v>40.777777777777779</v>
      </c>
      <c r="AA3600" t="s">
        <v>8313</v>
      </c>
      <c r="AB3600" t="s">
        <v>8314</v>
      </c>
      <c r="AC3600">
        <f>1</f>
        <v>1</v>
      </c>
    </row>
    <row r="3601" spans="1:29" ht="43.2" x14ac:dyDescent="0.3">
      <c r="A3601">
        <v>3599</v>
      </c>
      <c r="B3601" s="1" t="s">
        <v>3598</v>
      </c>
      <c r="C3601" s="1" t="s">
        <v>7709</v>
      </c>
      <c r="D3601">
        <v>500</v>
      </c>
      <c r="E3601">
        <f>VLOOKUP(D3601,LU_A!$C$2:$D$13,1,TRUE)</f>
        <v>0</v>
      </c>
      <c r="F3601" t="str">
        <f>VLOOKUP($D3601,LU_A!$C$2:$D$13,2,TRUE)</f>
        <v>SmA</v>
      </c>
      <c r="G3601">
        <v>1010</v>
      </c>
      <c r="H3601" t="s">
        <v>8219</v>
      </c>
      <c r="I3601" t="s">
        <v>8224</v>
      </c>
      <c r="J3601" t="s">
        <v>8246</v>
      </c>
      <c r="K3601">
        <v>1440892800</v>
      </c>
      <c r="L3601" s="8">
        <f t="shared" si="560"/>
        <v>42246</v>
      </c>
      <c r="M3601" s="8">
        <f t="shared" si="563"/>
        <v>42246</v>
      </c>
      <c r="N3601" s="9">
        <f t="shared" si="564"/>
        <v>0</v>
      </c>
      <c r="O3601">
        <v>1438715077</v>
      </c>
      <c r="P3601" s="8">
        <f t="shared" si="561"/>
        <v>42220.79487268519</v>
      </c>
      <c r="Q3601" s="8">
        <f t="shared" si="565"/>
        <v>42220</v>
      </c>
      <c r="R3601" s="9">
        <f t="shared" si="566"/>
        <v>0.79487268519005738</v>
      </c>
      <c r="S3601" t="b">
        <v>0</v>
      </c>
      <c r="T3601">
        <v>17</v>
      </c>
      <c r="U3601">
        <f t="shared" si="567"/>
        <v>17</v>
      </c>
      <c r="V3601" t="str">
        <f t="shared" si="568"/>
        <v/>
      </c>
      <c r="W3601" t="b">
        <v>1</v>
      </c>
      <c r="X3601" t="s">
        <v>8269</v>
      </c>
      <c r="Y3601" s="3">
        <f t="shared" si="569"/>
        <v>2.02</v>
      </c>
      <c r="Z3601" s="4">
        <f t="shared" si="562"/>
        <v>59.411764705882355</v>
      </c>
      <c r="AA3601" t="s">
        <v>8313</v>
      </c>
      <c r="AB3601" t="s">
        <v>8314</v>
      </c>
      <c r="AC3601">
        <f>1</f>
        <v>1</v>
      </c>
    </row>
    <row r="3602" spans="1:29" ht="28.8" x14ac:dyDescent="0.3">
      <c r="A3602">
        <v>3600</v>
      </c>
      <c r="B3602" s="1" t="s">
        <v>3599</v>
      </c>
      <c r="C3602" s="1" t="s">
        <v>7710</v>
      </c>
      <c r="D3602">
        <v>10</v>
      </c>
      <c r="E3602">
        <f>VLOOKUP(D3602,LU_A!$C$2:$D$13,1,TRUE)</f>
        <v>0</v>
      </c>
      <c r="F3602" t="str">
        <f>VLOOKUP($D3602,LU_A!$C$2:$D$13,2,TRUE)</f>
        <v>SmA</v>
      </c>
      <c r="G3602">
        <v>13</v>
      </c>
      <c r="H3602" t="s">
        <v>8219</v>
      </c>
      <c r="I3602" t="s">
        <v>8224</v>
      </c>
      <c r="J3602" t="s">
        <v>8246</v>
      </c>
      <c r="K3602">
        <v>1476390164</v>
      </c>
      <c r="L3602" s="8">
        <f t="shared" si="560"/>
        <v>42656.849120370374</v>
      </c>
      <c r="M3602" s="8">
        <f t="shared" si="563"/>
        <v>42656</v>
      </c>
      <c r="N3602" s="9">
        <f t="shared" si="564"/>
        <v>0.849120370374294</v>
      </c>
      <c r="O3602">
        <v>1473970964</v>
      </c>
      <c r="P3602" s="8">
        <f t="shared" si="561"/>
        <v>42628.849120370374</v>
      </c>
      <c r="Q3602" s="8">
        <f t="shared" si="565"/>
        <v>42628</v>
      </c>
      <c r="R3602" s="9">
        <f t="shared" si="566"/>
        <v>0.849120370374294</v>
      </c>
      <c r="S3602" t="b">
        <v>0</v>
      </c>
      <c r="T3602">
        <v>4</v>
      </c>
      <c r="U3602">
        <f t="shared" si="567"/>
        <v>4</v>
      </c>
      <c r="V3602" t="str">
        <f t="shared" si="568"/>
        <v/>
      </c>
      <c r="W3602" t="b">
        <v>1</v>
      </c>
      <c r="X3602" t="s">
        <v>8269</v>
      </c>
      <c r="Y3602" s="3">
        <f t="shared" si="569"/>
        <v>1.3</v>
      </c>
      <c r="Z3602" s="4">
        <f t="shared" si="562"/>
        <v>3.25</v>
      </c>
      <c r="AA3602" t="s">
        <v>8313</v>
      </c>
      <c r="AB3602" t="s">
        <v>8314</v>
      </c>
      <c r="AC3602">
        <f>1</f>
        <v>1</v>
      </c>
    </row>
    <row r="3603" spans="1:29" ht="43.2" x14ac:dyDescent="0.3">
      <c r="A3603">
        <v>3601</v>
      </c>
      <c r="B3603" s="1" t="s">
        <v>3600</v>
      </c>
      <c r="C3603" s="1" t="s">
        <v>7711</v>
      </c>
      <c r="D3603">
        <v>2000</v>
      </c>
      <c r="E3603">
        <f>VLOOKUP(D3603,LU_A!$C$2:$D$13,1,TRUE)</f>
        <v>1000</v>
      </c>
      <c r="F3603" t="str">
        <f>VLOOKUP($D3603,LU_A!$C$2:$D$13,2,TRUE)</f>
        <v>SmB</v>
      </c>
      <c r="G3603">
        <v>2087</v>
      </c>
      <c r="H3603" t="s">
        <v>8219</v>
      </c>
      <c r="I3603" t="s">
        <v>8225</v>
      </c>
      <c r="J3603" t="s">
        <v>8247</v>
      </c>
      <c r="K3603">
        <v>1421452682</v>
      </c>
      <c r="L3603" s="8">
        <f t="shared" si="560"/>
        <v>42020.99863425926</v>
      </c>
      <c r="M3603" s="8">
        <f t="shared" si="563"/>
        <v>42020</v>
      </c>
      <c r="N3603" s="9">
        <f t="shared" si="564"/>
        <v>0.99863425926014315</v>
      </c>
      <c r="O3603">
        <v>1418860682</v>
      </c>
      <c r="P3603" s="8">
        <f t="shared" si="561"/>
        <v>41990.99863425926</v>
      </c>
      <c r="Q3603" s="8">
        <f t="shared" si="565"/>
        <v>41990</v>
      </c>
      <c r="R3603" s="9">
        <f t="shared" si="566"/>
        <v>0.99863425926014315</v>
      </c>
      <c r="S3603" t="b">
        <v>0</v>
      </c>
      <c r="T3603">
        <v>53</v>
      </c>
      <c r="U3603">
        <f t="shared" si="567"/>
        <v>53</v>
      </c>
      <c r="V3603" t="str">
        <f t="shared" si="568"/>
        <v/>
      </c>
      <c r="W3603" t="b">
        <v>1</v>
      </c>
      <c r="X3603" t="s">
        <v>8269</v>
      </c>
      <c r="Y3603" s="3">
        <f t="shared" si="569"/>
        <v>1.0435000000000001</v>
      </c>
      <c r="Z3603" s="4">
        <f t="shared" si="562"/>
        <v>39.377358490566039</v>
      </c>
      <c r="AA3603" t="s">
        <v>8313</v>
      </c>
      <c r="AB3603" t="s">
        <v>8314</v>
      </c>
      <c r="AC3603">
        <f>1</f>
        <v>1</v>
      </c>
    </row>
    <row r="3604" spans="1:29" ht="57.6" x14ac:dyDescent="0.3">
      <c r="A3604">
        <v>3602</v>
      </c>
      <c r="B3604" s="1" t="s">
        <v>3601</v>
      </c>
      <c r="C3604" s="1" t="s">
        <v>7712</v>
      </c>
      <c r="D3604">
        <v>4000</v>
      </c>
      <c r="E3604">
        <f>VLOOKUP(D3604,LU_A!$C$2:$D$13,1,TRUE)</f>
        <v>1000</v>
      </c>
      <c r="F3604" t="str">
        <f>VLOOKUP($D3604,LU_A!$C$2:$D$13,2,TRUE)</f>
        <v>SmB</v>
      </c>
      <c r="G3604">
        <v>4002</v>
      </c>
      <c r="H3604" t="s">
        <v>8219</v>
      </c>
      <c r="I3604" t="s">
        <v>8224</v>
      </c>
      <c r="J3604" t="s">
        <v>8246</v>
      </c>
      <c r="K3604">
        <v>1463520479</v>
      </c>
      <c r="L3604" s="8">
        <f t="shared" si="560"/>
        <v>42507.894432870366</v>
      </c>
      <c r="M3604" s="8">
        <f t="shared" si="563"/>
        <v>42507</v>
      </c>
      <c r="N3604" s="9">
        <f t="shared" si="564"/>
        <v>0.89443287036556285</v>
      </c>
      <c r="O3604">
        <v>1458336479</v>
      </c>
      <c r="P3604" s="8">
        <f t="shared" si="561"/>
        <v>42447.894432870366</v>
      </c>
      <c r="Q3604" s="8">
        <f t="shared" si="565"/>
        <v>42447</v>
      </c>
      <c r="R3604" s="9">
        <f t="shared" si="566"/>
        <v>0.89443287036556285</v>
      </c>
      <c r="S3604" t="b">
        <v>0</v>
      </c>
      <c r="T3604">
        <v>49</v>
      </c>
      <c r="U3604">
        <f t="shared" si="567"/>
        <v>49</v>
      </c>
      <c r="V3604" t="str">
        <f t="shared" si="568"/>
        <v/>
      </c>
      <c r="W3604" t="b">
        <v>1</v>
      </c>
      <c r="X3604" t="s">
        <v>8269</v>
      </c>
      <c r="Y3604" s="3">
        <f t="shared" si="569"/>
        <v>1.0004999999999999</v>
      </c>
      <c r="Z3604" s="4">
        <f t="shared" si="562"/>
        <v>81.673469387755105</v>
      </c>
      <c r="AA3604" t="s">
        <v>8313</v>
      </c>
      <c r="AB3604" t="s">
        <v>8314</v>
      </c>
      <c r="AC3604">
        <f>1</f>
        <v>1</v>
      </c>
    </row>
    <row r="3605" spans="1:29" ht="43.2" x14ac:dyDescent="0.3">
      <c r="A3605">
        <v>3603</v>
      </c>
      <c r="B3605" s="1" t="s">
        <v>3602</v>
      </c>
      <c r="C3605" s="1" t="s">
        <v>7713</v>
      </c>
      <c r="D3605">
        <v>1500</v>
      </c>
      <c r="E3605">
        <f>VLOOKUP(D3605,LU_A!$C$2:$D$13,1,TRUE)</f>
        <v>1000</v>
      </c>
      <c r="F3605" t="str">
        <f>VLOOKUP($D3605,LU_A!$C$2:$D$13,2,TRUE)</f>
        <v>SmB</v>
      </c>
      <c r="G3605">
        <v>2560</v>
      </c>
      <c r="H3605" t="s">
        <v>8219</v>
      </c>
      <c r="I3605" t="s">
        <v>8224</v>
      </c>
      <c r="J3605" t="s">
        <v>8246</v>
      </c>
      <c r="K3605">
        <v>1446759880</v>
      </c>
      <c r="L3605" s="8">
        <f t="shared" si="560"/>
        <v>42313.906018518523</v>
      </c>
      <c r="M3605" s="8">
        <f t="shared" si="563"/>
        <v>42313</v>
      </c>
      <c r="N3605" s="9">
        <f t="shared" si="564"/>
        <v>0.90601851852261461</v>
      </c>
      <c r="O3605">
        <v>1444164280</v>
      </c>
      <c r="P3605" s="8">
        <f t="shared" si="561"/>
        <v>42283.864351851851</v>
      </c>
      <c r="Q3605" s="8">
        <f t="shared" si="565"/>
        <v>42283</v>
      </c>
      <c r="R3605" s="9">
        <f t="shared" si="566"/>
        <v>0.86435185185109731</v>
      </c>
      <c r="S3605" t="b">
        <v>0</v>
      </c>
      <c r="T3605">
        <v>57</v>
      </c>
      <c r="U3605">
        <f t="shared" si="567"/>
        <v>57</v>
      </c>
      <c r="V3605" t="str">
        <f t="shared" si="568"/>
        <v/>
      </c>
      <c r="W3605" t="b">
        <v>1</v>
      </c>
      <c r="X3605" t="s">
        <v>8269</v>
      </c>
      <c r="Y3605" s="3">
        <f t="shared" si="569"/>
        <v>1.7066666666666668</v>
      </c>
      <c r="Z3605" s="4">
        <f t="shared" si="562"/>
        <v>44.912280701754383</v>
      </c>
      <c r="AA3605" t="s">
        <v>8313</v>
      </c>
      <c r="AB3605" t="s">
        <v>8314</v>
      </c>
      <c r="AC3605">
        <f>1</f>
        <v>1</v>
      </c>
    </row>
    <row r="3606" spans="1:29" ht="43.2" x14ac:dyDescent="0.3">
      <c r="A3606">
        <v>3604</v>
      </c>
      <c r="B3606" s="1" t="s">
        <v>3603</v>
      </c>
      <c r="C3606" s="1" t="s">
        <v>7714</v>
      </c>
      <c r="D3606">
        <v>3000</v>
      </c>
      <c r="E3606">
        <f>VLOOKUP(D3606,LU_A!$C$2:$D$13,1,TRUE)</f>
        <v>1000</v>
      </c>
      <c r="F3606" t="str">
        <f>VLOOKUP($D3606,LU_A!$C$2:$D$13,2,TRUE)</f>
        <v>SmB</v>
      </c>
      <c r="G3606">
        <v>3385</v>
      </c>
      <c r="H3606" t="s">
        <v>8219</v>
      </c>
      <c r="I3606" t="s">
        <v>8224</v>
      </c>
      <c r="J3606" t="s">
        <v>8246</v>
      </c>
      <c r="K3606">
        <v>1461913140</v>
      </c>
      <c r="L3606" s="8">
        <f t="shared" si="560"/>
        <v>42489.290972222225</v>
      </c>
      <c r="M3606" s="8">
        <f t="shared" si="563"/>
        <v>42489</v>
      </c>
      <c r="N3606" s="9">
        <f t="shared" si="564"/>
        <v>0.29097222222480923</v>
      </c>
      <c r="O3606">
        <v>1461370956</v>
      </c>
      <c r="P3606" s="8">
        <f t="shared" si="561"/>
        <v>42483.015694444446</v>
      </c>
      <c r="Q3606" s="8">
        <f t="shared" si="565"/>
        <v>42483</v>
      </c>
      <c r="R3606" s="9">
        <f t="shared" si="566"/>
        <v>1.5694444446125999E-2</v>
      </c>
      <c r="S3606" t="b">
        <v>0</v>
      </c>
      <c r="T3606">
        <v>69</v>
      </c>
      <c r="U3606">
        <f t="shared" si="567"/>
        <v>69</v>
      </c>
      <c r="V3606" t="str">
        <f t="shared" si="568"/>
        <v/>
      </c>
      <c r="W3606" t="b">
        <v>1</v>
      </c>
      <c r="X3606" t="s">
        <v>8269</v>
      </c>
      <c r="Y3606" s="3">
        <f t="shared" si="569"/>
        <v>1.1283333333333334</v>
      </c>
      <c r="Z3606" s="4">
        <f t="shared" si="562"/>
        <v>49.05797101449275</v>
      </c>
      <c r="AA3606" t="s">
        <v>8313</v>
      </c>
      <c r="AB3606" t="s">
        <v>8314</v>
      </c>
      <c r="AC3606">
        <f>1</f>
        <v>1</v>
      </c>
    </row>
    <row r="3607" spans="1:29" ht="57.6" x14ac:dyDescent="0.3">
      <c r="A3607">
        <v>3605</v>
      </c>
      <c r="B3607" s="1" t="s">
        <v>3604</v>
      </c>
      <c r="C3607" s="1" t="s">
        <v>7715</v>
      </c>
      <c r="D3607">
        <v>250</v>
      </c>
      <c r="E3607">
        <f>VLOOKUP(D3607,LU_A!$C$2:$D$13,1,TRUE)</f>
        <v>0</v>
      </c>
      <c r="F3607" t="str">
        <f>VLOOKUP($D3607,LU_A!$C$2:$D$13,2,TRUE)</f>
        <v>SmA</v>
      </c>
      <c r="G3607">
        <v>460</v>
      </c>
      <c r="H3607" t="s">
        <v>8219</v>
      </c>
      <c r="I3607" t="s">
        <v>8225</v>
      </c>
      <c r="J3607" t="s">
        <v>8247</v>
      </c>
      <c r="K3607">
        <v>1455390126</v>
      </c>
      <c r="L3607" s="8">
        <f t="shared" si="560"/>
        <v>42413.793124999997</v>
      </c>
      <c r="M3607" s="8">
        <f t="shared" si="563"/>
        <v>42413</v>
      </c>
      <c r="N3607" s="9">
        <f t="shared" si="564"/>
        <v>0.79312499999650754</v>
      </c>
      <c r="O3607">
        <v>1452798126</v>
      </c>
      <c r="P3607" s="8">
        <f t="shared" si="561"/>
        <v>42383.793124999997</v>
      </c>
      <c r="Q3607" s="8">
        <f t="shared" si="565"/>
        <v>42383</v>
      </c>
      <c r="R3607" s="9">
        <f t="shared" si="566"/>
        <v>0.79312499999650754</v>
      </c>
      <c r="S3607" t="b">
        <v>0</v>
      </c>
      <c r="T3607">
        <v>15</v>
      </c>
      <c r="U3607">
        <f t="shared" si="567"/>
        <v>15</v>
      </c>
      <c r="V3607" t="str">
        <f t="shared" si="568"/>
        <v/>
      </c>
      <c r="W3607" t="b">
        <v>1</v>
      </c>
      <c r="X3607" t="s">
        <v>8269</v>
      </c>
      <c r="Y3607" s="3">
        <f t="shared" si="569"/>
        <v>1.84</v>
      </c>
      <c r="Z3607" s="4">
        <f t="shared" si="562"/>
        <v>30.666666666666668</v>
      </c>
      <c r="AA3607" t="s">
        <v>8313</v>
      </c>
      <c r="AB3607" t="s">
        <v>8314</v>
      </c>
      <c r="AC3607">
        <f>1</f>
        <v>1</v>
      </c>
    </row>
    <row r="3608" spans="1:29" ht="43.2" x14ac:dyDescent="0.3">
      <c r="A3608">
        <v>3606</v>
      </c>
      <c r="B3608" s="1" t="s">
        <v>3605</v>
      </c>
      <c r="C3608" s="1" t="s">
        <v>7716</v>
      </c>
      <c r="D3608">
        <v>3000</v>
      </c>
      <c r="E3608">
        <f>VLOOKUP(D3608,LU_A!$C$2:$D$13,1,TRUE)</f>
        <v>1000</v>
      </c>
      <c r="F3608" t="str">
        <f>VLOOKUP($D3608,LU_A!$C$2:$D$13,2,TRUE)</f>
        <v>SmB</v>
      </c>
      <c r="G3608">
        <v>3908</v>
      </c>
      <c r="H3608" t="s">
        <v>8219</v>
      </c>
      <c r="I3608" t="s">
        <v>8225</v>
      </c>
      <c r="J3608" t="s">
        <v>8247</v>
      </c>
      <c r="K3608">
        <v>1471185057</v>
      </c>
      <c r="L3608" s="8">
        <f t="shared" si="560"/>
        <v>42596.604826388888</v>
      </c>
      <c r="M3608" s="8">
        <f t="shared" si="563"/>
        <v>42596</v>
      </c>
      <c r="N3608" s="9">
        <f t="shared" si="564"/>
        <v>0.60482638888788642</v>
      </c>
      <c r="O3608">
        <v>1468593057</v>
      </c>
      <c r="P3608" s="8">
        <f t="shared" si="561"/>
        <v>42566.604826388888</v>
      </c>
      <c r="Q3608" s="8">
        <f t="shared" si="565"/>
        <v>42566</v>
      </c>
      <c r="R3608" s="9">
        <f t="shared" si="566"/>
        <v>0.60482638888788642</v>
      </c>
      <c r="S3608" t="b">
        <v>0</v>
      </c>
      <c r="T3608">
        <v>64</v>
      </c>
      <c r="U3608">
        <f t="shared" si="567"/>
        <v>64</v>
      </c>
      <c r="V3608" t="str">
        <f t="shared" si="568"/>
        <v/>
      </c>
      <c r="W3608" t="b">
        <v>1</v>
      </c>
      <c r="X3608" t="s">
        <v>8269</v>
      </c>
      <c r="Y3608" s="3">
        <f t="shared" si="569"/>
        <v>1.3026666666666666</v>
      </c>
      <c r="Z3608" s="4">
        <f t="shared" si="562"/>
        <v>61.0625</v>
      </c>
      <c r="AA3608" t="s">
        <v>8313</v>
      </c>
      <c r="AB3608" t="s">
        <v>8314</v>
      </c>
      <c r="AC3608">
        <f>1</f>
        <v>1</v>
      </c>
    </row>
    <row r="3609" spans="1:29" ht="28.8" x14ac:dyDescent="0.3">
      <c r="A3609">
        <v>3607</v>
      </c>
      <c r="B3609" s="1" t="s">
        <v>3606</v>
      </c>
      <c r="C3609" s="1" t="s">
        <v>7717</v>
      </c>
      <c r="D3609">
        <v>550</v>
      </c>
      <c r="E3609">
        <f>VLOOKUP(D3609,LU_A!$C$2:$D$13,1,TRUE)</f>
        <v>0</v>
      </c>
      <c r="F3609" t="str">
        <f>VLOOKUP($D3609,LU_A!$C$2:$D$13,2,TRUE)</f>
        <v>SmA</v>
      </c>
      <c r="G3609">
        <v>580</v>
      </c>
      <c r="H3609" t="s">
        <v>8219</v>
      </c>
      <c r="I3609" t="s">
        <v>8225</v>
      </c>
      <c r="J3609" t="s">
        <v>8247</v>
      </c>
      <c r="K3609">
        <v>1450137600</v>
      </c>
      <c r="L3609" s="8">
        <f t="shared" si="560"/>
        <v>42353</v>
      </c>
      <c r="M3609" s="8">
        <f t="shared" si="563"/>
        <v>42353</v>
      </c>
      <c r="N3609" s="9">
        <f t="shared" si="564"/>
        <v>0</v>
      </c>
      <c r="O3609">
        <v>1448924882</v>
      </c>
      <c r="P3609" s="8">
        <f t="shared" si="561"/>
        <v>42338.963912037041</v>
      </c>
      <c r="Q3609" s="8">
        <f t="shared" si="565"/>
        <v>42338</v>
      </c>
      <c r="R3609" s="9">
        <f t="shared" si="566"/>
        <v>0.96391203704115469</v>
      </c>
      <c r="S3609" t="b">
        <v>0</v>
      </c>
      <c r="T3609">
        <v>20</v>
      </c>
      <c r="U3609">
        <f t="shared" si="567"/>
        <v>20</v>
      </c>
      <c r="V3609" t="str">
        <f t="shared" si="568"/>
        <v/>
      </c>
      <c r="W3609" t="b">
        <v>1</v>
      </c>
      <c r="X3609" t="s">
        <v>8269</v>
      </c>
      <c r="Y3609" s="3">
        <f t="shared" si="569"/>
        <v>1.0545454545454545</v>
      </c>
      <c r="Z3609" s="4">
        <f t="shared" si="562"/>
        <v>29</v>
      </c>
      <c r="AA3609" t="s">
        <v>8313</v>
      </c>
      <c r="AB3609" t="s">
        <v>8314</v>
      </c>
      <c r="AC3609">
        <f>1</f>
        <v>1</v>
      </c>
    </row>
    <row r="3610" spans="1:29" ht="43.2" x14ac:dyDescent="0.3">
      <c r="A3610">
        <v>3608</v>
      </c>
      <c r="B3610" s="1" t="s">
        <v>3607</v>
      </c>
      <c r="C3610" s="1" t="s">
        <v>7718</v>
      </c>
      <c r="D3610">
        <v>800</v>
      </c>
      <c r="E3610">
        <f>VLOOKUP(D3610,LU_A!$C$2:$D$13,1,TRUE)</f>
        <v>0</v>
      </c>
      <c r="F3610" t="str">
        <f>VLOOKUP($D3610,LU_A!$C$2:$D$13,2,TRUE)</f>
        <v>SmA</v>
      </c>
      <c r="G3610">
        <v>800</v>
      </c>
      <c r="H3610" t="s">
        <v>8219</v>
      </c>
      <c r="I3610" t="s">
        <v>8225</v>
      </c>
      <c r="J3610" t="s">
        <v>8247</v>
      </c>
      <c r="K3610">
        <v>1466172000</v>
      </c>
      <c r="L3610" s="8">
        <f t="shared" si="560"/>
        <v>42538.583333333328</v>
      </c>
      <c r="M3610" s="8">
        <f t="shared" si="563"/>
        <v>42538</v>
      </c>
      <c r="N3610" s="9">
        <f t="shared" si="564"/>
        <v>0.58333333332848269</v>
      </c>
      <c r="O3610">
        <v>1463418090</v>
      </c>
      <c r="P3610" s="8">
        <f t="shared" si="561"/>
        <v>42506.709375000006</v>
      </c>
      <c r="Q3610" s="8">
        <f t="shared" si="565"/>
        <v>42506</v>
      </c>
      <c r="R3610" s="9">
        <f t="shared" si="566"/>
        <v>0.70937500000582077</v>
      </c>
      <c r="S3610" t="b">
        <v>0</v>
      </c>
      <c r="T3610">
        <v>27</v>
      </c>
      <c r="U3610">
        <f t="shared" si="567"/>
        <v>27</v>
      </c>
      <c r="V3610" t="str">
        <f t="shared" si="568"/>
        <v/>
      </c>
      <c r="W3610" t="b">
        <v>1</v>
      </c>
      <c r="X3610" t="s">
        <v>8269</v>
      </c>
      <c r="Y3610" s="3">
        <f t="shared" si="569"/>
        <v>1</v>
      </c>
      <c r="Z3610" s="4">
        <f t="shared" si="562"/>
        <v>29.62962962962963</v>
      </c>
      <c r="AA3610" t="s">
        <v>8313</v>
      </c>
      <c r="AB3610" t="s">
        <v>8314</v>
      </c>
      <c r="AC3610">
        <f>1</f>
        <v>1</v>
      </c>
    </row>
    <row r="3611" spans="1:29" ht="43.2" x14ac:dyDescent="0.3">
      <c r="A3611">
        <v>3609</v>
      </c>
      <c r="B3611" s="1" t="s">
        <v>3608</v>
      </c>
      <c r="C3611" s="1" t="s">
        <v>7719</v>
      </c>
      <c r="D3611">
        <v>1960</v>
      </c>
      <c r="E3611">
        <f>VLOOKUP(D3611,LU_A!$C$2:$D$13,1,TRUE)</f>
        <v>1000</v>
      </c>
      <c r="F3611" t="str">
        <f>VLOOKUP($D3611,LU_A!$C$2:$D$13,2,TRUE)</f>
        <v>SmB</v>
      </c>
      <c r="G3611">
        <v>3005</v>
      </c>
      <c r="H3611" t="s">
        <v>8219</v>
      </c>
      <c r="I3611" t="s">
        <v>8225</v>
      </c>
      <c r="J3611" t="s">
        <v>8247</v>
      </c>
      <c r="K3611">
        <v>1459378085</v>
      </c>
      <c r="L3611" s="8">
        <f t="shared" si="560"/>
        <v>42459.950057870374</v>
      </c>
      <c r="M3611" s="8">
        <f t="shared" si="563"/>
        <v>42459</v>
      </c>
      <c r="N3611" s="9">
        <f t="shared" si="564"/>
        <v>0.95005787037371192</v>
      </c>
      <c r="O3611">
        <v>1456789685</v>
      </c>
      <c r="P3611" s="8">
        <f t="shared" si="561"/>
        <v>42429.991724537031</v>
      </c>
      <c r="Q3611" s="8">
        <f t="shared" si="565"/>
        <v>42429</v>
      </c>
      <c r="R3611" s="9">
        <f t="shared" si="566"/>
        <v>0.99172453703067731</v>
      </c>
      <c r="S3611" t="b">
        <v>0</v>
      </c>
      <c r="T3611">
        <v>21</v>
      </c>
      <c r="U3611">
        <f t="shared" si="567"/>
        <v>21</v>
      </c>
      <c r="V3611" t="str">
        <f t="shared" si="568"/>
        <v/>
      </c>
      <c r="W3611" t="b">
        <v>1</v>
      </c>
      <c r="X3611" t="s">
        <v>8269</v>
      </c>
      <c r="Y3611" s="3">
        <f t="shared" si="569"/>
        <v>1.5331632653061225</v>
      </c>
      <c r="Z3611" s="4">
        <f t="shared" si="562"/>
        <v>143.0952380952381</v>
      </c>
      <c r="AA3611" t="s">
        <v>8313</v>
      </c>
      <c r="AB3611" t="s">
        <v>8314</v>
      </c>
      <c r="AC3611">
        <f>1</f>
        <v>1</v>
      </c>
    </row>
    <row r="3612" spans="1:29" ht="43.2" x14ac:dyDescent="0.3">
      <c r="A3612">
        <v>3610</v>
      </c>
      <c r="B3612" s="1" t="s">
        <v>3609</v>
      </c>
      <c r="C3612" s="1" t="s">
        <v>7720</v>
      </c>
      <c r="D3612">
        <v>1000</v>
      </c>
      <c r="E3612">
        <f>VLOOKUP(D3612,LU_A!$C$2:$D$13,1,TRUE)</f>
        <v>1000</v>
      </c>
      <c r="F3612" t="str">
        <f>VLOOKUP($D3612,LU_A!$C$2:$D$13,2,TRUE)</f>
        <v>SmB</v>
      </c>
      <c r="G3612">
        <v>1623</v>
      </c>
      <c r="H3612" t="s">
        <v>8219</v>
      </c>
      <c r="I3612" t="s">
        <v>8225</v>
      </c>
      <c r="J3612" t="s">
        <v>8247</v>
      </c>
      <c r="K3612">
        <v>1439806936</v>
      </c>
      <c r="L3612" s="8">
        <f t="shared" si="560"/>
        <v>42233.432129629626</v>
      </c>
      <c r="M3612" s="8">
        <f t="shared" si="563"/>
        <v>42233</v>
      </c>
      <c r="N3612" s="9">
        <f t="shared" si="564"/>
        <v>0.432129629625706</v>
      </c>
      <c r="O3612">
        <v>1437214936</v>
      </c>
      <c r="P3612" s="8">
        <f t="shared" si="561"/>
        <v>42203.432129629626</v>
      </c>
      <c r="Q3612" s="8">
        <f t="shared" si="565"/>
        <v>42203</v>
      </c>
      <c r="R3612" s="9">
        <f t="shared" si="566"/>
        <v>0.432129629625706</v>
      </c>
      <c r="S3612" t="b">
        <v>0</v>
      </c>
      <c r="T3612">
        <v>31</v>
      </c>
      <c r="U3612">
        <f t="shared" si="567"/>
        <v>31</v>
      </c>
      <c r="V3612" t="str">
        <f t="shared" si="568"/>
        <v/>
      </c>
      <c r="W3612" t="b">
        <v>1</v>
      </c>
      <c r="X3612" t="s">
        <v>8269</v>
      </c>
      <c r="Y3612" s="3">
        <f t="shared" si="569"/>
        <v>1.623</v>
      </c>
      <c r="Z3612" s="4">
        <f t="shared" si="562"/>
        <v>52.354838709677416</v>
      </c>
      <c r="AA3612" t="s">
        <v>8313</v>
      </c>
      <c r="AB3612" t="s">
        <v>8314</v>
      </c>
      <c r="AC3612">
        <f>1</f>
        <v>1</v>
      </c>
    </row>
    <row r="3613" spans="1:29" ht="43.2" x14ac:dyDescent="0.3">
      <c r="A3613">
        <v>3611</v>
      </c>
      <c r="B3613" s="1" t="s">
        <v>3610</v>
      </c>
      <c r="C3613" s="1" t="s">
        <v>7721</v>
      </c>
      <c r="D3613">
        <v>2500</v>
      </c>
      <c r="E3613">
        <f>VLOOKUP(D3613,LU_A!$C$2:$D$13,1,TRUE)</f>
        <v>1000</v>
      </c>
      <c r="F3613" t="str">
        <f>VLOOKUP($D3613,LU_A!$C$2:$D$13,2,TRUE)</f>
        <v>SmB</v>
      </c>
      <c r="G3613">
        <v>3400</v>
      </c>
      <c r="H3613" t="s">
        <v>8219</v>
      </c>
      <c r="I3613" t="s">
        <v>8225</v>
      </c>
      <c r="J3613" t="s">
        <v>8247</v>
      </c>
      <c r="K3613">
        <v>1428483201</v>
      </c>
      <c r="L3613" s="8">
        <f t="shared" si="560"/>
        <v>42102.370381944449</v>
      </c>
      <c r="M3613" s="8">
        <f t="shared" si="563"/>
        <v>42102</v>
      </c>
      <c r="N3613" s="9">
        <f t="shared" si="564"/>
        <v>0.37038194444903638</v>
      </c>
      <c r="O3613">
        <v>1425891201</v>
      </c>
      <c r="P3613" s="8">
        <f t="shared" si="561"/>
        <v>42072.370381944449</v>
      </c>
      <c r="Q3613" s="8">
        <f t="shared" si="565"/>
        <v>42072</v>
      </c>
      <c r="R3613" s="9">
        <f t="shared" si="566"/>
        <v>0.37038194444903638</v>
      </c>
      <c r="S3613" t="b">
        <v>0</v>
      </c>
      <c r="T3613">
        <v>51</v>
      </c>
      <c r="U3613">
        <f t="shared" si="567"/>
        <v>51</v>
      </c>
      <c r="V3613" t="str">
        <f t="shared" si="568"/>
        <v/>
      </c>
      <c r="W3613" t="b">
        <v>1</v>
      </c>
      <c r="X3613" t="s">
        <v>8269</v>
      </c>
      <c r="Y3613" s="3">
        <f t="shared" si="569"/>
        <v>1.36</v>
      </c>
      <c r="Z3613" s="4">
        <f t="shared" si="562"/>
        <v>66.666666666666671</v>
      </c>
      <c r="AA3613" t="s">
        <v>8313</v>
      </c>
      <c r="AB3613" t="s">
        <v>8314</v>
      </c>
      <c r="AC3613">
        <f>1</f>
        <v>1</v>
      </c>
    </row>
    <row r="3614" spans="1:29" ht="43.2" x14ac:dyDescent="0.3">
      <c r="A3614">
        <v>3612</v>
      </c>
      <c r="B3614" s="1" t="s">
        <v>3611</v>
      </c>
      <c r="C3614" s="1" t="s">
        <v>7722</v>
      </c>
      <c r="D3614">
        <v>5000</v>
      </c>
      <c r="E3614">
        <f>VLOOKUP(D3614,LU_A!$C$2:$D$13,1,TRUE)</f>
        <v>5000</v>
      </c>
      <c r="F3614" t="str">
        <f>VLOOKUP($D3614,LU_A!$C$2:$D$13,2,TRUE)</f>
        <v>SmC</v>
      </c>
      <c r="G3614">
        <v>7220</v>
      </c>
      <c r="H3614" t="s">
        <v>8219</v>
      </c>
      <c r="I3614" t="s">
        <v>8229</v>
      </c>
      <c r="J3614" t="s">
        <v>8251</v>
      </c>
      <c r="K3614">
        <v>1402334811</v>
      </c>
      <c r="L3614" s="8">
        <f t="shared" si="560"/>
        <v>41799.726979166669</v>
      </c>
      <c r="M3614" s="8">
        <f t="shared" si="563"/>
        <v>41799</v>
      </c>
      <c r="N3614" s="9">
        <f t="shared" si="564"/>
        <v>0.72697916666948004</v>
      </c>
      <c r="O3614">
        <v>1401470811</v>
      </c>
      <c r="P3614" s="8">
        <f t="shared" si="561"/>
        <v>41789.726979166669</v>
      </c>
      <c r="Q3614" s="8">
        <f t="shared" si="565"/>
        <v>41789</v>
      </c>
      <c r="R3614" s="9">
        <f t="shared" si="566"/>
        <v>0.72697916666948004</v>
      </c>
      <c r="S3614" t="b">
        <v>0</v>
      </c>
      <c r="T3614">
        <v>57</v>
      </c>
      <c r="U3614">
        <f t="shared" si="567"/>
        <v>57</v>
      </c>
      <c r="V3614" t="str">
        <f t="shared" si="568"/>
        <v/>
      </c>
      <c r="W3614" t="b">
        <v>1</v>
      </c>
      <c r="X3614" t="s">
        <v>8269</v>
      </c>
      <c r="Y3614" s="3">
        <f t="shared" si="569"/>
        <v>1.444</v>
      </c>
      <c r="Z3614" s="4">
        <f t="shared" si="562"/>
        <v>126.66666666666667</v>
      </c>
      <c r="AA3614" t="s">
        <v>8313</v>
      </c>
      <c r="AB3614" t="s">
        <v>8314</v>
      </c>
      <c r="AC3614">
        <f>1</f>
        <v>1</v>
      </c>
    </row>
    <row r="3615" spans="1:29" ht="43.2" x14ac:dyDescent="0.3">
      <c r="A3615">
        <v>3613</v>
      </c>
      <c r="B3615" s="1" t="s">
        <v>3612</v>
      </c>
      <c r="C3615" s="1" t="s">
        <v>7723</v>
      </c>
      <c r="D3615">
        <v>1250</v>
      </c>
      <c r="E3615">
        <f>VLOOKUP(D3615,LU_A!$C$2:$D$13,1,TRUE)</f>
        <v>1000</v>
      </c>
      <c r="F3615" t="str">
        <f>VLOOKUP($D3615,LU_A!$C$2:$D$13,2,TRUE)</f>
        <v>SmB</v>
      </c>
      <c r="G3615">
        <v>1250</v>
      </c>
      <c r="H3615" t="s">
        <v>8219</v>
      </c>
      <c r="I3615" t="s">
        <v>8224</v>
      </c>
      <c r="J3615" t="s">
        <v>8246</v>
      </c>
      <c r="K3615">
        <v>1403964574</v>
      </c>
      <c r="L3615" s="8">
        <f t="shared" si="560"/>
        <v>41818.58997685185</v>
      </c>
      <c r="M3615" s="8">
        <f t="shared" si="563"/>
        <v>41818</v>
      </c>
      <c r="N3615" s="9">
        <f t="shared" si="564"/>
        <v>0.58997685185022419</v>
      </c>
      <c r="O3615">
        <v>1401372574</v>
      </c>
      <c r="P3615" s="8">
        <f t="shared" si="561"/>
        <v>41788.58997685185</v>
      </c>
      <c r="Q3615" s="8">
        <f t="shared" si="565"/>
        <v>41788</v>
      </c>
      <c r="R3615" s="9">
        <f t="shared" si="566"/>
        <v>0.58997685185022419</v>
      </c>
      <c r="S3615" t="b">
        <v>0</v>
      </c>
      <c r="T3615">
        <v>20</v>
      </c>
      <c r="U3615">
        <f t="shared" si="567"/>
        <v>20</v>
      </c>
      <c r="V3615" t="str">
        <f t="shared" si="568"/>
        <v/>
      </c>
      <c r="W3615" t="b">
        <v>1</v>
      </c>
      <c r="X3615" t="s">
        <v>8269</v>
      </c>
      <c r="Y3615" s="3">
        <f t="shared" si="569"/>
        <v>1</v>
      </c>
      <c r="Z3615" s="4">
        <f t="shared" si="562"/>
        <v>62.5</v>
      </c>
      <c r="AA3615" t="s">
        <v>8313</v>
      </c>
      <c r="AB3615" t="s">
        <v>8314</v>
      </c>
      <c r="AC3615">
        <f>1</f>
        <v>1</v>
      </c>
    </row>
    <row r="3616" spans="1:29" ht="43.2" x14ac:dyDescent="0.3">
      <c r="A3616">
        <v>3614</v>
      </c>
      <c r="B3616" s="1" t="s">
        <v>3439</v>
      </c>
      <c r="C3616" s="1" t="s">
        <v>7724</v>
      </c>
      <c r="D3616">
        <v>2500</v>
      </c>
      <c r="E3616">
        <f>VLOOKUP(D3616,LU_A!$C$2:$D$13,1,TRUE)</f>
        <v>1000</v>
      </c>
      <c r="F3616" t="str">
        <f>VLOOKUP($D3616,LU_A!$C$2:$D$13,2,TRUE)</f>
        <v>SmB</v>
      </c>
      <c r="G3616">
        <v>2520</v>
      </c>
      <c r="H3616" t="s">
        <v>8219</v>
      </c>
      <c r="I3616" t="s">
        <v>8224</v>
      </c>
      <c r="J3616" t="s">
        <v>8246</v>
      </c>
      <c r="K3616">
        <v>1434675616</v>
      </c>
      <c r="L3616" s="8">
        <f t="shared" si="560"/>
        <v>42174.041851851856</v>
      </c>
      <c r="M3616" s="8">
        <f t="shared" si="563"/>
        <v>42174</v>
      </c>
      <c r="N3616" s="9">
        <f t="shared" si="564"/>
        <v>4.1851851856335998E-2</v>
      </c>
      <c r="O3616">
        <v>1432083616</v>
      </c>
      <c r="P3616" s="8">
        <f t="shared" si="561"/>
        <v>42144.041851851856</v>
      </c>
      <c r="Q3616" s="8">
        <f t="shared" si="565"/>
        <v>42144</v>
      </c>
      <c r="R3616" s="9">
        <f t="shared" si="566"/>
        <v>4.1851851856335998E-2</v>
      </c>
      <c r="S3616" t="b">
        <v>0</v>
      </c>
      <c r="T3616">
        <v>71</v>
      </c>
      <c r="U3616">
        <f t="shared" si="567"/>
        <v>71</v>
      </c>
      <c r="V3616" t="str">
        <f t="shared" si="568"/>
        <v/>
      </c>
      <c r="W3616" t="b">
        <v>1</v>
      </c>
      <c r="X3616" t="s">
        <v>8269</v>
      </c>
      <c r="Y3616" s="3">
        <f t="shared" si="569"/>
        <v>1.008</v>
      </c>
      <c r="Z3616" s="4">
        <f t="shared" si="562"/>
        <v>35.492957746478872</v>
      </c>
      <c r="AA3616" t="s">
        <v>8313</v>
      </c>
      <c r="AB3616" t="s">
        <v>8314</v>
      </c>
      <c r="AC3616">
        <f>1</f>
        <v>1</v>
      </c>
    </row>
    <row r="3617" spans="1:29" ht="43.2" x14ac:dyDescent="0.3">
      <c r="A3617">
        <v>3615</v>
      </c>
      <c r="B3617" s="1" t="s">
        <v>3613</v>
      </c>
      <c r="C3617" s="1" t="s">
        <v>7725</v>
      </c>
      <c r="D3617">
        <v>2500</v>
      </c>
      <c r="E3617">
        <f>VLOOKUP(D3617,LU_A!$C$2:$D$13,1,TRUE)</f>
        <v>1000</v>
      </c>
      <c r="F3617" t="str">
        <f>VLOOKUP($D3617,LU_A!$C$2:$D$13,2,TRUE)</f>
        <v>SmB</v>
      </c>
      <c r="G3617">
        <v>2670</v>
      </c>
      <c r="H3617" t="s">
        <v>8219</v>
      </c>
      <c r="I3617" t="s">
        <v>8225</v>
      </c>
      <c r="J3617" t="s">
        <v>8247</v>
      </c>
      <c r="K3617">
        <v>1449756896</v>
      </c>
      <c r="L3617" s="8">
        <f t="shared" si="560"/>
        <v>42348.593703703707</v>
      </c>
      <c r="M3617" s="8">
        <f t="shared" si="563"/>
        <v>42348</v>
      </c>
      <c r="N3617" s="9">
        <f t="shared" si="564"/>
        <v>0.59370370370743331</v>
      </c>
      <c r="O3617">
        <v>1447164896</v>
      </c>
      <c r="P3617" s="8">
        <f t="shared" si="561"/>
        <v>42318.593703703707</v>
      </c>
      <c r="Q3617" s="8">
        <f t="shared" si="565"/>
        <v>42318</v>
      </c>
      <c r="R3617" s="9">
        <f t="shared" si="566"/>
        <v>0.59370370370743331</v>
      </c>
      <c r="S3617" t="b">
        <v>0</v>
      </c>
      <c r="T3617">
        <v>72</v>
      </c>
      <c r="U3617">
        <f t="shared" si="567"/>
        <v>72</v>
      </c>
      <c r="V3617" t="str">
        <f t="shared" si="568"/>
        <v/>
      </c>
      <c r="W3617" t="b">
        <v>1</v>
      </c>
      <c r="X3617" t="s">
        <v>8269</v>
      </c>
      <c r="Y3617" s="3">
        <f t="shared" si="569"/>
        <v>1.0680000000000001</v>
      </c>
      <c r="Z3617" s="4">
        <f t="shared" si="562"/>
        <v>37.083333333333336</v>
      </c>
      <c r="AA3617" t="s">
        <v>8313</v>
      </c>
      <c r="AB3617" t="s">
        <v>8314</v>
      </c>
      <c r="AC3617">
        <f>1</f>
        <v>1</v>
      </c>
    </row>
    <row r="3618" spans="1:29" ht="43.2" x14ac:dyDescent="0.3">
      <c r="A3618">
        <v>3616</v>
      </c>
      <c r="B3618" s="1" t="s">
        <v>3614</v>
      </c>
      <c r="C3618" s="1" t="s">
        <v>7726</v>
      </c>
      <c r="D3618">
        <v>2500</v>
      </c>
      <c r="E3618">
        <f>VLOOKUP(D3618,LU_A!$C$2:$D$13,1,TRUE)</f>
        <v>1000</v>
      </c>
      <c r="F3618" t="str">
        <f>VLOOKUP($D3618,LU_A!$C$2:$D$13,2,TRUE)</f>
        <v>SmB</v>
      </c>
      <c r="G3618">
        <v>3120</v>
      </c>
      <c r="H3618" t="s">
        <v>8219</v>
      </c>
      <c r="I3618" t="s">
        <v>8225</v>
      </c>
      <c r="J3618" t="s">
        <v>8247</v>
      </c>
      <c r="K3618">
        <v>1426801664</v>
      </c>
      <c r="L3618" s="8">
        <f t="shared" si="560"/>
        <v>42082.908148148148</v>
      </c>
      <c r="M3618" s="8">
        <f t="shared" si="563"/>
        <v>42082</v>
      </c>
      <c r="N3618" s="9">
        <f t="shared" si="564"/>
        <v>0.90814814814802958</v>
      </c>
      <c r="O3618">
        <v>1424213264</v>
      </c>
      <c r="P3618" s="8">
        <f t="shared" si="561"/>
        <v>42052.949814814812</v>
      </c>
      <c r="Q3618" s="8">
        <f t="shared" si="565"/>
        <v>42052</v>
      </c>
      <c r="R3618" s="9">
        <f t="shared" si="566"/>
        <v>0.94981481481227092</v>
      </c>
      <c r="S3618" t="b">
        <v>0</v>
      </c>
      <c r="T3618">
        <v>45</v>
      </c>
      <c r="U3618">
        <f t="shared" si="567"/>
        <v>45</v>
      </c>
      <c r="V3618" t="str">
        <f t="shared" si="568"/>
        <v/>
      </c>
      <c r="W3618" t="b">
        <v>1</v>
      </c>
      <c r="X3618" t="s">
        <v>8269</v>
      </c>
      <c r="Y3618" s="3">
        <f t="shared" si="569"/>
        <v>1.248</v>
      </c>
      <c r="Z3618" s="4">
        <f t="shared" si="562"/>
        <v>69.333333333333329</v>
      </c>
      <c r="AA3618" t="s">
        <v>8313</v>
      </c>
      <c r="AB3618" t="s">
        <v>8314</v>
      </c>
      <c r="AC3618">
        <f>1</f>
        <v>1</v>
      </c>
    </row>
    <row r="3619" spans="1:29" ht="43.2" x14ac:dyDescent="0.3">
      <c r="A3619">
        <v>3617</v>
      </c>
      <c r="B3619" s="1" t="s">
        <v>3615</v>
      </c>
      <c r="C3619" s="1" t="s">
        <v>7727</v>
      </c>
      <c r="D3619">
        <v>740</v>
      </c>
      <c r="E3619">
        <f>VLOOKUP(D3619,LU_A!$C$2:$D$13,1,TRUE)</f>
        <v>0</v>
      </c>
      <c r="F3619" t="str">
        <f>VLOOKUP($D3619,LU_A!$C$2:$D$13,2,TRUE)</f>
        <v>SmA</v>
      </c>
      <c r="G3619">
        <v>880</v>
      </c>
      <c r="H3619" t="s">
        <v>8219</v>
      </c>
      <c r="I3619" t="s">
        <v>8225</v>
      </c>
      <c r="J3619" t="s">
        <v>8247</v>
      </c>
      <c r="K3619">
        <v>1488240000</v>
      </c>
      <c r="L3619" s="8">
        <f t="shared" si="560"/>
        <v>42794</v>
      </c>
      <c r="M3619" s="8">
        <f t="shared" si="563"/>
        <v>42794</v>
      </c>
      <c r="N3619" s="9">
        <f t="shared" si="564"/>
        <v>0</v>
      </c>
      <c r="O3619">
        <v>1486996729</v>
      </c>
      <c r="P3619" s="8">
        <f t="shared" si="561"/>
        <v>42779.610289351855</v>
      </c>
      <c r="Q3619" s="8">
        <f t="shared" si="565"/>
        <v>42779</v>
      </c>
      <c r="R3619" s="9">
        <f t="shared" si="566"/>
        <v>0.61028935185458977</v>
      </c>
      <c r="S3619" t="b">
        <v>0</v>
      </c>
      <c r="T3619">
        <v>51</v>
      </c>
      <c r="U3619">
        <f t="shared" si="567"/>
        <v>51</v>
      </c>
      <c r="V3619" t="str">
        <f t="shared" si="568"/>
        <v/>
      </c>
      <c r="W3619" t="b">
        <v>1</v>
      </c>
      <c r="X3619" t="s">
        <v>8269</v>
      </c>
      <c r="Y3619" s="3">
        <f t="shared" si="569"/>
        <v>1.1891891891891893</v>
      </c>
      <c r="Z3619" s="4">
        <f t="shared" si="562"/>
        <v>17.254901960784313</v>
      </c>
      <c r="AA3619" t="s">
        <v>8313</v>
      </c>
      <c r="AB3619" t="s">
        <v>8314</v>
      </c>
      <c r="AC3619">
        <f>1</f>
        <v>1</v>
      </c>
    </row>
    <row r="3620" spans="1:29" ht="43.2" x14ac:dyDescent="0.3">
      <c r="A3620">
        <v>3618</v>
      </c>
      <c r="B3620" s="1" t="s">
        <v>3616</v>
      </c>
      <c r="C3620" s="1" t="s">
        <v>7728</v>
      </c>
      <c r="D3620">
        <v>2000</v>
      </c>
      <c r="E3620">
        <f>VLOOKUP(D3620,LU_A!$C$2:$D$13,1,TRUE)</f>
        <v>1000</v>
      </c>
      <c r="F3620" t="str">
        <f>VLOOKUP($D3620,LU_A!$C$2:$D$13,2,TRUE)</f>
        <v>SmB</v>
      </c>
      <c r="G3620">
        <v>2020</v>
      </c>
      <c r="H3620" t="s">
        <v>8219</v>
      </c>
      <c r="I3620" t="s">
        <v>8225</v>
      </c>
      <c r="J3620" t="s">
        <v>8247</v>
      </c>
      <c r="K3620">
        <v>1433343850</v>
      </c>
      <c r="L3620" s="8">
        <f t="shared" si="560"/>
        <v>42158.627893518518</v>
      </c>
      <c r="M3620" s="8">
        <f t="shared" si="563"/>
        <v>42158</v>
      </c>
      <c r="N3620" s="9">
        <f t="shared" si="564"/>
        <v>0.62789351851824904</v>
      </c>
      <c r="O3620">
        <v>1430751850</v>
      </c>
      <c r="P3620" s="8">
        <f t="shared" si="561"/>
        <v>42128.627893518518</v>
      </c>
      <c r="Q3620" s="8">
        <f t="shared" si="565"/>
        <v>42128</v>
      </c>
      <c r="R3620" s="9">
        <f t="shared" si="566"/>
        <v>0.62789351851824904</v>
      </c>
      <c r="S3620" t="b">
        <v>0</v>
      </c>
      <c r="T3620">
        <v>56</v>
      </c>
      <c r="U3620">
        <f t="shared" si="567"/>
        <v>56</v>
      </c>
      <c r="V3620" t="str">
        <f t="shared" si="568"/>
        <v/>
      </c>
      <c r="W3620" t="b">
        <v>1</v>
      </c>
      <c r="X3620" t="s">
        <v>8269</v>
      </c>
      <c r="Y3620" s="3">
        <f t="shared" si="569"/>
        <v>1.01</v>
      </c>
      <c r="Z3620" s="4">
        <f t="shared" si="562"/>
        <v>36.071428571428569</v>
      </c>
      <c r="AA3620" t="s">
        <v>8313</v>
      </c>
      <c r="AB3620" t="s">
        <v>8314</v>
      </c>
      <c r="AC3620">
        <f>1</f>
        <v>1</v>
      </c>
    </row>
    <row r="3621" spans="1:29" ht="43.2" x14ac:dyDescent="0.3">
      <c r="A3621">
        <v>3619</v>
      </c>
      <c r="B3621" s="1" t="s">
        <v>3617</v>
      </c>
      <c r="C3621" s="1" t="s">
        <v>7729</v>
      </c>
      <c r="D3621">
        <v>1000</v>
      </c>
      <c r="E3621">
        <f>VLOOKUP(D3621,LU_A!$C$2:$D$13,1,TRUE)</f>
        <v>1000</v>
      </c>
      <c r="F3621" t="str">
        <f>VLOOKUP($D3621,LU_A!$C$2:$D$13,2,TRUE)</f>
        <v>SmB</v>
      </c>
      <c r="G3621">
        <v>1130</v>
      </c>
      <c r="H3621" t="s">
        <v>8219</v>
      </c>
      <c r="I3621" t="s">
        <v>8224</v>
      </c>
      <c r="J3621" t="s">
        <v>8246</v>
      </c>
      <c r="K3621">
        <v>1479592800</v>
      </c>
      <c r="L3621" s="8">
        <f t="shared" si="560"/>
        <v>42693.916666666672</v>
      </c>
      <c r="M3621" s="8">
        <f t="shared" si="563"/>
        <v>42693</v>
      </c>
      <c r="N3621" s="9">
        <f t="shared" si="564"/>
        <v>0.91666666667151731</v>
      </c>
      <c r="O3621">
        <v>1476760226</v>
      </c>
      <c r="P3621" s="8">
        <f t="shared" si="561"/>
        <v>42661.132245370376</v>
      </c>
      <c r="Q3621" s="8">
        <f t="shared" si="565"/>
        <v>42661</v>
      </c>
      <c r="R3621" s="9">
        <f t="shared" si="566"/>
        <v>0.13224537037604023</v>
      </c>
      <c r="S3621" t="b">
        <v>0</v>
      </c>
      <c r="T3621">
        <v>17</v>
      </c>
      <c r="U3621">
        <f t="shared" si="567"/>
        <v>17</v>
      </c>
      <c r="V3621" t="str">
        <f t="shared" si="568"/>
        <v/>
      </c>
      <c r="W3621" t="b">
        <v>1</v>
      </c>
      <c r="X3621" t="s">
        <v>8269</v>
      </c>
      <c r="Y3621" s="3">
        <f t="shared" si="569"/>
        <v>1.1299999999999999</v>
      </c>
      <c r="Z3621" s="4">
        <f t="shared" si="562"/>
        <v>66.470588235294116</v>
      </c>
      <c r="AA3621" t="s">
        <v>8313</v>
      </c>
      <c r="AB3621" t="s">
        <v>8314</v>
      </c>
      <c r="AC3621">
        <f>1</f>
        <v>1</v>
      </c>
    </row>
    <row r="3622" spans="1:29" ht="43.2" x14ac:dyDescent="0.3">
      <c r="A3622">
        <v>3620</v>
      </c>
      <c r="B3622" s="1" t="s">
        <v>3618</v>
      </c>
      <c r="C3622" s="1" t="s">
        <v>7730</v>
      </c>
      <c r="D3622">
        <v>10500</v>
      </c>
      <c r="E3622">
        <f>VLOOKUP(D3622,LU_A!$C$2:$D$13,1,TRUE)</f>
        <v>10000</v>
      </c>
      <c r="F3622" t="str">
        <f>VLOOKUP($D3622,LU_A!$C$2:$D$13,2,TRUE)</f>
        <v>SmD</v>
      </c>
      <c r="G3622">
        <v>11045</v>
      </c>
      <c r="H3622" t="s">
        <v>8219</v>
      </c>
      <c r="I3622" t="s">
        <v>8224</v>
      </c>
      <c r="J3622" t="s">
        <v>8246</v>
      </c>
      <c r="K3622">
        <v>1425528000</v>
      </c>
      <c r="L3622" s="8">
        <f t="shared" si="560"/>
        <v>42068.166666666672</v>
      </c>
      <c r="M3622" s="8">
        <f t="shared" si="563"/>
        <v>42068</v>
      </c>
      <c r="N3622" s="9">
        <f t="shared" si="564"/>
        <v>0.16666666667151731</v>
      </c>
      <c r="O3622">
        <v>1422916261</v>
      </c>
      <c r="P3622" s="8">
        <f t="shared" si="561"/>
        <v>42037.938206018516</v>
      </c>
      <c r="Q3622" s="8">
        <f t="shared" si="565"/>
        <v>42037</v>
      </c>
      <c r="R3622" s="9">
        <f t="shared" si="566"/>
        <v>0.93820601851621177</v>
      </c>
      <c r="S3622" t="b">
        <v>0</v>
      </c>
      <c r="T3622">
        <v>197</v>
      </c>
      <c r="U3622">
        <f t="shared" si="567"/>
        <v>197</v>
      </c>
      <c r="V3622" t="str">
        <f t="shared" si="568"/>
        <v/>
      </c>
      <c r="W3622" t="b">
        <v>1</v>
      </c>
      <c r="X3622" t="s">
        <v>8269</v>
      </c>
      <c r="Y3622" s="3">
        <f t="shared" si="569"/>
        <v>1.0519047619047619</v>
      </c>
      <c r="Z3622" s="4">
        <f t="shared" si="562"/>
        <v>56.065989847715734</v>
      </c>
      <c r="AA3622" t="s">
        <v>8313</v>
      </c>
      <c r="AB3622" t="s">
        <v>8314</v>
      </c>
      <c r="AC3622">
        <f>1</f>
        <v>1</v>
      </c>
    </row>
    <row r="3623" spans="1:29" ht="43.2" x14ac:dyDescent="0.3">
      <c r="A3623">
        <v>3621</v>
      </c>
      <c r="B3623" s="1" t="s">
        <v>3619</v>
      </c>
      <c r="C3623" s="1" t="s">
        <v>7731</v>
      </c>
      <c r="D3623">
        <v>3000</v>
      </c>
      <c r="E3623">
        <f>VLOOKUP(D3623,LU_A!$C$2:$D$13,1,TRUE)</f>
        <v>1000</v>
      </c>
      <c r="F3623" t="str">
        <f>VLOOKUP($D3623,LU_A!$C$2:$D$13,2,TRUE)</f>
        <v>SmB</v>
      </c>
      <c r="G3623">
        <v>3292</v>
      </c>
      <c r="H3623" t="s">
        <v>8219</v>
      </c>
      <c r="I3623" t="s">
        <v>8224</v>
      </c>
      <c r="J3623" t="s">
        <v>8246</v>
      </c>
      <c r="K3623">
        <v>1475269200</v>
      </c>
      <c r="L3623" s="8">
        <f t="shared" si="560"/>
        <v>42643.875</v>
      </c>
      <c r="M3623" s="8">
        <f t="shared" si="563"/>
        <v>42643</v>
      </c>
      <c r="N3623" s="9">
        <f t="shared" si="564"/>
        <v>0.875</v>
      </c>
      <c r="O3623">
        <v>1473200844</v>
      </c>
      <c r="P3623" s="8">
        <f t="shared" si="561"/>
        <v>42619.935694444444</v>
      </c>
      <c r="Q3623" s="8">
        <f t="shared" si="565"/>
        <v>42619</v>
      </c>
      <c r="R3623" s="9">
        <f t="shared" si="566"/>
        <v>0.93569444444437977</v>
      </c>
      <c r="S3623" t="b">
        <v>0</v>
      </c>
      <c r="T3623">
        <v>70</v>
      </c>
      <c r="U3623">
        <f t="shared" si="567"/>
        <v>70</v>
      </c>
      <c r="V3623" t="str">
        <f t="shared" si="568"/>
        <v/>
      </c>
      <c r="W3623" t="b">
        <v>1</v>
      </c>
      <c r="X3623" t="s">
        <v>8269</v>
      </c>
      <c r="Y3623" s="3">
        <f t="shared" si="569"/>
        <v>1.0973333333333333</v>
      </c>
      <c r="Z3623" s="4">
        <f t="shared" si="562"/>
        <v>47.028571428571432</v>
      </c>
      <c r="AA3623" t="s">
        <v>8313</v>
      </c>
      <c r="AB3623" t="s">
        <v>8314</v>
      </c>
      <c r="AC3623">
        <f>1</f>
        <v>1</v>
      </c>
    </row>
    <row r="3624" spans="1:29" ht="28.8" x14ac:dyDescent="0.3">
      <c r="A3624">
        <v>3622</v>
      </c>
      <c r="B3624" s="1" t="s">
        <v>3620</v>
      </c>
      <c r="C3624" s="1" t="s">
        <v>7732</v>
      </c>
      <c r="D3624">
        <v>1000</v>
      </c>
      <c r="E3624">
        <f>VLOOKUP(D3624,LU_A!$C$2:$D$13,1,TRUE)</f>
        <v>1000</v>
      </c>
      <c r="F3624" t="str">
        <f>VLOOKUP($D3624,LU_A!$C$2:$D$13,2,TRUE)</f>
        <v>SmB</v>
      </c>
      <c r="G3624">
        <v>1000.99</v>
      </c>
      <c r="H3624" t="s">
        <v>8219</v>
      </c>
      <c r="I3624" t="s">
        <v>8224</v>
      </c>
      <c r="J3624" t="s">
        <v>8246</v>
      </c>
      <c r="K3624">
        <v>1411874580</v>
      </c>
      <c r="L3624" s="8">
        <f t="shared" si="560"/>
        <v>41910.140972222223</v>
      </c>
      <c r="M3624" s="8">
        <f t="shared" si="563"/>
        <v>41910</v>
      </c>
      <c r="N3624" s="9">
        <f t="shared" si="564"/>
        <v>0.14097222222335404</v>
      </c>
      <c r="O3624">
        <v>1409030371</v>
      </c>
      <c r="P3624" s="8">
        <f t="shared" si="561"/>
        <v>41877.221886574072</v>
      </c>
      <c r="Q3624" s="8">
        <f t="shared" si="565"/>
        <v>41877</v>
      </c>
      <c r="R3624" s="9">
        <f t="shared" si="566"/>
        <v>0.22188657407241408</v>
      </c>
      <c r="S3624" t="b">
        <v>0</v>
      </c>
      <c r="T3624">
        <v>21</v>
      </c>
      <c r="U3624">
        <f t="shared" si="567"/>
        <v>21</v>
      </c>
      <c r="V3624" t="str">
        <f t="shared" si="568"/>
        <v/>
      </c>
      <c r="W3624" t="b">
        <v>1</v>
      </c>
      <c r="X3624" t="s">
        <v>8269</v>
      </c>
      <c r="Y3624" s="3">
        <f t="shared" si="569"/>
        <v>1.00099</v>
      </c>
      <c r="Z3624" s="4">
        <f t="shared" si="562"/>
        <v>47.666190476190479</v>
      </c>
      <c r="AA3624" t="s">
        <v>8313</v>
      </c>
      <c r="AB3624" t="s">
        <v>8314</v>
      </c>
      <c r="AC3624">
        <f>1</f>
        <v>1</v>
      </c>
    </row>
    <row r="3625" spans="1:29" ht="28.8" x14ac:dyDescent="0.3">
      <c r="A3625">
        <v>3623</v>
      </c>
      <c r="B3625" s="1" t="s">
        <v>3621</v>
      </c>
      <c r="C3625" s="1" t="s">
        <v>7733</v>
      </c>
      <c r="D3625">
        <v>2500</v>
      </c>
      <c r="E3625">
        <f>VLOOKUP(D3625,LU_A!$C$2:$D$13,1,TRUE)</f>
        <v>1000</v>
      </c>
      <c r="F3625" t="str">
        <f>VLOOKUP($D3625,LU_A!$C$2:$D$13,2,TRUE)</f>
        <v>SmB</v>
      </c>
      <c r="G3625">
        <v>3000</v>
      </c>
      <c r="H3625" t="s">
        <v>8219</v>
      </c>
      <c r="I3625" t="s">
        <v>8224</v>
      </c>
      <c r="J3625" t="s">
        <v>8246</v>
      </c>
      <c r="K3625">
        <v>1406358000</v>
      </c>
      <c r="L3625" s="8">
        <f t="shared" si="560"/>
        <v>41846.291666666664</v>
      </c>
      <c r="M3625" s="8">
        <f t="shared" si="563"/>
        <v>41846</v>
      </c>
      <c r="N3625" s="9">
        <f t="shared" si="564"/>
        <v>0.29166666666424135</v>
      </c>
      <c r="O3625">
        <v>1404841270</v>
      </c>
      <c r="P3625" s="8">
        <f t="shared" si="561"/>
        <v>41828.736921296295</v>
      </c>
      <c r="Q3625" s="8">
        <f t="shared" si="565"/>
        <v>41828</v>
      </c>
      <c r="R3625" s="9">
        <f t="shared" si="566"/>
        <v>0.736921296294895</v>
      </c>
      <c r="S3625" t="b">
        <v>0</v>
      </c>
      <c r="T3625">
        <v>34</v>
      </c>
      <c r="U3625">
        <f t="shared" si="567"/>
        <v>34</v>
      </c>
      <c r="V3625" t="str">
        <f t="shared" si="568"/>
        <v/>
      </c>
      <c r="W3625" t="b">
        <v>1</v>
      </c>
      <c r="X3625" t="s">
        <v>8269</v>
      </c>
      <c r="Y3625" s="3">
        <f t="shared" si="569"/>
        <v>1.2</v>
      </c>
      <c r="Z3625" s="4">
        <f t="shared" si="562"/>
        <v>88.235294117647058</v>
      </c>
      <c r="AA3625" t="s">
        <v>8313</v>
      </c>
      <c r="AB3625" t="s">
        <v>8314</v>
      </c>
      <c r="AC3625">
        <f>1</f>
        <v>1</v>
      </c>
    </row>
    <row r="3626" spans="1:29" ht="72" x14ac:dyDescent="0.3">
      <c r="A3626">
        <v>3624</v>
      </c>
      <c r="B3626" s="1" t="s">
        <v>3622</v>
      </c>
      <c r="C3626" s="1" t="s">
        <v>7734</v>
      </c>
      <c r="D3626">
        <v>3000</v>
      </c>
      <c r="E3626">
        <f>VLOOKUP(D3626,LU_A!$C$2:$D$13,1,TRUE)</f>
        <v>1000</v>
      </c>
      <c r="F3626" t="str">
        <f>VLOOKUP($D3626,LU_A!$C$2:$D$13,2,TRUE)</f>
        <v>SmB</v>
      </c>
      <c r="G3626">
        <v>3148</v>
      </c>
      <c r="H3626" t="s">
        <v>8219</v>
      </c>
      <c r="I3626" t="s">
        <v>8224</v>
      </c>
      <c r="J3626" t="s">
        <v>8246</v>
      </c>
      <c r="K3626">
        <v>1471977290</v>
      </c>
      <c r="L3626" s="8">
        <f t="shared" si="560"/>
        <v>42605.774189814809</v>
      </c>
      <c r="M3626" s="8">
        <f t="shared" si="563"/>
        <v>42605</v>
      </c>
      <c r="N3626" s="9">
        <f t="shared" si="564"/>
        <v>0.77418981480877846</v>
      </c>
      <c r="O3626">
        <v>1466793290</v>
      </c>
      <c r="P3626" s="8">
        <f t="shared" si="561"/>
        <v>42545.774189814809</v>
      </c>
      <c r="Q3626" s="8">
        <f t="shared" si="565"/>
        <v>42545</v>
      </c>
      <c r="R3626" s="9">
        <f t="shared" si="566"/>
        <v>0.77418981480877846</v>
      </c>
      <c r="S3626" t="b">
        <v>0</v>
      </c>
      <c r="T3626">
        <v>39</v>
      </c>
      <c r="U3626">
        <f t="shared" si="567"/>
        <v>39</v>
      </c>
      <c r="V3626" t="str">
        <f t="shared" si="568"/>
        <v/>
      </c>
      <c r="W3626" t="b">
        <v>1</v>
      </c>
      <c r="X3626" t="s">
        <v>8269</v>
      </c>
      <c r="Y3626" s="3">
        <f t="shared" si="569"/>
        <v>1.0493333333333332</v>
      </c>
      <c r="Z3626" s="4">
        <f t="shared" si="562"/>
        <v>80.717948717948715</v>
      </c>
      <c r="AA3626" t="s">
        <v>8313</v>
      </c>
      <c r="AB3626" t="s">
        <v>8314</v>
      </c>
      <c r="AC3626">
        <f>1</f>
        <v>1</v>
      </c>
    </row>
    <row r="3627" spans="1:29" ht="57.6" x14ac:dyDescent="0.3">
      <c r="A3627">
        <v>3625</v>
      </c>
      <c r="B3627" s="1" t="s">
        <v>3623</v>
      </c>
      <c r="C3627" s="1" t="s">
        <v>7735</v>
      </c>
      <c r="D3627">
        <v>3000</v>
      </c>
      <c r="E3627">
        <f>VLOOKUP(D3627,LU_A!$C$2:$D$13,1,TRUE)</f>
        <v>1000</v>
      </c>
      <c r="F3627" t="str">
        <f>VLOOKUP($D3627,LU_A!$C$2:$D$13,2,TRUE)</f>
        <v>SmB</v>
      </c>
      <c r="G3627">
        <v>3080</v>
      </c>
      <c r="H3627" t="s">
        <v>8219</v>
      </c>
      <c r="I3627" t="s">
        <v>8225</v>
      </c>
      <c r="J3627" t="s">
        <v>8247</v>
      </c>
      <c r="K3627">
        <v>1435851577</v>
      </c>
      <c r="L3627" s="8">
        <f t="shared" si="560"/>
        <v>42187.652511574073</v>
      </c>
      <c r="M3627" s="8">
        <f t="shared" si="563"/>
        <v>42187</v>
      </c>
      <c r="N3627" s="9">
        <f t="shared" si="564"/>
        <v>0.65251157407328719</v>
      </c>
      <c r="O3627">
        <v>1433259577</v>
      </c>
      <c r="P3627" s="8">
        <f t="shared" si="561"/>
        <v>42157.652511574073</v>
      </c>
      <c r="Q3627" s="8">
        <f t="shared" si="565"/>
        <v>42157</v>
      </c>
      <c r="R3627" s="9">
        <f t="shared" si="566"/>
        <v>0.65251157407328719</v>
      </c>
      <c r="S3627" t="b">
        <v>0</v>
      </c>
      <c r="T3627">
        <v>78</v>
      </c>
      <c r="U3627">
        <f t="shared" si="567"/>
        <v>78</v>
      </c>
      <c r="V3627" t="str">
        <f t="shared" si="568"/>
        <v/>
      </c>
      <c r="W3627" t="b">
        <v>1</v>
      </c>
      <c r="X3627" t="s">
        <v>8269</v>
      </c>
      <c r="Y3627" s="3">
        <f t="shared" si="569"/>
        <v>1.0266666666666666</v>
      </c>
      <c r="Z3627" s="4">
        <f t="shared" si="562"/>
        <v>39.487179487179489</v>
      </c>
      <c r="AA3627" t="s">
        <v>8313</v>
      </c>
      <c r="AB3627" t="s">
        <v>8314</v>
      </c>
      <c r="AC3627">
        <f>1</f>
        <v>1</v>
      </c>
    </row>
    <row r="3628" spans="1:29" ht="43.2" x14ac:dyDescent="0.3">
      <c r="A3628">
        <v>3626</v>
      </c>
      <c r="B3628" s="1" t="s">
        <v>3624</v>
      </c>
      <c r="C3628" s="1" t="s">
        <v>7736</v>
      </c>
      <c r="D3628">
        <v>4000</v>
      </c>
      <c r="E3628">
        <f>VLOOKUP(D3628,LU_A!$C$2:$D$13,1,TRUE)</f>
        <v>1000</v>
      </c>
      <c r="F3628" t="str">
        <f>VLOOKUP($D3628,LU_A!$C$2:$D$13,2,TRUE)</f>
        <v>SmB</v>
      </c>
      <c r="G3628">
        <v>4073</v>
      </c>
      <c r="H3628" t="s">
        <v>8219</v>
      </c>
      <c r="I3628" t="s">
        <v>8225</v>
      </c>
      <c r="J3628" t="s">
        <v>8247</v>
      </c>
      <c r="K3628">
        <v>1408204857</v>
      </c>
      <c r="L3628" s="8">
        <f t="shared" si="560"/>
        <v>41867.667326388888</v>
      </c>
      <c r="M3628" s="8">
        <f t="shared" si="563"/>
        <v>41867</v>
      </c>
      <c r="N3628" s="9">
        <f t="shared" si="564"/>
        <v>0.66732638888788642</v>
      </c>
      <c r="O3628">
        <v>1406390457</v>
      </c>
      <c r="P3628" s="8">
        <f t="shared" si="561"/>
        <v>41846.667326388888</v>
      </c>
      <c r="Q3628" s="8">
        <f t="shared" si="565"/>
        <v>41846</v>
      </c>
      <c r="R3628" s="9">
        <f t="shared" si="566"/>
        <v>0.66732638888788642</v>
      </c>
      <c r="S3628" t="b">
        <v>0</v>
      </c>
      <c r="T3628">
        <v>48</v>
      </c>
      <c r="U3628">
        <f t="shared" si="567"/>
        <v>48</v>
      </c>
      <c r="V3628" t="str">
        <f t="shared" si="568"/>
        <v/>
      </c>
      <c r="W3628" t="b">
        <v>1</v>
      </c>
      <c r="X3628" t="s">
        <v>8269</v>
      </c>
      <c r="Y3628" s="3">
        <f t="shared" si="569"/>
        <v>1.0182500000000001</v>
      </c>
      <c r="Z3628" s="4">
        <f t="shared" si="562"/>
        <v>84.854166666666671</v>
      </c>
      <c r="AA3628" t="s">
        <v>8313</v>
      </c>
      <c r="AB3628" t="s">
        <v>8314</v>
      </c>
      <c r="AC3628">
        <f>1</f>
        <v>1</v>
      </c>
    </row>
    <row r="3629" spans="1:29" ht="43.2" x14ac:dyDescent="0.3">
      <c r="A3629">
        <v>3627</v>
      </c>
      <c r="B3629" s="1" t="s">
        <v>3625</v>
      </c>
      <c r="C3629" s="1" t="s">
        <v>7737</v>
      </c>
      <c r="D3629">
        <v>2000</v>
      </c>
      <c r="E3629">
        <f>VLOOKUP(D3629,LU_A!$C$2:$D$13,1,TRUE)</f>
        <v>1000</v>
      </c>
      <c r="F3629" t="str">
        <f>VLOOKUP($D3629,LU_A!$C$2:$D$13,2,TRUE)</f>
        <v>SmB</v>
      </c>
      <c r="G3629">
        <v>2000</v>
      </c>
      <c r="H3629" t="s">
        <v>8219</v>
      </c>
      <c r="I3629" t="s">
        <v>8224</v>
      </c>
      <c r="J3629" t="s">
        <v>8246</v>
      </c>
      <c r="K3629">
        <v>1463803140</v>
      </c>
      <c r="L3629" s="8">
        <f t="shared" si="560"/>
        <v>42511.165972222225</v>
      </c>
      <c r="M3629" s="8">
        <f t="shared" si="563"/>
        <v>42511</v>
      </c>
      <c r="N3629" s="9">
        <f t="shared" si="564"/>
        <v>0.16597222222480923</v>
      </c>
      <c r="O3629">
        <v>1459446487</v>
      </c>
      <c r="P3629" s="8">
        <f t="shared" si="561"/>
        <v>42460.741747685184</v>
      </c>
      <c r="Q3629" s="8">
        <f t="shared" si="565"/>
        <v>42460</v>
      </c>
      <c r="R3629" s="9">
        <f t="shared" si="566"/>
        <v>0.74174768518423662</v>
      </c>
      <c r="S3629" t="b">
        <v>0</v>
      </c>
      <c r="T3629">
        <v>29</v>
      </c>
      <c r="U3629">
        <f t="shared" si="567"/>
        <v>29</v>
      </c>
      <c r="V3629" t="str">
        <f t="shared" si="568"/>
        <v/>
      </c>
      <c r="W3629" t="b">
        <v>1</v>
      </c>
      <c r="X3629" t="s">
        <v>8269</v>
      </c>
      <c r="Y3629" s="3">
        <f t="shared" si="569"/>
        <v>1</v>
      </c>
      <c r="Z3629" s="4">
        <f t="shared" si="562"/>
        <v>68.965517241379317</v>
      </c>
      <c r="AA3629" t="s">
        <v>8313</v>
      </c>
      <c r="AB3629" t="s">
        <v>8314</v>
      </c>
      <c r="AC3629">
        <f>1</f>
        <v>1</v>
      </c>
    </row>
    <row r="3630" spans="1:29" ht="43.2" x14ac:dyDescent="0.3">
      <c r="A3630">
        <v>3628</v>
      </c>
      <c r="B3630" s="1" t="s">
        <v>3626</v>
      </c>
      <c r="C3630" s="1" t="s">
        <v>7738</v>
      </c>
      <c r="D3630">
        <v>100000</v>
      </c>
      <c r="E3630">
        <f>VLOOKUP(D3630,LU_A!$C$2:$D$13,1,TRUE)</f>
        <v>50000</v>
      </c>
      <c r="F3630" t="str">
        <f>VLOOKUP($D3630,LU_A!$C$2:$D$13,2,TRUE)</f>
        <v>LgD</v>
      </c>
      <c r="G3630">
        <v>0</v>
      </c>
      <c r="H3630" t="s">
        <v>8221</v>
      </c>
      <c r="I3630" t="s">
        <v>8224</v>
      </c>
      <c r="J3630" t="s">
        <v>8246</v>
      </c>
      <c r="K3630">
        <v>1450040396</v>
      </c>
      <c r="L3630" s="8">
        <f t="shared" si="560"/>
        <v>42351.874953703707</v>
      </c>
      <c r="M3630" s="8">
        <f t="shared" si="563"/>
        <v>42351</v>
      </c>
      <c r="N3630" s="9">
        <f t="shared" si="564"/>
        <v>0.87495370370743331</v>
      </c>
      <c r="O3630">
        <v>1444852796</v>
      </c>
      <c r="P3630" s="8">
        <f t="shared" si="561"/>
        <v>42291.833287037036</v>
      </c>
      <c r="Q3630" s="8">
        <f t="shared" si="565"/>
        <v>42291</v>
      </c>
      <c r="R3630" s="9">
        <f t="shared" si="566"/>
        <v>0.833287037035916</v>
      </c>
      <c r="S3630" t="b">
        <v>0</v>
      </c>
      <c r="T3630">
        <v>0</v>
      </c>
      <c r="U3630" t="str">
        <f t="shared" si="567"/>
        <v/>
      </c>
      <c r="V3630">
        <f t="shared" si="568"/>
        <v>0</v>
      </c>
      <c r="W3630" t="b">
        <v>0</v>
      </c>
      <c r="X3630" t="s">
        <v>8303</v>
      </c>
      <c r="Y3630" s="3">
        <f t="shared" si="569"/>
        <v>0</v>
      </c>
      <c r="Z3630" s="4" t="str">
        <f t="shared" si="562"/>
        <v xml:space="preserve"> </v>
      </c>
      <c r="AA3630" t="s">
        <v>8313</v>
      </c>
      <c r="AB3630" t="s">
        <v>8355</v>
      </c>
      <c r="AC3630">
        <f>1</f>
        <v>1</v>
      </c>
    </row>
    <row r="3631" spans="1:29" ht="57.6" x14ac:dyDescent="0.3">
      <c r="A3631">
        <v>3629</v>
      </c>
      <c r="B3631" s="1" t="s">
        <v>3627</v>
      </c>
      <c r="C3631" s="1" t="s">
        <v>7739</v>
      </c>
      <c r="D3631">
        <v>1000000</v>
      </c>
      <c r="E3631">
        <f>VLOOKUP(D3631,LU_A!$C$2:$D$13,1,TRUE)</f>
        <v>50000</v>
      </c>
      <c r="F3631" t="str">
        <f>VLOOKUP($D3631,LU_A!$C$2:$D$13,2,TRUE)</f>
        <v>LgD</v>
      </c>
      <c r="G3631">
        <v>2</v>
      </c>
      <c r="H3631" t="s">
        <v>8221</v>
      </c>
      <c r="I3631" t="s">
        <v>8224</v>
      </c>
      <c r="J3631" t="s">
        <v>8246</v>
      </c>
      <c r="K3631">
        <v>1462467600</v>
      </c>
      <c r="L3631" s="8">
        <f t="shared" si="560"/>
        <v>42495.708333333328</v>
      </c>
      <c r="M3631" s="8">
        <f t="shared" si="563"/>
        <v>42495</v>
      </c>
      <c r="N3631" s="9">
        <f t="shared" si="564"/>
        <v>0.70833333332848269</v>
      </c>
      <c r="O3631">
        <v>1457403364</v>
      </c>
      <c r="P3631" s="8">
        <f t="shared" si="561"/>
        <v>42437.094490740739</v>
      </c>
      <c r="Q3631" s="8">
        <f t="shared" si="565"/>
        <v>42437</v>
      </c>
      <c r="R3631" s="9">
        <f t="shared" si="566"/>
        <v>9.449074073927477E-2</v>
      </c>
      <c r="S3631" t="b">
        <v>0</v>
      </c>
      <c r="T3631">
        <v>2</v>
      </c>
      <c r="U3631" t="str">
        <f t="shared" si="567"/>
        <v/>
      </c>
      <c r="V3631">
        <f t="shared" si="568"/>
        <v>2</v>
      </c>
      <c r="W3631" t="b">
        <v>0</v>
      </c>
      <c r="X3631" t="s">
        <v>8303</v>
      </c>
      <c r="Y3631" s="3">
        <f t="shared" si="569"/>
        <v>1.9999999999999999E-6</v>
      </c>
      <c r="Z3631" s="4">
        <f t="shared" si="562"/>
        <v>1</v>
      </c>
      <c r="AA3631" t="s">
        <v>8313</v>
      </c>
      <c r="AB3631" t="s">
        <v>8355</v>
      </c>
      <c r="AC3631">
        <f>1</f>
        <v>1</v>
      </c>
    </row>
    <row r="3632" spans="1:29" ht="43.2" x14ac:dyDescent="0.3">
      <c r="A3632">
        <v>3630</v>
      </c>
      <c r="B3632" s="1" t="s">
        <v>3628</v>
      </c>
      <c r="C3632" s="1" t="s">
        <v>7740</v>
      </c>
      <c r="D3632">
        <v>3000</v>
      </c>
      <c r="E3632">
        <f>VLOOKUP(D3632,LU_A!$C$2:$D$13,1,TRUE)</f>
        <v>1000</v>
      </c>
      <c r="F3632" t="str">
        <f>VLOOKUP($D3632,LU_A!$C$2:$D$13,2,TRUE)</f>
        <v>SmB</v>
      </c>
      <c r="G3632">
        <v>1</v>
      </c>
      <c r="H3632" t="s">
        <v>8221</v>
      </c>
      <c r="I3632" t="s">
        <v>8225</v>
      </c>
      <c r="J3632" t="s">
        <v>8247</v>
      </c>
      <c r="K3632">
        <v>1417295990</v>
      </c>
      <c r="L3632" s="8">
        <f t="shared" si="560"/>
        <v>41972.888773148152</v>
      </c>
      <c r="M3632" s="8">
        <f t="shared" si="563"/>
        <v>41972</v>
      </c>
      <c r="N3632" s="9">
        <f t="shared" si="564"/>
        <v>0.88877314815181307</v>
      </c>
      <c r="O3632">
        <v>1414700390</v>
      </c>
      <c r="P3632" s="8">
        <f t="shared" si="561"/>
        <v>41942.84710648148</v>
      </c>
      <c r="Q3632" s="8">
        <f t="shared" si="565"/>
        <v>41942</v>
      </c>
      <c r="R3632" s="9">
        <f t="shared" si="566"/>
        <v>0.84710648148029577</v>
      </c>
      <c r="S3632" t="b">
        <v>0</v>
      </c>
      <c r="T3632">
        <v>1</v>
      </c>
      <c r="U3632" t="str">
        <f t="shared" si="567"/>
        <v/>
      </c>
      <c r="V3632">
        <f t="shared" si="568"/>
        <v>1</v>
      </c>
      <c r="W3632" t="b">
        <v>0</v>
      </c>
      <c r="X3632" t="s">
        <v>8303</v>
      </c>
      <c r="Y3632" s="3">
        <f t="shared" si="569"/>
        <v>3.3333333333333332E-4</v>
      </c>
      <c r="Z3632" s="4">
        <f t="shared" si="562"/>
        <v>1</v>
      </c>
      <c r="AA3632" t="s">
        <v>8313</v>
      </c>
      <c r="AB3632" t="s">
        <v>8355</v>
      </c>
      <c r="AC3632">
        <f>1</f>
        <v>1</v>
      </c>
    </row>
    <row r="3633" spans="1:29" ht="57.6" x14ac:dyDescent="0.3">
      <c r="A3633">
        <v>3631</v>
      </c>
      <c r="B3633" s="1" t="s">
        <v>3629</v>
      </c>
      <c r="C3633" s="1" t="s">
        <v>7741</v>
      </c>
      <c r="D3633">
        <v>17100</v>
      </c>
      <c r="E3633">
        <f>VLOOKUP(D3633,LU_A!$C$2:$D$13,1,TRUE)</f>
        <v>15000</v>
      </c>
      <c r="F3633" t="str">
        <f>VLOOKUP($D3633,LU_A!$C$2:$D$13,2,TRUE)</f>
        <v>MedA</v>
      </c>
      <c r="G3633">
        <v>8725</v>
      </c>
      <c r="H3633" t="s">
        <v>8221</v>
      </c>
      <c r="I3633" t="s">
        <v>8224</v>
      </c>
      <c r="J3633" t="s">
        <v>8246</v>
      </c>
      <c r="K3633">
        <v>1411444740</v>
      </c>
      <c r="L3633" s="8">
        <f t="shared" si="560"/>
        <v>41905.165972222225</v>
      </c>
      <c r="M3633" s="8">
        <f t="shared" si="563"/>
        <v>41905</v>
      </c>
      <c r="N3633" s="9">
        <f t="shared" si="564"/>
        <v>0.16597222222480923</v>
      </c>
      <c r="O3633">
        <v>1409335497</v>
      </c>
      <c r="P3633" s="8">
        <f t="shared" si="561"/>
        <v>41880.753437499996</v>
      </c>
      <c r="Q3633" s="8">
        <f t="shared" si="565"/>
        <v>41880</v>
      </c>
      <c r="R3633" s="9">
        <f t="shared" si="566"/>
        <v>0.75343749999592546</v>
      </c>
      <c r="S3633" t="b">
        <v>0</v>
      </c>
      <c r="T3633">
        <v>59</v>
      </c>
      <c r="U3633" t="str">
        <f t="shared" si="567"/>
        <v/>
      </c>
      <c r="V3633">
        <f t="shared" si="568"/>
        <v>59</v>
      </c>
      <c r="W3633" t="b">
        <v>0</v>
      </c>
      <c r="X3633" t="s">
        <v>8303</v>
      </c>
      <c r="Y3633" s="3">
        <f t="shared" si="569"/>
        <v>0.51023391812865493</v>
      </c>
      <c r="Z3633" s="4">
        <f t="shared" si="562"/>
        <v>147.88135593220338</v>
      </c>
      <c r="AA3633" t="s">
        <v>8313</v>
      </c>
      <c r="AB3633" t="s">
        <v>8355</v>
      </c>
      <c r="AC3633">
        <f>1</f>
        <v>1</v>
      </c>
    </row>
    <row r="3634" spans="1:29" ht="43.2" x14ac:dyDescent="0.3">
      <c r="A3634">
        <v>3632</v>
      </c>
      <c r="B3634" s="1" t="s">
        <v>3630</v>
      </c>
      <c r="C3634" s="1" t="s">
        <v>7742</v>
      </c>
      <c r="D3634">
        <v>500</v>
      </c>
      <c r="E3634">
        <f>VLOOKUP(D3634,LU_A!$C$2:$D$13,1,TRUE)</f>
        <v>0</v>
      </c>
      <c r="F3634" t="str">
        <f>VLOOKUP($D3634,LU_A!$C$2:$D$13,2,TRUE)</f>
        <v>SmA</v>
      </c>
      <c r="G3634">
        <v>100</v>
      </c>
      <c r="H3634" t="s">
        <v>8221</v>
      </c>
      <c r="I3634" t="s">
        <v>8225</v>
      </c>
      <c r="J3634" t="s">
        <v>8247</v>
      </c>
      <c r="K3634">
        <v>1416781749</v>
      </c>
      <c r="L3634" s="8">
        <f t="shared" si="560"/>
        <v>41966.936909722222</v>
      </c>
      <c r="M3634" s="8">
        <f t="shared" si="563"/>
        <v>41966</v>
      </c>
      <c r="N3634" s="9">
        <f t="shared" si="564"/>
        <v>0.93690972222248092</v>
      </c>
      <c r="O3634">
        <v>1415053749</v>
      </c>
      <c r="P3634" s="8">
        <f t="shared" si="561"/>
        <v>41946.936909722222</v>
      </c>
      <c r="Q3634" s="8">
        <f t="shared" si="565"/>
        <v>41946</v>
      </c>
      <c r="R3634" s="9">
        <f t="shared" si="566"/>
        <v>0.93690972222248092</v>
      </c>
      <c r="S3634" t="b">
        <v>0</v>
      </c>
      <c r="T3634">
        <v>1</v>
      </c>
      <c r="U3634" t="str">
        <f t="shared" si="567"/>
        <v/>
      </c>
      <c r="V3634">
        <f t="shared" si="568"/>
        <v>1</v>
      </c>
      <c r="W3634" t="b">
        <v>0</v>
      </c>
      <c r="X3634" t="s">
        <v>8303</v>
      </c>
      <c r="Y3634" s="3">
        <f t="shared" si="569"/>
        <v>0.2</v>
      </c>
      <c r="Z3634" s="4">
        <f t="shared" si="562"/>
        <v>100</v>
      </c>
      <c r="AA3634" t="s">
        <v>8313</v>
      </c>
      <c r="AB3634" t="s">
        <v>8355</v>
      </c>
      <c r="AC3634">
        <f>1</f>
        <v>1</v>
      </c>
    </row>
    <row r="3635" spans="1:29" ht="43.2" x14ac:dyDescent="0.3">
      <c r="A3635">
        <v>3633</v>
      </c>
      <c r="B3635" s="1" t="s">
        <v>3631</v>
      </c>
      <c r="C3635" s="1" t="s">
        <v>7743</v>
      </c>
      <c r="D3635">
        <v>5000</v>
      </c>
      <c r="E3635">
        <f>VLOOKUP(D3635,LU_A!$C$2:$D$13,1,TRUE)</f>
        <v>5000</v>
      </c>
      <c r="F3635" t="str">
        <f>VLOOKUP($D3635,LU_A!$C$2:$D$13,2,TRUE)</f>
        <v>SmC</v>
      </c>
      <c r="G3635">
        <v>1762</v>
      </c>
      <c r="H3635" t="s">
        <v>8221</v>
      </c>
      <c r="I3635" t="s">
        <v>8224</v>
      </c>
      <c r="J3635" t="s">
        <v>8246</v>
      </c>
      <c r="K3635">
        <v>1479517200</v>
      </c>
      <c r="L3635" s="8">
        <f t="shared" si="560"/>
        <v>42693.041666666672</v>
      </c>
      <c r="M3635" s="8">
        <f t="shared" si="563"/>
        <v>42693</v>
      </c>
      <c r="N3635" s="9">
        <f t="shared" si="564"/>
        <v>4.1666666671517305E-2</v>
      </c>
      <c r="O3635">
        <v>1475765867</v>
      </c>
      <c r="P3635" s="8">
        <f t="shared" si="561"/>
        <v>42649.623460648145</v>
      </c>
      <c r="Q3635" s="8">
        <f t="shared" si="565"/>
        <v>42649</v>
      </c>
      <c r="R3635" s="9">
        <f t="shared" si="566"/>
        <v>0.62346064814482816</v>
      </c>
      <c r="S3635" t="b">
        <v>0</v>
      </c>
      <c r="T3635">
        <v>31</v>
      </c>
      <c r="U3635" t="str">
        <f t="shared" si="567"/>
        <v/>
      </c>
      <c r="V3635">
        <f t="shared" si="568"/>
        <v>31</v>
      </c>
      <c r="W3635" t="b">
        <v>0</v>
      </c>
      <c r="X3635" t="s">
        <v>8303</v>
      </c>
      <c r="Y3635" s="3">
        <f t="shared" si="569"/>
        <v>0.35239999999999999</v>
      </c>
      <c r="Z3635" s="4">
        <f t="shared" si="562"/>
        <v>56.838709677419352</v>
      </c>
      <c r="AA3635" t="s">
        <v>8313</v>
      </c>
      <c r="AB3635" t="s">
        <v>8355</v>
      </c>
      <c r="AC3635">
        <f>1</f>
        <v>1</v>
      </c>
    </row>
    <row r="3636" spans="1:29" ht="43.2" x14ac:dyDescent="0.3">
      <c r="A3636">
        <v>3634</v>
      </c>
      <c r="B3636" s="1" t="s">
        <v>3632</v>
      </c>
      <c r="C3636" s="1" t="s">
        <v>7744</v>
      </c>
      <c r="D3636">
        <v>75000</v>
      </c>
      <c r="E3636">
        <f>VLOOKUP(D3636,LU_A!$C$2:$D$13,1,TRUE)</f>
        <v>50000</v>
      </c>
      <c r="F3636" t="str">
        <f>VLOOKUP($D3636,LU_A!$C$2:$D$13,2,TRUE)</f>
        <v>LgD</v>
      </c>
      <c r="G3636">
        <v>3185</v>
      </c>
      <c r="H3636" t="s">
        <v>8221</v>
      </c>
      <c r="I3636" t="s">
        <v>8229</v>
      </c>
      <c r="J3636" t="s">
        <v>8251</v>
      </c>
      <c r="K3636">
        <v>1484366340</v>
      </c>
      <c r="L3636" s="8">
        <f t="shared" si="560"/>
        <v>42749.165972222225</v>
      </c>
      <c r="M3636" s="8">
        <f t="shared" si="563"/>
        <v>42749</v>
      </c>
      <c r="N3636" s="9">
        <f t="shared" si="564"/>
        <v>0.16597222222480923</v>
      </c>
      <c r="O3636">
        <v>1480219174</v>
      </c>
      <c r="P3636" s="8">
        <f t="shared" si="561"/>
        <v>42701.166365740741</v>
      </c>
      <c r="Q3636" s="8">
        <f t="shared" si="565"/>
        <v>42701</v>
      </c>
      <c r="R3636" s="9">
        <f t="shared" si="566"/>
        <v>0.16636574074072996</v>
      </c>
      <c r="S3636" t="b">
        <v>0</v>
      </c>
      <c r="T3636">
        <v>18</v>
      </c>
      <c r="U3636" t="str">
        <f t="shared" si="567"/>
        <v/>
      </c>
      <c r="V3636">
        <f t="shared" si="568"/>
        <v>18</v>
      </c>
      <c r="W3636" t="b">
        <v>0</v>
      </c>
      <c r="X3636" t="s">
        <v>8303</v>
      </c>
      <c r="Y3636" s="3">
        <f t="shared" si="569"/>
        <v>4.2466666666666666E-2</v>
      </c>
      <c r="Z3636" s="4">
        <f t="shared" si="562"/>
        <v>176.94444444444446</v>
      </c>
      <c r="AA3636" t="s">
        <v>8313</v>
      </c>
      <c r="AB3636" t="s">
        <v>8355</v>
      </c>
      <c r="AC3636">
        <f>1</f>
        <v>1</v>
      </c>
    </row>
    <row r="3637" spans="1:29" ht="28.8" x14ac:dyDescent="0.3">
      <c r="A3637">
        <v>3635</v>
      </c>
      <c r="B3637" s="1" t="s">
        <v>3633</v>
      </c>
      <c r="C3637" s="1" t="s">
        <v>7745</v>
      </c>
      <c r="D3637">
        <v>3500</v>
      </c>
      <c r="E3637">
        <f>VLOOKUP(D3637,LU_A!$C$2:$D$13,1,TRUE)</f>
        <v>1000</v>
      </c>
      <c r="F3637" t="str">
        <f>VLOOKUP($D3637,LU_A!$C$2:$D$13,2,TRUE)</f>
        <v>SmB</v>
      </c>
      <c r="G3637">
        <v>1276</v>
      </c>
      <c r="H3637" t="s">
        <v>8221</v>
      </c>
      <c r="I3637" t="s">
        <v>8224</v>
      </c>
      <c r="J3637" t="s">
        <v>8246</v>
      </c>
      <c r="K3637">
        <v>1461186676</v>
      </c>
      <c r="L3637" s="8">
        <f t="shared" si="560"/>
        <v>42480.88282407407</v>
      </c>
      <c r="M3637" s="8">
        <f t="shared" si="563"/>
        <v>42480</v>
      </c>
      <c r="N3637" s="9">
        <f t="shared" si="564"/>
        <v>0.88282407406950369</v>
      </c>
      <c r="O3637">
        <v>1458594676</v>
      </c>
      <c r="P3637" s="8">
        <f t="shared" si="561"/>
        <v>42450.88282407407</v>
      </c>
      <c r="Q3637" s="8">
        <f t="shared" si="565"/>
        <v>42450</v>
      </c>
      <c r="R3637" s="9">
        <f t="shared" si="566"/>
        <v>0.88282407406950369</v>
      </c>
      <c r="S3637" t="b">
        <v>0</v>
      </c>
      <c r="T3637">
        <v>10</v>
      </c>
      <c r="U3637" t="str">
        <f t="shared" si="567"/>
        <v/>
      </c>
      <c r="V3637">
        <f t="shared" si="568"/>
        <v>10</v>
      </c>
      <c r="W3637" t="b">
        <v>0</v>
      </c>
      <c r="X3637" t="s">
        <v>8303</v>
      </c>
      <c r="Y3637" s="3">
        <f t="shared" si="569"/>
        <v>0.36457142857142855</v>
      </c>
      <c r="Z3637" s="4">
        <f t="shared" si="562"/>
        <v>127.6</v>
      </c>
      <c r="AA3637" t="s">
        <v>8313</v>
      </c>
      <c r="AB3637" t="s">
        <v>8355</v>
      </c>
      <c r="AC3637">
        <f>1</f>
        <v>1</v>
      </c>
    </row>
    <row r="3638" spans="1:29" ht="43.2" x14ac:dyDescent="0.3">
      <c r="A3638">
        <v>3636</v>
      </c>
      <c r="B3638" s="1" t="s">
        <v>3634</v>
      </c>
      <c r="C3638" s="1" t="s">
        <v>7746</v>
      </c>
      <c r="D3638">
        <v>150000</v>
      </c>
      <c r="E3638">
        <f>VLOOKUP(D3638,LU_A!$C$2:$D$13,1,TRUE)</f>
        <v>50000</v>
      </c>
      <c r="F3638" t="str">
        <f>VLOOKUP($D3638,LU_A!$C$2:$D$13,2,TRUE)</f>
        <v>LgD</v>
      </c>
      <c r="G3638">
        <v>0</v>
      </c>
      <c r="H3638" t="s">
        <v>8221</v>
      </c>
      <c r="I3638" t="s">
        <v>8224</v>
      </c>
      <c r="J3638" t="s">
        <v>8246</v>
      </c>
      <c r="K3638">
        <v>1442248829</v>
      </c>
      <c r="L3638" s="8">
        <f t="shared" si="560"/>
        <v>42261.694780092599</v>
      </c>
      <c r="M3638" s="8">
        <f t="shared" si="563"/>
        <v>42261</v>
      </c>
      <c r="N3638" s="9">
        <f t="shared" si="564"/>
        <v>0.69478009259910323</v>
      </c>
      <c r="O3638">
        <v>1439224829</v>
      </c>
      <c r="P3638" s="8">
        <f t="shared" si="561"/>
        <v>42226.694780092599</v>
      </c>
      <c r="Q3638" s="8">
        <f t="shared" si="565"/>
        <v>42226</v>
      </c>
      <c r="R3638" s="9">
        <f t="shared" si="566"/>
        <v>0.69478009259910323</v>
      </c>
      <c r="S3638" t="b">
        <v>0</v>
      </c>
      <c r="T3638">
        <v>0</v>
      </c>
      <c r="U3638" t="str">
        <f t="shared" si="567"/>
        <v/>
      </c>
      <c r="V3638">
        <f t="shared" si="568"/>
        <v>0</v>
      </c>
      <c r="W3638" t="b">
        <v>0</v>
      </c>
      <c r="X3638" t="s">
        <v>8303</v>
      </c>
      <c r="Y3638" s="3">
        <f t="shared" si="569"/>
        <v>0</v>
      </c>
      <c r="Z3638" s="4" t="str">
        <f t="shared" si="562"/>
        <v xml:space="preserve"> </v>
      </c>
      <c r="AA3638" t="s">
        <v>8313</v>
      </c>
      <c r="AB3638" t="s">
        <v>8355</v>
      </c>
      <c r="AC3638">
        <f>1</f>
        <v>1</v>
      </c>
    </row>
    <row r="3639" spans="1:29" ht="57.6" x14ac:dyDescent="0.3">
      <c r="A3639">
        <v>3637</v>
      </c>
      <c r="B3639" s="1" t="s">
        <v>3635</v>
      </c>
      <c r="C3639" s="1" t="s">
        <v>7747</v>
      </c>
      <c r="D3639">
        <v>3000</v>
      </c>
      <c r="E3639">
        <f>VLOOKUP(D3639,LU_A!$C$2:$D$13,1,TRUE)</f>
        <v>1000</v>
      </c>
      <c r="F3639" t="str">
        <f>VLOOKUP($D3639,LU_A!$C$2:$D$13,2,TRUE)</f>
        <v>SmB</v>
      </c>
      <c r="G3639">
        <v>926</v>
      </c>
      <c r="H3639" t="s">
        <v>8221</v>
      </c>
      <c r="I3639" t="s">
        <v>8224</v>
      </c>
      <c r="J3639" t="s">
        <v>8246</v>
      </c>
      <c r="K3639">
        <v>1420130935</v>
      </c>
      <c r="L3639" s="8">
        <f t="shared" si="560"/>
        <v>42005.700636574074</v>
      </c>
      <c r="M3639" s="8">
        <f t="shared" si="563"/>
        <v>42005</v>
      </c>
      <c r="N3639" s="9">
        <f t="shared" si="564"/>
        <v>0.70063657407445135</v>
      </c>
      <c r="O3639">
        <v>1417538935</v>
      </c>
      <c r="P3639" s="8">
        <f t="shared" si="561"/>
        <v>41975.700636574074</v>
      </c>
      <c r="Q3639" s="8">
        <f t="shared" si="565"/>
        <v>41975</v>
      </c>
      <c r="R3639" s="9">
        <f t="shared" si="566"/>
        <v>0.70063657407445135</v>
      </c>
      <c r="S3639" t="b">
        <v>0</v>
      </c>
      <c r="T3639">
        <v>14</v>
      </c>
      <c r="U3639" t="str">
        <f t="shared" si="567"/>
        <v/>
      </c>
      <c r="V3639">
        <f t="shared" si="568"/>
        <v>14</v>
      </c>
      <c r="W3639" t="b">
        <v>0</v>
      </c>
      <c r="X3639" t="s">
        <v>8303</v>
      </c>
      <c r="Y3639" s="3">
        <f t="shared" si="569"/>
        <v>0.30866666666666664</v>
      </c>
      <c r="Z3639" s="4">
        <f t="shared" si="562"/>
        <v>66.142857142857139</v>
      </c>
      <c r="AA3639" t="s">
        <v>8313</v>
      </c>
      <c r="AB3639" t="s">
        <v>8355</v>
      </c>
      <c r="AC3639">
        <f>1</f>
        <v>1</v>
      </c>
    </row>
    <row r="3640" spans="1:29" ht="28.8" x14ac:dyDescent="0.3">
      <c r="A3640">
        <v>3638</v>
      </c>
      <c r="B3640" s="1" t="s">
        <v>3636</v>
      </c>
      <c r="C3640" s="1" t="s">
        <v>7748</v>
      </c>
      <c r="D3640">
        <v>3300</v>
      </c>
      <c r="E3640">
        <f>VLOOKUP(D3640,LU_A!$C$2:$D$13,1,TRUE)</f>
        <v>1000</v>
      </c>
      <c r="F3640" t="str">
        <f>VLOOKUP($D3640,LU_A!$C$2:$D$13,2,TRUE)</f>
        <v>SmB</v>
      </c>
      <c r="G3640">
        <v>216</v>
      </c>
      <c r="H3640" t="s">
        <v>8221</v>
      </c>
      <c r="I3640" t="s">
        <v>8229</v>
      </c>
      <c r="J3640" t="s">
        <v>8251</v>
      </c>
      <c r="K3640">
        <v>1429456132</v>
      </c>
      <c r="L3640" s="8">
        <f t="shared" si="560"/>
        <v>42113.631157407406</v>
      </c>
      <c r="M3640" s="8">
        <f t="shared" si="563"/>
        <v>42113</v>
      </c>
      <c r="N3640" s="9">
        <f t="shared" si="564"/>
        <v>0.63115740740613546</v>
      </c>
      <c r="O3640">
        <v>1424275732</v>
      </c>
      <c r="P3640" s="8">
        <f t="shared" si="561"/>
        <v>42053.672824074078</v>
      </c>
      <c r="Q3640" s="8">
        <f t="shared" si="565"/>
        <v>42053</v>
      </c>
      <c r="R3640" s="9">
        <f t="shared" si="566"/>
        <v>0.67282407407765277</v>
      </c>
      <c r="S3640" t="b">
        <v>0</v>
      </c>
      <c r="T3640">
        <v>2</v>
      </c>
      <c r="U3640" t="str">
        <f t="shared" si="567"/>
        <v/>
      </c>
      <c r="V3640">
        <f t="shared" si="568"/>
        <v>2</v>
      </c>
      <c r="W3640" t="b">
        <v>0</v>
      </c>
      <c r="X3640" t="s">
        <v>8303</v>
      </c>
      <c r="Y3640" s="3">
        <f t="shared" si="569"/>
        <v>6.545454545454546E-2</v>
      </c>
      <c r="Z3640" s="4">
        <f t="shared" si="562"/>
        <v>108</v>
      </c>
      <c r="AA3640" t="s">
        <v>8313</v>
      </c>
      <c r="AB3640" t="s">
        <v>8355</v>
      </c>
      <c r="AC3640">
        <f>1</f>
        <v>1</v>
      </c>
    </row>
    <row r="3641" spans="1:29" ht="43.2" x14ac:dyDescent="0.3">
      <c r="A3641">
        <v>3639</v>
      </c>
      <c r="B3641" s="1" t="s">
        <v>3637</v>
      </c>
      <c r="C3641" s="1" t="s">
        <v>7749</v>
      </c>
      <c r="D3641">
        <v>25000</v>
      </c>
      <c r="E3641">
        <f>VLOOKUP(D3641,LU_A!$C$2:$D$13,1,TRUE)</f>
        <v>25000</v>
      </c>
      <c r="F3641" t="str">
        <f>VLOOKUP($D3641,LU_A!$C$2:$D$13,2,TRUE)</f>
        <v>MedC</v>
      </c>
      <c r="G3641">
        <v>1</v>
      </c>
      <c r="H3641" t="s">
        <v>8221</v>
      </c>
      <c r="I3641" t="s">
        <v>8224</v>
      </c>
      <c r="J3641" t="s">
        <v>8246</v>
      </c>
      <c r="K3641">
        <v>1475853060</v>
      </c>
      <c r="L3641" s="8">
        <f t="shared" si="560"/>
        <v>42650.632638888885</v>
      </c>
      <c r="M3641" s="8">
        <f t="shared" si="563"/>
        <v>42650</v>
      </c>
      <c r="N3641" s="9">
        <f t="shared" si="564"/>
        <v>0.632638888884685</v>
      </c>
      <c r="O3641">
        <v>1470672906</v>
      </c>
      <c r="P3641" s="8">
        <f t="shared" si="561"/>
        <v>42590.677152777775</v>
      </c>
      <c r="Q3641" s="8">
        <f t="shared" si="565"/>
        <v>42590</v>
      </c>
      <c r="R3641" s="9">
        <f t="shared" si="566"/>
        <v>0.67715277777460869</v>
      </c>
      <c r="S3641" t="b">
        <v>0</v>
      </c>
      <c r="T3641">
        <v>1</v>
      </c>
      <c r="U3641" t="str">
        <f t="shared" si="567"/>
        <v/>
      </c>
      <c r="V3641">
        <f t="shared" si="568"/>
        <v>1</v>
      </c>
      <c r="W3641" t="b">
        <v>0</v>
      </c>
      <c r="X3641" t="s">
        <v>8303</v>
      </c>
      <c r="Y3641" s="3">
        <f t="shared" si="569"/>
        <v>4.0000000000000003E-5</v>
      </c>
      <c r="Z3641" s="4">
        <f t="shared" si="562"/>
        <v>1</v>
      </c>
      <c r="AA3641" t="s">
        <v>8313</v>
      </c>
      <c r="AB3641" t="s">
        <v>8355</v>
      </c>
      <c r="AC3641">
        <f>1</f>
        <v>1</v>
      </c>
    </row>
    <row r="3642" spans="1:29" ht="72" x14ac:dyDescent="0.3">
      <c r="A3642">
        <v>3640</v>
      </c>
      <c r="B3642" s="1" t="s">
        <v>3638</v>
      </c>
      <c r="C3642" s="1" t="s">
        <v>7750</v>
      </c>
      <c r="D3642">
        <v>1000</v>
      </c>
      <c r="E3642">
        <f>VLOOKUP(D3642,LU_A!$C$2:$D$13,1,TRUE)</f>
        <v>1000</v>
      </c>
      <c r="F3642" t="str">
        <f>VLOOKUP($D3642,LU_A!$C$2:$D$13,2,TRUE)</f>
        <v>SmB</v>
      </c>
      <c r="G3642">
        <v>55</v>
      </c>
      <c r="H3642" t="s">
        <v>8221</v>
      </c>
      <c r="I3642" t="s">
        <v>8224</v>
      </c>
      <c r="J3642" t="s">
        <v>8246</v>
      </c>
      <c r="K3642">
        <v>1431283530</v>
      </c>
      <c r="L3642" s="8">
        <f t="shared" si="560"/>
        <v>42134.781597222223</v>
      </c>
      <c r="M3642" s="8">
        <f t="shared" si="563"/>
        <v>42134</v>
      </c>
      <c r="N3642" s="9">
        <f t="shared" si="564"/>
        <v>0.78159722222335404</v>
      </c>
      <c r="O3642">
        <v>1428691530</v>
      </c>
      <c r="P3642" s="8">
        <f t="shared" si="561"/>
        <v>42104.781597222223</v>
      </c>
      <c r="Q3642" s="8">
        <f t="shared" si="565"/>
        <v>42104</v>
      </c>
      <c r="R3642" s="9">
        <f t="shared" si="566"/>
        <v>0.78159722222335404</v>
      </c>
      <c r="S3642" t="b">
        <v>0</v>
      </c>
      <c r="T3642">
        <v>3</v>
      </c>
      <c r="U3642" t="str">
        <f t="shared" si="567"/>
        <v/>
      </c>
      <c r="V3642">
        <f t="shared" si="568"/>
        <v>3</v>
      </c>
      <c r="W3642" t="b">
        <v>0</v>
      </c>
      <c r="X3642" t="s">
        <v>8303</v>
      </c>
      <c r="Y3642" s="3">
        <f t="shared" si="569"/>
        <v>5.5E-2</v>
      </c>
      <c r="Z3642" s="4">
        <f t="shared" si="562"/>
        <v>18.333333333333332</v>
      </c>
      <c r="AA3642" t="s">
        <v>8313</v>
      </c>
      <c r="AB3642" t="s">
        <v>8355</v>
      </c>
      <c r="AC3642">
        <f>1</f>
        <v>1</v>
      </c>
    </row>
    <row r="3643" spans="1:29" ht="43.2" x14ac:dyDescent="0.3">
      <c r="A3643">
        <v>3641</v>
      </c>
      <c r="B3643" s="1" t="s">
        <v>3639</v>
      </c>
      <c r="C3643" s="1" t="s">
        <v>7751</v>
      </c>
      <c r="D3643">
        <v>3000</v>
      </c>
      <c r="E3643">
        <f>VLOOKUP(D3643,LU_A!$C$2:$D$13,1,TRUE)</f>
        <v>1000</v>
      </c>
      <c r="F3643" t="str">
        <f>VLOOKUP($D3643,LU_A!$C$2:$D$13,2,TRUE)</f>
        <v>SmB</v>
      </c>
      <c r="G3643">
        <v>0</v>
      </c>
      <c r="H3643" t="s">
        <v>8221</v>
      </c>
      <c r="I3643" t="s">
        <v>8224</v>
      </c>
      <c r="J3643" t="s">
        <v>8246</v>
      </c>
      <c r="K3643">
        <v>1412485200</v>
      </c>
      <c r="L3643" s="8">
        <f t="shared" si="560"/>
        <v>41917.208333333336</v>
      </c>
      <c r="M3643" s="8">
        <f t="shared" si="563"/>
        <v>41917</v>
      </c>
      <c r="N3643" s="9">
        <f t="shared" si="564"/>
        <v>0.20833333333575865</v>
      </c>
      <c r="O3643">
        <v>1410966179</v>
      </c>
      <c r="P3643" s="8">
        <f t="shared" si="561"/>
        <v>41899.627071759263</v>
      </c>
      <c r="Q3643" s="8">
        <f t="shared" si="565"/>
        <v>41899</v>
      </c>
      <c r="R3643" s="9">
        <f t="shared" si="566"/>
        <v>0.62707175926334457</v>
      </c>
      <c r="S3643" t="b">
        <v>0</v>
      </c>
      <c r="T3643">
        <v>0</v>
      </c>
      <c r="U3643" t="str">
        <f t="shared" si="567"/>
        <v/>
      </c>
      <c r="V3643">
        <f t="shared" si="568"/>
        <v>0</v>
      </c>
      <c r="W3643" t="b">
        <v>0</v>
      </c>
      <c r="X3643" t="s">
        <v>8303</v>
      </c>
      <c r="Y3643" s="3">
        <f t="shared" si="569"/>
        <v>0</v>
      </c>
      <c r="Z3643" s="4" t="str">
        <f t="shared" si="562"/>
        <v xml:space="preserve"> </v>
      </c>
      <c r="AA3643" t="s">
        <v>8313</v>
      </c>
      <c r="AB3643" t="s">
        <v>8355</v>
      </c>
      <c r="AC3643">
        <f>1</f>
        <v>1</v>
      </c>
    </row>
    <row r="3644" spans="1:29" ht="57.6" x14ac:dyDescent="0.3">
      <c r="A3644">
        <v>3642</v>
      </c>
      <c r="B3644" s="1" t="s">
        <v>3640</v>
      </c>
      <c r="C3644" s="1" t="s">
        <v>7752</v>
      </c>
      <c r="D3644">
        <v>700</v>
      </c>
      <c r="E3644">
        <f>VLOOKUP(D3644,LU_A!$C$2:$D$13,1,TRUE)</f>
        <v>0</v>
      </c>
      <c r="F3644" t="str">
        <f>VLOOKUP($D3644,LU_A!$C$2:$D$13,2,TRUE)</f>
        <v>SmA</v>
      </c>
      <c r="G3644">
        <v>15</v>
      </c>
      <c r="H3644" t="s">
        <v>8221</v>
      </c>
      <c r="I3644" t="s">
        <v>8236</v>
      </c>
      <c r="J3644" t="s">
        <v>8249</v>
      </c>
      <c r="K3644">
        <v>1448902800</v>
      </c>
      <c r="L3644" s="8">
        <f t="shared" si="560"/>
        <v>42338.708333333328</v>
      </c>
      <c r="M3644" s="8">
        <f t="shared" si="563"/>
        <v>42338</v>
      </c>
      <c r="N3644" s="9">
        <f t="shared" si="564"/>
        <v>0.70833333332848269</v>
      </c>
      <c r="O3644">
        <v>1445369727</v>
      </c>
      <c r="P3644" s="8">
        <f t="shared" si="561"/>
        <v>42297.816284722227</v>
      </c>
      <c r="Q3644" s="8">
        <f t="shared" si="565"/>
        <v>42297</v>
      </c>
      <c r="R3644" s="9">
        <f t="shared" si="566"/>
        <v>0.81628472222655546</v>
      </c>
      <c r="S3644" t="b">
        <v>0</v>
      </c>
      <c r="T3644">
        <v>2</v>
      </c>
      <c r="U3644" t="str">
        <f t="shared" si="567"/>
        <v/>
      </c>
      <c r="V3644">
        <f t="shared" si="568"/>
        <v>2</v>
      </c>
      <c r="W3644" t="b">
        <v>0</v>
      </c>
      <c r="X3644" t="s">
        <v>8303</v>
      </c>
      <c r="Y3644" s="3">
        <f t="shared" si="569"/>
        <v>2.1428571428571429E-2</v>
      </c>
      <c r="Z3644" s="4">
        <f t="shared" si="562"/>
        <v>7.5</v>
      </c>
      <c r="AA3644" t="s">
        <v>8313</v>
      </c>
      <c r="AB3644" t="s">
        <v>8355</v>
      </c>
      <c r="AC3644">
        <f>1</f>
        <v>1</v>
      </c>
    </row>
    <row r="3645" spans="1:29" ht="43.2" x14ac:dyDescent="0.3">
      <c r="A3645">
        <v>3643</v>
      </c>
      <c r="B3645" s="1" t="s">
        <v>3641</v>
      </c>
      <c r="C3645" s="1" t="s">
        <v>7753</v>
      </c>
      <c r="D3645">
        <v>25000</v>
      </c>
      <c r="E3645">
        <f>VLOOKUP(D3645,LU_A!$C$2:$D$13,1,TRUE)</f>
        <v>25000</v>
      </c>
      <c r="F3645" t="str">
        <f>VLOOKUP($D3645,LU_A!$C$2:$D$13,2,TRUE)</f>
        <v>MedC</v>
      </c>
      <c r="G3645">
        <v>0</v>
      </c>
      <c r="H3645" t="s">
        <v>8221</v>
      </c>
      <c r="I3645" t="s">
        <v>8224</v>
      </c>
      <c r="J3645" t="s">
        <v>8246</v>
      </c>
      <c r="K3645">
        <v>1447734439</v>
      </c>
      <c r="L3645" s="8">
        <f t="shared" si="560"/>
        <v>42325.185636574075</v>
      </c>
      <c r="M3645" s="8">
        <f t="shared" si="563"/>
        <v>42325</v>
      </c>
      <c r="N3645" s="9">
        <f t="shared" si="564"/>
        <v>0.18563657407503342</v>
      </c>
      <c r="O3645">
        <v>1444274839</v>
      </c>
      <c r="P3645" s="8">
        <f t="shared" si="561"/>
        <v>42285.143969907411</v>
      </c>
      <c r="Q3645" s="8">
        <f t="shared" si="565"/>
        <v>42285</v>
      </c>
      <c r="R3645" s="9">
        <f t="shared" si="566"/>
        <v>0.14396990741079208</v>
      </c>
      <c r="S3645" t="b">
        <v>0</v>
      </c>
      <c r="T3645">
        <v>0</v>
      </c>
      <c r="U3645" t="str">
        <f t="shared" si="567"/>
        <v/>
      </c>
      <c r="V3645">
        <f t="shared" si="568"/>
        <v>0</v>
      </c>
      <c r="W3645" t="b">
        <v>0</v>
      </c>
      <c r="X3645" t="s">
        <v>8303</v>
      </c>
      <c r="Y3645" s="3">
        <f t="shared" si="569"/>
        <v>0</v>
      </c>
      <c r="Z3645" s="4" t="str">
        <f t="shared" si="562"/>
        <v xml:space="preserve"> </v>
      </c>
      <c r="AA3645" t="s">
        <v>8313</v>
      </c>
      <c r="AB3645" t="s">
        <v>8355</v>
      </c>
      <c r="AC3645">
        <f>1</f>
        <v>1</v>
      </c>
    </row>
    <row r="3646" spans="1:29" ht="43.2" x14ac:dyDescent="0.3">
      <c r="A3646">
        <v>3644</v>
      </c>
      <c r="B3646" s="1" t="s">
        <v>3642</v>
      </c>
      <c r="C3646" s="1" t="s">
        <v>7754</v>
      </c>
      <c r="D3646">
        <v>5000</v>
      </c>
      <c r="E3646">
        <f>VLOOKUP(D3646,LU_A!$C$2:$D$13,1,TRUE)</f>
        <v>5000</v>
      </c>
      <c r="F3646" t="str">
        <f>VLOOKUP($D3646,LU_A!$C$2:$D$13,2,TRUE)</f>
        <v>SmC</v>
      </c>
      <c r="G3646">
        <v>821</v>
      </c>
      <c r="H3646" t="s">
        <v>8221</v>
      </c>
      <c r="I3646" t="s">
        <v>8224</v>
      </c>
      <c r="J3646" t="s">
        <v>8246</v>
      </c>
      <c r="K3646">
        <v>1457413140</v>
      </c>
      <c r="L3646" s="8">
        <f t="shared" si="560"/>
        <v>42437.207638888889</v>
      </c>
      <c r="M3646" s="8">
        <f t="shared" si="563"/>
        <v>42437</v>
      </c>
      <c r="N3646" s="9">
        <f t="shared" si="564"/>
        <v>0.20763888888905058</v>
      </c>
      <c r="O3646">
        <v>1454996887</v>
      </c>
      <c r="P3646" s="8">
        <f t="shared" si="561"/>
        <v>42409.241747685184</v>
      </c>
      <c r="Q3646" s="8">
        <f t="shared" si="565"/>
        <v>42409</v>
      </c>
      <c r="R3646" s="9">
        <f t="shared" si="566"/>
        <v>0.24174768518423662</v>
      </c>
      <c r="S3646" t="b">
        <v>0</v>
      </c>
      <c r="T3646">
        <v>12</v>
      </c>
      <c r="U3646" t="str">
        <f t="shared" si="567"/>
        <v/>
      </c>
      <c r="V3646">
        <f t="shared" si="568"/>
        <v>12</v>
      </c>
      <c r="W3646" t="b">
        <v>0</v>
      </c>
      <c r="X3646" t="s">
        <v>8303</v>
      </c>
      <c r="Y3646" s="3">
        <f t="shared" si="569"/>
        <v>0.16420000000000001</v>
      </c>
      <c r="Z3646" s="4">
        <f t="shared" si="562"/>
        <v>68.416666666666671</v>
      </c>
      <c r="AA3646" t="s">
        <v>8313</v>
      </c>
      <c r="AB3646" t="s">
        <v>8355</v>
      </c>
      <c r="AC3646">
        <f>1</f>
        <v>1</v>
      </c>
    </row>
    <row r="3647" spans="1:29" ht="43.2" x14ac:dyDescent="0.3">
      <c r="A3647">
        <v>3645</v>
      </c>
      <c r="B3647" s="1" t="s">
        <v>3643</v>
      </c>
      <c r="C3647" s="1" t="s">
        <v>7755</v>
      </c>
      <c r="D3647">
        <v>1000</v>
      </c>
      <c r="E3647">
        <f>VLOOKUP(D3647,LU_A!$C$2:$D$13,1,TRUE)</f>
        <v>1000</v>
      </c>
      <c r="F3647" t="str">
        <f>VLOOKUP($D3647,LU_A!$C$2:$D$13,2,TRUE)</f>
        <v>SmB</v>
      </c>
      <c r="G3647">
        <v>1</v>
      </c>
      <c r="H3647" t="s">
        <v>8221</v>
      </c>
      <c r="I3647" t="s">
        <v>8229</v>
      </c>
      <c r="J3647" t="s">
        <v>8251</v>
      </c>
      <c r="K3647">
        <v>1479773838</v>
      </c>
      <c r="L3647" s="8">
        <f t="shared" si="560"/>
        <v>42696.012013888889</v>
      </c>
      <c r="M3647" s="8">
        <f t="shared" si="563"/>
        <v>42696</v>
      </c>
      <c r="N3647" s="9">
        <f t="shared" si="564"/>
        <v>1.2013888888759539E-2</v>
      </c>
      <c r="O3647">
        <v>1477178238</v>
      </c>
      <c r="P3647" s="8">
        <f t="shared" si="561"/>
        <v>42665.970347222217</v>
      </c>
      <c r="Q3647" s="8">
        <f t="shared" si="565"/>
        <v>42665</v>
      </c>
      <c r="R3647" s="9">
        <f t="shared" si="566"/>
        <v>0.97034722221724223</v>
      </c>
      <c r="S3647" t="b">
        <v>0</v>
      </c>
      <c r="T3647">
        <v>1</v>
      </c>
      <c r="U3647" t="str">
        <f t="shared" si="567"/>
        <v/>
      </c>
      <c r="V3647">
        <f t="shared" si="568"/>
        <v>1</v>
      </c>
      <c r="W3647" t="b">
        <v>0</v>
      </c>
      <c r="X3647" t="s">
        <v>8303</v>
      </c>
      <c r="Y3647" s="3">
        <f t="shared" si="569"/>
        <v>1E-3</v>
      </c>
      <c r="Z3647" s="4">
        <f t="shared" si="562"/>
        <v>1</v>
      </c>
      <c r="AA3647" t="s">
        <v>8313</v>
      </c>
      <c r="AB3647" t="s">
        <v>8355</v>
      </c>
      <c r="AC3647">
        <f>1</f>
        <v>1</v>
      </c>
    </row>
    <row r="3648" spans="1:29" ht="43.2" x14ac:dyDescent="0.3">
      <c r="A3648">
        <v>3646</v>
      </c>
      <c r="B3648" s="1" t="s">
        <v>3644</v>
      </c>
      <c r="C3648" s="1" t="s">
        <v>7756</v>
      </c>
      <c r="D3648">
        <v>10000</v>
      </c>
      <c r="E3648">
        <f>VLOOKUP(D3648,LU_A!$C$2:$D$13,1,TRUE)</f>
        <v>10000</v>
      </c>
      <c r="F3648" t="str">
        <f>VLOOKUP($D3648,LU_A!$C$2:$D$13,2,TRUE)</f>
        <v>SmD</v>
      </c>
      <c r="G3648">
        <v>481</v>
      </c>
      <c r="H3648" t="s">
        <v>8221</v>
      </c>
      <c r="I3648" t="s">
        <v>8224</v>
      </c>
      <c r="J3648" t="s">
        <v>8246</v>
      </c>
      <c r="K3648">
        <v>1434497400</v>
      </c>
      <c r="L3648" s="8">
        <f t="shared" si="560"/>
        <v>42171.979166666672</v>
      </c>
      <c r="M3648" s="8">
        <f t="shared" si="563"/>
        <v>42171</v>
      </c>
      <c r="N3648" s="9">
        <f t="shared" si="564"/>
        <v>0.97916666667151731</v>
      </c>
      <c r="O3648">
        <v>1431770802</v>
      </c>
      <c r="P3648" s="8">
        <f t="shared" si="561"/>
        <v>42140.421319444446</v>
      </c>
      <c r="Q3648" s="8">
        <f t="shared" si="565"/>
        <v>42140</v>
      </c>
      <c r="R3648" s="9">
        <f t="shared" si="566"/>
        <v>0.42131944444554392</v>
      </c>
      <c r="S3648" t="b">
        <v>0</v>
      </c>
      <c r="T3648">
        <v>8</v>
      </c>
      <c r="U3648" t="str">
        <f t="shared" si="567"/>
        <v/>
      </c>
      <c r="V3648">
        <f t="shared" si="568"/>
        <v>8</v>
      </c>
      <c r="W3648" t="b">
        <v>0</v>
      </c>
      <c r="X3648" t="s">
        <v>8303</v>
      </c>
      <c r="Y3648" s="3">
        <f t="shared" si="569"/>
        <v>4.8099999999999997E-2</v>
      </c>
      <c r="Z3648" s="4">
        <f t="shared" si="562"/>
        <v>60.125</v>
      </c>
      <c r="AA3648" t="s">
        <v>8313</v>
      </c>
      <c r="AB3648" t="s">
        <v>8355</v>
      </c>
      <c r="AC3648">
        <f>1</f>
        <v>1</v>
      </c>
    </row>
    <row r="3649" spans="1:29" ht="43.2" x14ac:dyDescent="0.3">
      <c r="A3649">
        <v>3647</v>
      </c>
      <c r="B3649" s="1" t="s">
        <v>3645</v>
      </c>
      <c r="C3649" s="1" t="s">
        <v>7757</v>
      </c>
      <c r="D3649">
        <v>500</v>
      </c>
      <c r="E3649">
        <f>VLOOKUP(D3649,LU_A!$C$2:$D$13,1,TRUE)</f>
        <v>0</v>
      </c>
      <c r="F3649" t="str">
        <f>VLOOKUP($D3649,LU_A!$C$2:$D$13,2,TRUE)</f>
        <v>SmA</v>
      </c>
      <c r="G3649">
        <v>30</v>
      </c>
      <c r="H3649" t="s">
        <v>8221</v>
      </c>
      <c r="I3649" t="s">
        <v>8225</v>
      </c>
      <c r="J3649" t="s">
        <v>8247</v>
      </c>
      <c r="K3649">
        <v>1475258327</v>
      </c>
      <c r="L3649" s="8">
        <f t="shared" si="560"/>
        <v>42643.749155092592</v>
      </c>
      <c r="M3649" s="8">
        <f t="shared" si="563"/>
        <v>42643</v>
      </c>
      <c r="N3649" s="9">
        <f t="shared" si="564"/>
        <v>0.74915509259153623</v>
      </c>
      <c r="O3649">
        <v>1471370327</v>
      </c>
      <c r="P3649" s="8">
        <f t="shared" si="561"/>
        <v>42598.749155092592</v>
      </c>
      <c r="Q3649" s="8">
        <f t="shared" si="565"/>
        <v>42598</v>
      </c>
      <c r="R3649" s="9">
        <f t="shared" si="566"/>
        <v>0.74915509259153623</v>
      </c>
      <c r="S3649" t="b">
        <v>0</v>
      </c>
      <c r="T3649">
        <v>2</v>
      </c>
      <c r="U3649" t="str">
        <f t="shared" si="567"/>
        <v/>
      </c>
      <c r="V3649">
        <f t="shared" si="568"/>
        <v>2</v>
      </c>
      <c r="W3649" t="b">
        <v>0</v>
      </c>
      <c r="X3649" t="s">
        <v>8303</v>
      </c>
      <c r="Y3649" s="3">
        <f t="shared" si="569"/>
        <v>0.06</v>
      </c>
      <c r="Z3649" s="4">
        <f t="shared" si="562"/>
        <v>15</v>
      </c>
      <c r="AA3649" t="s">
        <v>8313</v>
      </c>
      <c r="AB3649" t="s">
        <v>8355</v>
      </c>
      <c r="AC3649">
        <f>1</f>
        <v>1</v>
      </c>
    </row>
    <row r="3650" spans="1:29" ht="28.8" x14ac:dyDescent="0.3">
      <c r="A3650">
        <v>3648</v>
      </c>
      <c r="B3650" s="1" t="s">
        <v>3646</v>
      </c>
      <c r="C3650" s="1" t="s">
        <v>7758</v>
      </c>
      <c r="D3650">
        <v>40000</v>
      </c>
      <c r="E3650">
        <f>VLOOKUP(D3650,LU_A!$C$2:$D$13,1,TRUE)</f>
        <v>40000</v>
      </c>
      <c r="F3650" t="str">
        <f>VLOOKUP($D3650,LU_A!$C$2:$D$13,2,TRUE)</f>
        <v>LgB</v>
      </c>
      <c r="G3650">
        <v>40153</v>
      </c>
      <c r="H3650" t="s">
        <v>8219</v>
      </c>
      <c r="I3650" t="s">
        <v>8224</v>
      </c>
      <c r="J3650" t="s">
        <v>8246</v>
      </c>
      <c r="K3650">
        <v>1412492445</v>
      </c>
      <c r="L3650" s="8">
        <f t="shared" ref="L3650:L3713" si="570">(((K3650/60)/60)/24)+DATE(1970,1,1)</f>
        <v>41917.292187500003</v>
      </c>
      <c r="M3650" s="8">
        <f t="shared" si="563"/>
        <v>41917</v>
      </c>
      <c r="N3650" s="9">
        <f t="shared" si="564"/>
        <v>0.29218750000291038</v>
      </c>
      <c r="O3650">
        <v>1409900445</v>
      </c>
      <c r="P3650" s="8">
        <f t="shared" ref="P3650:P3713" si="571">(((O3650/60)/60)/24)+DATE(1970,1,1)</f>
        <v>41887.292187500003</v>
      </c>
      <c r="Q3650" s="8">
        <f t="shared" si="565"/>
        <v>41887</v>
      </c>
      <c r="R3650" s="9">
        <f t="shared" si="566"/>
        <v>0.29218750000291038</v>
      </c>
      <c r="S3650" t="b">
        <v>0</v>
      </c>
      <c r="T3650">
        <v>73</v>
      </c>
      <c r="U3650">
        <f t="shared" si="567"/>
        <v>73</v>
      </c>
      <c r="V3650" t="str">
        <f t="shared" si="568"/>
        <v/>
      </c>
      <c r="W3650" t="b">
        <v>1</v>
      </c>
      <c r="X3650" t="s">
        <v>8269</v>
      </c>
      <c r="Y3650" s="3">
        <f t="shared" si="569"/>
        <v>1.003825</v>
      </c>
      <c r="Z3650" s="4">
        <f t="shared" ref="Z3650:Z3713" si="572">IFERROR(G3650/T3650," ")</f>
        <v>550.04109589041093</v>
      </c>
      <c r="AA3650" t="s">
        <v>8313</v>
      </c>
      <c r="AB3650" t="s">
        <v>8314</v>
      </c>
      <c r="AC3650">
        <f>1</f>
        <v>1</v>
      </c>
    </row>
    <row r="3651" spans="1:29" ht="43.2" x14ac:dyDescent="0.3">
      <c r="A3651">
        <v>3649</v>
      </c>
      <c r="B3651" s="1" t="s">
        <v>3647</v>
      </c>
      <c r="C3651" s="1" t="s">
        <v>7759</v>
      </c>
      <c r="D3651">
        <v>750</v>
      </c>
      <c r="E3651">
        <f>VLOOKUP(D3651,LU_A!$C$2:$D$13,1,TRUE)</f>
        <v>0</v>
      </c>
      <c r="F3651" t="str">
        <f>VLOOKUP($D3651,LU_A!$C$2:$D$13,2,TRUE)</f>
        <v>SmA</v>
      </c>
      <c r="G3651">
        <v>780</v>
      </c>
      <c r="H3651" t="s">
        <v>8219</v>
      </c>
      <c r="I3651" t="s">
        <v>8229</v>
      </c>
      <c r="J3651" t="s">
        <v>8251</v>
      </c>
      <c r="K3651">
        <v>1402938394</v>
      </c>
      <c r="L3651" s="8">
        <f t="shared" si="570"/>
        <v>41806.712893518517</v>
      </c>
      <c r="M3651" s="8">
        <f t="shared" ref="M3651:M3714" si="573">INT(L3651)</f>
        <v>41806</v>
      </c>
      <c r="N3651" s="9">
        <f t="shared" ref="N3651:N3714" si="574">L3651-M3651</f>
        <v>0.71289351851737592</v>
      </c>
      <c r="O3651">
        <v>1400691994</v>
      </c>
      <c r="P3651" s="8">
        <f t="shared" si="571"/>
        <v>41780.712893518517</v>
      </c>
      <c r="Q3651" s="8">
        <f t="shared" ref="Q3651:Q3714" si="575">INT(P3651)</f>
        <v>41780</v>
      </c>
      <c r="R3651" s="9">
        <f t="shared" ref="R3651:R3714" si="576">P3651-Q3651</f>
        <v>0.71289351851737592</v>
      </c>
      <c r="S3651" t="b">
        <v>0</v>
      </c>
      <c r="T3651">
        <v>8</v>
      </c>
      <c r="U3651">
        <f t="shared" ref="U3651:U3714" si="577">IF(H3651="successful",T3651,"")</f>
        <v>8</v>
      </c>
      <c r="V3651" t="str">
        <f t="shared" ref="V3651:V3714" si="578">IF(H3651="failed",T3651,"")</f>
        <v/>
      </c>
      <c r="W3651" t="b">
        <v>1</v>
      </c>
      <c r="X3651" t="s">
        <v>8269</v>
      </c>
      <c r="Y3651" s="3">
        <f t="shared" ref="Y3651:Y3714" si="579">G3651/D3651</f>
        <v>1.04</v>
      </c>
      <c r="Z3651" s="4">
        <f t="shared" si="572"/>
        <v>97.5</v>
      </c>
      <c r="AA3651" t="s">
        <v>8313</v>
      </c>
      <c r="AB3651" t="s">
        <v>8314</v>
      </c>
      <c r="AC3651">
        <f>1</f>
        <v>1</v>
      </c>
    </row>
    <row r="3652" spans="1:29" ht="43.2" x14ac:dyDescent="0.3">
      <c r="A3652">
        <v>3650</v>
      </c>
      <c r="B3652" s="1" t="s">
        <v>3648</v>
      </c>
      <c r="C3652" s="1" t="s">
        <v>7760</v>
      </c>
      <c r="D3652">
        <v>500</v>
      </c>
      <c r="E3652">
        <f>VLOOKUP(D3652,LU_A!$C$2:$D$13,1,TRUE)</f>
        <v>0</v>
      </c>
      <c r="F3652" t="str">
        <f>VLOOKUP($D3652,LU_A!$C$2:$D$13,2,TRUE)</f>
        <v>SmA</v>
      </c>
      <c r="G3652">
        <v>500</v>
      </c>
      <c r="H3652" t="s">
        <v>8219</v>
      </c>
      <c r="I3652" t="s">
        <v>8225</v>
      </c>
      <c r="J3652" t="s">
        <v>8247</v>
      </c>
      <c r="K3652">
        <v>1454412584</v>
      </c>
      <c r="L3652" s="8">
        <f t="shared" si="570"/>
        <v>42402.478981481487</v>
      </c>
      <c r="M3652" s="8">
        <f t="shared" si="573"/>
        <v>42402</v>
      </c>
      <c r="N3652" s="9">
        <f t="shared" si="574"/>
        <v>0.47898148148669861</v>
      </c>
      <c r="O3652">
        <v>1452598184</v>
      </c>
      <c r="P3652" s="8">
        <f t="shared" si="571"/>
        <v>42381.478981481487</v>
      </c>
      <c r="Q3652" s="8">
        <f t="shared" si="575"/>
        <v>42381</v>
      </c>
      <c r="R3652" s="9">
        <f t="shared" si="576"/>
        <v>0.47898148148669861</v>
      </c>
      <c r="S3652" t="b">
        <v>0</v>
      </c>
      <c r="T3652">
        <v>17</v>
      </c>
      <c r="U3652">
        <f t="shared" si="577"/>
        <v>17</v>
      </c>
      <c r="V3652" t="str">
        <f t="shared" si="578"/>
        <v/>
      </c>
      <c r="W3652" t="b">
        <v>1</v>
      </c>
      <c r="X3652" t="s">
        <v>8269</v>
      </c>
      <c r="Y3652" s="3">
        <f t="shared" si="579"/>
        <v>1</v>
      </c>
      <c r="Z3652" s="4">
        <f t="shared" si="572"/>
        <v>29.411764705882351</v>
      </c>
      <c r="AA3652" t="s">
        <v>8313</v>
      </c>
      <c r="AB3652" t="s">
        <v>8314</v>
      </c>
      <c r="AC3652">
        <f>1</f>
        <v>1</v>
      </c>
    </row>
    <row r="3653" spans="1:29" ht="43.2" x14ac:dyDescent="0.3">
      <c r="A3653">
        <v>3651</v>
      </c>
      <c r="B3653" s="1" t="s">
        <v>3649</v>
      </c>
      <c r="C3653" s="1" t="s">
        <v>7761</v>
      </c>
      <c r="D3653">
        <v>500</v>
      </c>
      <c r="E3653">
        <f>VLOOKUP(D3653,LU_A!$C$2:$D$13,1,TRUE)</f>
        <v>0</v>
      </c>
      <c r="F3653" t="str">
        <f>VLOOKUP($D3653,LU_A!$C$2:$D$13,2,TRUE)</f>
        <v>SmA</v>
      </c>
      <c r="G3653">
        <v>520</v>
      </c>
      <c r="H3653" t="s">
        <v>8219</v>
      </c>
      <c r="I3653" t="s">
        <v>8224</v>
      </c>
      <c r="J3653" t="s">
        <v>8246</v>
      </c>
      <c r="K3653">
        <v>1407686340</v>
      </c>
      <c r="L3653" s="8">
        <f t="shared" si="570"/>
        <v>41861.665972222225</v>
      </c>
      <c r="M3653" s="8">
        <f t="shared" si="573"/>
        <v>41861</v>
      </c>
      <c r="N3653" s="9">
        <f t="shared" si="574"/>
        <v>0.66597222222480923</v>
      </c>
      <c r="O3653">
        <v>1404833442</v>
      </c>
      <c r="P3653" s="8">
        <f t="shared" si="571"/>
        <v>41828.646319444444</v>
      </c>
      <c r="Q3653" s="8">
        <f t="shared" si="575"/>
        <v>41828</v>
      </c>
      <c r="R3653" s="9">
        <f t="shared" si="576"/>
        <v>0.64631944444408873</v>
      </c>
      <c r="S3653" t="b">
        <v>0</v>
      </c>
      <c r="T3653">
        <v>9</v>
      </c>
      <c r="U3653">
        <f t="shared" si="577"/>
        <v>9</v>
      </c>
      <c r="V3653" t="str">
        <f t="shared" si="578"/>
        <v/>
      </c>
      <c r="W3653" t="b">
        <v>1</v>
      </c>
      <c r="X3653" t="s">
        <v>8269</v>
      </c>
      <c r="Y3653" s="3">
        <f t="shared" si="579"/>
        <v>1.04</v>
      </c>
      <c r="Z3653" s="4">
        <f t="shared" si="572"/>
        <v>57.777777777777779</v>
      </c>
      <c r="AA3653" t="s">
        <v>8313</v>
      </c>
      <c r="AB3653" t="s">
        <v>8314</v>
      </c>
      <c r="AC3653">
        <f>1</f>
        <v>1</v>
      </c>
    </row>
    <row r="3654" spans="1:29" ht="43.2" x14ac:dyDescent="0.3">
      <c r="A3654">
        <v>3652</v>
      </c>
      <c r="B3654" s="1" t="s">
        <v>2867</v>
      </c>
      <c r="C3654" s="1" t="s">
        <v>7762</v>
      </c>
      <c r="D3654">
        <v>300</v>
      </c>
      <c r="E3654">
        <f>VLOOKUP(D3654,LU_A!$C$2:$D$13,1,TRUE)</f>
        <v>0</v>
      </c>
      <c r="F3654" t="str">
        <f>VLOOKUP($D3654,LU_A!$C$2:$D$13,2,TRUE)</f>
        <v>SmA</v>
      </c>
      <c r="G3654">
        <v>752</v>
      </c>
      <c r="H3654" t="s">
        <v>8219</v>
      </c>
      <c r="I3654" t="s">
        <v>8229</v>
      </c>
      <c r="J3654" t="s">
        <v>8251</v>
      </c>
      <c r="K3654">
        <v>1472097540</v>
      </c>
      <c r="L3654" s="8">
        <f t="shared" si="570"/>
        <v>42607.165972222225</v>
      </c>
      <c r="M3654" s="8">
        <f t="shared" si="573"/>
        <v>42607</v>
      </c>
      <c r="N3654" s="9">
        <f t="shared" si="574"/>
        <v>0.16597222222480923</v>
      </c>
      <c r="O3654">
        <v>1471188502</v>
      </c>
      <c r="P3654" s="8">
        <f t="shared" si="571"/>
        <v>42596.644699074073</v>
      </c>
      <c r="Q3654" s="8">
        <f t="shared" si="575"/>
        <v>42596</v>
      </c>
      <c r="R3654" s="9">
        <f t="shared" si="576"/>
        <v>0.64469907407328719</v>
      </c>
      <c r="S3654" t="b">
        <v>0</v>
      </c>
      <c r="T3654">
        <v>17</v>
      </c>
      <c r="U3654">
        <f t="shared" si="577"/>
        <v>17</v>
      </c>
      <c r="V3654" t="str">
        <f t="shared" si="578"/>
        <v/>
      </c>
      <c r="W3654" t="b">
        <v>1</v>
      </c>
      <c r="X3654" t="s">
        <v>8269</v>
      </c>
      <c r="Y3654" s="3">
        <f t="shared" si="579"/>
        <v>2.5066666666666668</v>
      </c>
      <c r="Z3654" s="4">
        <f t="shared" si="572"/>
        <v>44.235294117647058</v>
      </c>
      <c r="AA3654" t="s">
        <v>8313</v>
      </c>
      <c r="AB3654" t="s">
        <v>8314</v>
      </c>
      <c r="AC3654">
        <f>1</f>
        <v>1</v>
      </c>
    </row>
    <row r="3655" spans="1:29" ht="43.2" x14ac:dyDescent="0.3">
      <c r="A3655">
        <v>3653</v>
      </c>
      <c r="B3655" s="1" t="s">
        <v>3650</v>
      </c>
      <c r="C3655" s="1" t="s">
        <v>7763</v>
      </c>
      <c r="D3655">
        <v>2000</v>
      </c>
      <c r="E3655">
        <f>VLOOKUP(D3655,LU_A!$C$2:$D$13,1,TRUE)</f>
        <v>1000</v>
      </c>
      <c r="F3655" t="str">
        <f>VLOOKUP($D3655,LU_A!$C$2:$D$13,2,TRUE)</f>
        <v>SmB</v>
      </c>
      <c r="G3655">
        <v>2010</v>
      </c>
      <c r="H3655" t="s">
        <v>8219</v>
      </c>
      <c r="I3655" t="s">
        <v>8225</v>
      </c>
      <c r="J3655" t="s">
        <v>8247</v>
      </c>
      <c r="K3655">
        <v>1438764207</v>
      </c>
      <c r="L3655" s="8">
        <f t="shared" si="570"/>
        <v>42221.363506944443</v>
      </c>
      <c r="M3655" s="8">
        <f t="shared" si="573"/>
        <v>42221</v>
      </c>
      <c r="N3655" s="9">
        <f t="shared" si="574"/>
        <v>0.36350694444263354</v>
      </c>
      <c r="O3655">
        <v>1436172207</v>
      </c>
      <c r="P3655" s="8">
        <f t="shared" si="571"/>
        <v>42191.363506944443</v>
      </c>
      <c r="Q3655" s="8">
        <f t="shared" si="575"/>
        <v>42191</v>
      </c>
      <c r="R3655" s="9">
        <f t="shared" si="576"/>
        <v>0.36350694444263354</v>
      </c>
      <c r="S3655" t="b">
        <v>0</v>
      </c>
      <c r="T3655">
        <v>33</v>
      </c>
      <c r="U3655">
        <f t="shared" si="577"/>
        <v>33</v>
      </c>
      <c r="V3655" t="str">
        <f t="shared" si="578"/>
        <v/>
      </c>
      <c r="W3655" t="b">
        <v>1</v>
      </c>
      <c r="X3655" t="s">
        <v>8269</v>
      </c>
      <c r="Y3655" s="3">
        <f t="shared" si="579"/>
        <v>1.0049999999999999</v>
      </c>
      <c r="Z3655" s="4">
        <f t="shared" si="572"/>
        <v>60.909090909090907</v>
      </c>
      <c r="AA3655" t="s">
        <v>8313</v>
      </c>
      <c r="AB3655" t="s">
        <v>8314</v>
      </c>
      <c r="AC3655">
        <f>1</f>
        <v>1</v>
      </c>
    </row>
    <row r="3656" spans="1:29" ht="57.6" x14ac:dyDescent="0.3">
      <c r="A3656">
        <v>3654</v>
      </c>
      <c r="B3656" s="1" t="s">
        <v>3651</v>
      </c>
      <c r="C3656" s="1" t="s">
        <v>7764</v>
      </c>
      <c r="D3656">
        <v>1500</v>
      </c>
      <c r="E3656">
        <f>VLOOKUP(D3656,LU_A!$C$2:$D$13,1,TRUE)</f>
        <v>1000</v>
      </c>
      <c r="F3656" t="str">
        <f>VLOOKUP($D3656,LU_A!$C$2:$D$13,2,TRUE)</f>
        <v>SmB</v>
      </c>
      <c r="G3656">
        <v>2616</v>
      </c>
      <c r="H3656" t="s">
        <v>8219</v>
      </c>
      <c r="I3656" t="s">
        <v>8225</v>
      </c>
      <c r="J3656" t="s">
        <v>8247</v>
      </c>
      <c r="K3656">
        <v>1459702800</v>
      </c>
      <c r="L3656" s="8">
        <f t="shared" si="570"/>
        <v>42463.708333333328</v>
      </c>
      <c r="M3656" s="8">
        <f t="shared" si="573"/>
        <v>42463</v>
      </c>
      <c r="N3656" s="9">
        <f t="shared" si="574"/>
        <v>0.70833333332848269</v>
      </c>
      <c r="O3656">
        <v>1457690386</v>
      </c>
      <c r="P3656" s="8">
        <f t="shared" si="571"/>
        <v>42440.416504629626</v>
      </c>
      <c r="Q3656" s="8">
        <f t="shared" si="575"/>
        <v>42440</v>
      </c>
      <c r="R3656" s="9">
        <f t="shared" si="576"/>
        <v>0.416504629625706</v>
      </c>
      <c r="S3656" t="b">
        <v>0</v>
      </c>
      <c r="T3656">
        <v>38</v>
      </c>
      <c r="U3656">
        <f t="shared" si="577"/>
        <v>38</v>
      </c>
      <c r="V3656" t="str">
        <f t="shared" si="578"/>
        <v/>
      </c>
      <c r="W3656" t="b">
        <v>1</v>
      </c>
      <c r="X3656" t="s">
        <v>8269</v>
      </c>
      <c r="Y3656" s="3">
        <f t="shared" si="579"/>
        <v>1.744</v>
      </c>
      <c r="Z3656" s="4">
        <f t="shared" si="572"/>
        <v>68.84210526315789</v>
      </c>
      <c r="AA3656" t="s">
        <v>8313</v>
      </c>
      <c r="AB3656" t="s">
        <v>8314</v>
      </c>
      <c r="AC3656">
        <f>1</f>
        <v>1</v>
      </c>
    </row>
    <row r="3657" spans="1:29" ht="57.6" x14ac:dyDescent="0.3">
      <c r="A3657">
        <v>3655</v>
      </c>
      <c r="B3657" s="1" t="s">
        <v>3652</v>
      </c>
      <c r="C3657" s="1" t="s">
        <v>7765</v>
      </c>
      <c r="D3657">
        <v>5000</v>
      </c>
      <c r="E3657">
        <f>VLOOKUP(D3657,LU_A!$C$2:$D$13,1,TRUE)</f>
        <v>5000</v>
      </c>
      <c r="F3657" t="str">
        <f>VLOOKUP($D3657,LU_A!$C$2:$D$13,2,TRUE)</f>
        <v>SmC</v>
      </c>
      <c r="G3657">
        <v>5813</v>
      </c>
      <c r="H3657" t="s">
        <v>8219</v>
      </c>
      <c r="I3657" t="s">
        <v>8224</v>
      </c>
      <c r="J3657" t="s">
        <v>8246</v>
      </c>
      <c r="K3657">
        <v>1437202740</v>
      </c>
      <c r="L3657" s="8">
        <f t="shared" si="570"/>
        <v>42203.290972222225</v>
      </c>
      <c r="M3657" s="8">
        <f t="shared" si="573"/>
        <v>42203</v>
      </c>
      <c r="N3657" s="9">
        <f t="shared" si="574"/>
        <v>0.29097222222480923</v>
      </c>
      <c r="O3657">
        <v>1434654998</v>
      </c>
      <c r="P3657" s="8">
        <f t="shared" si="571"/>
        <v>42173.803217592591</v>
      </c>
      <c r="Q3657" s="8">
        <f t="shared" si="575"/>
        <v>42173</v>
      </c>
      <c r="R3657" s="9">
        <f t="shared" si="576"/>
        <v>0.80321759259095415</v>
      </c>
      <c r="S3657" t="b">
        <v>0</v>
      </c>
      <c r="T3657">
        <v>79</v>
      </c>
      <c r="U3657">
        <f t="shared" si="577"/>
        <v>79</v>
      </c>
      <c r="V3657" t="str">
        <f t="shared" si="578"/>
        <v/>
      </c>
      <c r="W3657" t="b">
        <v>1</v>
      </c>
      <c r="X3657" t="s">
        <v>8269</v>
      </c>
      <c r="Y3657" s="3">
        <f t="shared" si="579"/>
        <v>1.1626000000000001</v>
      </c>
      <c r="Z3657" s="4">
        <f t="shared" si="572"/>
        <v>73.582278481012665</v>
      </c>
      <c r="AA3657" t="s">
        <v>8313</v>
      </c>
      <c r="AB3657" t="s">
        <v>8314</v>
      </c>
      <c r="AC3657">
        <f>1</f>
        <v>1</v>
      </c>
    </row>
    <row r="3658" spans="1:29" ht="43.2" x14ac:dyDescent="0.3">
      <c r="A3658">
        <v>3656</v>
      </c>
      <c r="B3658" s="1" t="s">
        <v>3653</v>
      </c>
      <c r="C3658" s="1" t="s">
        <v>7766</v>
      </c>
      <c r="D3658">
        <v>5000</v>
      </c>
      <c r="E3658">
        <f>VLOOKUP(D3658,LU_A!$C$2:$D$13,1,TRUE)</f>
        <v>5000</v>
      </c>
      <c r="F3658" t="str">
        <f>VLOOKUP($D3658,LU_A!$C$2:$D$13,2,TRUE)</f>
        <v>SmC</v>
      </c>
      <c r="G3658">
        <v>5291</v>
      </c>
      <c r="H3658" t="s">
        <v>8219</v>
      </c>
      <c r="I3658" t="s">
        <v>8240</v>
      </c>
      <c r="J3658" t="s">
        <v>8257</v>
      </c>
      <c r="K3658">
        <v>1485989940</v>
      </c>
      <c r="L3658" s="8">
        <f t="shared" si="570"/>
        <v>42767.957638888889</v>
      </c>
      <c r="M3658" s="8">
        <f t="shared" si="573"/>
        <v>42767</v>
      </c>
      <c r="N3658" s="9">
        <f t="shared" si="574"/>
        <v>0.95763888888905058</v>
      </c>
      <c r="O3658">
        <v>1483393836</v>
      </c>
      <c r="P3658" s="8">
        <f t="shared" si="571"/>
        <v>42737.910138888896</v>
      </c>
      <c r="Q3658" s="8">
        <f t="shared" si="575"/>
        <v>42737</v>
      </c>
      <c r="R3658" s="9">
        <f t="shared" si="576"/>
        <v>0.91013888889574446</v>
      </c>
      <c r="S3658" t="b">
        <v>0</v>
      </c>
      <c r="T3658">
        <v>46</v>
      </c>
      <c r="U3658">
        <f t="shared" si="577"/>
        <v>46</v>
      </c>
      <c r="V3658" t="str">
        <f t="shared" si="578"/>
        <v/>
      </c>
      <c r="W3658" t="b">
        <v>1</v>
      </c>
      <c r="X3658" t="s">
        <v>8269</v>
      </c>
      <c r="Y3658" s="3">
        <f t="shared" si="579"/>
        <v>1.0582</v>
      </c>
      <c r="Z3658" s="4">
        <f t="shared" si="572"/>
        <v>115.02173913043478</v>
      </c>
      <c r="AA3658" t="s">
        <v>8313</v>
      </c>
      <c r="AB3658" t="s">
        <v>8314</v>
      </c>
      <c r="AC3658">
        <f>1</f>
        <v>1</v>
      </c>
    </row>
    <row r="3659" spans="1:29" ht="43.2" x14ac:dyDescent="0.3">
      <c r="A3659">
        <v>3657</v>
      </c>
      <c r="B3659" s="1" t="s">
        <v>3654</v>
      </c>
      <c r="C3659" s="1" t="s">
        <v>7767</v>
      </c>
      <c r="D3659">
        <v>2000</v>
      </c>
      <c r="E3659">
        <f>VLOOKUP(D3659,LU_A!$C$2:$D$13,1,TRUE)</f>
        <v>1000</v>
      </c>
      <c r="F3659" t="str">
        <f>VLOOKUP($D3659,LU_A!$C$2:$D$13,2,TRUE)</f>
        <v>SmB</v>
      </c>
      <c r="G3659">
        <v>2215</v>
      </c>
      <c r="H3659" t="s">
        <v>8219</v>
      </c>
      <c r="I3659" t="s">
        <v>8232</v>
      </c>
      <c r="J3659" t="s">
        <v>8253</v>
      </c>
      <c r="K3659">
        <v>1464817320</v>
      </c>
      <c r="L3659" s="8">
        <f t="shared" si="570"/>
        <v>42522.904166666667</v>
      </c>
      <c r="M3659" s="8">
        <f t="shared" si="573"/>
        <v>42522</v>
      </c>
      <c r="N3659" s="9">
        <f t="shared" si="574"/>
        <v>0.90416666666715173</v>
      </c>
      <c r="O3659">
        <v>1462806419</v>
      </c>
      <c r="P3659" s="8">
        <f t="shared" si="571"/>
        <v>42499.629849537043</v>
      </c>
      <c r="Q3659" s="8">
        <f t="shared" si="575"/>
        <v>42499</v>
      </c>
      <c r="R3659" s="9">
        <f t="shared" si="576"/>
        <v>0.62984953704290092</v>
      </c>
      <c r="S3659" t="b">
        <v>0</v>
      </c>
      <c r="T3659">
        <v>20</v>
      </c>
      <c r="U3659">
        <f t="shared" si="577"/>
        <v>20</v>
      </c>
      <c r="V3659" t="str">
        <f t="shared" si="578"/>
        <v/>
      </c>
      <c r="W3659" t="b">
        <v>1</v>
      </c>
      <c r="X3659" t="s">
        <v>8269</v>
      </c>
      <c r="Y3659" s="3">
        <f t="shared" si="579"/>
        <v>1.1074999999999999</v>
      </c>
      <c r="Z3659" s="4">
        <f t="shared" si="572"/>
        <v>110.75</v>
      </c>
      <c r="AA3659" t="s">
        <v>8313</v>
      </c>
      <c r="AB3659" t="s">
        <v>8314</v>
      </c>
      <c r="AC3659">
        <f>1</f>
        <v>1</v>
      </c>
    </row>
    <row r="3660" spans="1:29" ht="28.8" x14ac:dyDescent="0.3">
      <c r="A3660">
        <v>3658</v>
      </c>
      <c r="B3660" s="1" t="s">
        <v>3655</v>
      </c>
      <c r="C3660" s="1" t="s">
        <v>7768</v>
      </c>
      <c r="D3660">
        <v>1500</v>
      </c>
      <c r="E3660">
        <f>VLOOKUP(D3660,LU_A!$C$2:$D$13,1,TRUE)</f>
        <v>1000</v>
      </c>
      <c r="F3660" t="str">
        <f>VLOOKUP($D3660,LU_A!$C$2:$D$13,2,TRUE)</f>
        <v>SmB</v>
      </c>
      <c r="G3660">
        <v>1510</v>
      </c>
      <c r="H3660" t="s">
        <v>8219</v>
      </c>
      <c r="I3660" t="s">
        <v>8224</v>
      </c>
      <c r="J3660" t="s">
        <v>8246</v>
      </c>
      <c r="K3660">
        <v>1404273540</v>
      </c>
      <c r="L3660" s="8">
        <f t="shared" si="570"/>
        <v>41822.165972222225</v>
      </c>
      <c r="M3660" s="8">
        <f t="shared" si="573"/>
        <v>41822</v>
      </c>
      <c r="N3660" s="9">
        <f t="shared" si="574"/>
        <v>0.16597222222480923</v>
      </c>
      <c r="O3660">
        <v>1400272580</v>
      </c>
      <c r="P3660" s="8">
        <f t="shared" si="571"/>
        <v>41775.858564814815</v>
      </c>
      <c r="Q3660" s="8">
        <f t="shared" si="575"/>
        <v>41775</v>
      </c>
      <c r="R3660" s="9">
        <f t="shared" si="576"/>
        <v>0.85856481481459923</v>
      </c>
      <c r="S3660" t="b">
        <v>0</v>
      </c>
      <c r="T3660">
        <v>20</v>
      </c>
      <c r="U3660">
        <f t="shared" si="577"/>
        <v>20</v>
      </c>
      <c r="V3660" t="str">
        <f t="shared" si="578"/>
        <v/>
      </c>
      <c r="W3660" t="b">
        <v>1</v>
      </c>
      <c r="X3660" t="s">
        <v>8269</v>
      </c>
      <c r="Y3660" s="3">
        <f t="shared" si="579"/>
        <v>1.0066666666666666</v>
      </c>
      <c r="Z3660" s="4">
        <f t="shared" si="572"/>
        <v>75.5</v>
      </c>
      <c r="AA3660" t="s">
        <v>8313</v>
      </c>
      <c r="AB3660" t="s">
        <v>8314</v>
      </c>
      <c r="AC3660">
        <f>1</f>
        <v>1</v>
      </c>
    </row>
    <row r="3661" spans="1:29" ht="43.2" x14ac:dyDescent="0.3">
      <c r="A3661">
        <v>3659</v>
      </c>
      <c r="B3661" s="1" t="s">
        <v>3656</v>
      </c>
      <c r="C3661" s="1" t="s">
        <v>7769</v>
      </c>
      <c r="D3661">
        <v>3000</v>
      </c>
      <c r="E3661">
        <f>VLOOKUP(D3661,LU_A!$C$2:$D$13,1,TRUE)</f>
        <v>1000</v>
      </c>
      <c r="F3661" t="str">
        <f>VLOOKUP($D3661,LU_A!$C$2:$D$13,2,TRUE)</f>
        <v>SmB</v>
      </c>
      <c r="G3661">
        <v>3061</v>
      </c>
      <c r="H3661" t="s">
        <v>8219</v>
      </c>
      <c r="I3661" t="s">
        <v>8224</v>
      </c>
      <c r="J3661" t="s">
        <v>8246</v>
      </c>
      <c r="K3661">
        <v>1426775940</v>
      </c>
      <c r="L3661" s="8">
        <f t="shared" si="570"/>
        <v>42082.610416666663</v>
      </c>
      <c r="M3661" s="8">
        <f t="shared" si="573"/>
        <v>42082</v>
      </c>
      <c r="N3661" s="9">
        <f t="shared" si="574"/>
        <v>0.61041666666278616</v>
      </c>
      <c r="O3661">
        <v>1424414350</v>
      </c>
      <c r="P3661" s="8">
        <f t="shared" si="571"/>
        <v>42055.277199074073</v>
      </c>
      <c r="Q3661" s="8">
        <f t="shared" si="575"/>
        <v>42055</v>
      </c>
      <c r="R3661" s="9">
        <f t="shared" si="576"/>
        <v>0.27719907407299615</v>
      </c>
      <c r="S3661" t="b">
        <v>0</v>
      </c>
      <c r="T3661">
        <v>13</v>
      </c>
      <c r="U3661">
        <f t="shared" si="577"/>
        <v>13</v>
      </c>
      <c r="V3661" t="str">
        <f t="shared" si="578"/>
        <v/>
      </c>
      <c r="W3661" t="b">
        <v>1</v>
      </c>
      <c r="X3661" t="s">
        <v>8269</v>
      </c>
      <c r="Y3661" s="3">
        <f t="shared" si="579"/>
        <v>1.0203333333333333</v>
      </c>
      <c r="Z3661" s="4">
        <f t="shared" si="572"/>
        <v>235.46153846153845</v>
      </c>
      <c r="AA3661" t="s">
        <v>8313</v>
      </c>
      <c r="AB3661" t="s">
        <v>8314</v>
      </c>
      <c r="AC3661">
        <f>1</f>
        <v>1</v>
      </c>
    </row>
    <row r="3662" spans="1:29" ht="57.6" x14ac:dyDescent="0.3">
      <c r="A3662">
        <v>3660</v>
      </c>
      <c r="B3662" s="1" t="s">
        <v>3657</v>
      </c>
      <c r="C3662" s="1" t="s">
        <v>7770</v>
      </c>
      <c r="D3662">
        <v>250</v>
      </c>
      <c r="E3662">
        <f>VLOOKUP(D3662,LU_A!$C$2:$D$13,1,TRUE)</f>
        <v>0</v>
      </c>
      <c r="F3662" t="str">
        <f>VLOOKUP($D3662,LU_A!$C$2:$D$13,2,TRUE)</f>
        <v>SmA</v>
      </c>
      <c r="G3662">
        <v>250</v>
      </c>
      <c r="H3662" t="s">
        <v>8219</v>
      </c>
      <c r="I3662" t="s">
        <v>8225</v>
      </c>
      <c r="J3662" t="s">
        <v>8247</v>
      </c>
      <c r="K3662">
        <v>1419368925</v>
      </c>
      <c r="L3662" s="8">
        <f t="shared" si="570"/>
        <v>41996.881076388891</v>
      </c>
      <c r="M3662" s="8">
        <f t="shared" si="573"/>
        <v>41996</v>
      </c>
      <c r="N3662" s="9">
        <f t="shared" si="574"/>
        <v>0.88107638889050577</v>
      </c>
      <c r="O3662">
        <v>1417208925</v>
      </c>
      <c r="P3662" s="8">
        <f t="shared" si="571"/>
        <v>41971.881076388891</v>
      </c>
      <c r="Q3662" s="8">
        <f t="shared" si="575"/>
        <v>41971</v>
      </c>
      <c r="R3662" s="9">
        <f t="shared" si="576"/>
        <v>0.88107638889050577</v>
      </c>
      <c r="S3662" t="b">
        <v>0</v>
      </c>
      <c r="T3662">
        <v>22</v>
      </c>
      <c r="U3662">
        <f t="shared" si="577"/>
        <v>22</v>
      </c>
      <c r="V3662" t="str">
        <f t="shared" si="578"/>
        <v/>
      </c>
      <c r="W3662" t="b">
        <v>1</v>
      </c>
      <c r="X3662" t="s">
        <v>8269</v>
      </c>
      <c r="Y3662" s="3">
        <f t="shared" si="579"/>
        <v>1</v>
      </c>
      <c r="Z3662" s="4">
        <f t="shared" si="572"/>
        <v>11.363636363636363</v>
      </c>
      <c r="AA3662" t="s">
        <v>8313</v>
      </c>
      <c r="AB3662" t="s">
        <v>8314</v>
      </c>
      <c r="AC3662">
        <f>1</f>
        <v>1</v>
      </c>
    </row>
    <row r="3663" spans="1:29" ht="43.2" x14ac:dyDescent="0.3">
      <c r="A3663">
        <v>3661</v>
      </c>
      <c r="B3663" s="1" t="s">
        <v>3658</v>
      </c>
      <c r="C3663" s="1" t="s">
        <v>7771</v>
      </c>
      <c r="D3663">
        <v>3000</v>
      </c>
      <c r="E3663">
        <f>VLOOKUP(D3663,LU_A!$C$2:$D$13,1,TRUE)</f>
        <v>1000</v>
      </c>
      <c r="F3663" t="str">
        <f>VLOOKUP($D3663,LU_A!$C$2:$D$13,2,TRUE)</f>
        <v>SmB</v>
      </c>
      <c r="G3663">
        <v>3330</v>
      </c>
      <c r="H3663" t="s">
        <v>8219</v>
      </c>
      <c r="I3663" t="s">
        <v>8224</v>
      </c>
      <c r="J3663" t="s">
        <v>8246</v>
      </c>
      <c r="K3663">
        <v>1460260800</v>
      </c>
      <c r="L3663" s="8">
        <f t="shared" si="570"/>
        <v>42470.166666666672</v>
      </c>
      <c r="M3663" s="8">
        <f t="shared" si="573"/>
        <v>42470</v>
      </c>
      <c r="N3663" s="9">
        <f t="shared" si="574"/>
        <v>0.16666666667151731</v>
      </c>
      <c r="O3663">
        <v>1458336672</v>
      </c>
      <c r="P3663" s="8">
        <f t="shared" si="571"/>
        <v>42447.896666666667</v>
      </c>
      <c r="Q3663" s="8">
        <f t="shared" si="575"/>
        <v>42447</v>
      </c>
      <c r="R3663" s="9">
        <f t="shared" si="576"/>
        <v>0.89666666666744277</v>
      </c>
      <c r="S3663" t="b">
        <v>0</v>
      </c>
      <c r="T3663">
        <v>36</v>
      </c>
      <c r="U3663">
        <f t="shared" si="577"/>
        <v>36</v>
      </c>
      <c r="V3663" t="str">
        <f t="shared" si="578"/>
        <v/>
      </c>
      <c r="W3663" t="b">
        <v>1</v>
      </c>
      <c r="X3663" t="s">
        <v>8269</v>
      </c>
      <c r="Y3663" s="3">
        <f t="shared" si="579"/>
        <v>1.1100000000000001</v>
      </c>
      <c r="Z3663" s="4">
        <f t="shared" si="572"/>
        <v>92.5</v>
      </c>
      <c r="AA3663" t="s">
        <v>8313</v>
      </c>
      <c r="AB3663" t="s">
        <v>8314</v>
      </c>
      <c r="AC3663">
        <f>1</f>
        <v>1</v>
      </c>
    </row>
    <row r="3664" spans="1:29" ht="57.6" x14ac:dyDescent="0.3">
      <c r="A3664">
        <v>3662</v>
      </c>
      <c r="B3664" s="1" t="s">
        <v>3659</v>
      </c>
      <c r="C3664" s="1" t="s">
        <v>7772</v>
      </c>
      <c r="D3664">
        <v>8000</v>
      </c>
      <c r="E3664">
        <f>VLOOKUP(D3664,LU_A!$C$2:$D$13,1,TRUE)</f>
        <v>5000</v>
      </c>
      <c r="F3664" t="str">
        <f>VLOOKUP($D3664,LU_A!$C$2:$D$13,2,TRUE)</f>
        <v>SmC</v>
      </c>
      <c r="G3664">
        <v>8114</v>
      </c>
      <c r="H3664" t="s">
        <v>8219</v>
      </c>
      <c r="I3664" t="s">
        <v>8229</v>
      </c>
      <c r="J3664" t="s">
        <v>8251</v>
      </c>
      <c r="K3664">
        <v>1427775414</v>
      </c>
      <c r="L3664" s="8">
        <f t="shared" si="570"/>
        <v>42094.178402777776</v>
      </c>
      <c r="M3664" s="8">
        <f t="shared" si="573"/>
        <v>42094</v>
      </c>
      <c r="N3664" s="9">
        <f t="shared" si="574"/>
        <v>0.17840277777577285</v>
      </c>
      <c r="O3664">
        <v>1425187014</v>
      </c>
      <c r="P3664" s="8">
        <f t="shared" si="571"/>
        <v>42064.220069444447</v>
      </c>
      <c r="Q3664" s="8">
        <f t="shared" si="575"/>
        <v>42064</v>
      </c>
      <c r="R3664" s="9">
        <f t="shared" si="576"/>
        <v>0.22006944444729015</v>
      </c>
      <c r="S3664" t="b">
        <v>0</v>
      </c>
      <c r="T3664">
        <v>40</v>
      </c>
      <c r="U3664">
        <f t="shared" si="577"/>
        <v>40</v>
      </c>
      <c r="V3664" t="str">
        <f t="shared" si="578"/>
        <v/>
      </c>
      <c r="W3664" t="b">
        <v>1</v>
      </c>
      <c r="X3664" t="s">
        <v>8269</v>
      </c>
      <c r="Y3664" s="3">
        <f t="shared" si="579"/>
        <v>1.0142500000000001</v>
      </c>
      <c r="Z3664" s="4">
        <f t="shared" si="572"/>
        <v>202.85</v>
      </c>
      <c r="AA3664" t="s">
        <v>8313</v>
      </c>
      <c r="AB3664" t="s">
        <v>8314</v>
      </c>
      <c r="AC3664">
        <f>1</f>
        <v>1</v>
      </c>
    </row>
    <row r="3665" spans="1:29" ht="43.2" x14ac:dyDescent="0.3">
      <c r="A3665">
        <v>3663</v>
      </c>
      <c r="B3665" s="1" t="s">
        <v>3660</v>
      </c>
      <c r="C3665" s="1" t="s">
        <v>7773</v>
      </c>
      <c r="D3665">
        <v>225</v>
      </c>
      <c r="E3665">
        <f>VLOOKUP(D3665,LU_A!$C$2:$D$13,1,TRUE)</f>
        <v>0</v>
      </c>
      <c r="F3665" t="str">
        <f>VLOOKUP($D3665,LU_A!$C$2:$D$13,2,TRUE)</f>
        <v>SmA</v>
      </c>
      <c r="G3665">
        <v>234</v>
      </c>
      <c r="H3665" t="s">
        <v>8219</v>
      </c>
      <c r="I3665" t="s">
        <v>8225</v>
      </c>
      <c r="J3665" t="s">
        <v>8247</v>
      </c>
      <c r="K3665">
        <v>1482321030</v>
      </c>
      <c r="L3665" s="8">
        <f t="shared" si="570"/>
        <v>42725.493402777778</v>
      </c>
      <c r="M3665" s="8">
        <f t="shared" si="573"/>
        <v>42725</v>
      </c>
      <c r="N3665" s="9">
        <f t="shared" si="574"/>
        <v>0.49340277777810115</v>
      </c>
      <c r="O3665">
        <v>1477133430</v>
      </c>
      <c r="P3665" s="8">
        <f t="shared" si="571"/>
        <v>42665.451736111107</v>
      </c>
      <c r="Q3665" s="8">
        <f t="shared" si="575"/>
        <v>42665</v>
      </c>
      <c r="R3665" s="9">
        <f t="shared" si="576"/>
        <v>0.45173611110658385</v>
      </c>
      <c r="S3665" t="b">
        <v>0</v>
      </c>
      <c r="T3665">
        <v>9</v>
      </c>
      <c r="U3665">
        <f t="shared" si="577"/>
        <v>9</v>
      </c>
      <c r="V3665" t="str">
        <f t="shared" si="578"/>
        <v/>
      </c>
      <c r="W3665" t="b">
        <v>1</v>
      </c>
      <c r="X3665" t="s">
        <v>8269</v>
      </c>
      <c r="Y3665" s="3">
        <f t="shared" si="579"/>
        <v>1.04</v>
      </c>
      <c r="Z3665" s="4">
        <f t="shared" si="572"/>
        <v>26</v>
      </c>
      <c r="AA3665" t="s">
        <v>8313</v>
      </c>
      <c r="AB3665" t="s">
        <v>8314</v>
      </c>
      <c r="AC3665">
        <f>1</f>
        <v>1</v>
      </c>
    </row>
    <row r="3666" spans="1:29" ht="43.2" x14ac:dyDescent="0.3">
      <c r="A3666">
        <v>3664</v>
      </c>
      <c r="B3666" s="1" t="s">
        <v>3661</v>
      </c>
      <c r="C3666" s="1" t="s">
        <v>7774</v>
      </c>
      <c r="D3666">
        <v>800</v>
      </c>
      <c r="E3666">
        <f>VLOOKUP(D3666,LU_A!$C$2:$D$13,1,TRUE)</f>
        <v>0</v>
      </c>
      <c r="F3666" t="str">
        <f>VLOOKUP($D3666,LU_A!$C$2:$D$13,2,TRUE)</f>
        <v>SmA</v>
      </c>
      <c r="G3666">
        <v>875</v>
      </c>
      <c r="H3666" t="s">
        <v>8219</v>
      </c>
      <c r="I3666" t="s">
        <v>8224</v>
      </c>
      <c r="J3666" t="s">
        <v>8246</v>
      </c>
      <c r="K3666">
        <v>1466056689</v>
      </c>
      <c r="L3666" s="8">
        <f t="shared" si="570"/>
        <v>42537.248715277776</v>
      </c>
      <c r="M3666" s="8">
        <f t="shared" si="573"/>
        <v>42537</v>
      </c>
      <c r="N3666" s="9">
        <f t="shared" si="574"/>
        <v>0.24871527777577285</v>
      </c>
      <c r="O3666">
        <v>1464847089</v>
      </c>
      <c r="P3666" s="8">
        <f t="shared" si="571"/>
        <v>42523.248715277776</v>
      </c>
      <c r="Q3666" s="8">
        <f t="shared" si="575"/>
        <v>42523</v>
      </c>
      <c r="R3666" s="9">
        <f t="shared" si="576"/>
        <v>0.24871527777577285</v>
      </c>
      <c r="S3666" t="b">
        <v>0</v>
      </c>
      <c r="T3666">
        <v>19</v>
      </c>
      <c r="U3666">
        <f t="shared" si="577"/>
        <v>19</v>
      </c>
      <c r="V3666" t="str">
        <f t="shared" si="578"/>
        <v/>
      </c>
      <c r="W3666" t="b">
        <v>1</v>
      </c>
      <c r="X3666" t="s">
        <v>8269</v>
      </c>
      <c r="Y3666" s="3">
        <f t="shared" si="579"/>
        <v>1.09375</v>
      </c>
      <c r="Z3666" s="4">
        <f t="shared" si="572"/>
        <v>46.05263157894737</v>
      </c>
      <c r="AA3666" t="s">
        <v>8313</v>
      </c>
      <c r="AB3666" t="s">
        <v>8314</v>
      </c>
      <c r="AC3666">
        <f>1</f>
        <v>1</v>
      </c>
    </row>
    <row r="3667" spans="1:29" ht="43.2" x14ac:dyDescent="0.3">
      <c r="A3667">
        <v>3665</v>
      </c>
      <c r="B3667" s="1" t="s">
        <v>3662</v>
      </c>
      <c r="C3667" s="1" t="s">
        <v>7775</v>
      </c>
      <c r="D3667">
        <v>620</v>
      </c>
      <c r="E3667">
        <f>VLOOKUP(D3667,LU_A!$C$2:$D$13,1,TRUE)</f>
        <v>0</v>
      </c>
      <c r="F3667" t="str">
        <f>VLOOKUP($D3667,LU_A!$C$2:$D$13,2,TRUE)</f>
        <v>SmA</v>
      </c>
      <c r="G3667">
        <v>714</v>
      </c>
      <c r="H3667" t="s">
        <v>8219</v>
      </c>
      <c r="I3667" t="s">
        <v>8230</v>
      </c>
      <c r="J3667" t="s">
        <v>8249</v>
      </c>
      <c r="K3667">
        <v>1446062040</v>
      </c>
      <c r="L3667" s="8">
        <f t="shared" si="570"/>
        <v>42305.829166666663</v>
      </c>
      <c r="M3667" s="8">
        <f t="shared" si="573"/>
        <v>42305</v>
      </c>
      <c r="N3667" s="9">
        <f t="shared" si="574"/>
        <v>0.82916666666278616</v>
      </c>
      <c r="O3667">
        <v>1445109822</v>
      </c>
      <c r="P3667" s="8">
        <f t="shared" si="571"/>
        <v>42294.808124999996</v>
      </c>
      <c r="Q3667" s="8">
        <f t="shared" si="575"/>
        <v>42294</v>
      </c>
      <c r="R3667" s="9">
        <f t="shared" si="576"/>
        <v>0.80812499999592546</v>
      </c>
      <c r="S3667" t="b">
        <v>0</v>
      </c>
      <c r="T3667">
        <v>14</v>
      </c>
      <c r="U3667">
        <f t="shared" si="577"/>
        <v>14</v>
      </c>
      <c r="V3667" t="str">
        <f t="shared" si="578"/>
        <v/>
      </c>
      <c r="W3667" t="b">
        <v>1</v>
      </c>
      <c r="X3667" t="s">
        <v>8269</v>
      </c>
      <c r="Y3667" s="3">
        <f t="shared" si="579"/>
        <v>1.1516129032258065</v>
      </c>
      <c r="Z3667" s="4">
        <f t="shared" si="572"/>
        <v>51</v>
      </c>
      <c r="AA3667" t="s">
        <v>8313</v>
      </c>
      <c r="AB3667" t="s">
        <v>8314</v>
      </c>
      <c r="AC3667">
        <f>1</f>
        <v>1</v>
      </c>
    </row>
    <row r="3668" spans="1:29" ht="28.8" x14ac:dyDescent="0.3">
      <c r="A3668">
        <v>3666</v>
      </c>
      <c r="B3668" s="1" t="s">
        <v>3663</v>
      </c>
      <c r="C3668" s="1" t="s">
        <v>7776</v>
      </c>
      <c r="D3668">
        <v>1200</v>
      </c>
      <c r="E3668">
        <f>VLOOKUP(D3668,LU_A!$C$2:$D$13,1,TRUE)</f>
        <v>1000</v>
      </c>
      <c r="F3668" t="str">
        <f>VLOOKUP($D3668,LU_A!$C$2:$D$13,2,TRUE)</f>
        <v>SmB</v>
      </c>
      <c r="G3668">
        <v>1200</v>
      </c>
      <c r="H3668" t="s">
        <v>8219</v>
      </c>
      <c r="I3668" t="s">
        <v>8224</v>
      </c>
      <c r="J3668" t="s">
        <v>8246</v>
      </c>
      <c r="K3668">
        <v>1406185200</v>
      </c>
      <c r="L3668" s="8">
        <f t="shared" si="570"/>
        <v>41844.291666666664</v>
      </c>
      <c r="M3668" s="8">
        <f t="shared" si="573"/>
        <v>41844</v>
      </c>
      <c r="N3668" s="9">
        <f t="shared" si="574"/>
        <v>0.29166666666424135</v>
      </c>
      <c r="O3668">
        <v>1404337382</v>
      </c>
      <c r="P3668" s="8">
        <f t="shared" si="571"/>
        <v>41822.90488425926</v>
      </c>
      <c r="Q3668" s="8">
        <f t="shared" si="575"/>
        <v>41822</v>
      </c>
      <c r="R3668" s="9">
        <f t="shared" si="576"/>
        <v>0.90488425926014315</v>
      </c>
      <c r="S3668" t="b">
        <v>0</v>
      </c>
      <c r="T3668">
        <v>38</v>
      </c>
      <c r="U3668">
        <f t="shared" si="577"/>
        <v>38</v>
      </c>
      <c r="V3668" t="str">
        <f t="shared" si="578"/>
        <v/>
      </c>
      <c r="W3668" t="b">
        <v>1</v>
      </c>
      <c r="X3668" t="s">
        <v>8269</v>
      </c>
      <c r="Y3668" s="3">
        <f t="shared" si="579"/>
        <v>1</v>
      </c>
      <c r="Z3668" s="4">
        <f t="shared" si="572"/>
        <v>31.578947368421051</v>
      </c>
      <c r="AA3668" t="s">
        <v>8313</v>
      </c>
      <c r="AB3668" t="s">
        <v>8314</v>
      </c>
      <c r="AC3668">
        <f>1</f>
        <v>1</v>
      </c>
    </row>
    <row r="3669" spans="1:29" ht="43.2" x14ac:dyDescent="0.3">
      <c r="A3669">
        <v>3667</v>
      </c>
      <c r="B3669" s="1" t="s">
        <v>3664</v>
      </c>
      <c r="C3669" s="1" t="s">
        <v>7777</v>
      </c>
      <c r="D3669">
        <v>3000</v>
      </c>
      <c r="E3669">
        <f>VLOOKUP(D3669,LU_A!$C$2:$D$13,1,TRUE)</f>
        <v>1000</v>
      </c>
      <c r="F3669" t="str">
        <f>VLOOKUP($D3669,LU_A!$C$2:$D$13,2,TRUE)</f>
        <v>SmB</v>
      </c>
      <c r="G3669">
        <v>3095.11</v>
      </c>
      <c r="H3669" t="s">
        <v>8219</v>
      </c>
      <c r="I3669" t="s">
        <v>8225</v>
      </c>
      <c r="J3669" t="s">
        <v>8247</v>
      </c>
      <c r="K3669">
        <v>1437261419</v>
      </c>
      <c r="L3669" s="8">
        <f t="shared" si="570"/>
        <v>42203.970127314817</v>
      </c>
      <c r="M3669" s="8">
        <f t="shared" si="573"/>
        <v>42203</v>
      </c>
      <c r="N3669" s="9">
        <f t="shared" si="574"/>
        <v>0.9701273148166365</v>
      </c>
      <c r="O3669">
        <v>1434669419</v>
      </c>
      <c r="P3669" s="8">
        <f t="shared" si="571"/>
        <v>42173.970127314817</v>
      </c>
      <c r="Q3669" s="8">
        <f t="shared" si="575"/>
        <v>42173</v>
      </c>
      <c r="R3669" s="9">
        <f t="shared" si="576"/>
        <v>0.9701273148166365</v>
      </c>
      <c r="S3669" t="b">
        <v>0</v>
      </c>
      <c r="T3669">
        <v>58</v>
      </c>
      <c r="U3669">
        <f t="shared" si="577"/>
        <v>58</v>
      </c>
      <c r="V3669" t="str">
        <f t="shared" si="578"/>
        <v/>
      </c>
      <c r="W3669" t="b">
        <v>1</v>
      </c>
      <c r="X3669" t="s">
        <v>8269</v>
      </c>
      <c r="Y3669" s="3">
        <f t="shared" si="579"/>
        <v>1.0317033333333334</v>
      </c>
      <c r="Z3669" s="4">
        <f t="shared" si="572"/>
        <v>53.363965517241382</v>
      </c>
      <c r="AA3669" t="s">
        <v>8313</v>
      </c>
      <c r="AB3669" t="s">
        <v>8314</v>
      </c>
      <c r="AC3669">
        <f>1</f>
        <v>1</v>
      </c>
    </row>
    <row r="3670" spans="1:29" ht="43.2" x14ac:dyDescent="0.3">
      <c r="A3670">
        <v>3668</v>
      </c>
      <c r="B3670" s="1" t="s">
        <v>3665</v>
      </c>
      <c r="C3670" s="1" t="s">
        <v>7778</v>
      </c>
      <c r="D3670">
        <v>1000</v>
      </c>
      <c r="E3670">
        <f>VLOOKUP(D3670,LU_A!$C$2:$D$13,1,TRUE)</f>
        <v>1000</v>
      </c>
      <c r="F3670" t="str">
        <f>VLOOKUP($D3670,LU_A!$C$2:$D$13,2,TRUE)</f>
        <v>SmB</v>
      </c>
      <c r="G3670">
        <v>1035</v>
      </c>
      <c r="H3670" t="s">
        <v>8219</v>
      </c>
      <c r="I3670" t="s">
        <v>8224</v>
      </c>
      <c r="J3670" t="s">
        <v>8246</v>
      </c>
      <c r="K3670">
        <v>1437676380</v>
      </c>
      <c r="L3670" s="8">
        <f t="shared" si="570"/>
        <v>42208.772916666669</v>
      </c>
      <c r="M3670" s="8">
        <f t="shared" si="573"/>
        <v>42208</v>
      </c>
      <c r="N3670" s="9">
        <f t="shared" si="574"/>
        <v>0.77291666666860692</v>
      </c>
      <c r="O3670">
        <v>1435670452</v>
      </c>
      <c r="P3670" s="8">
        <f t="shared" si="571"/>
        <v>42185.556157407409</v>
      </c>
      <c r="Q3670" s="8">
        <f t="shared" si="575"/>
        <v>42185</v>
      </c>
      <c r="R3670" s="9">
        <f t="shared" si="576"/>
        <v>0.55615740740904585</v>
      </c>
      <c r="S3670" t="b">
        <v>0</v>
      </c>
      <c r="T3670">
        <v>28</v>
      </c>
      <c r="U3670">
        <f t="shared" si="577"/>
        <v>28</v>
      </c>
      <c r="V3670" t="str">
        <f t="shared" si="578"/>
        <v/>
      </c>
      <c r="W3670" t="b">
        <v>1</v>
      </c>
      <c r="X3670" t="s">
        <v>8269</v>
      </c>
      <c r="Y3670" s="3">
        <f t="shared" si="579"/>
        <v>1.0349999999999999</v>
      </c>
      <c r="Z3670" s="4">
        <f t="shared" si="572"/>
        <v>36.964285714285715</v>
      </c>
      <c r="AA3670" t="s">
        <v>8313</v>
      </c>
      <c r="AB3670" t="s">
        <v>8314</v>
      </c>
      <c r="AC3670">
        <f>1</f>
        <v>1</v>
      </c>
    </row>
    <row r="3671" spans="1:29" ht="43.2" x14ac:dyDescent="0.3">
      <c r="A3671">
        <v>3669</v>
      </c>
      <c r="B3671" s="1" t="s">
        <v>3666</v>
      </c>
      <c r="C3671" s="1" t="s">
        <v>7779</v>
      </c>
      <c r="D3671">
        <v>1000</v>
      </c>
      <c r="E3671">
        <f>VLOOKUP(D3671,LU_A!$C$2:$D$13,1,TRUE)</f>
        <v>1000</v>
      </c>
      <c r="F3671" t="str">
        <f>VLOOKUP($D3671,LU_A!$C$2:$D$13,2,TRUE)</f>
        <v>SmB</v>
      </c>
      <c r="G3671">
        <v>1382</v>
      </c>
      <c r="H3671" t="s">
        <v>8219</v>
      </c>
      <c r="I3671" t="s">
        <v>8225</v>
      </c>
      <c r="J3671" t="s">
        <v>8247</v>
      </c>
      <c r="K3671">
        <v>1434039137</v>
      </c>
      <c r="L3671" s="8">
        <f t="shared" si="570"/>
        <v>42166.675196759257</v>
      </c>
      <c r="M3671" s="8">
        <f t="shared" si="573"/>
        <v>42166</v>
      </c>
      <c r="N3671" s="9">
        <f t="shared" si="574"/>
        <v>0.67519675925723277</v>
      </c>
      <c r="O3671">
        <v>1431447137</v>
      </c>
      <c r="P3671" s="8">
        <f t="shared" si="571"/>
        <v>42136.675196759257</v>
      </c>
      <c r="Q3671" s="8">
        <f t="shared" si="575"/>
        <v>42136</v>
      </c>
      <c r="R3671" s="9">
        <f t="shared" si="576"/>
        <v>0.67519675925723277</v>
      </c>
      <c r="S3671" t="b">
        <v>0</v>
      </c>
      <c r="T3671">
        <v>17</v>
      </c>
      <c r="U3671">
        <f t="shared" si="577"/>
        <v>17</v>
      </c>
      <c r="V3671" t="str">
        <f t="shared" si="578"/>
        <v/>
      </c>
      <c r="W3671" t="b">
        <v>1</v>
      </c>
      <c r="X3671" t="s">
        <v>8269</v>
      </c>
      <c r="Y3671" s="3">
        <f t="shared" si="579"/>
        <v>1.3819999999999999</v>
      </c>
      <c r="Z3671" s="4">
        <f t="shared" si="572"/>
        <v>81.294117647058826</v>
      </c>
      <c r="AA3671" t="s">
        <v>8313</v>
      </c>
      <c r="AB3671" t="s">
        <v>8314</v>
      </c>
      <c r="AC3671">
        <f>1</f>
        <v>1</v>
      </c>
    </row>
    <row r="3672" spans="1:29" ht="43.2" x14ac:dyDescent="0.3">
      <c r="A3672">
        <v>3670</v>
      </c>
      <c r="B3672" s="1" t="s">
        <v>3667</v>
      </c>
      <c r="C3672" s="1" t="s">
        <v>7780</v>
      </c>
      <c r="D3672">
        <v>220</v>
      </c>
      <c r="E3672">
        <f>VLOOKUP(D3672,LU_A!$C$2:$D$13,1,TRUE)</f>
        <v>0</v>
      </c>
      <c r="F3672" t="str">
        <f>VLOOKUP($D3672,LU_A!$C$2:$D$13,2,TRUE)</f>
        <v>SmA</v>
      </c>
      <c r="G3672">
        <v>241</v>
      </c>
      <c r="H3672" t="s">
        <v>8219</v>
      </c>
      <c r="I3672" t="s">
        <v>8225</v>
      </c>
      <c r="J3672" t="s">
        <v>8247</v>
      </c>
      <c r="K3672">
        <v>1433113200</v>
      </c>
      <c r="L3672" s="8">
        <f t="shared" si="570"/>
        <v>42155.958333333328</v>
      </c>
      <c r="M3672" s="8">
        <f t="shared" si="573"/>
        <v>42155</v>
      </c>
      <c r="N3672" s="9">
        <f t="shared" si="574"/>
        <v>0.95833333332848269</v>
      </c>
      <c r="O3672">
        <v>1431951611</v>
      </c>
      <c r="P3672" s="8">
        <f t="shared" si="571"/>
        <v>42142.514016203699</v>
      </c>
      <c r="Q3672" s="8">
        <f t="shared" si="575"/>
        <v>42142</v>
      </c>
      <c r="R3672" s="9">
        <f t="shared" si="576"/>
        <v>0.51401620369870216</v>
      </c>
      <c r="S3672" t="b">
        <v>0</v>
      </c>
      <c r="T3672">
        <v>12</v>
      </c>
      <c r="U3672">
        <f t="shared" si="577"/>
        <v>12</v>
      </c>
      <c r="V3672" t="str">
        <f t="shared" si="578"/>
        <v/>
      </c>
      <c r="W3672" t="b">
        <v>1</v>
      </c>
      <c r="X3672" t="s">
        <v>8269</v>
      </c>
      <c r="Y3672" s="3">
        <f t="shared" si="579"/>
        <v>1.0954545454545455</v>
      </c>
      <c r="Z3672" s="4">
        <f t="shared" si="572"/>
        <v>20.083333333333332</v>
      </c>
      <c r="AA3672" t="s">
        <v>8313</v>
      </c>
      <c r="AB3672" t="s">
        <v>8314</v>
      </c>
      <c r="AC3672">
        <f>1</f>
        <v>1</v>
      </c>
    </row>
    <row r="3673" spans="1:29" ht="43.2" x14ac:dyDescent="0.3">
      <c r="A3673">
        <v>3671</v>
      </c>
      <c r="B3673" s="1" t="s">
        <v>3668</v>
      </c>
      <c r="C3673" s="1" t="s">
        <v>7781</v>
      </c>
      <c r="D3673">
        <v>3500</v>
      </c>
      <c r="E3673">
        <f>VLOOKUP(D3673,LU_A!$C$2:$D$13,1,TRUE)</f>
        <v>1000</v>
      </c>
      <c r="F3673" t="str">
        <f>VLOOKUP($D3673,LU_A!$C$2:$D$13,2,TRUE)</f>
        <v>SmB</v>
      </c>
      <c r="G3673">
        <v>3530</v>
      </c>
      <c r="H3673" t="s">
        <v>8219</v>
      </c>
      <c r="I3673" t="s">
        <v>8224</v>
      </c>
      <c r="J3673" t="s">
        <v>8246</v>
      </c>
      <c r="K3673">
        <v>1405915140</v>
      </c>
      <c r="L3673" s="8">
        <f t="shared" si="570"/>
        <v>41841.165972222225</v>
      </c>
      <c r="M3673" s="8">
        <f t="shared" si="573"/>
        <v>41841</v>
      </c>
      <c r="N3673" s="9">
        <f t="shared" si="574"/>
        <v>0.16597222222480923</v>
      </c>
      <c r="O3673">
        <v>1404140667</v>
      </c>
      <c r="P3673" s="8">
        <f t="shared" si="571"/>
        <v>41820.62809027778</v>
      </c>
      <c r="Q3673" s="8">
        <f t="shared" si="575"/>
        <v>41820</v>
      </c>
      <c r="R3673" s="9">
        <f t="shared" si="576"/>
        <v>0.62809027777984738</v>
      </c>
      <c r="S3673" t="b">
        <v>0</v>
      </c>
      <c r="T3673">
        <v>40</v>
      </c>
      <c r="U3673">
        <f t="shared" si="577"/>
        <v>40</v>
      </c>
      <c r="V3673" t="str">
        <f t="shared" si="578"/>
        <v/>
      </c>
      <c r="W3673" t="b">
        <v>1</v>
      </c>
      <c r="X3673" t="s">
        <v>8269</v>
      </c>
      <c r="Y3673" s="3">
        <f t="shared" si="579"/>
        <v>1.0085714285714287</v>
      </c>
      <c r="Z3673" s="4">
        <f t="shared" si="572"/>
        <v>88.25</v>
      </c>
      <c r="AA3673" t="s">
        <v>8313</v>
      </c>
      <c r="AB3673" t="s">
        <v>8314</v>
      </c>
      <c r="AC3673">
        <f>1</f>
        <v>1</v>
      </c>
    </row>
    <row r="3674" spans="1:29" ht="57.6" x14ac:dyDescent="0.3">
      <c r="A3674">
        <v>3672</v>
      </c>
      <c r="B3674" s="1" t="s">
        <v>3669</v>
      </c>
      <c r="C3674" s="1" t="s">
        <v>7782</v>
      </c>
      <c r="D3674">
        <v>3000</v>
      </c>
      <c r="E3674">
        <f>VLOOKUP(D3674,LU_A!$C$2:$D$13,1,TRUE)</f>
        <v>1000</v>
      </c>
      <c r="F3674" t="str">
        <f>VLOOKUP($D3674,LU_A!$C$2:$D$13,2,TRUE)</f>
        <v>SmB</v>
      </c>
      <c r="G3674">
        <v>3046</v>
      </c>
      <c r="H3674" t="s">
        <v>8219</v>
      </c>
      <c r="I3674" t="s">
        <v>8225</v>
      </c>
      <c r="J3674" t="s">
        <v>8247</v>
      </c>
      <c r="K3674">
        <v>1411771384</v>
      </c>
      <c r="L3674" s="8">
        <f t="shared" si="570"/>
        <v>41908.946574074071</v>
      </c>
      <c r="M3674" s="8">
        <f t="shared" si="573"/>
        <v>41908</v>
      </c>
      <c r="N3674" s="9">
        <f t="shared" si="574"/>
        <v>0.94657407407066785</v>
      </c>
      <c r="O3674">
        <v>1409179384</v>
      </c>
      <c r="P3674" s="8">
        <f t="shared" si="571"/>
        <v>41878.946574074071</v>
      </c>
      <c r="Q3674" s="8">
        <f t="shared" si="575"/>
        <v>41878</v>
      </c>
      <c r="R3674" s="9">
        <f t="shared" si="576"/>
        <v>0.94657407407066785</v>
      </c>
      <c r="S3674" t="b">
        <v>0</v>
      </c>
      <c r="T3674">
        <v>57</v>
      </c>
      <c r="U3674">
        <f t="shared" si="577"/>
        <v>57</v>
      </c>
      <c r="V3674" t="str">
        <f t="shared" si="578"/>
        <v/>
      </c>
      <c r="W3674" t="b">
        <v>1</v>
      </c>
      <c r="X3674" t="s">
        <v>8269</v>
      </c>
      <c r="Y3674" s="3">
        <f t="shared" si="579"/>
        <v>1.0153333333333334</v>
      </c>
      <c r="Z3674" s="4">
        <f t="shared" si="572"/>
        <v>53.438596491228068</v>
      </c>
      <c r="AA3674" t="s">
        <v>8313</v>
      </c>
      <c r="AB3674" t="s">
        <v>8314</v>
      </c>
      <c r="AC3674">
        <f>1</f>
        <v>1</v>
      </c>
    </row>
    <row r="3675" spans="1:29" ht="43.2" x14ac:dyDescent="0.3">
      <c r="A3675">
        <v>3673</v>
      </c>
      <c r="B3675" s="1" t="s">
        <v>3670</v>
      </c>
      <c r="C3675" s="1" t="s">
        <v>7783</v>
      </c>
      <c r="D3675">
        <v>4000</v>
      </c>
      <c r="E3675">
        <f>VLOOKUP(D3675,LU_A!$C$2:$D$13,1,TRUE)</f>
        <v>1000</v>
      </c>
      <c r="F3675" t="str">
        <f>VLOOKUP($D3675,LU_A!$C$2:$D$13,2,TRUE)</f>
        <v>SmB</v>
      </c>
      <c r="G3675">
        <v>4545</v>
      </c>
      <c r="H3675" t="s">
        <v>8219</v>
      </c>
      <c r="I3675" t="s">
        <v>8225</v>
      </c>
      <c r="J3675" t="s">
        <v>8247</v>
      </c>
      <c r="K3675">
        <v>1415191920</v>
      </c>
      <c r="L3675" s="8">
        <f t="shared" si="570"/>
        <v>41948.536111111112</v>
      </c>
      <c r="M3675" s="8">
        <f t="shared" si="573"/>
        <v>41948</v>
      </c>
      <c r="N3675" s="9">
        <f t="shared" si="574"/>
        <v>0.53611111111240461</v>
      </c>
      <c r="O3675">
        <v>1412233497</v>
      </c>
      <c r="P3675" s="8">
        <f t="shared" si="571"/>
        <v>41914.295104166667</v>
      </c>
      <c r="Q3675" s="8">
        <f t="shared" si="575"/>
        <v>41914</v>
      </c>
      <c r="R3675" s="9">
        <f t="shared" si="576"/>
        <v>0.29510416666744277</v>
      </c>
      <c r="S3675" t="b">
        <v>0</v>
      </c>
      <c r="T3675">
        <v>114</v>
      </c>
      <c r="U3675">
        <f t="shared" si="577"/>
        <v>114</v>
      </c>
      <c r="V3675" t="str">
        <f t="shared" si="578"/>
        <v/>
      </c>
      <c r="W3675" t="b">
        <v>1</v>
      </c>
      <c r="X3675" t="s">
        <v>8269</v>
      </c>
      <c r="Y3675" s="3">
        <f t="shared" si="579"/>
        <v>1.13625</v>
      </c>
      <c r="Z3675" s="4">
        <f t="shared" si="572"/>
        <v>39.868421052631582</v>
      </c>
      <c r="AA3675" t="s">
        <v>8313</v>
      </c>
      <c r="AB3675" t="s">
        <v>8314</v>
      </c>
      <c r="AC3675">
        <f>1</f>
        <v>1</v>
      </c>
    </row>
    <row r="3676" spans="1:29" ht="43.2" x14ac:dyDescent="0.3">
      <c r="A3676">
        <v>3674</v>
      </c>
      <c r="B3676" s="1" t="s">
        <v>3671</v>
      </c>
      <c r="C3676" s="1" t="s">
        <v>7784</v>
      </c>
      <c r="D3676">
        <v>4500</v>
      </c>
      <c r="E3676">
        <f>VLOOKUP(D3676,LU_A!$C$2:$D$13,1,TRUE)</f>
        <v>1000</v>
      </c>
      <c r="F3676" t="str">
        <f>VLOOKUP($D3676,LU_A!$C$2:$D$13,2,TRUE)</f>
        <v>SmB</v>
      </c>
      <c r="G3676">
        <v>4500</v>
      </c>
      <c r="H3676" t="s">
        <v>8219</v>
      </c>
      <c r="I3676" t="s">
        <v>8236</v>
      </c>
      <c r="J3676" t="s">
        <v>8249</v>
      </c>
      <c r="K3676">
        <v>1472936229</v>
      </c>
      <c r="L3676" s="8">
        <f t="shared" si="570"/>
        <v>42616.873020833329</v>
      </c>
      <c r="M3676" s="8">
        <f t="shared" si="573"/>
        <v>42616</v>
      </c>
      <c r="N3676" s="9">
        <f t="shared" si="574"/>
        <v>0.87302083332906477</v>
      </c>
      <c r="O3676">
        <v>1467752229</v>
      </c>
      <c r="P3676" s="8">
        <f t="shared" si="571"/>
        <v>42556.873020833329</v>
      </c>
      <c r="Q3676" s="8">
        <f t="shared" si="575"/>
        <v>42556</v>
      </c>
      <c r="R3676" s="9">
        <f t="shared" si="576"/>
        <v>0.87302083332906477</v>
      </c>
      <c r="S3676" t="b">
        <v>0</v>
      </c>
      <c r="T3676">
        <v>31</v>
      </c>
      <c r="U3676">
        <f t="shared" si="577"/>
        <v>31</v>
      </c>
      <c r="V3676" t="str">
        <f t="shared" si="578"/>
        <v/>
      </c>
      <c r="W3676" t="b">
        <v>1</v>
      </c>
      <c r="X3676" t="s">
        <v>8269</v>
      </c>
      <c r="Y3676" s="3">
        <f t="shared" si="579"/>
        <v>1</v>
      </c>
      <c r="Z3676" s="4">
        <f t="shared" si="572"/>
        <v>145.16129032258064</v>
      </c>
      <c r="AA3676" t="s">
        <v>8313</v>
      </c>
      <c r="AB3676" t="s">
        <v>8314</v>
      </c>
      <c r="AC3676">
        <f>1</f>
        <v>1</v>
      </c>
    </row>
    <row r="3677" spans="1:29" ht="43.2" x14ac:dyDescent="0.3">
      <c r="A3677">
        <v>3675</v>
      </c>
      <c r="B3677" s="1" t="s">
        <v>3672</v>
      </c>
      <c r="C3677" s="1" t="s">
        <v>7785</v>
      </c>
      <c r="D3677">
        <v>50</v>
      </c>
      <c r="E3677">
        <f>VLOOKUP(D3677,LU_A!$C$2:$D$13,1,TRUE)</f>
        <v>0</v>
      </c>
      <c r="F3677" t="str">
        <f>VLOOKUP($D3677,LU_A!$C$2:$D$13,2,TRUE)</f>
        <v>SmA</v>
      </c>
      <c r="G3677">
        <v>70</v>
      </c>
      <c r="H3677" t="s">
        <v>8219</v>
      </c>
      <c r="I3677" t="s">
        <v>8225</v>
      </c>
      <c r="J3677" t="s">
        <v>8247</v>
      </c>
      <c r="K3677">
        <v>1463353200</v>
      </c>
      <c r="L3677" s="8">
        <f t="shared" si="570"/>
        <v>42505.958333333328</v>
      </c>
      <c r="M3677" s="8">
        <f t="shared" si="573"/>
        <v>42505</v>
      </c>
      <c r="N3677" s="9">
        <f t="shared" si="574"/>
        <v>0.95833333332848269</v>
      </c>
      <c r="O3677">
        <v>1462285182</v>
      </c>
      <c r="P3677" s="8">
        <f t="shared" si="571"/>
        <v>42493.597013888888</v>
      </c>
      <c r="Q3677" s="8">
        <f t="shared" si="575"/>
        <v>42493</v>
      </c>
      <c r="R3677" s="9">
        <f t="shared" si="576"/>
        <v>0.59701388888788642</v>
      </c>
      <c r="S3677" t="b">
        <v>0</v>
      </c>
      <c r="T3677">
        <v>3</v>
      </c>
      <c r="U3677">
        <f t="shared" si="577"/>
        <v>3</v>
      </c>
      <c r="V3677" t="str">
        <f t="shared" si="578"/>
        <v/>
      </c>
      <c r="W3677" t="b">
        <v>1</v>
      </c>
      <c r="X3677" t="s">
        <v>8269</v>
      </c>
      <c r="Y3677" s="3">
        <f t="shared" si="579"/>
        <v>1.4</v>
      </c>
      <c r="Z3677" s="4">
        <f t="shared" si="572"/>
        <v>23.333333333333332</v>
      </c>
      <c r="AA3677" t="s">
        <v>8313</v>
      </c>
      <c r="AB3677" t="s">
        <v>8314</v>
      </c>
      <c r="AC3677">
        <f>1</f>
        <v>1</v>
      </c>
    </row>
    <row r="3678" spans="1:29" ht="43.2" x14ac:dyDescent="0.3">
      <c r="A3678">
        <v>3676</v>
      </c>
      <c r="B3678" s="1" t="s">
        <v>3673</v>
      </c>
      <c r="C3678" s="1" t="s">
        <v>7786</v>
      </c>
      <c r="D3678">
        <v>800</v>
      </c>
      <c r="E3678">
        <f>VLOOKUP(D3678,LU_A!$C$2:$D$13,1,TRUE)</f>
        <v>0</v>
      </c>
      <c r="F3678" t="str">
        <f>VLOOKUP($D3678,LU_A!$C$2:$D$13,2,TRUE)</f>
        <v>SmA</v>
      </c>
      <c r="G3678">
        <v>1030</v>
      </c>
      <c r="H3678" t="s">
        <v>8219</v>
      </c>
      <c r="I3678" t="s">
        <v>8224</v>
      </c>
      <c r="J3678" t="s">
        <v>8246</v>
      </c>
      <c r="K3678">
        <v>1410550484</v>
      </c>
      <c r="L3678" s="8">
        <f t="shared" si="570"/>
        <v>41894.815787037034</v>
      </c>
      <c r="M3678" s="8">
        <f t="shared" si="573"/>
        <v>41894</v>
      </c>
      <c r="N3678" s="9">
        <f t="shared" si="574"/>
        <v>0.81578703703416977</v>
      </c>
      <c r="O3678">
        <v>1408995284</v>
      </c>
      <c r="P3678" s="8">
        <f t="shared" si="571"/>
        <v>41876.815787037034</v>
      </c>
      <c r="Q3678" s="8">
        <f t="shared" si="575"/>
        <v>41876</v>
      </c>
      <c r="R3678" s="9">
        <f t="shared" si="576"/>
        <v>0.81578703703416977</v>
      </c>
      <c r="S3678" t="b">
        <v>0</v>
      </c>
      <c r="T3678">
        <v>16</v>
      </c>
      <c r="U3678">
        <f t="shared" si="577"/>
        <v>16</v>
      </c>
      <c r="V3678" t="str">
        <f t="shared" si="578"/>
        <v/>
      </c>
      <c r="W3678" t="b">
        <v>1</v>
      </c>
      <c r="X3678" t="s">
        <v>8269</v>
      </c>
      <c r="Y3678" s="3">
        <f t="shared" si="579"/>
        <v>1.2875000000000001</v>
      </c>
      <c r="Z3678" s="4">
        <f t="shared" si="572"/>
        <v>64.375</v>
      </c>
      <c r="AA3678" t="s">
        <v>8313</v>
      </c>
      <c r="AB3678" t="s">
        <v>8314</v>
      </c>
      <c r="AC3678">
        <f>1</f>
        <v>1</v>
      </c>
    </row>
    <row r="3679" spans="1:29" ht="43.2" x14ac:dyDescent="0.3">
      <c r="A3679">
        <v>3677</v>
      </c>
      <c r="B3679" s="1" t="s">
        <v>3674</v>
      </c>
      <c r="C3679" s="1" t="s">
        <v>7787</v>
      </c>
      <c r="D3679">
        <v>12000</v>
      </c>
      <c r="E3679">
        <f>VLOOKUP(D3679,LU_A!$C$2:$D$13,1,TRUE)</f>
        <v>10000</v>
      </c>
      <c r="F3679" t="str">
        <f>VLOOKUP($D3679,LU_A!$C$2:$D$13,2,TRUE)</f>
        <v>SmD</v>
      </c>
      <c r="G3679">
        <v>12348.5</v>
      </c>
      <c r="H3679" t="s">
        <v>8219</v>
      </c>
      <c r="I3679" t="s">
        <v>8224</v>
      </c>
      <c r="J3679" t="s">
        <v>8246</v>
      </c>
      <c r="K3679">
        <v>1404359940</v>
      </c>
      <c r="L3679" s="8">
        <f t="shared" si="570"/>
        <v>41823.165972222225</v>
      </c>
      <c r="M3679" s="8">
        <f t="shared" si="573"/>
        <v>41823</v>
      </c>
      <c r="N3679" s="9">
        <f t="shared" si="574"/>
        <v>0.16597222222480923</v>
      </c>
      <c r="O3679">
        <v>1402580818</v>
      </c>
      <c r="P3679" s="8">
        <f t="shared" si="571"/>
        <v>41802.574282407404</v>
      </c>
      <c r="Q3679" s="8">
        <f t="shared" si="575"/>
        <v>41802</v>
      </c>
      <c r="R3679" s="9">
        <f t="shared" si="576"/>
        <v>0.57428240740409819</v>
      </c>
      <c r="S3679" t="b">
        <v>0</v>
      </c>
      <c r="T3679">
        <v>199</v>
      </c>
      <c r="U3679">
        <f t="shared" si="577"/>
        <v>199</v>
      </c>
      <c r="V3679" t="str">
        <f t="shared" si="578"/>
        <v/>
      </c>
      <c r="W3679" t="b">
        <v>1</v>
      </c>
      <c r="X3679" t="s">
        <v>8269</v>
      </c>
      <c r="Y3679" s="3">
        <f t="shared" si="579"/>
        <v>1.0290416666666666</v>
      </c>
      <c r="Z3679" s="4">
        <f t="shared" si="572"/>
        <v>62.052763819095475</v>
      </c>
      <c r="AA3679" t="s">
        <v>8313</v>
      </c>
      <c r="AB3679" t="s">
        <v>8314</v>
      </c>
      <c r="AC3679">
        <f>1</f>
        <v>1</v>
      </c>
    </row>
    <row r="3680" spans="1:29" ht="43.2" x14ac:dyDescent="0.3">
      <c r="A3680">
        <v>3678</v>
      </c>
      <c r="B3680" s="1" t="s">
        <v>3675</v>
      </c>
      <c r="C3680" s="1" t="s">
        <v>7788</v>
      </c>
      <c r="D3680">
        <v>2000</v>
      </c>
      <c r="E3680">
        <f>VLOOKUP(D3680,LU_A!$C$2:$D$13,1,TRUE)</f>
        <v>1000</v>
      </c>
      <c r="F3680" t="str">
        <f>VLOOKUP($D3680,LU_A!$C$2:$D$13,2,TRUE)</f>
        <v>SmB</v>
      </c>
      <c r="G3680">
        <v>2050</v>
      </c>
      <c r="H3680" t="s">
        <v>8219</v>
      </c>
      <c r="I3680" t="s">
        <v>8225</v>
      </c>
      <c r="J3680" t="s">
        <v>8247</v>
      </c>
      <c r="K3680">
        <v>1433076298</v>
      </c>
      <c r="L3680" s="8">
        <f t="shared" si="570"/>
        <v>42155.531226851846</v>
      </c>
      <c r="M3680" s="8">
        <f t="shared" si="573"/>
        <v>42155</v>
      </c>
      <c r="N3680" s="9">
        <f t="shared" si="574"/>
        <v>0.5312268518464407</v>
      </c>
      <c r="O3680">
        <v>1430052298</v>
      </c>
      <c r="P3680" s="8">
        <f t="shared" si="571"/>
        <v>42120.531226851846</v>
      </c>
      <c r="Q3680" s="8">
        <f t="shared" si="575"/>
        <v>42120</v>
      </c>
      <c r="R3680" s="9">
        <f t="shared" si="576"/>
        <v>0.5312268518464407</v>
      </c>
      <c r="S3680" t="b">
        <v>0</v>
      </c>
      <c r="T3680">
        <v>31</v>
      </c>
      <c r="U3680">
        <f t="shared" si="577"/>
        <v>31</v>
      </c>
      <c r="V3680" t="str">
        <f t="shared" si="578"/>
        <v/>
      </c>
      <c r="W3680" t="b">
        <v>1</v>
      </c>
      <c r="X3680" t="s">
        <v>8269</v>
      </c>
      <c r="Y3680" s="3">
        <f t="shared" si="579"/>
        <v>1.0249999999999999</v>
      </c>
      <c r="Z3680" s="4">
        <f t="shared" si="572"/>
        <v>66.129032258064512</v>
      </c>
      <c r="AA3680" t="s">
        <v>8313</v>
      </c>
      <c r="AB3680" t="s">
        <v>8314</v>
      </c>
      <c r="AC3680">
        <f>1</f>
        <v>1</v>
      </c>
    </row>
    <row r="3681" spans="1:29" ht="43.2" x14ac:dyDescent="0.3">
      <c r="A3681">
        <v>3679</v>
      </c>
      <c r="B3681" s="1" t="s">
        <v>3676</v>
      </c>
      <c r="C3681" s="1" t="s">
        <v>7789</v>
      </c>
      <c r="D3681">
        <v>2000</v>
      </c>
      <c r="E3681">
        <f>VLOOKUP(D3681,LU_A!$C$2:$D$13,1,TRUE)</f>
        <v>1000</v>
      </c>
      <c r="F3681" t="str">
        <f>VLOOKUP($D3681,LU_A!$C$2:$D$13,2,TRUE)</f>
        <v>SmB</v>
      </c>
      <c r="G3681">
        <v>2202</v>
      </c>
      <c r="H3681" t="s">
        <v>8219</v>
      </c>
      <c r="I3681" t="s">
        <v>8224</v>
      </c>
      <c r="J3681" t="s">
        <v>8246</v>
      </c>
      <c r="K3681">
        <v>1404190740</v>
      </c>
      <c r="L3681" s="8">
        <f t="shared" si="570"/>
        <v>41821.207638888889</v>
      </c>
      <c r="M3681" s="8">
        <f t="shared" si="573"/>
        <v>41821</v>
      </c>
      <c r="N3681" s="9">
        <f t="shared" si="574"/>
        <v>0.20763888888905058</v>
      </c>
      <c r="O3681">
        <v>1401214581</v>
      </c>
      <c r="P3681" s="8">
        <f t="shared" si="571"/>
        <v>41786.761354166665</v>
      </c>
      <c r="Q3681" s="8">
        <f t="shared" si="575"/>
        <v>41786</v>
      </c>
      <c r="R3681" s="9">
        <f t="shared" si="576"/>
        <v>0.76135416666511446</v>
      </c>
      <c r="S3681" t="b">
        <v>0</v>
      </c>
      <c r="T3681">
        <v>30</v>
      </c>
      <c r="U3681">
        <f t="shared" si="577"/>
        <v>30</v>
      </c>
      <c r="V3681" t="str">
        <f t="shared" si="578"/>
        <v/>
      </c>
      <c r="W3681" t="b">
        <v>1</v>
      </c>
      <c r="X3681" t="s">
        <v>8269</v>
      </c>
      <c r="Y3681" s="3">
        <f t="shared" si="579"/>
        <v>1.101</v>
      </c>
      <c r="Z3681" s="4">
        <f t="shared" si="572"/>
        <v>73.400000000000006</v>
      </c>
      <c r="AA3681" t="s">
        <v>8313</v>
      </c>
      <c r="AB3681" t="s">
        <v>8314</v>
      </c>
      <c r="AC3681">
        <f>1</f>
        <v>1</v>
      </c>
    </row>
    <row r="3682" spans="1:29" ht="43.2" x14ac:dyDescent="0.3">
      <c r="A3682">
        <v>3680</v>
      </c>
      <c r="B3682" s="1" t="s">
        <v>3677</v>
      </c>
      <c r="C3682" s="1" t="s">
        <v>7790</v>
      </c>
      <c r="D3682">
        <v>3000</v>
      </c>
      <c r="E3682">
        <f>VLOOKUP(D3682,LU_A!$C$2:$D$13,1,TRUE)</f>
        <v>1000</v>
      </c>
      <c r="F3682" t="str">
        <f>VLOOKUP($D3682,LU_A!$C$2:$D$13,2,TRUE)</f>
        <v>SmB</v>
      </c>
      <c r="G3682">
        <v>3383</v>
      </c>
      <c r="H3682" t="s">
        <v>8219</v>
      </c>
      <c r="I3682" t="s">
        <v>8224</v>
      </c>
      <c r="J3682" t="s">
        <v>8246</v>
      </c>
      <c r="K3682">
        <v>1475664834</v>
      </c>
      <c r="L3682" s="8">
        <f t="shared" si="570"/>
        <v>42648.454097222217</v>
      </c>
      <c r="M3682" s="8">
        <f t="shared" si="573"/>
        <v>42648</v>
      </c>
      <c r="N3682" s="9">
        <f t="shared" si="574"/>
        <v>0.45409722221666016</v>
      </c>
      <c r="O3682">
        <v>1473850434</v>
      </c>
      <c r="P3682" s="8">
        <f t="shared" si="571"/>
        <v>42627.454097222217</v>
      </c>
      <c r="Q3682" s="8">
        <f t="shared" si="575"/>
        <v>42627</v>
      </c>
      <c r="R3682" s="9">
        <f t="shared" si="576"/>
        <v>0.45409722221666016</v>
      </c>
      <c r="S3682" t="b">
        <v>0</v>
      </c>
      <c r="T3682">
        <v>34</v>
      </c>
      <c r="U3682">
        <f t="shared" si="577"/>
        <v>34</v>
      </c>
      <c r="V3682" t="str">
        <f t="shared" si="578"/>
        <v/>
      </c>
      <c r="W3682" t="b">
        <v>1</v>
      </c>
      <c r="X3682" t="s">
        <v>8269</v>
      </c>
      <c r="Y3682" s="3">
        <f t="shared" si="579"/>
        <v>1.1276666666666666</v>
      </c>
      <c r="Z3682" s="4">
        <f t="shared" si="572"/>
        <v>99.5</v>
      </c>
      <c r="AA3682" t="s">
        <v>8313</v>
      </c>
      <c r="AB3682" t="s">
        <v>8314</v>
      </c>
      <c r="AC3682">
        <f>1</f>
        <v>1</v>
      </c>
    </row>
    <row r="3683" spans="1:29" ht="57.6" x14ac:dyDescent="0.3">
      <c r="A3683">
        <v>3681</v>
      </c>
      <c r="B3683" s="1" t="s">
        <v>3678</v>
      </c>
      <c r="C3683" s="1" t="s">
        <v>7791</v>
      </c>
      <c r="D3683">
        <v>1000</v>
      </c>
      <c r="E3683">
        <f>VLOOKUP(D3683,LU_A!$C$2:$D$13,1,TRUE)</f>
        <v>1000</v>
      </c>
      <c r="F3683" t="str">
        <f>VLOOKUP($D3683,LU_A!$C$2:$D$13,2,TRUE)</f>
        <v>SmB</v>
      </c>
      <c r="G3683">
        <v>1119</v>
      </c>
      <c r="H3683" t="s">
        <v>8219</v>
      </c>
      <c r="I3683" t="s">
        <v>8224</v>
      </c>
      <c r="J3683" t="s">
        <v>8246</v>
      </c>
      <c r="K3683">
        <v>1452872290</v>
      </c>
      <c r="L3683" s="8">
        <f t="shared" si="570"/>
        <v>42384.651504629626</v>
      </c>
      <c r="M3683" s="8">
        <f t="shared" si="573"/>
        <v>42384</v>
      </c>
      <c r="N3683" s="9">
        <f t="shared" si="574"/>
        <v>0.65150462962628808</v>
      </c>
      <c r="O3683">
        <v>1452008290</v>
      </c>
      <c r="P3683" s="8">
        <f t="shared" si="571"/>
        <v>42374.651504629626</v>
      </c>
      <c r="Q3683" s="8">
        <f t="shared" si="575"/>
        <v>42374</v>
      </c>
      <c r="R3683" s="9">
        <f t="shared" si="576"/>
        <v>0.65150462962628808</v>
      </c>
      <c r="S3683" t="b">
        <v>0</v>
      </c>
      <c r="T3683">
        <v>18</v>
      </c>
      <c r="U3683">
        <f t="shared" si="577"/>
        <v>18</v>
      </c>
      <c r="V3683" t="str">
        <f t="shared" si="578"/>
        <v/>
      </c>
      <c r="W3683" t="b">
        <v>1</v>
      </c>
      <c r="X3683" t="s">
        <v>8269</v>
      </c>
      <c r="Y3683" s="3">
        <f t="shared" si="579"/>
        <v>1.119</v>
      </c>
      <c r="Z3683" s="4">
        <f t="shared" si="572"/>
        <v>62.166666666666664</v>
      </c>
      <c r="AA3683" t="s">
        <v>8313</v>
      </c>
      <c r="AB3683" t="s">
        <v>8314</v>
      </c>
      <c r="AC3683">
        <f>1</f>
        <v>1</v>
      </c>
    </row>
    <row r="3684" spans="1:29" ht="43.2" x14ac:dyDescent="0.3">
      <c r="A3684">
        <v>3682</v>
      </c>
      <c r="B3684" s="1" t="s">
        <v>3679</v>
      </c>
      <c r="C3684" s="1" t="s">
        <v>7792</v>
      </c>
      <c r="D3684">
        <v>3000</v>
      </c>
      <c r="E3684">
        <f>VLOOKUP(D3684,LU_A!$C$2:$D$13,1,TRUE)</f>
        <v>1000</v>
      </c>
      <c r="F3684" t="str">
        <f>VLOOKUP($D3684,LU_A!$C$2:$D$13,2,TRUE)</f>
        <v>SmB</v>
      </c>
      <c r="G3684">
        <v>4176</v>
      </c>
      <c r="H3684" t="s">
        <v>8219</v>
      </c>
      <c r="I3684" t="s">
        <v>8224</v>
      </c>
      <c r="J3684" t="s">
        <v>8246</v>
      </c>
      <c r="K3684">
        <v>1402901940</v>
      </c>
      <c r="L3684" s="8">
        <f t="shared" si="570"/>
        <v>41806.290972222225</v>
      </c>
      <c r="M3684" s="8">
        <f t="shared" si="573"/>
        <v>41806</v>
      </c>
      <c r="N3684" s="9">
        <f t="shared" si="574"/>
        <v>0.29097222222480923</v>
      </c>
      <c r="O3684">
        <v>1399998418</v>
      </c>
      <c r="P3684" s="8">
        <f t="shared" si="571"/>
        <v>41772.685393518521</v>
      </c>
      <c r="Q3684" s="8">
        <f t="shared" si="575"/>
        <v>41772</v>
      </c>
      <c r="R3684" s="9">
        <f t="shared" si="576"/>
        <v>0.68539351852086838</v>
      </c>
      <c r="S3684" t="b">
        <v>0</v>
      </c>
      <c r="T3684">
        <v>67</v>
      </c>
      <c r="U3684">
        <f t="shared" si="577"/>
        <v>67</v>
      </c>
      <c r="V3684" t="str">
        <f t="shared" si="578"/>
        <v/>
      </c>
      <c r="W3684" t="b">
        <v>1</v>
      </c>
      <c r="X3684" t="s">
        <v>8269</v>
      </c>
      <c r="Y3684" s="3">
        <f t="shared" si="579"/>
        <v>1.3919999999999999</v>
      </c>
      <c r="Z3684" s="4">
        <f t="shared" si="572"/>
        <v>62.328358208955223</v>
      </c>
      <c r="AA3684" t="s">
        <v>8313</v>
      </c>
      <c r="AB3684" t="s">
        <v>8314</v>
      </c>
      <c r="AC3684">
        <f>1</f>
        <v>1</v>
      </c>
    </row>
    <row r="3685" spans="1:29" ht="43.2" x14ac:dyDescent="0.3">
      <c r="A3685">
        <v>3683</v>
      </c>
      <c r="B3685" s="1" t="s">
        <v>3680</v>
      </c>
      <c r="C3685" s="1" t="s">
        <v>7793</v>
      </c>
      <c r="D3685">
        <v>3500</v>
      </c>
      <c r="E3685">
        <f>VLOOKUP(D3685,LU_A!$C$2:$D$13,1,TRUE)</f>
        <v>1000</v>
      </c>
      <c r="F3685" t="str">
        <f>VLOOKUP($D3685,LU_A!$C$2:$D$13,2,TRUE)</f>
        <v>SmB</v>
      </c>
      <c r="G3685">
        <v>3880</v>
      </c>
      <c r="H3685" t="s">
        <v>8219</v>
      </c>
      <c r="I3685" t="s">
        <v>8224</v>
      </c>
      <c r="J3685" t="s">
        <v>8246</v>
      </c>
      <c r="K3685">
        <v>1476931696</v>
      </c>
      <c r="L3685" s="8">
        <f t="shared" si="570"/>
        <v>42663.116851851853</v>
      </c>
      <c r="M3685" s="8">
        <f t="shared" si="573"/>
        <v>42663</v>
      </c>
      <c r="N3685" s="9">
        <f t="shared" si="574"/>
        <v>0.11685185185342561</v>
      </c>
      <c r="O3685">
        <v>1474339696</v>
      </c>
      <c r="P3685" s="8">
        <f t="shared" si="571"/>
        <v>42633.116851851853</v>
      </c>
      <c r="Q3685" s="8">
        <f t="shared" si="575"/>
        <v>42633</v>
      </c>
      <c r="R3685" s="9">
        <f t="shared" si="576"/>
        <v>0.11685185185342561</v>
      </c>
      <c r="S3685" t="b">
        <v>0</v>
      </c>
      <c r="T3685">
        <v>66</v>
      </c>
      <c r="U3685">
        <f t="shared" si="577"/>
        <v>66</v>
      </c>
      <c r="V3685" t="str">
        <f t="shared" si="578"/>
        <v/>
      </c>
      <c r="W3685" t="b">
        <v>1</v>
      </c>
      <c r="X3685" t="s">
        <v>8269</v>
      </c>
      <c r="Y3685" s="3">
        <f t="shared" si="579"/>
        <v>1.1085714285714285</v>
      </c>
      <c r="Z3685" s="4">
        <f t="shared" si="572"/>
        <v>58.787878787878789</v>
      </c>
      <c r="AA3685" t="s">
        <v>8313</v>
      </c>
      <c r="AB3685" t="s">
        <v>8314</v>
      </c>
      <c r="AC3685">
        <f>1</f>
        <v>1</v>
      </c>
    </row>
    <row r="3686" spans="1:29" ht="43.2" x14ac:dyDescent="0.3">
      <c r="A3686">
        <v>3684</v>
      </c>
      <c r="B3686" s="1" t="s">
        <v>3681</v>
      </c>
      <c r="C3686" s="1" t="s">
        <v>7794</v>
      </c>
      <c r="D3686">
        <v>750</v>
      </c>
      <c r="E3686">
        <f>VLOOKUP(D3686,LU_A!$C$2:$D$13,1,TRUE)</f>
        <v>0</v>
      </c>
      <c r="F3686" t="str">
        <f>VLOOKUP($D3686,LU_A!$C$2:$D$13,2,TRUE)</f>
        <v>SmA</v>
      </c>
      <c r="G3686">
        <v>1043</v>
      </c>
      <c r="H3686" t="s">
        <v>8219</v>
      </c>
      <c r="I3686" t="s">
        <v>8224</v>
      </c>
      <c r="J3686" t="s">
        <v>8246</v>
      </c>
      <c r="K3686">
        <v>1441167586</v>
      </c>
      <c r="L3686" s="8">
        <f t="shared" si="570"/>
        <v>42249.180393518516</v>
      </c>
      <c r="M3686" s="8">
        <f t="shared" si="573"/>
        <v>42249</v>
      </c>
      <c r="N3686" s="9">
        <f t="shared" si="574"/>
        <v>0.18039351851621177</v>
      </c>
      <c r="O3686">
        <v>1438575586</v>
      </c>
      <c r="P3686" s="8">
        <f t="shared" si="571"/>
        <v>42219.180393518516</v>
      </c>
      <c r="Q3686" s="8">
        <f t="shared" si="575"/>
        <v>42219</v>
      </c>
      <c r="R3686" s="9">
        <f t="shared" si="576"/>
        <v>0.18039351851621177</v>
      </c>
      <c r="S3686" t="b">
        <v>0</v>
      </c>
      <c r="T3686">
        <v>23</v>
      </c>
      <c r="U3686">
        <f t="shared" si="577"/>
        <v>23</v>
      </c>
      <c r="V3686" t="str">
        <f t="shared" si="578"/>
        <v/>
      </c>
      <c r="W3686" t="b">
        <v>1</v>
      </c>
      <c r="X3686" t="s">
        <v>8269</v>
      </c>
      <c r="Y3686" s="3">
        <f t="shared" si="579"/>
        <v>1.3906666666666667</v>
      </c>
      <c r="Z3686" s="4">
        <f t="shared" si="572"/>
        <v>45.347826086956523</v>
      </c>
      <c r="AA3686" t="s">
        <v>8313</v>
      </c>
      <c r="AB3686" t="s">
        <v>8314</v>
      </c>
      <c r="AC3686">
        <f>1</f>
        <v>1</v>
      </c>
    </row>
    <row r="3687" spans="1:29" ht="43.2" x14ac:dyDescent="0.3">
      <c r="A3687">
        <v>3685</v>
      </c>
      <c r="B3687" s="1" t="s">
        <v>3682</v>
      </c>
      <c r="C3687" s="1" t="s">
        <v>7795</v>
      </c>
      <c r="D3687">
        <v>5000</v>
      </c>
      <c r="E3687">
        <f>VLOOKUP(D3687,LU_A!$C$2:$D$13,1,TRUE)</f>
        <v>5000</v>
      </c>
      <c r="F3687" t="str">
        <f>VLOOKUP($D3687,LU_A!$C$2:$D$13,2,TRUE)</f>
        <v>SmC</v>
      </c>
      <c r="G3687">
        <v>5285</v>
      </c>
      <c r="H3687" t="s">
        <v>8219</v>
      </c>
      <c r="I3687" t="s">
        <v>8224</v>
      </c>
      <c r="J3687" t="s">
        <v>8246</v>
      </c>
      <c r="K3687">
        <v>1400533200</v>
      </c>
      <c r="L3687" s="8">
        <f t="shared" si="570"/>
        <v>41778.875</v>
      </c>
      <c r="M3687" s="8">
        <f t="shared" si="573"/>
        <v>41778</v>
      </c>
      <c r="N3687" s="9">
        <f t="shared" si="574"/>
        <v>0.875</v>
      </c>
      <c r="O3687">
        <v>1398348859</v>
      </c>
      <c r="P3687" s="8">
        <f t="shared" si="571"/>
        <v>41753.593275462961</v>
      </c>
      <c r="Q3687" s="8">
        <f t="shared" si="575"/>
        <v>41753</v>
      </c>
      <c r="R3687" s="9">
        <f t="shared" si="576"/>
        <v>0.59327546296117362</v>
      </c>
      <c r="S3687" t="b">
        <v>0</v>
      </c>
      <c r="T3687">
        <v>126</v>
      </c>
      <c r="U3687">
        <f t="shared" si="577"/>
        <v>126</v>
      </c>
      <c r="V3687" t="str">
        <f t="shared" si="578"/>
        <v/>
      </c>
      <c r="W3687" t="b">
        <v>1</v>
      </c>
      <c r="X3687" t="s">
        <v>8269</v>
      </c>
      <c r="Y3687" s="3">
        <f t="shared" si="579"/>
        <v>1.0569999999999999</v>
      </c>
      <c r="Z3687" s="4">
        <f t="shared" si="572"/>
        <v>41.944444444444443</v>
      </c>
      <c r="AA3687" t="s">
        <v>8313</v>
      </c>
      <c r="AB3687" t="s">
        <v>8314</v>
      </c>
      <c r="AC3687">
        <f>1</f>
        <v>1</v>
      </c>
    </row>
    <row r="3688" spans="1:29" ht="43.2" x14ac:dyDescent="0.3">
      <c r="A3688">
        <v>3686</v>
      </c>
      <c r="B3688" s="1" t="s">
        <v>3683</v>
      </c>
      <c r="C3688" s="1" t="s">
        <v>7796</v>
      </c>
      <c r="D3688">
        <v>350</v>
      </c>
      <c r="E3688">
        <f>VLOOKUP(D3688,LU_A!$C$2:$D$13,1,TRUE)</f>
        <v>0</v>
      </c>
      <c r="F3688" t="str">
        <f>VLOOKUP($D3688,LU_A!$C$2:$D$13,2,TRUE)</f>
        <v>SmA</v>
      </c>
      <c r="G3688">
        <v>355</v>
      </c>
      <c r="H3688" t="s">
        <v>8219</v>
      </c>
      <c r="I3688" t="s">
        <v>8224</v>
      </c>
      <c r="J3688" t="s">
        <v>8246</v>
      </c>
      <c r="K3688">
        <v>1440820740</v>
      </c>
      <c r="L3688" s="8">
        <f t="shared" si="570"/>
        <v>42245.165972222225</v>
      </c>
      <c r="M3688" s="8">
        <f t="shared" si="573"/>
        <v>42245</v>
      </c>
      <c r="N3688" s="9">
        <f t="shared" si="574"/>
        <v>0.16597222222480923</v>
      </c>
      <c r="O3688">
        <v>1439567660</v>
      </c>
      <c r="P3688" s="8">
        <f t="shared" si="571"/>
        <v>42230.662731481483</v>
      </c>
      <c r="Q3688" s="8">
        <f t="shared" si="575"/>
        <v>42230</v>
      </c>
      <c r="R3688" s="9">
        <f t="shared" si="576"/>
        <v>0.66273148148320615</v>
      </c>
      <c r="S3688" t="b">
        <v>0</v>
      </c>
      <c r="T3688">
        <v>6</v>
      </c>
      <c r="U3688">
        <f t="shared" si="577"/>
        <v>6</v>
      </c>
      <c r="V3688" t="str">
        <f t="shared" si="578"/>
        <v/>
      </c>
      <c r="W3688" t="b">
        <v>1</v>
      </c>
      <c r="X3688" t="s">
        <v>8269</v>
      </c>
      <c r="Y3688" s="3">
        <f t="shared" si="579"/>
        <v>1.0142857142857142</v>
      </c>
      <c r="Z3688" s="4">
        <f t="shared" si="572"/>
        <v>59.166666666666664</v>
      </c>
      <c r="AA3688" t="s">
        <v>8313</v>
      </c>
      <c r="AB3688" t="s">
        <v>8314</v>
      </c>
      <c r="AC3688">
        <f>1</f>
        <v>1</v>
      </c>
    </row>
    <row r="3689" spans="1:29" ht="43.2" x14ac:dyDescent="0.3">
      <c r="A3689">
        <v>3687</v>
      </c>
      <c r="B3689" s="1" t="s">
        <v>3684</v>
      </c>
      <c r="C3689" s="1" t="s">
        <v>7797</v>
      </c>
      <c r="D3689">
        <v>5000</v>
      </c>
      <c r="E3689">
        <f>VLOOKUP(D3689,LU_A!$C$2:$D$13,1,TRUE)</f>
        <v>5000</v>
      </c>
      <c r="F3689" t="str">
        <f>VLOOKUP($D3689,LU_A!$C$2:$D$13,2,TRUE)</f>
        <v>SmC</v>
      </c>
      <c r="G3689">
        <v>5012.25</v>
      </c>
      <c r="H3689" t="s">
        <v>8219</v>
      </c>
      <c r="I3689" t="s">
        <v>8224</v>
      </c>
      <c r="J3689" t="s">
        <v>8246</v>
      </c>
      <c r="K3689">
        <v>1403846055</v>
      </c>
      <c r="L3689" s="8">
        <f t="shared" si="570"/>
        <v>41817.218229166669</v>
      </c>
      <c r="M3689" s="8">
        <f t="shared" si="573"/>
        <v>41817</v>
      </c>
      <c r="N3689" s="9">
        <f t="shared" si="574"/>
        <v>0.21822916666860692</v>
      </c>
      <c r="O3689">
        <v>1401254055</v>
      </c>
      <c r="P3689" s="8">
        <f t="shared" si="571"/>
        <v>41787.218229166669</v>
      </c>
      <c r="Q3689" s="8">
        <f t="shared" si="575"/>
        <v>41787</v>
      </c>
      <c r="R3689" s="9">
        <f t="shared" si="576"/>
        <v>0.21822916666860692</v>
      </c>
      <c r="S3689" t="b">
        <v>0</v>
      </c>
      <c r="T3689">
        <v>25</v>
      </c>
      <c r="U3689">
        <f t="shared" si="577"/>
        <v>25</v>
      </c>
      <c r="V3689" t="str">
        <f t="shared" si="578"/>
        <v/>
      </c>
      <c r="W3689" t="b">
        <v>1</v>
      </c>
      <c r="X3689" t="s">
        <v>8269</v>
      </c>
      <c r="Y3689" s="3">
        <f t="shared" si="579"/>
        <v>1.0024500000000001</v>
      </c>
      <c r="Z3689" s="4">
        <f t="shared" si="572"/>
        <v>200.49</v>
      </c>
      <c r="AA3689" t="s">
        <v>8313</v>
      </c>
      <c r="AB3689" t="s">
        <v>8314</v>
      </c>
      <c r="AC3689">
        <f>1</f>
        <v>1</v>
      </c>
    </row>
    <row r="3690" spans="1:29" ht="43.2" x14ac:dyDescent="0.3">
      <c r="A3690">
        <v>3688</v>
      </c>
      <c r="B3690" s="1" t="s">
        <v>3685</v>
      </c>
      <c r="C3690" s="1" t="s">
        <v>7798</v>
      </c>
      <c r="D3690">
        <v>3000</v>
      </c>
      <c r="E3690">
        <f>VLOOKUP(D3690,LU_A!$C$2:$D$13,1,TRUE)</f>
        <v>1000</v>
      </c>
      <c r="F3690" t="str">
        <f>VLOOKUP($D3690,LU_A!$C$2:$D$13,2,TRUE)</f>
        <v>SmB</v>
      </c>
      <c r="G3690">
        <v>3275</v>
      </c>
      <c r="H3690" t="s">
        <v>8219</v>
      </c>
      <c r="I3690" t="s">
        <v>8225</v>
      </c>
      <c r="J3690" t="s">
        <v>8247</v>
      </c>
      <c r="K3690">
        <v>1407524004</v>
      </c>
      <c r="L3690" s="8">
        <f t="shared" si="570"/>
        <v>41859.787083333329</v>
      </c>
      <c r="M3690" s="8">
        <f t="shared" si="573"/>
        <v>41859</v>
      </c>
      <c r="N3690" s="9">
        <f t="shared" si="574"/>
        <v>0.78708333332906477</v>
      </c>
      <c r="O3690">
        <v>1404932004</v>
      </c>
      <c r="P3690" s="8">
        <f t="shared" si="571"/>
        <v>41829.787083333329</v>
      </c>
      <c r="Q3690" s="8">
        <f t="shared" si="575"/>
        <v>41829</v>
      </c>
      <c r="R3690" s="9">
        <f t="shared" si="576"/>
        <v>0.78708333332906477</v>
      </c>
      <c r="S3690" t="b">
        <v>0</v>
      </c>
      <c r="T3690">
        <v>39</v>
      </c>
      <c r="U3690">
        <f t="shared" si="577"/>
        <v>39</v>
      </c>
      <c r="V3690" t="str">
        <f t="shared" si="578"/>
        <v/>
      </c>
      <c r="W3690" t="b">
        <v>1</v>
      </c>
      <c r="X3690" t="s">
        <v>8269</v>
      </c>
      <c r="Y3690" s="3">
        <f t="shared" si="579"/>
        <v>1.0916666666666666</v>
      </c>
      <c r="Z3690" s="4">
        <f t="shared" si="572"/>
        <v>83.974358974358978</v>
      </c>
      <c r="AA3690" t="s">
        <v>8313</v>
      </c>
      <c r="AB3690" t="s">
        <v>8314</v>
      </c>
      <c r="AC3690">
        <f>1</f>
        <v>1</v>
      </c>
    </row>
    <row r="3691" spans="1:29" ht="43.2" x14ac:dyDescent="0.3">
      <c r="A3691">
        <v>3689</v>
      </c>
      <c r="B3691" s="1" t="s">
        <v>3686</v>
      </c>
      <c r="C3691" s="1" t="s">
        <v>7799</v>
      </c>
      <c r="D3691">
        <v>3000</v>
      </c>
      <c r="E3691">
        <f>VLOOKUP(D3691,LU_A!$C$2:$D$13,1,TRUE)</f>
        <v>1000</v>
      </c>
      <c r="F3691" t="str">
        <f>VLOOKUP($D3691,LU_A!$C$2:$D$13,2,TRUE)</f>
        <v>SmB</v>
      </c>
      <c r="G3691">
        <v>3550</v>
      </c>
      <c r="H3691" t="s">
        <v>8219</v>
      </c>
      <c r="I3691" t="s">
        <v>8224</v>
      </c>
      <c r="J3691" t="s">
        <v>8246</v>
      </c>
      <c r="K3691">
        <v>1434925500</v>
      </c>
      <c r="L3691" s="8">
        <f t="shared" si="570"/>
        <v>42176.934027777781</v>
      </c>
      <c r="M3691" s="8">
        <f t="shared" si="573"/>
        <v>42176</v>
      </c>
      <c r="N3691" s="9">
        <f t="shared" si="574"/>
        <v>0.93402777778101154</v>
      </c>
      <c r="O3691">
        <v>1432410639</v>
      </c>
      <c r="P3691" s="8">
        <f t="shared" si="571"/>
        <v>42147.826840277776</v>
      </c>
      <c r="Q3691" s="8">
        <f t="shared" si="575"/>
        <v>42147</v>
      </c>
      <c r="R3691" s="9">
        <f t="shared" si="576"/>
        <v>0.82684027777577285</v>
      </c>
      <c r="S3691" t="b">
        <v>0</v>
      </c>
      <c r="T3691">
        <v>62</v>
      </c>
      <c r="U3691">
        <f t="shared" si="577"/>
        <v>62</v>
      </c>
      <c r="V3691" t="str">
        <f t="shared" si="578"/>
        <v/>
      </c>
      <c r="W3691" t="b">
        <v>1</v>
      </c>
      <c r="X3691" t="s">
        <v>8269</v>
      </c>
      <c r="Y3691" s="3">
        <f t="shared" si="579"/>
        <v>1.1833333333333333</v>
      </c>
      <c r="Z3691" s="4">
        <f t="shared" si="572"/>
        <v>57.258064516129032</v>
      </c>
      <c r="AA3691" t="s">
        <v>8313</v>
      </c>
      <c r="AB3691" t="s">
        <v>8314</v>
      </c>
      <c r="AC3691">
        <f>1</f>
        <v>1</v>
      </c>
    </row>
    <row r="3692" spans="1:29" ht="43.2" x14ac:dyDescent="0.3">
      <c r="A3692">
        <v>3690</v>
      </c>
      <c r="B3692" s="1" t="s">
        <v>3687</v>
      </c>
      <c r="C3692" s="1" t="s">
        <v>7800</v>
      </c>
      <c r="D3692">
        <v>1500</v>
      </c>
      <c r="E3692">
        <f>VLOOKUP(D3692,LU_A!$C$2:$D$13,1,TRUE)</f>
        <v>1000</v>
      </c>
      <c r="F3692" t="str">
        <f>VLOOKUP($D3692,LU_A!$C$2:$D$13,2,TRUE)</f>
        <v>SmB</v>
      </c>
      <c r="G3692">
        <v>1800</v>
      </c>
      <c r="H3692" t="s">
        <v>8219</v>
      </c>
      <c r="I3692" t="s">
        <v>8224</v>
      </c>
      <c r="J3692" t="s">
        <v>8246</v>
      </c>
      <c r="K3692">
        <v>1417101683</v>
      </c>
      <c r="L3692" s="8">
        <f t="shared" si="570"/>
        <v>41970.639849537038</v>
      </c>
      <c r="M3692" s="8">
        <f t="shared" si="573"/>
        <v>41970</v>
      </c>
      <c r="N3692" s="9">
        <f t="shared" si="574"/>
        <v>0.63984953703766223</v>
      </c>
      <c r="O3692">
        <v>1414506083</v>
      </c>
      <c r="P3692" s="8">
        <f t="shared" si="571"/>
        <v>41940.598182870373</v>
      </c>
      <c r="Q3692" s="8">
        <f t="shared" si="575"/>
        <v>41940</v>
      </c>
      <c r="R3692" s="9">
        <f t="shared" si="576"/>
        <v>0.59818287037342088</v>
      </c>
      <c r="S3692" t="b">
        <v>0</v>
      </c>
      <c r="T3692">
        <v>31</v>
      </c>
      <c r="U3692">
        <f t="shared" si="577"/>
        <v>31</v>
      </c>
      <c r="V3692" t="str">
        <f t="shared" si="578"/>
        <v/>
      </c>
      <c r="W3692" t="b">
        <v>1</v>
      </c>
      <c r="X3692" t="s">
        <v>8269</v>
      </c>
      <c r="Y3692" s="3">
        <f t="shared" si="579"/>
        <v>1.2</v>
      </c>
      <c r="Z3692" s="4">
        <f t="shared" si="572"/>
        <v>58.064516129032256</v>
      </c>
      <c r="AA3692" t="s">
        <v>8313</v>
      </c>
      <c r="AB3692" t="s">
        <v>8314</v>
      </c>
      <c r="AC3692">
        <f>1</f>
        <v>1</v>
      </c>
    </row>
    <row r="3693" spans="1:29" ht="28.8" x14ac:dyDescent="0.3">
      <c r="A3693">
        <v>3691</v>
      </c>
      <c r="B3693" s="1" t="s">
        <v>3688</v>
      </c>
      <c r="C3693" s="1" t="s">
        <v>7801</v>
      </c>
      <c r="D3693">
        <v>40000</v>
      </c>
      <c r="E3693">
        <f>VLOOKUP(D3693,LU_A!$C$2:$D$13,1,TRUE)</f>
        <v>40000</v>
      </c>
      <c r="F3693" t="str">
        <f>VLOOKUP($D3693,LU_A!$C$2:$D$13,2,TRUE)</f>
        <v>LgB</v>
      </c>
      <c r="G3693">
        <v>51184</v>
      </c>
      <c r="H3693" t="s">
        <v>8219</v>
      </c>
      <c r="I3693" t="s">
        <v>8224</v>
      </c>
      <c r="J3693" t="s">
        <v>8246</v>
      </c>
      <c r="K3693">
        <v>1425272340</v>
      </c>
      <c r="L3693" s="8">
        <f t="shared" si="570"/>
        <v>42065.207638888889</v>
      </c>
      <c r="M3693" s="8">
        <f t="shared" si="573"/>
        <v>42065</v>
      </c>
      <c r="N3693" s="9">
        <f t="shared" si="574"/>
        <v>0.20763888888905058</v>
      </c>
      <c r="O3693">
        <v>1421426929</v>
      </c>
      <c r="P3693" s="8">
        <f t="shared" si="571"/>
        <v>42020.700567129628</v>
      </c>
      <c r="Q3693" s="8">
        <f t="shared" si="575"/>
        <v>42020</v>
      </c>
      <c r="R3693" s="9">
        <f t="shared" si="576"/>
        <v>0.70056712962832535</v>
      </c>
      <c r="S3693" t="b">
        <v>0</v>
      </c>
      <c r="T3693">
        <v>274</v>
      </c>
      <c r="U3693">
        <f t="shared" si="577"/>
        <v>274</v>
      </c>
      <c r="V3693" t="str">
        <f t="shared" si="578"/>
        <v/>
      </c>
      <c r="W3693" t="b">
        <v>1</v>
      </c>
      <c r="X3693" t="s">
        <v>8269</v>
      </c>
      <c r="Y3693" s="3">
        <f t="shared" si="579"/>
        <v>1.2796000000000001</v>
      </c>
      <c r="Z3693" s="4">
        <f t="shared" si="572"/>
        <v>186.80291970802921</v>
      </c>
      <c r="AA3693" t="s">
        <v>8313</v>
      </c>
      <c r="AB3693" t="s">
        <v>8314</v>
      </c>
      <c r="AC3693">
        <f>1</f>
        <v>1</v>
      </c>
    </row>
    <row r="3694" spans="1:29" ht="28.8" x14ac:dyDescent="0.3">
      <c r="A3694">
        <v>3692</v>
      </c>
      <c r="B3694" s="1" t="s">
        <v>3689</v>
      </c>
      <c r="C3694" s="1" t="s">
        <v>7802</v>
      </c>
      <c r="D3694">
        <v>1000</v>
      </c>
      <c r="E3694">
        <f>VLOOKUP(D3694,LU_A!$C$2:$D$13,1,TRUE)</f>
        <v>1000</v>
      </c>
      <c r="F3694" t="str">
        <f>VLOOKUP($D3694,LU_A!$C$2:$D$13,2,TRUE)</f>
        <v>SmB</v>
      </c>
      <c r="G3694">
        <v>1260</v>
      </c>
      <c r="H3694" t="s">
        <v>8219</v>
      </c>
      <c r="I3694" t="s">
        <v>8224</v>
      </c>
      <c r="J3694" t="s">
        <v>8246</v>
      </c>
      <c r="K3694">
        <v>1411084800</v>
      </c>
      <c r="L3694" s="8">
        <f t="shared" si="570"/>
        <v>41901</v>
      </c>
      <c r="M3694" s="8">
        <f t="shared" si="573"/>
        <v>41901</v>
      </c>
      <c r="N3694" s="9">
        <f t="shared" si="574"/>
        <v>0</v>
      </c>
      <c r="O3694">
        <v>1410304179</v>
      </c>
      <c r="P3694" s="8">
        <f t="shared" si="571"/>
        <v>41891.96503472222</v>
      </c>
      <c r="Q3694" s="8">
        <f t="shared" si="575"/>
        <v>41891</v>
      </c>
      <c r="R3694" s="9">
        <f t="shared" si="576"/>
        <v>0.96503472221957054</v>
      </c>
      <c r="S3694" t="b">
        <v>0</v>
      </c>
      <c r="T3694">
        <v>17</v>
      </c>
      <c r="U3694">
        <f t="shared" si="577"/>
        <v>17</v>
      </c>
      <c r="V3694" t="str">
        <f t="shared" si="578"/>
        <v/>
      </c>
      <c r="W3694" t="b">
        <v>1</v>
      </c>
      <c r="X3694" t="s">
        <v>8269</v>
      </c>
      <c r="Y3694" s="3">
        <f t="shared" si="579"/>
        <v>1.26</v>
      </c>
      <c r="Z3694" s="4">
        <f t="shared" si="572"/>
        <v>74.117647058823536</v>
      </c>
      <c r="AA3694" t="s">
        <v>8313</v>
      </c>
      <c r="AB3694" t="s">
        <v>8314</v>
      </c>
      <c r="AC3694">
        <f>1</f>
        <v>1</v>
      </c>
    </row>
    <row r="3695" spans="1:29" ht="43.2" x14ac:dyDescent="0.3">
      <c r="A3695">
        <v>3693</v>
      </c>
      <c r="B3695" s="1" t="s">
        <v>3690</v>
      </c>
      <c r="C3695" s="1" t="s">
        <v>7803</v>
      </c>
      <c r="D3695">
        <v>333</v>
      </c>
      <c r="E3695">
        <f>VLOOKUP(D3695,LU_A!$C$2:$D$13,1,TRUE)</f>
        <v>0</v>
      </c>
      <c r="F3695" t="str">
        <f>VLOOKUP($D3695,LU_A!$C$2:$D$13,2,TRUE)</f>
        <v>SmA</v>
      </c>
      <c r="G3695">
        <v>430</v>
      </c>
      <c r="H3695" t="s">
        <v>8219</v>
      </c>
      <c r="I3695" t="s">
        <v>8225</v>
      </c>
      <c r="J3695" t="s">
        <v>8247</v>
      </c>
      <c r="K3695">
        <v>1448922600</v>
      </c>
      <c r="L3695" s="8">
        <f t="shared" si="570"/>
        <v>42338.9375</v>
      </c>
      <c r="M3695" s="8">
        <f t="shared" si="573"/>
        <v>42338</v>
      </c>
      <c r="N3695" s="9">
        <f t="shared" si="574"/>
        <v>0.9375</v>
      </c>
      <c r="O3695">
        <v>1446352529</v>
      </c>
      <c r="P3695" s="8">
        <f t="shared" si="571"/>
        <v>42309.191307870366</v>
      </c>
      <c r="Q3695" s="8">
        <f t="shared" si="575"/>
        <v>42309</v>
      </c>
      <c r="R3695" s="9">
        <f t="shared" si="576"/>
        <v>0.19130787036556285</v>
      </c>
      <c r="S3695" t="b">
        <v>0</v>
      </c>
      <c r="T3695">
        <v>14</v>
      </c>
      <c r="U3695">
        <f t="shared" si="577"/>
        <v>14</v>
      </c>
      <c r="V3695" t="str">
        <f t="shared" si="578"/>
        <v/>
      </c>
      <c r="W3695" t="b">
        <v>1</v>
      </c>
      <c r="X3695" t="s">
        <v>8269</v>
      </c>
      <c r="Y3695" s="3">
        <f t="shared" si="579"/>
        <v>1.2912912912912913</v>
      </c>
      <c r="Z3695" s="4">
        <f t="shared" si="572"/>
        <v>30.714285714285715</v>
      </c>
      <c r="AA3695" t="s">
        <v>8313</v>
      </c>
      <c r="AB3695" t="s">
        <v>8314</v>
      </c>
      <c r="AC3695">
        <f>1</f>
        <v>1</v>
      </c>
    </row>
    <row r="3696" spans="1:29" ht="57.6" x14ac:dyDescent="0.3">
      <c r="A3696">
        <v>3694</v>
      </c>
      <c r="B3696" s="1" t="s">
        <v>3691</v>
      </c>
      <c r="C3696" s="1" t="s">
        <v>7804</v>
      </c>
      <c r="D3696">
        <v>3500</v>
      </c>
      <c r="E3696">
        <f>VLOOKUP(D3696,LU_A!$C$2:$D$13,1,TRUE)</f>
        <v>1000</v>
      </c>
      <c r="F3696" t="str">
        <f>VLOOKUP($D3696,LU_A!$C$2:$D$13,2,TRUE)</f>
        <v>SmB</v>
      </c>
      <c r="G3696">
        <v>3760</v>
      </c>
      <c r="H3696" t="s">
        <v>8219</v>
      </c>
      <c r="I3696" t="s">
        <v>8224</v>
      </c>
      <c r="J3696" t="s">
        <v>8246</v>
      </c>
      <c r="K3696">
        <v>1465178400</v>
      </c>
      <c r="L3696" s="8">
        <f t="shared" si="570"/>
        <v>42527.083333333328</v>
      </c>
      <c r="M3696" s="8">
        <f t="shared" si="573"/>
        <v>42527</v>
      </c>
      <c r="N3696" s="9">
        <f t="shared" si="574"/>
        <v>8.3333333328482695E-2</v>
      </c>
      <c r="O3696">
        <v>1461985967</v>
      </c>
      <c r="P3696" s="8">
        <f t="shared" si="571"/>
        <v>42490.133877314816</v>
      </c>
      <c r="Q3696" s="8">
        <f t="shared" si="575"/>
        <v>42490</v>
      </c>
      <c r="R3696" s="9">
        <f t="shared" si="576"/>
        <v>0.13387731481634546</v>
      </c>
      <c r="S3696" t="b">
        <v>0</v>
      </c>
      <c r="T3696">
        <v>60</v>
      </c>
      <c r="U3696">
        <f t="shared" si="577"/>
        <v>60</v>
      </c>
      <c r="V3696" t="str">
        <f t="shared" si="578"/>
        <v/>
      </c>
      <c r="W3696" t="b">
        <v>1</v>
      </c>
      <c r="X3696" t="s">
        <v>8269</v>
      </c>
      <c r="Y3696" s="3">
        <f t="shared" si="579"/>
        <v>1.0742857142857143</v>
      </c>
      <c r="Z3696" s="4">
        <f t="shared" si="572"/>
        <v>62.666666666666664</v>
      </c>
      <c r="AA3696" t="s">
        <v>8313</v>
      </c>
      <c r="AB3696" t="s">
        <v>8314</v>
      </c>
      <c r="AC3696">
        <f>1</f>
        <v>1</v>
      </c>
    </row>
    <row r="3697" spans="1:29" ht="57.6" x14ac:dyDescent="0.3">
      <c r="A3697">
        <v>3695</v>
      </c>
      <c r="B3697" s="1" t="s">
        <v>3692</v>
      </c>
      <c r="C3697" s="1" t="s">
        <v>7805</v>
      </c>
      <c r="D3697">
        <v>4000</v>
      </c>
      <c r="E3697">
        <f>VLOOKUP(D3697,LU_A!$C$2:$D$13,1,TRUE)</f>
        <v>1000</v>
      </c>
      <c r="F3697" t="str">
        <f>VLOOKUP($D3697,LU_A!$C$2:$D$13,2,TRUE)</f>
        <v>SmB</v>
      </c>
      <c r="G3697">
        <v>4005</v>
      </c>
      <c r="H3697" t="s">
        <v>8219</v>
      </c>
      <c r="I3697" t="s">
        <v>8224</v>
      </c>
      <c r="J3697" t="s">
        <v>8246</v>
      </c>
      <c r="K3697">
        <v>1421009610</v>
      </c>
      <c r="L3697" s="8">
        <f t="shared" si="570"/>
        <v>42015.870486111111</v>
      </c>
      <c r="M3697" s="8">
        <f t="shared" si="573"/>
        <v>42015</v>
      </c>
      <c r="N3697" s="9">
        <f t="shared" si="574"/>
        <v>0.87048611111094942</v>
      </c>
      <c r="O3697">
        <v>1419281610</v>
      </c>
      <c r="P3697" s="8">
        <f t="shared" si="571"/>
        <v>41995.870486111111</v>
      </c>
      <c r="Q3697" s="8">
        <f t="shared" si="575"/>
        <v>41995</v>
      </c>
      <c r="R3697" s="9">
        <f t="shared" si="576"/>
        <v>0.87048611111094942</v>
      </c>
      <c r="S3697" t="b">
        <v>0</v>
      </c>
      <c r="T3697">
        <v>33</v>
      </c>
      <c r="U3697">
        <f t="shared" si="577"/>
        <v>33</v>
      </c>
      <c r="V3697" t="str">
        <f t="shared" si="578"/>
        <v/>
      </c>
      <c r="W3697" t="b">
        <v>1</v>
      </c>
      <c r="X3697" t="s">
        <v>8269</v>
      </c>
      <c r="Y3697" s="3">
        <f t="shared" si="579"/>
        <v>1.00125</v>
      </c>
      <c r="Z3697" s="4">
        <f t="shared" si="572"/>
        <v>121.36363636363636</v>
      </c>
      <c r="AA3697" t="s">
        <v>8313</v>
      </c>
      <c r="AB3697" t="s">
        <v>8314</v>
      </c>
      <c r="AC3697">
        <f>1</f>
        <v>1</v>
      </c>
    </row>
    <row r="3698" spans="1:29" ht="43.2" x14ac:dyDescent="0.3">
      <c r="A3698">
        <v>3696</v>
      </c>
      <c r="B3698" s="1" t="s">
        <v>3693</v>
      </c>
      <c r="C3698" s="1" t="s">
        <v>7806</v>
      </c>
      <c r="D3698">
        <v>2000</v>
      </c>
      <c r="E3698">
        <f>VLOOKUP(D3698,LU_A!$C$2:$D$13,1,TRUE)</f>
        <v>1000</v>
      </c>
      <c r="F3698" t="str">
        <f>VLOOKUP($D3698,LU_A!$C$2:$D$13,2,TRUE)</f>
        <v>SmB</v>
      </c>
      <c r="G3698">
        <v>3100</v>
      </c>
      <c r="H3698" t="s">
        <v>8219</v>
      </c>
      <c r="I3698" t="s">
        <v>8225</v>
      </c>
      <c r="J3698" t="s">
        <v>8247</v>
      </c>
      <c r="K3698">
        <v>1423838916</v>
      </c>
      <c r="L3698" s="8">
        <f t="shared" si="570"/>
        <v>42048.617083333331</v>
      </c>
      <c r="M3698" s="8">
        <f t="shared" si="573"/>
        <v>42048</v>
      </c>
      <c r="N3698" s="9">
        <f t="shared" si="574"/>
        <v>0.617083333330811</v>
      </c>
      <c r="O3698">
        <v>1418654916</v>
      </c>
      <c r="P3698" s="8">
        <f t="shared" si="571"/>
        <v>41988.617083333331</v>
      </c>
      <c r="Q3698" s="8">
        <f t="shared" si="575"/>
        <v>41988</v>
      </c>
      <c r="R3698" s="9">
        <f t="shared" si="576"/>
        <v>0.617083333330811</v>
      </c>
      <c r="S3698" t="b">
        <v>0</v>
      </c>
      <c r="T3698">
        <v>78</v>
      </c>
      <c r="U3698">
        <f t="shared" si="577"/>
        <v>78</v>
      </c>
      <c r="V3698" t="str">
        <f t="shared" si="578"/>
        <v/>
      </c>
      <c r="W3698" t="b">
        <v>1</v>
      </c>
      <c r="X3698" t="s">
        <v>8269</v>
      </c>
      <c r="Y3698" s="3">
        <f t="shared" si="579"/>
        <v>1.55</v>
      </c>
      <c r="Z3698" s="4">
        <f t="shared" si="572"/>
        <v>39.743589743589745</v>
      </c>
      <c r="AA3698" t="s">
        <v>8313</v>
      </c>
      <c r="AB3698" t="s">
        <v>8314</v>
      </c>
      <c r="AC3698">
        <f>1</f>
        <v>1</v>
      </c>
    </row>
    <row r="3699" spans="1:29" ht="43.2" x14ac:dyDescent="0.3">
      <c r="A3699">
        <v>3697</v>
      </c>
      <c r="B3699" s="1" t="s">
        <v>3694</v>
      </c>
      <c r="C3699" s="1" t="s">
        <v>7807</v>
      </c>
      <c r="D3699">
        <v>2000</v>
      </c>
      <c r="E3699">
        <f>VLOOKUP(D3699,LU_A!$C$2:$D$13,1,TRUE)</f>
        <v>1000</v>
      </c>
      <c r="F3699" t="str">
        <f>VLOOKUP($D3699,LU_A!$C$2:$D$13,2,TRUE)</f>
        <v>SmB</v>
      </c>
      <c r="G3699">
        <v>2160</v>
      </c>
      <c r="H3699" t="s">
        <v>8219</v>
      </c>
      <c r="I3699" t="s">
        <v>8225</v>
      </c>
      <c r="J3699" t="s">
        <v>8247</v>
      </c>
      <c r="K3699">
        <v>1462878648</v>
      </c>
      <c r="L3699" s="8">
        <f t="shared" si="570"/>
        <v>42500.465833333335</v>
      </c>
      <c r="M3699" s="8">
        <f t="shared" si="573"/>
        <v>42500</v>
      </c>
      <c r="N3699" s="9">
        <f t="shared" si="574"/>
        <v>0.46583333333546761</v>
      </c>
      <c r="O3699">
        <v>1461064248</v>
      </c>
      <c r="P3699" s="8">
        <f t="shared" si="571"/>
        <v>42479.465833333335</v>
      </c>
      <c r="Q3699" s="8">
        <f t="shared" si="575"/>
        <v>42479</v>
      </c>
      <c r="R3699" s="9">
        <f t="shared" si="576"/>
        <v>0.46583333333546761</v>
      </c>
      <c r="S3699" t="b">
        <v>0</v>
      </c>
      <c r="T3699">
        <v>30</v>
      </c>
      <c r="U3699">
        <f t="shared" si="577"/>
        <v>30</v>
      </c>
      <c r="V3699" t="str">
        <f t="shared" si="578"/>
        <v/>
      </c>
      <c r="W3699" t="b">
        <v>1</v>
      </c>
      <c r="X3699" t="s">
        <v>8269</v>
      </c>
      <c r="Y3699" s="3">
        <f t="shared" si="579"/>
        <v>1.08</v>
      </c>
      <c r="Z3699" s="4">
        <f t="shared" si="572"/>
        <v>72</v>
      </c>
      <c r="AA3699" t="s">
        <v>8313</v>
      </c>
      <c r="AB3699" t="s">
        <v>8314</v>
      </c>
      <c r="AC3699">
        <f>1</f>
        <v>1</v>
      </c>
    </row>
    <row r="3700" spans="1:29" ht="43.2" x14ac:dyDescent="0.3">
      <c r="A3700">
        <v>3698</v>
      </c>
      <c r="B3700" s="1" t="s">
        <v>3695</v>
      </c>
      <c r="C3700" s="1" t="s">
        <v>7808</v>
      </c>
      <c r="D3700">
        <v>5000</v>
      </c>
      <c r="E3700">
        <f>VLOOKUP(D3700,LU_A!$C$2:$D$13,1,TRUE)</f>
        <v>5000</v>
      </c>
      <c r="F3700" t="str">
        <f>VLOOKUP($D3700,LU_A!$C$2:$D$13,2,TRUE)</f>
        <v>SmC</v>
      </c>
      <c r="G3700">
        <v>5526</v>
      </c>
      <c r="H3700" t="s">
        <v>8219</v>
      </c>
      <c r="I3700" t="s">
        <v>8224</v>
      </c>
      <c r="J3700" t="s">
        <v>8246</v>
      </c>
      <c r="K3700">
        <v>1456946487</v>
      </c>
      <c r="L3700" s="8">
        <f t="shared" si="570"/>
        <v>42431.806562500002</v>
      </c>
      <c r="M3700" s="8">
        <f t="shared" si="573"/>
        <v>42431</v>
      </c>
      <c r="N3700" s="9">
        <f t="shared" si="574"/>
        <v>0.80656250000174623</v>
      </c>
      <c r="O3700">
        <v>1454354487</v>
      </c>
      <c r="P3700" s="8">
        <f t="shared" si="571"/>
        <v>42401.806562500002</v>
      </c>
      <c r="Q3700" s="8">
        <f t="shared" si="575"/>
        <v>42401</v>
      </c>
      <c r="R3700" s="9">
        <f t="shared" si="576"/>
        <v>0.80656250000174623</v>
      </c>
      <c r="S3700" t="b">
        <v>0</v>
      </c>
      <c r="T3700">
        <v>136</v>
      </c>
      <c r="U3700">
        <f t="shared" si="577"/>
        <v>136</v>
      </c>
      <c r="V3700" t="str">
        <f t="shared" si="578"/>
        <v/>
      </c>
      <c r="W3700" t="b">
        <v>1</v>
      </c>
      <c r="X3700" t="s">
        <v>8269</v>
      </c>
      <c r="Y3700" s="3">
        <f t="shared" si="579"/>
        <v>1.1052</v>
      </c>
      <c r="Z3700" s="4">
        <f t="shared" si="572"/>
        <v>40.632352941176471</v>
      </c>
      <c r="AA3700" t="s">
        <v>8313</v>
      </c>
      <c r="AB3700" t="s">
        <v>8314</v>
      </c>
      <c r="AC3700">
        <f>1</f>
        <v>1</v>
      </c>
    </row>
    <row r="3701" spans="1:29" ht="43.2" x14ac:dyDescent="0.3">
      <c r="A3701">
        <v>3699</v>
      </c>
      <c r="B3701" s="1" t="s">
        <v>3696</v>
      </c>
      <c r="C3701" s="1" t="s">
        <v>7809</v>
      </c>
      <c r="D3701">
        <v>2500</v>
      </c>
      <c r="E3701">
        <f>VLOOKUP(D3701,LU_A!$C$2:$D$13,1,TRUE)</f>
        <v>1000</v>
      </c>
      <c r="F3701" t="str">
        <f>VLOOKUP($D3701,LU_A!$C$2:$D$13,2,TRUE)</f>
        <v>SmB</v>
      </c>
      <c r="G3701">
        <v>2520</v>
      </c>
      <c r="H3701" t="s">
        <v>8219</v>
      </c>
      <c r="I3701" t="s">
        <v>8224</v>
      </c>
      <c r="J3701" t="s">
        <v>8246</v>
      </c>
      <c r="K3701">
        <v>1413383216</v>
      </c>
      <c r="L3701" s="8">
        <f t="shared" si="570"/>
        <v>41927.602037037039</v>
      </c>
      <c r="M3701" s="8">
        <f t="shared" si="573"/>
        <v>41927</v>
      </c>
      <c r="N3701" s="9">
        <f t="shared" si="574"/>
        <v>0.60203703703882638</v>
      </c>
      <c r="O3701">
        <v>1410791216</v>
      </c>
      <c r="P3701" s="8">
        <f t="shared" si="571"/>
        <v>41897.602037037039</v>
      </c>
      <c r="Q3701" s="8">
        <f t="shared" si="575"/>
        <v>41897</v>
      </c>
      <c r="R3701" s="9">
        <f t="shared" si="576"/>
        <v>0.60203703703882638</v>
      </c>
      <c r="S3701" t="b">
        <v>0</v>
      </c>
      <c r="T3701">
        <v>40</v>
      </c>
      <c r="U3701">
        <f t="shared" si="577"/>
        <v>40</v>
      </c>
      <c r="V3701" t="str">
        <f t="shared" si="578"/>
        <v/>
      </c>
      <c r="W3701" t="b">
        <v>1</v>
      </c>
      <c r="X3701" t="s">
        <v>8269</v>
      </c>
      <c r="Y3701" s="3">
        <f t="shared" si="579"/>
        <v>1.008</v>
      </c>
      <c r="Z3701" s="4">
        <f t="shared" si="572"/>
        <v>63</v>
      </c>
      <c r="AA3701" t="s">
        <v>8313</v>
      </c>
      <c r="AB3701" t="s">
        <v>8314</v>
      </c>
      <c r="AC3701">
        <f>1</f>
        <v>1</v>
      </c>
    </row>
    <row r="3702" spans="1:29" ht="28.8" x14ac:dyDescent="0.3">
      <c r="A3702">
        <v>3700</v>
      </c>
      <c r="B3702" s="1" t="s">
        <v>3697</v>
      </c>
      <c r="C3702" s="1" t="s">
        <v>7810</v>
      </c>
      <c r="D3702">
        <v>500</v>
      </c>
      <c r="E3702">
        <f>VLOOKUP(D3702,LU_A!$C$2:$D$13,1,TRUE)</f>
        <v>0</v>
      </c>
      <c r="F3702" t="str">
        <f>VLOOKUP($D3702,LU_A!$C$2:$D$13,2,TRUE)</f>
        <v>SmA</v>
      </c>
      <c r="G3702">
        <v>606</v>
      </c>
      <c r="H3702" t="s">
        <v>8219</v>
      </c>
      <c r="I3702" t="s">
        <v>8224</v>
      </c>
      <c r="J3702" t="s">
        <v>8246</v>
      </c>
      <c r="K3702">
        <v>1412092800</v>
      </c>
      <c r="L3702" s="8">
        <f t="shared" si="570"/>
        <v>41912.666666666664</v>
      </c>
      <c r="M3702" s="8">
        <f t="shared" si="573"/>
        <v>41912</v>
      </c>
      <c r="N3702" s="9">
        <f t="shared" si="574"/>
        <v>0.66666666666424135</v>
      </c>
      <c r="O3702">
        <v>1409493800</v>
      </c>
      <c r="P3702" s="8">
        <f t="shared" si="571"/>
        <v>41882.585648148146</v>
      </c>
      <c r="Q3702" s="8">
        <f t="shared" si="575"/>
        <v>41882</v>
      </c>
      <c r="R3702" s="9">
        <f t="shared" si="576"/>
        <v>0.58564814814599231</v>
      </c>
      <c r="S3702" t="b">
        <v>0</v>
      </c>
      <c r="T3702">
        <v>18</v>
      </c>
      <c r="U3702">
        <f t="shared" si="577"/>
        <v>18</v>
      </c>
      <c r="V3702" t="str">
        <f t="shared" si="578"/>
        <v/>
      </c>
      <c r="W3702" t="b">
        <v>1</v>
      </c>
      <c r="X3702" t="s">
        <v>8269</v>
      </c>
      <c r="Y3702" s="3">
        <f t="shared" si="579"/>
        <v>1.212</v>
      </c>
      <c r="Z3702" s="4">
        <f t="shared" si="572"/>
        <v>33.666666666666664</v>
      </c>
      <c r="AA3702" t="s">
        <v>8313</v>
      </c>
      <c r="AB3702" t="s">
        <v>8314</v>
      </c>
      <c r="AC3702">
        <f>1</f>
        <v>1</v>
      </c>
    </row>
    <row r="3703" spans="1:29" ht="43.2" x14ac:dyDescent="0.3">
      <c r="A3703">
        <v>3701</v>
      </c>
      <c r="B3703" s="1" t="s">
        <v>3698</v>
      </c>
      <c r="C3703" s="1" t="s">
        <v>7811</v>
      </c>
      <c r="D3703">
        <v>1500</v>
      </c>
      <c r="E3703">
        <f>VLOOKUP(D3703,LU_A!$C$2:$D$13,1,TRUE)</f>
        <v>1000</v>
      </c>
      <c r="F3703" t="str">
        <f>VLOOKUP($D3703,LU_A!$C$2:$D$13,2,TRUE)</f>
        <v>SmB</v>
      </c>
      <c r="G3703">
        <v>1505</v>
      </c>
      <c r="H3703" t="s">
        <v>8219</v>
      </c>
      <c r="I3703" t="s">
        <v>8225</v>
      </c>
      <c r="J3703" t="s">
        <v>8247</v>
      </c>
      <c r="K3703">
        <v>1433422793</v>
      </c>
      <c r="L3703" s="8">
        <f t="shared" si="570"/>
        <v>42159.541585648149</v>
      </c>
      <c r="M3703" s="8">
        <f t="shared" si="573"/>
        <v>42159</v>
      </c>
      <c r="N3703" s="9">
        <f t="shared" si="574"/>
        <v>0.54158564814861165</v>
      </c>
      <c r="O3703">
        <v>1430830793</v>
      </c>
      <c r="P3703" s="8">
        <f t="shared" si="571"/>
        <v>42129.541585648149</v>
      </c>
      <c r="Q3703" s="8">
        <f t="shared" si="575"/>
        <v>42129</v>
      </c>
      <c r="R3703" s="9">
        <f t="shared" si="576"/>
        <v>0.54158564814861165</v>
      </c>
      <c r="S3703" t="b">
        <v>0</v>
      </c>
      <c r="T3703">
        <v>39</v>
      </c>
      <c r="U3703">
        <f t="shared" si="577"/>
        <v>39</v>
      </c>
      <c r="V3703" t="str">
        <f t="shared" si="578"/>
        <v/>
      </c>
      <c r="W3703" t="b">
        <v>1</v>
      </c>
      <c r="X3703" t="s">
        <v>8269</v>
      </c>
      <c r="Y3703" s="3">
        <f t="shared" si="579"/>
        <v>1.0033333333333334</v>
      </c>
      <c r="Z3703" s="4">
        <f t="shared" si="572"/>
        <v>38.589743589743591</v>
      </c>
      <c r="AA3703" t="s">
        <v>8313</v>
      </c>
      <c r="AB3703" t="s">
        <v>8314</v>
      </c>
      <c r="AC3703">
        <f>1</f>
        <v>1</v>
      </c>
    </row>
    <row r="3704" spans="1:29" ht="57.6" x14ac:dyDescent="0.3">
      <c r="A3704">
        <v>3702</v>
      </c>
      <c r="B3704" s="1" t="s">
        <v>3699</v>
      </c>
      <c r="C3704" s="1" t="s">
        <v>7812</v>
      </c>
      <c r="D3704">
        <v>3000</v>
      </c>
      <c r="E3704">
        <f>VLOOKUP(D3704,LU_A!$C$2:$D$13,1,TRUE)</f>
        <v>1000</v>
      </c>
      <c r="F3704" t="str">
        <f>VLOOKUP($D3704,LU_A!$C$2:$D$13,2,TRUE)</f>
        <v>SmB</v>
      </c>
      <c r="G3704">
        <v>3275</v>
      </c>
      <c r="H3704" t="s">
        <v>8219</v>
      </c>
      <c r="I3704" t="s">
        <v>8225</v>
      </c>
      <c r="J3704" t="s">
        <v>8247</v>
      </c>
      <c r="K3704">
        <v>1468191540</v>
      </c>
      <c r="L3704" s="8">
        <f t="shared" si="570"/>
        <v>42561.957638888889</v>
      </c>
      <c r="M3704" s="8">
        <f t="shared" si="573"/>
        <v>42561</v>
      </c>
      <c r="N3704" s="9">
        <f t="shared" si="574"/>
        <v>0.95763888888905058</v>
      </c>
      <c r="O3704">
        <v>1464958484</v>
      </c>
      <c r="P3704" s="8">
        <f t="shared" si="571"/>
        <v>42524.53800925926</v>
      </c>
      <c r="Q3704" s="8">
        <f t="shared" si="575"/>
        <v>42524</v>
      </c>
      <c r="R3704" s="9">
        <f t="shared" si="576"/>
        <v>0.53800925926043419</v>
      </c>
      <c r="S3704" t="b">
        <v>0</v>
      </c>
      <c r="T3704">
        <v>21</v>
      </c>
      <c r="U3704">
        <f t="shared" si="577"/>
        <v>21</v>
      </c>
      <c r="V3704" t="str">
        <f t="shared" si="578"/>
        <v/>
      </c>
      <c r="W3704" t="b">
        <v>1</v>
      </c>
      <c r="X3704" t="s">
        <v>8269</v>
      </c>
      <c r="Y3704" s="3">
        <f t="shared" si="579"/>
        <v>1.0916666666666666</v>
      </c>
      <c r="Z3704" s="4">
        <f t="shared" si="572"/>
        <v>155.95238095238096</v>
      </c>
      <c r="AA3704" t="s">
        <v>8313</v>
      </c>
      <c r="AB3704" t="s">
        <v>8314</v>
      </c>
      <c r="AC3704">
        <f>1</f>
        <v>1</v>
      </c>
    </row>
    <row r="3705" spans="1:29" ht="43.2" x14ac:dyDescent="0.3">
      <c r="A3705">
        <v>3703</v>
      </c>
      <c r="B3705" s="1" t="s">
        <v>3700</v>
      </c>
      <c r="C3705" s="1" t="s">
        <v>7813</v>
      </c>
      <c r="D3705">
        <v>1050</v>
      </c>
      <c r="E3705">
        <f>VLOOKUP(D3705,LU_A!$C$2:$D$13,1,TRUE)</f>
        <v>1000</v>
      </c>
      <c r="F3705" t="str">
        <f>VLOOKUP($D3705,LU_A!$C$2:$D$13,2,TRUE)</f>
        <v>SmB</v>
      </c>
      <c r="G3705">
        <v>1296</v>
      </c>
      <c r="H3705" t="s">
        <v>8219</v>
      </c>
      <c r="I3705" t="s">
        <v>8224</v>
      </c>
      <c r="J3705" t="s">
        <v>8246</v>
      </c>
      <c r="K3705">
        <v>1471071540</v>
      </c>
      <c r="L3705" s="8">
        <f t="shared" si="570"/>
        <v>42595.290972222225</v>
      </c>
      <c r="M3705" s="8">
        <f t="shared" si="573"/>
        <v>42595</v>
      </c>
      <c r="N3705" s="9">
        <f t="shared" si="574"/>
        <v>0.29097222222480923</v>
      </c>
      <c r="O3705">
        <v>1467720388</v>
      </c>
      <c r="P3705" s="8">
        <f t="shared" si="571"/>
        <v>42556.504490740743</v>
      </c>
      <c r="Q3705" s="8">
        <f t="shared" si="575"/>
        <v>42556</v>
      </c>
      <c r="R3705" s="9">
        <f t="shared" si="576"/>
        <v>0.50449074074276723</v>
      </c>
      <c r="S3705" t="b">
        <v>0</v>
      </c>
      <c r="T3705">
        <v>30</v>
      </c>
      <c r="U3705">
        <f t="shared" si="577"/>
        <v>30</v>
      </c>
      <c r="V3705" t="str">
        <f t="shared" si="578"/>
        <v/>
      </c>
      <c r="W3705" t="b">
        <v>1</v>
      </c>
      <c r="X3705" t="s">
        <v>8269</v>
      </c>
      <c r="Y3705" s="3">
        <f t="shared" si="579"/>
        <v>1.2342857142857142</v>
      </c>
      <c r="Z3705" s="4">
        <f t="shared" si="572"/>
        <v>43.2</v>
      </c>
      <c r="AA3705" t="s">
        <v>8313</v>
      </c>
      <c r="AB3705" t="s">
        <v>8314</v>
      </c>
      <c r="AC3705">
        <f>1</f>
        <v>1</v>
      </c>
    </row>
    <row r="3706" spans="1:29" ht="43.2" x14ac:dyDescent="0.3">
      <c r="A3706">
        <v>3704</v>
      </c>
      <c r="B3706" s="1" t="s">
        <v>3701</v>
      </c>
      <c r="C3706" s="1" t="s">
        <v>7814</v>
      </c>
      <c r="D3706">
        <v>300</v>
      </c>
      <c r="E3706">
        <f>VLOOKUP(D3706,LU_A!$C$2:$D$13,1,TRUE)</f>
        <v>0</v>
      </c>
      <c r="F3706" t="str">
        <f>VLOOKUP($D3706,LU_A!$C$2:$D$13,2,TRUE)</f>
        <v>SmA</v>
      </c>
      <c r="G3706">
        <v>409.01</v>
      </c>
      <c r="H3706" t="s">
        <v>8219</v>
      </c>
      <c r="I3706" t="s">
        <v>8225</v>
      </c>
      <c r="J3706" t="s">
        <v>8247</v>
      </c>
      <c r="K3706">
        <v>1464712394</v>
      </c>
      <c r="L3706" s="8">
        <f t="shared" si="570"/>
        <v>42521.689745370371</v>
      </c>
      <c r="M3706" s="8">
        <f t="shared" si="573"/>
        <v>42521</v>
      </c>
      <c r="N3706" s="9">
        <f t="shared" si="574"/>
        <v>0.68974537037138361</v>
      </c>
      <c r="O3706">
        <v>1459528394</v>
      </c>
      <c r="P3706" s="8">
        <f t="shared" si="571"/>
        <v>42461.689745370371</v>
      </c>
      <c r="Q3706" s="8">
        <f t="shared" si="575"/>
        <v>42461</v>
      </c>
      <c r="R3706" s="9">
        <f t="shared" si="576"/>
        <v>0.68974537037138361</v>
      </c>
      <c r="S3706" t="b">
        <v>0</v>
      </c>
      <c r="T3706">
        <v>27</v>
      </c>
      <c r="U3706">
        <f t="shared" si="577"/>
        <v>27</v>
      </c>
      <c r="V3706" t="str">
        <f t="shared" si="578"/>
        <v/>
      </c>
      <c r="W3706" t="b">
        <v>1</v>
      </c>
      <c r="X3706" t="s">
        <v>8269</v>
      </c>
      <c r="Y3706" s="3">
        <f t="shared" si="579"/>
        <v>1.3633666666666666</v>
      </c>
      <c r="Z3706" s="4">
        <f t="shared" si="572"/>
        <v>15.148518518518518</v>
      </c>
      <c r="AA3706" t="s">
        <v>8313</v>
      </c>
      <c r="AB3706" t="s">
        <v>8314</v>
      </c>
      <c r="AC3706">
        <f>1</f>
        <v>1</v>
      </c>
    </row>
    <row r="3707" spans="1:29" ht="43.2" x14ac:dyDescent="0.3">
      <c r="A3707">
        <v>3705</v>
      </c>
      <c r="B3707" s="1" t="s">
        <v>3702</v>
      </c>
      <c r="C3707" s="1" t="s">
        <v>7815</v>
      </c>
      <c r="D3707">
        <v>2827</v>
      </c>
      <c r="E3707">
        <f>VLOOKUP(D3707,LU_A!$C$2:$D$13,1,TRUE)</f>
        <v>1000</v>
      </c>
      <c r="F3707" t="str">
        <f>VLOOKUP($D3707,LU_A!$C$2:$D$13,2,TRUE)</f>
        <v>SmB</v>
      </c>
      <c r="G3707">
        <v>2925</v>
      </c>
      <c r="H3707" t="s">
        <v>8219</v>
      </c>
      <c r="I3707" t="s">
        <v>8224</v>
      </c>
      <c r="J3707" t="s">
        <v>8246</v>
      </c>
      <c r="K3707">
        <v>1403546400</v>
      </c>
      <c r="L3707" s="8">
        <f t="shared" si="570"/>
        <v>41813.75</v>
      </c>
      <c r="M3707" s="8">
        <f t="shared" si="573"/>
        <v>41813</v>
      </c>
      <c r="N3707" s="9">
        <f t="shared" si="574"/>
        <v>0.75</v>
      </c>
      <c r="O3707">
        <v>1401714114</v>
      </c>
      <c r="P3707" s="8">
        <f t="shared" si="571"/>
        <v>41792.542986111112</v>
      </c>
      <c r="Q3707" s="8">
        <f t="shared" si="575"/>
        <v>41792</v>
      </c>
      <c r="R3707" s="9">
        <f t="shared" si="576"/>
        <v>0.5429861111115315</v>
      </c>
      <c r="S3707" t="b">
        <v>0</v>
      </c>
      <c r="T3707">
        <v>35</v>
      </c>
      <c r="U3707">
        <f t="shared" si="577"/>
        <v>35</v>
      </c>
      <c r="V3707" t="str">
        <f t="shared" si="578"/>
        <v/>
      </c>
      <c r="W3707" t="b">
        <v>1</v>
      </c>
      <c r="X3707" t="s">
        <v>8269</v>
      </c>
      <c r="Y3707" s="3">
        <f t="shared" si="579"/>
        <v>1.0346657233816767</v>
      </c>
      <c r="Z3707" s="4">
        <f t="shared" si="572"/>
        <v>83.571428571428569</v>
      </c>
      <c r="AA3707" t="s">
        <v>8313</v>
      </c>
      <c r="AB3707" t="s">
        <v>8314</v>
      </c>
      <c r="AC3707">
        <f>1</f>
        <v>1</v>
      </c>
    </row>
    <row r="3708" spans="1:29" ht="43.2" x14ac:dyDescent="0.3">
      <c r="A3708">
        <v>3706</v>
      </c>
      <c r="B3708" s="1" t="s">
        <v>3703</v>
      </c>
      <c r="C3708" s="1" t="s">
        <v>7816</v>
      </c>
      <c r="D3708">
        <v>1500</v>
      </c>
      <c r="E3708">
        <f>VLOOKUP(D3708,LU_A!$C$2:$D$13,1,TRUE)</f>
        <v>1000</v>
      </c>
      <c r="F3708" t="str">
        <f>VLOOKUP($D3708,LU_A!$C$2:$D$13,2,TRUE)</f>
        <v>SmB</v>
      </c>
      <c r="G3708">
        <v>1820</v>
      </c>
      <c r="H3708" t="s">
        <v>8219</v>
      </c>
      <c r="I3708" t="s">
        <v>8224</v>
      </c>
      <c r="J3708" t="s">
        <v>8246</v>
      </c>
      <c r="K3708">
        <v>1410558949</v>
      </c>
      <c r="L3708" s="8">
        <f t="shared" si="570"/>
        <v>41894.913761574076</v>
      </c>
      <c r="M3708" s="8">
        <f t="shared" si="573"/>
        <v>41894</v>
      </c>
      <c r="N3708" s="9">
        <f t="shared" si="574"/>
        <v>0.91376157407648861</v>
      </c>
      <c r="O3708">
        <v>1409262949</v>
      </c>
      <c r="P3708" s="8">
        <f t="shared" si="571"/>
        <v>41879.913761574076</v>
      </c>
      <c r="Q3708" s="8">
        <f t="shared" si="575"/>
        <v>41879</v>
      </c>
      <c r="R3708" s="9">
        <f t="shared" si="576"/>
        <v>0.91376157407648861</v>
      </c>
      <c r="S3708" t="b">
        <v>0</v>
      </c>
      <c r="T3708">
        <v>13</v>
      </c>
      <c r="U3708">
        <f t="shared" si="577"/>
        <v>13</v>
      </c>
      <c r="V3708" t="str">
        <f t="shared" si="578"/>
        <v/>
      </c>
      <c r="W3708" t="b">
        <v>1</v>
      </c>
      <c r="X3708" t="s">
        <v>8269</v>
      </c>
      <c r="Y3708" s="3">
        <f t="shared" si="579"/>
        <v>1.2133333333333334</v>
      </c>
      <c r="Z3708" s="4">
        <f t="shared" si="572"/>
        <v>140</v>
      </c>
      <c r="AA3708" t="s">
        <v>8313</v>
      </c>
      <c r="AB3708" t="s">
        <v>8314</v>
      </c>
      <c r="AC3708">
        <f>1</f>
        <v>1</v>
      </c>
    </row>
    <row r="3709" spans="1:29" ht="43.2" x14ac:dyDescent="0.3">
      <c r="A3709">
        <v>3707</v>
      </c>
      <c r="B3709" s="1" t="s">
        <v>3704</v>
      </c>
      <c r="C3709" s="1" t="s">
        <v>7817</v>
      </c>
      <c r="D3709">
        <v>1000</v>
      </c>
      <c r="E3709">
        <f>VLOOKUP(D3709,LU_A!$C$2:$D$13,1,TRUE)</f>
        <v>1000</v>
      </c>
      <c r="F3709" t="str">
        <f>VLOOKUP($D3709,LU_A!$C$2:$D$13,2,TRUE)</f>
        <v>SmB</v>
      </c>
      <c r="G3709">
        <v>1860</v>
      </c>
      <c r="H3709" t="s">
        <v>8219</v>
      </c>
      <c r="I3709" t="s">
        <v>8224</v>
      </c>
      <c r="J3709" t="s">
        <v>8246</v>
      </c>
      <c r="K3709">
        <v>1469165160</v>
      </c>
      <c r="L3709" s="8">
        <f t="shared" si="570"/>
        <v>42573.226388888885</v>
      </c>
      <c r="M3709" s="8">
        <f t="shared" si="573"/>
        <v>42573</v>
      </c>
      <c r="N3709" s="9">
        <f t="shared" si="574"/>
        <v>0.226388888884685</v>
      </c>
      <c r="O3709">
        <v>1467335378</v>
      </c>
      <c r="P3709" s="8">
        <f t="shared" si="571"/>
        <v>42552.048356481479</v>
      </c>
      <c r="Q3709" s="8">
        <f t="shared" si="575"/>
        <v>42552</v>
      </c>
      <c r="R3709" s="9">
        <f t="shared" si="576"/>
        <v>4.835648147854954E-2</v>
      </c>
      <c r="S3709" t="b">
        <v>0</v>
      </c>
      <c r="T3709">
        <v>23</v>
      </c>
      <c r="U3709">
        <f t="shared" si="577"/>
        <v>23</v>
      </c>
      <c r="V3709" t="str">
        <f t="shared" si="578"/>
        <v/>
      </c>
      <c r="W3709" t="b">
        <v>1</v>
      </c>
      <c r="X3709" t="s">
        <v>8269</v>
      </c>
      <c r="Y3709" s="3">
        <f t="shared" si="579"/>
        <v>1.86</v>
      </c>
      <c r="Z3709" s="4">
        <f t="shared" si="572"/>
        <v>80.869565217391298</v>
      </c>
      <c r="AA3709" t="s">
        <v>8313</v>
      </c>
      <c r="AB3709" t="s">
        <v>8314</v>
      </c>
      <c r="AC3709">
        <f>1</f>
        <v>1</v>
      </c>
    </row>
    <row r="3710" spans="1:29" ht="57.6" x14ac:dyDescent="0.3">
      <c r="A3710">
        <v>3708</v>
      </c>
      <c r="B3710" s="1" t="s">
        <v>3705</v>
      </c>
      <c r="C3710" s="1" t="s">
        <v>7818</v>
      </c>
      <c r="D3710">
        <v>700</v>
      </c>
      <c r="E3710">
        <f>VLOOKUP(D3710,LU_A!$C$2:$D$13,1,TRUE)</f>
        <v>0</v>
      </c>
      <c r="F3710" t="str">
        <f>VLOOKUP($D3710,LU_A!$C$2:$D$13,2,TRUE)</f>
        <v>SmA</v>
      </c>
      <c r="G3710">
        <v>2100</v>
      </c>
      <c r="H3710" t="s">
        <v>8219</v>
      </c>
      <c r="I3710" t="s">
        <v>8224</v>
      </c>
      <c r="J3710" t="s">
        <v>8246</v>
      </c>
      <c r="K3710">
        <v>1404444286</v>
      </c>
      <c r="L3710" s="8">
        <f t="shared" si="570"/>
        <v>41824.142199074071</v>
      </c>
      <c r="M3710" s="8">
        <f t="shared" si="573"/>
        <v>41824</v>
      </c>
      <c r="N3710" s="9">
        <f t="shared" si="574"/>
        <v>0.14219907407095889</v>
      </c>
      <c r="O3710">
        <v>1403234686</v>
      </c>
      <c r="P3710" s="8">
        <f t="shared" si="571"/>
        <v>41810.142199074071</v>
      </c>
      <c r="Q3710" s="8">
        <f t="shared" si="575"/>
        <v>41810</v>
      </c>
      <c r="R3710" s="9">
        <f t="shared" si="576"/>
        <v>0.14219907407095889</v>
      </c>
      <c r="S3710" t="b">
        <v>0</v>
      </c>
      <c r="T3710">
        <v>39</v>
      </c>
      <c r="U3710">
        <f t="shared" si="577"/>
        <v>39</v>
      </c>
      <c r="V3710" t="str">
        <f t="shared" si="578"/>
        <v/>
      </c>
      <c r="W3710" t="b">
        <v>1</v>
      </c>
      <c r="X3710" t="s">
        <v>8269</v>
      </c>
      <c r="Y3710" s="3">
        <f t="shared" si="579"/>
        <v>3</v>
      </c>
      <c r="Z3710" s="4">
        <f t="shared" si="572"/>
        <v>53.846153846153847</v>
      </c>
      <c r="AA3710" t="s">
        <v>8313</v>
      </c>
      <c r="AB3710" t="s">
        <v>8314</v>
      </c>
      <c r="AC3710">
        <f>1</f>
        <v>1</v>
      </c>
    </row>
    <row r="3711" spans="1:29" ht="43.2" x14ac:dyDescent="0.3">
      <c r="A3711">
        <v>3709</v>
      </c>
      <c r="B3711" s="1" t="s">
        <v>3706</v>
      </c>
      <c r="C3711" s="1" t="s">
        <v>7819</v>
      </c>
      <c r="D3711">
        <v>1000</v>
      </c>
      <c r="E3711">
        <f>VLOOKUP(D3711,LU_A!$C$2:$D$13,1,TRUE)</f>
        <v>1000</v>
      </c>
      <c r="F3711" t="str">
        <f>VLOOKUP($D3711,LU_A!$C$2:$D$13,2,TRUE)</f>
        <v>SmB</v>
      </c>
      <c r="G3711">
        <v>1082.5</v>
      </c>
      <c r="H3711" t="s">
        <v>8219</v>
      </c>
      <c r="I3711" t="s">
        <v>8225</v>
      </c>
      <c r="J3711" t="s">
        <v>8247</v>
      </c>
      <c r="K3711">
        <v>1403715546</v>
      </c>
      <c r="L3711" s="8">
        <f t="shared" si="570"/>
        <v>41815.707708333335</v>
      </c>
      <c r="M3711" s="8">
        <f t="shared" si="573"/>
        <v>41815</v>
      </c>
      <c r="N3711" s="9">
        <f t="shared" si="574"/>
        <v>0.70770833333517658</v>
      </c>
      <c r="O3711">
        <v>1401123546</v>
      </c>
      <c r="P3711" s="8">
        <f t="shared" si="571"/>
        <v>41785.707708333335</v>
      </c>
      <c r="Q3711" s="8">
        <f t="shared" si="575"/>
        <v>41785</v>
      </c>
      <c r="R3711" s="9">
        <f t="shared" si="576"/>
        <v>0.70770833333517658</v>
      </c>
      <c r="S3711" t="b">
        <v>0</v>
      </c>
      <c r="T3711">
        <v>35</v>
      </c>
      <c r="U3711">
        <f t="shared" si="577"/>
        <v>35</v>
      </c>
      <c r="V3711" t="str">
        <f t="shared" si="578"/>
        <v/>
      </c>
      <c r="W3711" t="b">
        <v>1</v>
      </c>
      <c r="X3711" t="s">
        <v>8269</v>
      </c>
      <c r="Y3711" s="3">
        <f t="shared" si="579"/>
        <v>1.0825</v>
      </c>
      <c r="Z3711" s="4">
        <f t="shared" si="572"/>
        <v>30.928571428571427</v>
      </c>
      <c r="AA3711" t="s">
        <v>8313</v>
      </c>
      <c r="AB3711" t="s">
        <v>8314</v>
      </c>
      <c r="AC3711">
        <f>1</f>
        <v>1</v>
      </c>
    </row>
    <row r="3712" spans="1:29" ht="28.8" x14ac:dyDescent="0.3">
      <c r="A3712">
        <v>3710</v>
      </c>
      <c r="B3712" s="1" t="s">
        <v>3707</v>
      </c>
      <c r="C3712" s="1" t="s">
        <v>7820</v>
      </c>
      <c r="D3712">
        <v>1300</v>
      </c>
      <c r="E3712">
        <f>VLOOKUP(D3712,LU_A!$C$2:$D$13,1,TRUE)</f>
        <v>1000</v>
      </c>
      <c r="F3712" t="str">
        <f>VLOOKUP($D3712,LU_A!$C$2:$D$13,2,TRUE)</f>
        <v>SmB</v>
      </c>
      <c r="G3712">
        <v>1835</v>
      </c>
      <c r="H3712" t="s">
        <v>8219</v>
      </c>
      <c r="I3712" t="s">
        <v>8224</v>
      </c>
      <c r="J3712" t="s">
        <v>8246</v>
      </c>
      <c r="K3712">
        <v>1428068988</v>
      </c>
      <c r="L3712" s="8">
        <f t="shared" si="570"/>
        <v>42097.576249999998</v>
      </c>
      <c r="M3712" s="8">
        <f t="shared" si="573"/>
        <v>42097</v>
      </c>
      <c r="N3712" s="9">
        <f t="shared" si="574"/>
        <v>0.57624999999825377</v>
      </c>
      <c r="O3712">
        <v>1425908988</v>
      </c>
      <c r="P3712" s="8">
        <f t="shared" si="571"/>
        <v>42072.576249999998</v>
      </c>
      <c r="Q3712" s="8">
        <f t="shared" si="575"/>
        <v>42072</v>
      </c>
      <c r="R3712" s="9">
        <f t="shared" si="576"/>
        <v>0.57624999999825377</v>
      </c>
      <c r="S3712" t="b">
        <v>0</v>
      </c>
      <c r="T3712">
        <v>27</v>
      </c>
      <c r="U3712">
        <f t="shared" si="577"/>
        <v>27</v>
      </c>
      <c r="V3712" t="str">
        <f t="shared" si="578"/>
        <v/>
      </c>
      <c r="W3712" t="b">
        <v>1</v>
      </c>
      <c r="X3712" t="s">
        <v>8269</v>
      </c>
      <c r="Y3712" s="3">
        <f t="shared" si="579"/>
        <v>1.4115384615384616</v>
      </c>
      <c r="Z3712" s="4">
        <f t="shared" si="572"/>
        <v>67.962962962962962</v>
      </c>
      <c r="AA3712" t="s">
        <v>8313</v>
      </c>
      <c r="AB3712" t="s">
        <v>8314</v>
      </c>
      <c r="AC3712">
        <f>1</f>
        <v>1</v>
      </c>
    </row>
    <row r="3713" spans="1:29" ht="28.8" x14ac:dyDescent="0.3">
      <c r="A3713">
        <v>3711</v>
      </c>
      <c r="B3713" s="1" t="s">
        <v>3708</v>
      </c>
      <c r="C3713" s="1" t="s">
        <v>7821</v>
      </c>
      <c r="D3713">
        <v>500</v>
      </c>
      <c r="E3713">
        <f>VLOOKUP(D3713,LU_A!$C$2:$D$13,1,TRUE)</f>
        <v>0</v>
      </c>
      <c r="F3713" t="str">
        <f>VLOOKUP($D3713,LU_A!$C$2:$D$13,2,TRUE)</f>
        <v>SmA</v>
      </c>
      <c r="G3713">
        <v>570</v>
      </c>
      <c r="H3713" t="s">
        <v>8219</v>
      </c>
      <c r="I3713" t="s">
        <v>8224</v>
      </c>
      <c r="J3713" t="s">
        <v>8246</v>
      </c>
      <c r="K3713">
        <v>1402848000</v>
      </c>
      <c r="L3713" s="8">
        <f t="shared" si="570"/>
        <v>41805.666666666664</v>
      </c>
      <c r="M3713" s="8">
        <f t="shared" si="573"/>
        <v>41805</v>
      </c>
      <c r="N3713" s="9">
        <f t="shared" si="574"/>
        <v>0.66666666666424135</v>
      </c>
      <c r="O3713">
        <v>1400606573</v>
      </c>
      <c r="P3713" s="8">
        <f t="shared" si="571"/>
        <v>41779.724224537036</v>
      </c>
      <c r="Q3713" s="8">
        <f t="shared" si="575"/>
        <v>41779</v>
      </c>
      <c r="R3713" s="9">
        <f t="shared" si="576"/>
        <v>0.72422453703620704</v>
      </c>
      <c r="S3713" t="b">
        <v>0</v>
      </c>
      <c r="T3713">
        <v>21</v>
      </c>
      <c r="U3713">
        <f t="shared" si="577"/>
        <v>21</v>
      </c>
      <c r="V3713" t="str">
        <f t="shared" si="578"/>
        <v/>
      </c>
      <c r="W3713" t="b">
        <v>1</v>
      </c>
      <c r="X3713" t="s">
        <v>8269</v>
      </c>
      <c r="Y3713" s="3">
        <f t="shared" si="579"/>
        <v>1.1399999999999999</v>
      </c>
      <c r="Z3713" s="4">
        <f t="shared" si="572"/>
        <v>27.142857142857142</v>
      </c>
      <c r="AA3713" t="s">
        <v>8313</v>
      </c>
      <c r="AB3713" t="s">
        <v>8314</v>
      </c>
      <c r="AC3713">
        <f>1</f>
        <v>1</v>
      </c>
    </row>
    <row r="3714" spans="1:29" ht="57.6" x14ac:dyDescent="0.3">
      <c r="A3714">
        <v>3712</v>
      </c>
      <c r="B3714" s="1" t="s">
        <v>3709</v>
      </c>
      <c r="C3714" s="1" t="s">
        <v>7822</v>
      </c>
      <c r="D3714">
        <v>7500</v>
      </c>
      <c r="E3714">
        <f>VLOOKUP(D3714,LU_A!$C$2:$D$13,1,TRUE)</f>
        <v>5000</v>
      </c>
      <c r="F3714" t="str">
        <f>VLOOKUP($D3714,LU_A!$C$2:$D$13,2,TRUE)</f>
        <v>SmC</v>
      </c>
      <c r="G3714">
        <v>11530</v>
      </c>
      <c r="H3714" t="s">
        <v>8219</v>
      </c>
      <c r="I3714" t="s">
        <v>8224</v>
      </c>
      <c r="J3714" t="s">
        <v>8246</v>
      </c>
      <c r="K3714">
        <v>1433055540</v>
      </c>
      <c r="L3714" s="8">
        <f t="shared" ref="L3714:L3777" si="580">(((K3714/60)/60)/24)+DATE(1970,1,1)</f>
        <v>42155.290972222225</v>
      </c>
      <c r="M3714" s="8">
        <f t="shared" si="573"/>
        <v>42155</v>
      </c>
      <c r="N3714" s="9">
        <f t="shared" si="574"/>
        <v>0.29097222222480923</v>
      </c>
      <c r="O3714">
        <v>1431230867</v>
      </c>
      <c r="P3714" s="8">
        <f t="shared" ref="P3714:P3777" si="581">(((O3714/60)/60)/24)+DATE(1970,1,1)</f>
        <v>42134.172071759262</v>
      </c>
      <c r="Q3714" s="8">
        <f t="shared" si="575"/>
        <v>42134</v>
      </c>
      <c r="R3714" s="9">
        <f t="shared" si="576"/>
        <v>0.17207175926159834</v>
      </c>
      <c r="S3714" t="b">
        <v>0</v>
      </c>
      <c r="T3714">
        <v>104</v>
      </c>
      <c r="U3714">
        <f t="shared" si="577"/>
        <v>104</v>
      </c>
      <c r="V3714" t="str">
        <f t="shared" si="578"/>
        <v/>
      </c>
      <c r="W3714" t="b">
        <v>1</v>
      </c>
      <c r="X3714" t="s">
        <v>8269</v>
      </c>
      <c r="Y3714" s="3">
        <f t="shared" si="579"/>
        <v>1.5373333333333334</v>
      </c>
      <c r="Z3714" s="4">
        <f t="shared" ref="Z3714:Z3777" si="582">IFERROR(G3714/T3714," ")</f>
        <v>110.86538461538461</v>
      </c>
      <c r="AA3714" t="s">
        <v>8313</v>
      </c>
      <c r="AB3714" t="s">
        <v>8314</v>
      </c>
      <c r="AC3714">
        <f>1</f>
        <v>1</v>
      </c>
    </row>
    <row r="3715" spans="1:29" ht="43.2" x14ac:dyDescent="0.3">
      <c r="A3715">
        <v>3713</v>
      </c>
      <c r="B3715" s="1" t="s">
        <v>3710</v>
      </c>
      <c r="C3715" s="1" t="s">
        <v>7823</v>
      </c>
      <c r="D3715">
        <v>2000</v>
      </c>
      <c r="E3715">
        <f>VLOOKUP(D3715,LU_A!$C$2:$D$13,1,TRUE)</f>
        <v>1000</v>
      </c>
      <c r="F3715" t="str">
        <f>VLOOKUP($D3715,LU_A!$C$2:$D$13,2,TRUE)</f>
        <v>SmB</v>
      </c>
      <c r="G3715">
        <v>2030</v>
      </c>
      <c r="H3715" t="s">
        <v>8219</v>
      </c>
      <c r="I3715" t="s">
        <v>8224</v>
      </c>
      <c r="J3715" t="s">
        <v>8246</v>
      </c>
      <c r="K3715">
        <v>1465062166</v>
      </c>
      <c r="L3715" s="8">
        <f t="shared" si="580"/>
        <v>42525.738032407404</v>
      </c>
      <c r="M3715" s="8">
        <f t="shared" ref="M3715:M3778" si="583">INT(L3715)</f>
        <v>42525</v>
      </c>
      <c r="N3715" s="9">
        <f t="shared" ref="N3715:N3778" si="584">L3715-M3715</f>
        <v>0.73803240740380716</v>
      </c>
      <c r="O3715">
        <v>1463334166</v>
      </c>
      <c r="P3715" s="8">
        <f t="shared" si="581"/>
        <v>42505.738032407404</v>
      </c>
      <c r="Q3715" s="8">
        <f t="shared" ref="Q3715:Q3778" si="585">INT(P3715)</f>
        <v>42505</v>
      </c>
      <c r="R3715" s="9">
        <f t="shared" ref="R3715:R3778" si="586">P3715-Q3715</f>
        <v>0.73803240740380716</v>
      </c>
      <c r="S3715" t="b">
        <v>0</v>
      </c>
      <c r="T3715">
        <v>19</v>
      </c>
      <c r="U3715">
        <f t="shared" ref="U3715:U3778" si="587">IF(H3715="successful",T3715,"")</f>
        <v>19</v>
      </c>
      <c r="V3715" t="str">
        <f t="shared" ref="V3715:V3778" si="588">IF(H3715="failed",T3715,"")</f>
        <v/>
      </c>
      <c r="W3715" t="b">
        <v>1</v>
      </c>
      <c r="X3715" t="s">
        <v>8269</v>
      </c>
      <c r="Y3715" s="3">
        <f t="shared" ref="Y3715:Y3778" si="589">G3715/D3715</f>
        <v>1.0149999999999999</v>
      </c>
      <c r="Z3715" s="4">
        <f t="shared" si="582"/>
        <v>106.84210526315789</v>
      </c>
      <c r="AA3715" t="s">
        <v>8313</v>
      </c>
      <c r="AB3715" t="s">
        <v>8314</v>
      </c>
      <c r="AC3715">
        <f>1</f>
        <v>1</v>
      </c>
    </row>
    <row r="3716" spans="1:29" ht="43.2" x14ac:dyDescent="0.3">
      <c r="A3716">
        <v>3714</v>
      </c>
      <c r="B3716" s="1" t="s">
        <v>3711</v>
      </c>
      <c r="C3716" s="1" t="s">
        <v>7824</v>
      </c>
      <c r="D3716">
        <v>10000</v>
      </c>
      <c r="E3716">
        <f>VLOOKUP(D3716,LU_A!$C$2:$D$13,1,TRUE)</f>
        <v>10000</v>
      </c>
      <c r="F3716" t="str">
        <f>VLOOKUP($D3716,LU_A!$C$2:$D$13,2,TRUE)</f>
        <v>SmD</v>
      </c>
      <c r="G3716">
        <v>10235</v>
      </c>
      <c r="H3716" t="s">
        <v>8219</v>
      </c>
      <c r="I3716" t="s">
        <v>8224</v>
      </c>
      <c r="J3716" t="s">
        <v>8246</v>
      </c>
      <c r="K3716">
        <v>1432612740</v>
      </c>
      <c r="L3716" s="8">
        <f t="shared" si="580"/>
        <v>42150.165972222225</v>
      </c>
      <c r="M3716" s="8">
        <f t="shared" si="583"/>
        <v>42150</v>
      </c>
      <c r="N3716" s="9">
        <f t="shared" si="584"/>
        <v>0.16597222222480923</v>
      </c>
      <c r="O3716">
        <v>1429881667</v>
      </c>
      <c r="P3716" s="8">
        <f t="shared" si="581"/>
        <v>42118.556331018524</v>
      </c>
      <c r="Q3716" s="8">
        <f t="shared" si="585"/>
        <v>42118</v>
      </c>
      <c r="R3716" s="9">
        <f t="shared" si="586"/>
        <v>0.55633101852436084</v>
      </c>
      <c r="S3716" t="b">
        <v>0</v>
      </c>
      <c r="T3716">
        <v>97</v>
      </c>
      <c r="U3716">
        <f t="shared" si="587"/>
        <v>97</v>
      </c>
      <c r="V3716" t="str">
        <f t="shared" si="588"/>
        <v/>
      </c>
      <c r="W3716" t="b">
        <v>1</v>
      </c>
      <c r="X3716" t="s">
        <v>8269</v>
      </c>
      <c r="Y3716" s="3">
        <f t="shared" si="589"/>
        <v>1.0235000000000001</v>
      </c>
      <c r="Z3716" s="4">
        <f t="shared" si="582"/>
        <v>105.51546391752578</v>
      </c>
      <c r="AA3716" t="s">
        <v>8313</v>
      </c>
      <c r="AB3716" t="s">
        <v>8314</v>
      </c>
      <c r="AC3716">
        <f>1</f>
        <v>1</v>
      </c>
    </row>
    <row r="3717" spans="1:29" ht="43.2" x14ac:dyDescent="0.3">
      <c r="A3717">
        <v>3715</v>
      </c>
      <c r="B3717" s="1" t="s">
        <v>3712</v>
      </c>
      <c r="C3717" s="1" t="s">
        <v>7825</v>
      </c>
      <c r="D3717">
        <v>3500</v>
      </c>
      <c r="E3717">
        <f>VLOOKUP(D3717,LU_A!$C$2:$D$13,1,TRUE)</f>
        <v>1000</v>
      </c>
      <c r="F3717" t="str">
        <f>VLOOKUP($D3717,LU_A!$C$2:$D$13,2,TRUE)</f>
        <v>SmB</v>
      </c>
      <c r="G3717">
        <v>3590</v>
      </c>
      <c r="H3717" t="s">
        <v>8219</v>
      </c>
      <c r="I3717" t="s">
        <v>8225</v>
      </c>
      <c r="J3717" t="s">
        <v>8247</v>
      </c>
      <c r="K3717">
        <v>1427806320</v>
      </c>
      <c r="L3717" s="8">
        <f t="shared" si="580"/>
        <v>42094.536111111112</v>
      </c>
      <c r="M3717" s="8">
        <f t="shared" si="583"/>
        <v>42094</v>
      </c>
      <c r="N3717" s="9">
        <f t="shared" si="584"/>
        <v>0.53611111111240461</v>
      </c>
      <c r="O3717">
        <v>1422834819</v>
      </c>
      <c r="P3717" s="8">
        <f t="shared" si="581"/>
        <v>42036.995590277773</v>
      </c>
      <c r="Q3717" s="8">
        <f t="shared" si="585"/>
        <v>42036</v>
      </c>
      <c r="R3717" s="9">
        <f t="shared" si="586"/>
        <v>0.99559027777286246</v>
      </c>
      <c r="S3717" t="b">
        <v>0</v>
      </c>
      <c r="T3717">
        <v>27</v>
      </c>
      <c r="U3717">
        <f t="shared" si="587"/>
        <v>27</v>
      </c>
      <c r="V3717" t="str">
        <f t="shared" si="588"/>
        <v/>
      </c>
      <c r="W3717" t="b">
        <v>1</v>
      </c>
      <c r="X3717" t="s">
        <v>8269</v>
      </c>
      <c r="Y3717" s="3">
        <f t="shared" si="589"/>
        <v>1.0257142857142858</v>
      </c>
      <c r="Z3717" s="4">
        <f t="shared" si="582"/>
        <v>132.96296296296296</v>
      </c>
      <c r="AA3717" t="s">
        <v>8313</v>
      </c>
      <c r="AB3717" t="s">
        <v>8314</v>
      </c>
      <c r="AC3717">
        <f>1</f>
        <v>1</v>
      </c>
    </row>
    <row r="3718" spans="1:29" ht="43.2" x14ac:dyDescent="0.3">
      <c r="A3718">
        <v>3716</v>
      </c>
      <c r="B3718" s="1" t="s">
        <v>3713</v>
      </c>
      <c r="C3718" s="1" t="s">
        <v>7826</v>
      </c>
      <c r="D3718">
        <v>800</v>
      </c>
      <c r="E3718">
        <f>VLOOKUP(D3718,LU_A!$C$2:$D$13,1,TRUE)</f>
        <v>0</v>
      </c>
      <c r="F3718" t="str">
        <f>VLOOKUP($D3718,LU_A!$C$2:$D$13,2,TRUE)</f>
        <v>SmA</v>
      </c>
      <c r="G3718">
        <v>1246</v>
      </c>
      <c r="H3718" t="s">
        <v>8219</v>
      </c>
      <c r="I3718" t="s">
        <v>8224</v>
      </c>
      <c r="J3718" t="s">
        <v>8246</v>
      </c>
      <c r="K3718">
        <v>1453411109</v>
      </c>
      <c r="L3718" s="8">
        <f t="shared" si="580"/>
        <v>42390.887835648144</v>
      </c>
      <c r="M3718" s="8">
        <f t="shared" si="583"/>
        <v>42390</v>
      </c>
      <c r="N3718" s="9">
        <f t="shared" si="584"/>
        <v>0.887835648143664</v>
      </c>
      <c r="O3718">
        <v>1450819109</v>
      </c>
      <c r="P3718" s="8">
        <f t="shared" si="581"/>
        <v>42360.887835648144</v>
      </c>
      <c r="Q3718" s="8">
        <f t="shared" si="585"/>
        <v>42360</v>
      </c>
      <c r="R3718" s="9">
        <f t="shared" si="586"/>
        <v>0.887835648143664</v>
      </c>
      <c r="S3718" t="b">
        <v>0</v>
      </c>
      <c r="T3718">
        <v>24</v>
      </c>
      <c r="U3718">
        <f t="shared" si="587"/>
        <v>24</v>
      </c>
      <c r="V3718" t="str">
        <f t="shared" si="588"/>
        <v/>
      </c>
      <c r="W3718" t="b">
        <v>1</v>
      </c>
      <c r="X3718" t="s">
        <v>8269</v>
      </c>
      <c r="Y3718" s="3">
        <f t="shared" si="589"/>
        <v>1.5575000000000001</v>
      </c>
      <c r="Z3718" s="4">
        <f t="shared" si="582"/>
        <v>51.916666666666664</v>
      </c>
      <c r="AA3718" t="s">
        <v>8313</v>
      </c>
      <c r="AB3718" t="s">
        <v>8314</v>
      </c>
      <c r="AC3718">
        <f>1</f>
        <v>1</v>
      </c>
    </row>
    <row r="3719" spans="1:29" ht="43.2" x14ac:dyDescent="0.3">
      <c r="A3719">
        <v>3717</v>
      </c>
      <c r="B3719" s="1" t="s">
        <v>3714</v>
      </c>
      <c r="C3719" s="1" t="s">
        <v>7827</v>
      </c>
      <c r="D3719">
        <v>4000</v>
      </c>
      <c r="E3719">
        <f>VLOOKUP(D3719,LU_A!$C$2:$D$13,1,TRUE)</f>
        <v>1000</v>
      </c>
      <c r="F3719" t="str">
        <f>VLOOKUP($D3719,LU_A!$C$2:$D$13,2,TRUE)</f>
        <v>SmB</v>
      </c>
      <c r="G3719">
        <v>4030</v>
      </c>
      <c r="H3719" t="s">
        <v>8219</v>
      </c>
      <c r="I3719" t="s">
        <v>8225</v>
      </c>
      <c r="J3719" t="s">
        <v>8247</v>
      </c>
      <c r="K3719">
        <v>1431204449</v>
      </c>
      <c r="L3719" s="8">
        <f t="shared" si="580"/>
        <v>42133.866307870368</v>
      </c>
      <c r="M3719" s="8">
        <f t="shared" si="583"/>
        <v>42133</v>
      </c>
      <c r="N3719" s="9">
        <f t="shared" si="584"/>
        <v>0.86630787036847323</v>
      </c>
      <c r="O3719">
        <v>1428526049</v>
      </c>
      <c r="P3719" s="8">
        <f t="shared" si="581"/>
        <v>42102.866307870368</v>
      </c>
      <c r="Q3719" s="8">
        <f t="shared" si="585"/>
        <v>42102</v>
      </c>
      <c r="R3719" s="9">
        <f t="shared" si="586"/>
        <v>0.86630787036847323</v>
      </c>
      <c r="S3719" t="b">
        <v>0</v>
      </c>
      <c r="T3719">
        <v>13</v>
      </c>
      <c r="U3719">
        <f t="shared" si="587"/>
        <v>13</v>
      </c>
      <c r="V3719" t="str">
        <f t="shared" si="588"/>
        <v/>
      </c>
      <c r="W3719" t="b">
        <v>1</v>
      </c>
      <c r="X3719" t="s">
        <v>8269</v>
      </c>
      <c r="Y3719" s="3">
        <f t="shared" si="589"/>
        <v>1.0075000000000001</v>
      </c>
      <c r="Z3719" s="4">
        <f t="shared" si="582"/>
        <v>310</v>
      </c>
      <c r="AA3719" t="s">
        <v>8313</v>
      </c>
      <c r="AB3719" t="s">
        <v>8314</v>
      </c>
      <c r="AC3719">
        <f>1</f>
        <v>1</v>
      </c>
    </row>
    <row r="3720" spans="1:29" ht="43.2" x14ac:dyDescent="0.3">
      <c r="A3720">
        <v>3718</v>
      </c>
      <c r="B3720" s="1" t="s">
        <v>3715</v>
      </c>
      <c r="C3720" s="1" t="s">
        <v>7828</v>
      </c>
      <c r="D3720">
        <v>500</v>
      </c>
      <c r="E3720">
        <f>VLOOKUP(D3720,LU_A!$C$2:$D$13,1,TRUE)</f>
        <v>0</v>
      </c>
      <c r="F3720" t="str">
        <f>VLOOKUP($D3720,LU_A!$C$2:$D$13,2,TRUE)</f>
        <v>SmA</v>
      </c>
      <c r="G3720">
        <v>1197</v>
      </c>
      <c r="H3720" t="s">
        <v>8219</v>
      </c>
      <c r="I3720" t="s">
        <v>8225</v>
      </c>
      <c r="J3720" t="s">
        <v>8247</v>
      </c>
      <c r="K3720">
        <v>1425057075</v>
      </c>
      <c r="L3720" s="8">
        <f t="shared" si="580"/>
        <v>42062.716145833328</v>
      </c>
      <c r="M3720" s="8">
        <f t="shared" si="583"/>
        <v>42062</v>
      </c>
      <c r="N3720" s="9">
        <f t="shared" si="584"/>
        <v>0.71614583332848269</v>
      </c>
      <c r="O3720">
        <v>1422465075</v>
      </c>
      <c r="P3720" s="8">
        <f t="shared" si="581"/>
        <v>42032.716145833328</v>
      </c>
      <c r="Q3720" s="8">
        <f t="shared" si="585"/>
        <v>42032</v>
      </c>
      <c r="R3720" s="9">
        <f t="shared" si="586"/>
        <v>0.71614583332848269</v>
      </c>
      <c r="S3720" t="b">
        <v>0</v>
      </c>
      <c r="T3720">
        <v>46</v>
      </c>
      <c r="U3720">
        <f t="shared" si="587"/>
        <v>46</v>
      </c>
      <c r="V3720" t="str">
        <f t="shared" si="588"/>
        <v/>
      </c>
      <c r="W3720" t="b">
        <v>1</v>
      </c>
      <c r="X3720" t="s">
        <v>8269</v>
      </c>
      <c r="Y3720" s="3">
        <f t="shared" si="589"/>
        <v>2.3940000000000001</v>
      </c>
      <c r="Z3720" s="4">
        <f t="shared" si="582"/>
        <v>26.021739130434781</v>
      </c>
      <c r="AA3720" t="s">
        <v>8313</v>
      </c>
      <c r="AB3720" t="s">
        <v>8314</v>
      </c>
      <c r="AC3720">
        <f>1</f>
        <v>1</v>
      </c>
    </row>
    <row r="3721" spans="1:29" ht="28.8" x14ac:dyDescent="0.3">
      <c r="A3721">
        <v>3719</v>
      </c>
      <c r="B3721" s="1" t="s">
        <v>3716</v>
      </c>
      <c r="C3721" s="1" t="s">
        <v>7829</v>
      </c>
      <c r="D3721">
        <v>200</v>
      </c>
      <c r="E3721">
        <f>VLOOKUP(D3721,LU_A!$C$2:$D$13,1,TRUE)</f>
        <v>0</v>
      </c>
      <c r="F3721" t="str">
        <f>VLOOKUP($D3721,LU_A!$C$2:$D$13,2,TRUE)</f>
        <v>SmA</v>
      </c>
      <c r="G3721">
        <v>420</v>
      </c>
      <c r="H3721" t="s">
        <v>8219</v>
      </c>
      <c r="I3721" t="s">
        <v>8225</v>
      </c>
      <c r="J3721" t="s">
        <v>8247</v>
      </c>
      <c r="K3721">
        <v>1434994266</v>
      </c>
      <c r="L3721" s="8">
        <f t="shared" si="580"/>
        <v>42177.729930555557</v>
      </c>
      <c r="M3721" s="8">
        <f t="shared" si="583"/>
        <v>42177</v>
      </c>
      <c r="N3721" s="9">
        <f t="shared" si="584"/>
        <v>0.72993055555707542</v>
      </c>
      <c r="O3721">
        <v>1432402266</v>
      </c>
      <c r="P3721" s="8">
        <f t="shared" si="581"/>
        <v>42147.729930555557</v>
      </c>
      <c r="Q3721" s="8">
        <f t="shared" si="585"/>
        <v>42147</v>
      </c>
      <c r="R3721" s="9">
        <f t="shared" si="586"/>
        <v>0.72993055555707542</v>
      </c>
      <c r="S3721" t="b">
        <v>0</v>
      </c>
      <c r="T3721">
        <v>4</v>
      </c>
      <c r="U3721">
        <f t="shared" si="587"/>
        <v>4</v>
      </c>
      <c r="V3721" t="str">
        <f t="shared" si="588"/>
        <v/>
      </c>
      <c r="W3721" t="b">
        <v>1</v>
      </c>
      <c r="X3721" t="s">
        <v>8269</v>
      </c>
      <c r="Y3721" s="3">
        <f t="shared" si="589"/>
        <v>2.1</v>
      </c>
      <c r="Z3721" s="4">
        <f t="shared" si="582"/>
        <v>105</v>
      </c>
      <c r="AA3721" t="s">
        <v>8313</v>
      </c>
      <c r="AB3721" t="s">
        <v>8314</v>
      </c>
      <c r="AC3721">
        <f>1</f>
        <v>1</v>
      </c>
    </row>
    <row r="3722" spans="1:29" ht="28.8" x14ac:dyDescent="0.3">
      <c r="A3722">
        <v>3720</v>
      </c>
      <c r="B3722" s="1" t="s">
        <v>3717</v>
      </c>
      <c r="C3722" s="1" t="s">
        <v>7830</v>
      </c>
      <c r="D3722">
        <v>3300</v>
      </c>
      <c r="E3722">
        <f>VLOOKUP(D3722,LU_A!$C$2:$D$13,1,TRUE)</f>
        <v>1000</v>
      </c>
      <c r="F3722" t="str">
        <f>VLOOKUP($D3722,LU_A!$C$2:$D$13,2,TRUE)</f>
        <v>SmB</v>
      </c>
      <c r="G3722">
        <v>3449</v>
      </c>
      <c r="H3722" t="s">
        <v>8219</v>
      </c>
      <c r="I3722" t="s">
        <v>8224</v>
      </c>
      <c r="J3722" t="s">
        <v>8246</v>
      </c>
      <c r="K3722">
        <v>1435881006</v>
      </c>
      <c r="L3722" s="8">
        <f t="shared" si="580"/>
        <v>42187.993125000001</v>
      </c>
      <c r="M3722" s="8">
        <f t="shared" si="583"/>
        <v>42187</v>
      </c>
      <c r="N3722" s="9">
        <f t="shared" si="584"/>
        <v>0.99312500000087311</v>
      </c>
      <c r="O3722">
        <v>1433980206</v>
      </c>
      <c r="P3722" s="8">
        <f t="shared" si="581"/>
        <v>42165.993125000001</v>
      </c>
      <c r="Q3722" s="8">
        <f t="shared" si="585"/>
        <v>42165</v>
      </c>
      <c r="R3722" s="9">
        <f t="shared" si="586"/>
        <v>0.99312500000087311</v>
      </c>
      <c r="S3722" t="b">
        <v>0</v>
      </c>
      <c r="T3722">
        <v>40</v>
      </c>
      <c r="U3722">
        <f t="shared" si="587"/>
        <v>40</v>
      </c>
      <c r="V3722" t="str">
        <f t="shared" si="588"/>
        <v/>
      </c>
      <c r="W3722" t="b">
        <v>1</v>
      </c>
      <c r="X3722" t="s">
        <v>8269</v>
      </c>
      <c r="Y3722" s="3">
        <f t="shared" si="589"/>
        <v>1.0451515151515152</v>
      </c>
      <c r="Z3722" s="4">
        <f t="shared" si="582"/>
        <v>86.224999999999994</v>
      </c>
      <c r="AA3722" t="s">
        <v>8313</v>
      </c>
      <c r="AB3722" t="s">
        <v>8314</v>
      </c>
      <c r="AC3722">
        <f>1</f>
        <v>1</v>
      </c>
    </row>
    <row r="3723" spans="1:29" ht="57.6" x14ac:dyDescent="0.3">
      <c r="A3723">
        <v>3721</v>
      </c>
      <c r="B3723" s="1" t="s">
        <v>3718</v>
      </c>
      <c r="C3723" s="1" t="s">
        <v>7831</v>
      </c>
      <c r="D3723">
        <v>5000</v>
      </c>
      <c r="E3723">
        <f>VLOOKUP(D3723,LU_A!$C$2:$D$13,1,TRUE)</f>
        <v>5000</v>
      </c>
      <c r="F3723" t="str">
        <f>VLOOKUP($D3723,LU_A!$C$2:$D$13,2,TRUE)</f>
        <v>SmC</v>
      </c>
      <c r="G3723">
        <v>5040</v>
      </c>
      <c r="H3723" t="s">
        <v>8219</v>
      </c>
      <c r="I3723" t="s">
        <v>8224</v>
      </c>
      <c r="J3723" t="s">
        <v>8246</v>
      </c>
      <c r="K3723">
        <v>1415230084</v>
      </c>
      <c r="L3723" s="8">
        <f t="shared" si="580"/>
        <v>41948.977824074071</v>
      </c>
      <c r="M3723" s="8">
        <f t="shared" si="583"/>
        <v>41948</v>
      </c>
      <c r="N3723" s="9">
        <f t="shared" si="584"/>
        <v>0.97782407407066785</v>
      </c>
      <c r="O3723">
        <v>1413412084</v>
      </c>
      <c r="P3723" s="8">
        <f t="shared" si="581"/>
        <v>41927.936157407406</v>
      </c>
      <c r="Q3723" s="8">
        <f t="shared" si="585"/>
        <v>41927</v>
      </c>
      <c r="R3723" s="9">
        <f t="shared" si="586"/>
        <v>0.9361574074064265</v>
      </c>
      <c r="S3723" t="b">
        <v>0</v>
      </c>
      <c r="T3723">
        <v>44</v>
      </c>
      <c r="U3723">
        <f t="shared" si="587"/>
        <v>44</v>
      </c>
      <c r="V3723" t="str">
        <f t="shared" si="588"/>
        <v/>
      </c>
      <c r="W3723" t="b">
        <v>1</v>
      </c>
      <c r="X3723" t="s">
        <v>8269</v>
      </c>
      <c r="Y3723" s="3">
        <f t="shared" si="589"/>
        <v>1.008</v>
      </c>
      <c r="Z3723" s="4">
        <f t="shared" si="582"/>
        <v>114.54545454545455</v>
      </c>
      <c r="AA3723" t="s">
        <v>8313</v>
      </c>
      <c r="AB3723" t="s">
        <v>8314</v>
      </c>
      <c r="AC3723">
        <f>1</f>
        <v>1</v>
      </c>
    </row>
    <row r="3724" spans="1:29" ht="57.6" x14ac:dyDescent="0.3">
      <c r="A3724">
        <v>3722</v>
      </c>
      <c r="B3724" s="1" t="s">
        <v>3719</v>
      </c>
      <c r="C3724" s="1" t="s">
        <v>7832</v>
      </c>
      <c r="D3724">
        <v>1500</v>
      </c>
      <c r="E3724">
        <f>VLOOKUP(D3724,LU_A!$C$2:$D$13,1,TRUE)</f>
        <v>1000</v>
      </c>
      <c r="F3724" t="str">
        <f>VLOOKUP($D3724,LU_A!$C$2:$D$13,2,TRUE)</f>
        <v>SmB</v>
      </c>
      <c r="G3724">
        <v>1668</v>
      </c>
      <c r="H3724" t="s">
        <v>8219</v>
      </c>
      <c r="I3724" t="s">
        <v>8229</v>
      </c>
      <c r="J3724" t="s">
        <v>8251</v>
      </c>
      <c r="K3724">
        <v>1455231540</v>
      </c>
      <c r="L3724" s="8">
        <f t="shared" si="580"/>
        <v>42411.957638888889</v>
      </c>
      <c r="M3724" s="8">
        <f t="shared" si="583"/>
        <v>42411</v>
      </c>
      <c r="N3724" s="9">
        <f t="shared" si="584"/>
        <v>0.95763888888905058</v>
      </c>
      <c r="O3724">
        <v>1452614847</v>
      </c>
      <c r="P3724" s="8">
        <f t="shared" si="581"/>
        <v>42381.671840277777</v>
      </c>
      <c r="Q3724" s="8">
        <f t="shared" si="585"/>
        <v>42381</v>
      </c>
      <c r="R3724" s="9">
        <f t="shared" si="586"/>
        <v>0.671840277776937</v>
      </c>
      <c r="S3724" t="b">
        <v>0</v>
      </c>
      <c r="T3724">
        <v>35</v>
      </c>
      <c r="U3724">
        <f t="shared" si="587"/>
        <v>35</v>
      </c>
      <c r="V3724" t="str">
        <f t="shared" si="588"/>
        <v/>
      </c>
      <c r="W3724" t="b">
        <v>1</v>
      </c>
      <c r="X3724" t="s">
        <v>8269</v>
      </c>
      <c r="Y3724" s="3">
        <f t="shared" si="589"/>
        <v>1.1120000000000001</v>
      </c>
      <c r="Z3724" s="4">
        <f t="shared" si="582"/>
        <v>47.657142857142858</v>
      </c>
      <c r="AA3724" t="s">
        <v>8313</v>
      </c>
      <c r="AB3724" t="s">
        <v>8314</v>
      </c>
      <c r="AC3724">
        <f>1</f>
        <v>1</v>
      </c>
    </row>
    <row r="3725" spans="1:29" ht="28.8" x14ac:dyDescent="0.3">
      <c r="A3725">
        <v>3723</v>
      </c>
      <c r="B3725" s="1" t="s">
        <v>3720</v>
      </c>
      <c r="C3725" s="1" t="s">
        <v>7833</v>
      </c>
      <c r="D3725">
        <v>4500</v>
      </c>
      <c r="E3725">
        <f>VLOOKUP(D3725,LU_A!$C$2:$D$13,1,TRUE)</f>
        <v>1000</v>
      </c>
      <c r="F3725" t="str">
        <f>VLOOKUP($D3725,LU_A!$C$2:$D$13,2,TRUE)</f>
        <v>SmB</v>
      </c>
      <c r="G3725">
        <v>4592</v>
      </c>
      <c r="H3725" t="s">
        <v>8219</v>
      </c>
      <c r="I3725" t="s">
        <v>8225</v>
      </c>
      <c r="J3725" t="s">
        <v>8247</v>
      </c>
      <c r="K3725">
        <v>1417374262</v>
      </c>
      <c r="L3725" s="8">
        <f t="shared" si="580"/>
        <v>41973.794699074075</v>
      </c>
      <c r="M3725" s="8">
        <f t="shared" si="583"/>
        <v>41973</v>
      </c>
      <c r="N3725" s="9">
        <f t="shared" si="584"/>
        <v>0.79469907407474238</v>
      </c>
      <c r="O3725">
        <v>1414778662</v>
      </c>
      <c r="P3725" s="8">
        <f t="shared" si="581"/>
        <v>41943.753032407411</v>
      </c>
      <c r="Q3725" s="8">
        <f t="shared" si="585"/>
        <v>41943</v>
      </c>
      <c r="R3725" s="9">
        <f t="shared" si="586"/>
        <v>0.75303240741050104</v>
      </c>
      <c r="S3725" t="b">
        <v>0</v>
      </c>
      <c r="T3725">
        <v>63</v>
      </c>
      <c r="U3725">
        <f t="shared" si="587"/>
        <v>63</v>
      </c>
      <c r="V3725" t="str">
        <f t="shared" si="588"/>
        <v/>
      </c>
      <c r="W3725" t="b">
        <v>1</v>
      </c>
      <c r="X3725" t="s">
        <v>8269</v>
      </c>
      <c r="Y3725" s="3">
        <f t="shared" si="589"/>
        <v>1.0204444444444445</v>
      </c>
      <c r="Z3725" s="4">
        <f t="shared" si="582"/>
        <v>72.888888888888886</v>
      </c>
      <c r="AA3725" t="s">
        <v>8313</v>
      </c>
      <c r="AB3725" t="s">
        <v>8314</v>
      </c>
      <c r="AC3725">
        <f>1</f>
        <v>1</v>
      </c>
    </row>
    <row r="3726" spans="1:29" ht="43.2" x14ac:dyDescent="0.3">
      <c r="A3726">
        <v>3724</v>
      </c>
      <c r="B3726" s="1" t="s">
        <v>3721</v>
      </c>
      <c r="C3726" s="1" t="s">
        <v>7834</v>
      </c>
      <c r="D3726">
        <v>4300</v>
      </c>
      <c r="E3726">
        <f>VLOOKUP(D3726,LU_A!$C$2:$D$13,1,TRUE)</f>
        <v>1000</v>
      </c>
      <c r="F3726" t="str">
        <f>VLOOKUP($D3726,LU_A!$C$2:$D$13,2,TRUE)</f>
        <v>SmB</v>
      </c>
      <c r="G3726">
        <v>4409.55</v>
      </c>
      <c r="H3726" t="s">
        <v>8219</v>
      </c>
      <c r="I3726" t="s">
        <v>8225</v>
      </c>
      <c r="J3726" t="s">
        <v>8247</v>
      </c>
      <c r="K3726">
        <v>1462402800</v>
      </c>
      <c r="L3726" s="8">
        <f t="shared" si="580"/>
        <v>42494.958333333328</v>
      </c>
      <c r="M3726" s="8">
        <f t="shared" si="583"/>
        <v>42494</v>
      </c>
      <c r="N3726" s="9">
        <f t="shared" si="584"/>
        <v>0.95833333332848269</v>
      </c>
      <c r="O3726">
        <v>1459856860</v>
      </c>
      <c r="P3726" s="8">
        <f t="shared" si="581"/>
        <v>42465.491435185191</v>
      </c>
      <c r="Q3726" s="8">
        <f t="shared" si="585"/>
        <v>42465</v>
      </c>
      <c r="R3726" s="9">
        <f t="shared" si="586"/>
        <v>0.49143518519122154</v>
      </c>
      <c r="S3726" t="b">
        <v>0</v>
      </c>
      <c r="T3726">
        <v>89</v>
      </c>
      <c r="U3726">
        <f t="shared" si="587"/>
        <v>89</v>
      </c>
      <c r="V3726" t="str">
        <f t="shared" si="588"/>
        <v/>
      </c>
      <c r="W3726" t="b">
        <v>1</v>
      </c>
      <c r="X3726" t="s">
        <v>8269</v>
      </c>
      <c r="Y3726" s="3">
        <f t="shared" si="589"/>
        <v>1.0254767441860466</v>
      </c>
      <c r="Z3726" s="4">
        <f t="shared" si="582"/>
        <v>49.545505617977533</v>
      </c>
      <c r="AA3726" t="s">
        <v>8313</v>
      </c>
      <c r="AB3726" t="s">
        <v>8314</v>
      </c>
      <c r="AC3726">
        <f>1</f>
        <v>1</v>
      </c>
    </row>
    <row r="3727" spans="1:29" ht="43.2" x14ac:dyDescent="0.3">
      <c r="A3727">
        <v>3725</v>
      </c>
      <c r="B3727" s="1" t="s">
        <v>3722</v>
      </c>
      <c r="C3727" s="1" t="s">
        <v>7835</v>
      </c>
      <c r="D3727">
        <v>300</v>
      </c>
      <c r="E3727">
        <f>VLOOKUP(D3727,LU_A!$C$2:$D$13,1,TRUE)</f>
        <v>0</v>
      </c>
      <c r="F3727" t="str">
        <f>VLOOKUP($D3727,LU_A!$C$2:$D$13,2,TRUE)</f>
        <v>SmA</v>
      </c>
      <c r="G3727">
        <v>381</v>
      </c>
      <c r="H3727" t="s">
        <v>8219</v>
      </c>
      <c r="I3727" t="s">
        <v>8225</v>
      </c>
      <c r="J3727" t="s">
        <v>8247</v>
      </c>
      <c r="K3727">
        <v>1455831000</v>
      </c>
      <c r="L3727" s="8">
        <f t="shared" si="580"/>
        <v>42418.895833333328</v>
      </c>
      <c r="M3727" s="8">
        <f t="shared" si="583"/>
        <v>42418</v>
      </c>
      <c r="N3727" s="9">
        <f t="shared" si="584"/>
        <v>0.89583333332848269</v>
      </c>
      <c r="O3727">
        <v>1454366467</v>
      </c>
      <c r="P3727" s="8">
        <f t="shared" si="581"/>
        <v>42401.945219907408</v>
      </c>
      <c r="Q3727" s="8">
        <f t="shared" si="585"/>
        <v>42401</v>
      </c>
      <c r="R3727" s="9">
        <f t="shared" si="586"/>
        <v>0.94521990740759065</v>
      </c>
      <c r="S3727" t="b">
        <v>0</v>
      </c>
      <c r="T3727">
        <v>15</v>
      </c>
      <c r="U3727">
        <f t="shared" si="587"/>
        <v>15</v>
      </c>
      <c r="V3727" t="str">
        <f t="shared" si="588"/>
        <v/>
      </c>
      <c r="W3727" t="b">
        <v>1</v>
      </c>
      <c r="X3727" t="s">
        <v>8269</v>
      </c>
      <c r="Y3727" s="3">
        <f t="shared" si="589"/>
        <v>1.27</v>
      </c>
      <c r="Z3727" s="4">
        <f t="shared" si="582"/>
        <v>25.4</v>
      </c>
      <c r="AA3727" t="s">
        <v>8313</v>
      </c>
      <c r="AB3727" t="s">
        <v>8314</v>
      </c>
      <c r="AC3727">
        <f>1</f>
        <v>1</v>
      </c>
    </row>
    <row r="3728" spans="1:29" ht="43.2" x14ac:dyDescent="0.3">
      <c r="A3728">
        <v>3726</v>
      </c>
      <c r="B3728" s="1" t="s">
        <v>3723</v>
      </c>
      <c r="C3728" s="1" t="s">
        <v>7836</v>
      </c>
      <c r="D3728">
        <v>850</v>
      </c>
      <c r="E3728">
        <f>VLOOKUP(D3728,LU_A!$C$2:$D$13,1,TRUE)</f>
        <v>0</v>
      </c>
      <c r="F3728" t="str">
        <f>VLOOKUP($D3728,LU_A!$C$2:$D$13,2,TRUE)</f>
        <v>SmA</v>
      </c>
      <c r="G3728">
        <v>2879</v>
      </c>
      <c r="H3728" t="s">
        <v>8219</v>
      </c>
      <c r="I3728" t="s">
        <v>8224</v>
      </c>
      <c r="J3728" t="s">
        <v>8246</v>
      </c>
      <c r="K3728">
        <v>1461963600</v>
      </c>
      <c r="L3728" s="8">
        <f t="shared" si="580"/>
        <v>42489.875</v>
      </c>
      <c r="M3728" s="8">
        <f t="shared" si="583"/>
        <v>42489</v>
      </c>
      <c r="N3728" s="9">
        <f t="shared" si="584"/>
        <v>0.875</v>
      </c>
      <c r="O3728">
        <v>1459567371</v>
      </c>
      <c r="P3728" s="8">
        <f t="shared" si="581"/>
        <v>42462.140868055561</v>
      </c>
      <c r="Q3728" s="8">
        <f t="shared" si="585"/>
        <v>42462</v>
      </c>
      <c r="R3728" s="9">
        <f t="shared" si="586"/>
        <v>0.140868055561441</v>
      </c>
      <c r="S3728" t="b">
        <v>0</v>
      </c>
      <c r="T3728">
        <v>46</v>
      </c>
      <c r="U3728">
        <f t="shared" si="587"/>
        <v>46</v>
      </c>
      <c r="V3728" t="str">
        <f t="shared" si="588"/>
        <v/>
      </c>
      <c r="W3728" t="b">
        <v>1</v>
      </c>
      <c r="X3728" t="s">
        <v>8269</v>
      </c>
      <c r="Y3728" s="3">
        <f t="shared" si="589"/>
        <v>3.3870588235294119</v>
      </c>
      <c r="Z3728" s="4">
        <f t="shared" si="582"/>
        <v>62.586956521739133</v>
      </c>
      <c r="AA3728" t="s">
        <v>8313</v>
      </c>
      <c r="AB3728" t="s">
        <v>8314</v>
      </c>
      <c r="AC3728">
        <f>1</f>
        <v>1</v>
      </c>
    </row>
    <row r="3729" spans="1:29" ht="43.2" x14ac:dyDescent="0.3">
      <c r="A3729">
        <v>3727</v>
      </c>
      <c r="B3729" s="1" t="s">
        <v>3724</v>
      </c>
      <c r="C3729" s="1" t="s">
        <v>7837</v>
      </c>
      <c r="D3729">
        <v>2000</v>
      </c>
      <c r="E3729">
        <f>VLOOKUP(D3729,LU_A!$C$2:$D$13,1,TRUE)</f>
        <v>1000</v>
      </c>
      <c r="F3729" t="str">
        <f>VLOOKUP($D3729,LU_A!$C$2:$D$13,2,TRUE)</f>
        <v>SmB</v>
      </c>
      <c r="G3729">
        <v>2015</v>
      </c>
      <c r="H3729" t="s">
        <v>8219</v>
      </c>
      <c r="I3729" t="s">
        <v>8224</v>
      </c>
      <c r="J3729" t="s">
        <v>8246</v>
      </c>
      <c r="K3729">
        <v>1476939300</v>
      </c>
      <c r="L3729" s="8">
        <f t="shared" si="580"/>
        <v>42663.204861111109</v>
      </c>
      <c r="M3729" s="8">
        <f t="shared" si="583"/>
        <v>42663</v>
      </c>
      <c r="N3729" s="9">
        <f t="shared" si="584"/>
        <v>0.20486111110949423</v>
      </c>
      <c r="O3729">
        <v>1474273294</v>
      </c>
      <c r="P3729" s="8">
        <f t="shared" si="581"/>
        <v>42632.348310185189</v>
      </c>
      <c r="Q3729" s="8">
        <f t="shared" si="585"/>
        <v>42632</v>
      </c>
      <c r="R3729" s="9">
        <f t="shared" si="586"/>
        <v>0.34831018518889323</v>
      </c>
      <c r="S3729" t="b">
        <v>0</v>
      </c>
      <c r="T3729">
        <v>33</v>
      </c>
      <c r="U3729">
        <f t="shared" si="587"/>
        <v>33</v>
      </c>
      <c r="V3729" t="str">
        <f t="shared" si="588"/>
        <v/>
      </c>
      <c r="W3729" t="b">
        <v>1</v>
      </c>
      <c r="X3729" t="s">
        <v>8269</v>
      </c>
      <c r="Y3729" s="3">
        <f t="shared" si="589"/>
        <v>1.0075000000000001</v>
      </c>
      <c r="Z3729" s="4">
        <f t="shared" si="582"/>
        <v>61.060606060606062</v>
      </c>
      <c r="AA3729" t="s">
        <v>8313</v>
      </c>
      <c r="AB3729" t="s">
        <v>8314</v>
      </c>
      <c r="AC3729">
        <f>1</f>
        <v>1</v>
      </c>
    </row>
    <row r="3730" spans="1:29" ht="43.2" x14ac:dyDescent="0.3">
      <c r="A3730">
        <v>3728</v>
      </c>
      <c r="B3730" s="1" t="s">
        <v>3725</v>
      </c>
      <c r="C3730" s="1" t="s">
        <v>7838</v>
      </c>
      <c r="D3730">
        <v>20000</v>
      </c>
      <c r="E3730">
        <f>VLOOKUP(D3730,LU_A!$C$2:$D$13,1,TRUE)</f>
        <v>20000</v>
      </c>
      <c r="F3730" t="str">
        <f>VLOOKUP($D3730,LU_A!$C$2:$D$13,2,TRUE)</f>
        <v>MedB</v>
      </c>
      <c r="G3730">
        <v>1862</v>
      </c>
      <c r="H3730" t="s">
        <v>8221</v>
      </c>
      <c r="I3730" t="s">
        <v>8224</v>
      </c>
      <c r="J3730" t="s">
        <v>8246</v>
      </c>
      <c r="K3730">
        <v>1439957176</v>
      </c>
      <c r="L3730" s="8">
        <f t="shared" si="580"/>
        <v>42235.171018518522</v>
      </c>
      <c r="M3730" s="8">
        <f t="shared" si="583"/>
        <v>42235</v>
      </c>
      <c r="N3730" s="9">
        <f t="shared" si="584"/>
        <v>0.17101851852203254</v>
      </c>
      <c r="O3730">
        <v>1437365176</v>
      </c>
      <c r="P3730" s="8">
        <f t="shared" si="581"/>
        <v>42205.171018518522</v>
      </c>
      <c r="Q3730" s="8">
        <f t="shared" si="585"/>
        <v>42205</v>
      </c>
      <c r="R3730" s="9">
        <f t="shared" si="586"/>
        <v>0.17101851852203254</v>
      </c>
      <c r="S3730" t="b">
        <v>0</v>
      </c>
      <c r="T3730">
        <v>31</v>
      </c>
      <c r="U3730" t="str">
        <f t="shared" si="587"/>
        <v/>
      </c>
      <c r="V3730">
        <f t="shared" si="588"/>
        <v>31</v>
      </c>
      <c r="W3730" t="b">
        <v>0</v>
      </c>
      <c r="X3730" t="s">
        <v>8269</v>
      </c>
      <c r="Y3730" s="3">
        <f t="shared" si="589"/>
        <v>9.3100000000000002E-2</v>
      </c>
      <c r="Z3730" s="4">
        <f t="shared" si="582"/>
        <v>60.064516129032256</v>
      </c>
      <c r="AA3730" t="s">
        <v>8313</v>
      </c>
      <c r="AB3730" t="s">
        <v>8314</v>
      </c>
      <c r="AC3730">
        <f>1</f>
        <v>1</v>
      </c>
    </row>
    <row r="3731" spans="1:29" ht="43.2" x14ac:dyDescent="0.3">
      <c r="A3731">
        <v>3729</v>
      </c>
      <c r="B3731" s="1" t="s">
        <v>3726</v>
      </c>
      <c r="C3731" s="1" t="s">
        <v>7839</v>
      </c>
      <c r="D3731">
        <v>5000</v>
      </c>
      <c r="E3731">
        <f>VLOOKUP(D3731,LU_A!$C$2:$D$13,1,TRUE)</f>
        <v>5000</v>
      </c>
      <c r="F3731" t="str">
        <f>VLOOKUP($D3731,LU_A!$C$2:$D$13,2,TRUE)</f>
        <v>SmC</v>
      </c>
      <c r="G3731">
        <v>362</v>
      </c>
      <c r="H3731" t="s">
        <v>8221</v>
      </c>
      <c r="I3731" t="s">
        <v>8224</v>
      </c>
      <c r="J3731" t="s">
        <v>8246</v>
      </c>
      <c r="K3731">
        <v>1427082912</v>
      </c>
      <c r="L3731" s="8">
        <f t="shared" si="580"/>
        <v>42086.16333333333</v>
      </c>
      <c r="M3731" s="8">
        <f t="shared" si="583"/>
        <v>42086</v>
      </c>
      <c r="N3731" s="9">
        <f t="shared" si="584"/>
        <v>0.16333333333022892</v>
      </c>
      <c r="O3731">
        <v>1423198512</v>
      </c>
      <c r="P3731" s="8">
        <f t="shared" si="581"/>
        <v>42041.205000000002</v>
      </c>
      <c r="Q3731" s="8">
        <f t="shared" si="585"/>
        <v>42041</v>
      </c>
      <c r="R3731" s="9">
        <f t="shared" si="586"/>
        <v>0.20500000000174623</v>
      </c>
      <c r="S3731" t="b">
        <v>0</v>
      </c>
      <c r="T3731">
        <v>5</v>
      </c>
      <c r="U3731" t="str">
        <f t="shared" si="587"/>
        <v/>
      </c>
      <c r="V3731">
        <f t="shared" si="588"/>
        <v>5</v>
      </c>
      <c r="W3731" t="b">
        <v>0</v>
      </c>
      <c r="X3731" t="s">
        <v>8269</v>
      </c>
      <c r="Y3731" s="3">
        <f t="shared" si="589"/>
        <v>7.2400000000000006E-2</v>
      </c>
      <c r="Z3731" s="4">
        <f t="shared" si="582"/>
        <v>72.400000000000006</v>
      </c>
      <c r="AA3731" t="s">
        <v>8313</v>
      </c>
      <c r="AB3731" t="s">
        <v>8314</v>
      </c>
      <c r="AC3731">
        <f>1</f>
        <v>1</v>
      </c>
    </row>
    <row r="3732" spans="1:29" ht="43.2" x14ac:dyDescent="0.3">
      <c r="A3732">
        <v>3730</v>
      </c>
      <c r="B3732" s="1" t="s">
        <v>3727</v>
      </c>
      <c r="C3732" s="1" t="s">
        <v>7840</v>
      </c>
      <c r="D3732">
        <v>1000</v>
      </c>
      <c r="E3732">
        <f>VLOOKUP(D3732,LU_A!$C$2:$D$13,1,TRUE)</f>
        <v>1000</v>
      </c>
      <c r="F3732" t="str">
        <f>VLOOKUP($D3732,LU_A!$C$2:$D$13,2,TRUE)</f>
        <v>SmB</v>
      </c>
      <c r="G3732">
        <v>100</v>
      </c>
      <c r="H3732" t="s">
        <v>8221</v>
      </c>
      <c r="I3732" t="s">
        <v>8224</v>
      </c>
      <c r="J3732" t="s">
        <v>8246</v>
      </c>
      <c r="K3732">
        <v>1439828159</v>
      </c>
      <c r="L3732" s="8">
        <f t="shared" si="580"/>
        <v>42233.677766203706</v>
      </c>
      <c r="M3732" s="8">
        <f t="shared" si="583"/>
        <v>42233</v>
      </c>
      <c r="N3732" s="9">
        <f t="shared" si="584"/>
        <v>0.67776620370568708</v>
      </c>
      <c r="O3732">
        <v>1437236159</v>
      </c>
      <c r="P3732" s="8">
        <f t="shared" si="581"/>
        <v>42203.677766203706</v>
      </c>
      <c r="Q3732" s="8">
        <f t="shared" si="585"/>
        <v>42203</v>
      </c>
      <c r="R3732" s="9">
        <f t="shared" si="586"/>
        <v>0.67776620370568708</v>
      </c>
      <c r="S3732" t="b">
        <v>0</v>
      </c>
      <c r="T3732">
        <v>1</v>
      </c>
      <c r="U3732" t="str">
        <f t="shared" si="587"/>
        <v/>
      </c>
      <c r="V3732">
        <f t="shared" si="588"/>
        <v>1</v>
      </c>
      <c r="W3732" t="b">
        <v>0</v>
      </c>
      <c r="X3732" t="s">
        <v>8269</v>
      </c>
      <c r="Y3732" s="3">
        <f t="shared" si="589"/>
        <v>0.1</v>
      </c>
      <c r="Z3732" s="4">
        <f t="shared" si="582"/>
        <v>100</v>
      </c>
      <c r="AA3732" t="s">
        <v>8313</v>
      </c>
      <c r="AB3732" t="s">
        <v>8314</v>
      </c>
      <c r="AC3732">
        <f>1</f>
        <v>1</v>
      </c>
    </row>
    <row r="3733" spans="1:29" ht="43.2" x14ac:dyDescent="0.3">
      <c r="A3733">
        <v>3731</v>
      </c>
      <c r="B3733" s="1" t="s">
        <v>3728</v>
      </c>
      <c r="C3733" s="1" t="s">
        <v>7841</v>
      </c>
      <c r="D3733">
        <v>5500</v>
      </c>
      <c r="E3733">
        <f>VLOOKUP(D3733,LU_A!$C$2:$D$13,1,TRUE)</f>
        <v>5000</v>
      </c>
      <c r="F3733" t="str">
        <f>VLOOKUP($D3733,LU_A!$C$2:$D$13,2,TRUE)</f>
        <v>SmC</v>
      </c>
      <c r="G3733">
        <v>620</v>
      </c>
      <c r="H3733" t="s">
        <v>8221</v>
      </c>
      <c r="I3733" t="s">
        <v>8224</v>
      </c>
      <c r="J3733" t="s">
        <v>8246</v>
      </c>
      <c r="K3733">
        <v>1420860180</v>
      </c>
      <c r="L3733" s="8">
        <f t="shared" si="580"/>
        <v>42014.140972222223</v>
      </c>
      <c r="M3733" s="8">
        <f t="shared" si="583"/>
        <v>42014</v>
      </c>
      <c r="N3733" s="9">
        <f t="shared" si="584"/>
        <v>0.14097222222335404</v>
      </c>
      <c r="O3733">
        <v>1418234646</v>
      </c>
      <c r="P3733" s="8">
        <f t="shared" si="581"/>
        <v>41983.752847222218</v>
      </c>
      <c r="Q3733" s="8">
        <f t="shared" si="585"/>
        <v>41983</v>
      </c>
      <c r="R3733" s="9">
        <f t="shared" si="586"/>
        <v>0.75284722221840639</v>
      </c>
      <c r="S3733" t="b">
        <v>0</v>
      </c>
      <c r="T3733">
        <v>12</v>
      </c>
      <c r="U3733" t="str">
        <f t="shared" si="587"/>
        <v/>
      </c>
      <c r="V3733">
        <f t="shared" si="588"/>
        <v>12</v>
      </c>
      <c r="W3733" t="b">
        <v>0</v>
      </c>
      <c r="X3733" t="s">
        <v>8269</v>
      </c>
      <c r="Y3733" s="3">
        <f t="shared" si="589"/>
        <v>0.11272727272727273</v>
      </c>
      <c r="Z3733" s="4">
        <f t="shared" si="582"/>
        <v>51.666666666666664</v>
      </c>
      <c r="AA3733" t="s">
        <v>8313</v>
      </c>
      <c r="AB3733" t="s">
        <v>8314</v>
      </c>
      <c r="AC3733">
        <f>1</f>
        <v>1</v>
      </c>
    </row>
    <row r="3734" spans="1:29" ht="43.2" x14ac:dyDescent="0.3">
      <c r="A3734">
        <v>3732</v>
      </c>
      <c r="B3734" s="1" t="s">
        <v>3729</v>
      </c>
      <c r="C3734" s="1" t="s">
        <v>7842</v>
      </c>
      <c r="D3734">
        <v>850</v>
      </c>
      <c r="E3734">
        <f>VLOOKUP(D3734,LU_A!$C$2:$D$13,1,TRUE)</f>
        <v>0</v>
      </c>
      <c r="F3734" t="str">
        <f>VLOOKUP($D3734,LU_A!$C$2:$D$13,2,TRUE)</f>
        <v>SmA</v>
      </c>
      <c r="G3734">
        <v>131</v>
      </c>
      <c r="H3734" t="s">
        <v>8221</v>
      </c>
      <c r="I3734" t="s">
        <v>8233</v>
      </c>
      <c r="J3734" t="s">
        <v>8249</v>
      </c>
      <c r="K3734">
        <v>1422100800</v>
      </c>
      <c r="L3734" s="8">
        <f t="shared" si="580"/>
        <v>42028.5</v>
      </c>
      <c r="M3734" s="8">
        <f t="shared" si="583"/>
        <v>42028</v>
      </c>
      <c r="N3734" s="9">
        <f t="shared" si="584"/>
        <v>0.5</v>
      </c>
      <c r="O3734">
        <v>1416932133</v>
      </c>
      <c r="P3734" s="8">
        <f t="shared" si="581"/>
        <v>41968.677465277782</v>
      </c>
      <c r="Q3734" s="8">
        <f t="shared" si="585"/>
        <v>41968</v>
      </c>
      <c r="R3734" s="9">
        <f t="shared" si="586"/>
        <v>0.67746527778217569</v>
      </c>
      <c r="S3734" t="b">
        <v>0</v>
      </c>
      <c r="T3734">
        <v>4</v>
      </c>
      <c r="U3734" t="str">
        <f t="shared" si="587"/>
        <v/>
      </c>
      <c r="V3734">
        <f t="shared" si="588"/>
        <v>4</v>
      </c>
      <c r="W3734" t="b">
        <v>0</v>
      </c>
      <c r="X3734" t="s">
        <v>8269</v>
      </c>
      <c r="Y3734" s="3">
        <f t="shared" si="589"/>
        <v>0.15411764705882353</v>
      </c>
      <c r="Z3734" s="4">
        <f t="shared" si="582"/>
        <v>32.75</v>
      </c>
      <c r="AA3734" t="s">
        <v>8313</v>
      </c>
      <c r="AB3734" t="s">
        <v>8314</v>
      </c>
      <c r="AC3734">
        <f>1</f>
        <v>1</v>
      </c>
    </row>
    <row r="3735" spans="1:29" ht="43.2" x14ac:dyDescent="0.3">
      <c r="A3735">
        <v>3733</v>
      </c>
      <c r="B3735" s="1" t="s">
        <v>3730</v>
      </c>
      <c r="C3735" s="1" t="s">
        <v>7843</v>
      </c>
      <c r="D3735">
        <v>1500</v>
      </c>
      <c r="E3735">
        <f>VLOOKUP(D3735,LU_A!$C$2:$D$13,1,TRUE)</f>
        <v>1000</v>
      </c>
      <c r="F3735" t="str">
        <f>VLOOKUP($D3735,LU_A!$C$2:$D$13,2,TRUE)</f>
        <v>SmB</v>
      </c>
      <c r="G3735">
        <v>0</v>
      </c>
      <c r="H3735" t="s">
        <v>8221</v>
      </c>
      <c r="I3735" t="s">
        <v>8224</v>
      </c>
      <c r="J3735" t="s">
        <v>8246</v>
      </c>
      <c r="K3735">
        <v>1429396200</v>
      </c>
      <c r="L3735" s="8">
        <f t="shared" si="580"/>
        <v>42112.9375</v>
      </c>
      <c r="M3735" s="8">
        <f t="shared" si="583"/>
        <v>42112</v>
      </c>
      <c r="N3735" s="9">
        <f t="shared" si="584"/>
        <v>0.9375</v>
      </c>
      <c r="O3735">
        <v>1428539708</v>
      </c>
      <c r="P3735" s="8">
        <f t="shared" si="581"/>
        <v>42103.024398148147</v>
      </c>
      <c r="Q3735" s="8">
        <f t="shared" si="585"/>
        <v>42103</v>
      </c>
      <c r="R3735" s="9">
        <f t="shared" si="586"/>
        <v>2.4398148147156462E-2</v>
      </c>
      <c r="S3735" t="b">
        <v>0</v>
      </c>
      <c r="T3735">
        <v>0</v>
      </c>
      <c r="U3735" t="str">
        <f t="shared" si="587"/>
        <v/>
      </c>
      <c r="V3735">
        <f t="shared" si="588"/>
        <v>0</v>
      </c>
      <c r="W3735" t="b">
        <v>0</v>
      </c>
      <c r="X3735" t="s">
        <v>8269</v>
      </c>
      <c r="Y3735" s="3">
        <f t="shared" si="589"/>
        <v>0</v>
      </c>
      <c r="Z3735" s="4" t="str">
        <f t="shared" si="582"/>
        <v xml:space="preserve"> </v>
      </c>
      <c r="AA3735" t="s">
        <v>8313</v>
      </c>
      <c r="AB3735" t="s">
        <v>8314</v>
      </c>
      <c r="AC3735">
        <f>1</f>
        <v>1</v>
      </c>
    </row>
    <row r="3736" spans="1:29" ht="57.6" x14ac:dyDescent="0.3">
      <c r="A3736">
        <v>3734</v>
      </c>
      <c r="B3736" s="1" t="s">
        <v>3731</v>
      </c>
      <c r="C3736" s="1" t="s">
        <v>7844</v>
      </c>
      <c r="D3736">
        <v>1500</v>
      </c>
      <c r="E3736">
        <f>VLOOKUP(D3736,LU_A!$C$2:$D$13,1,TRUE)</f>
        <v>1000</v>
      </c>
      <c r="F3736" t="str">
        <f>VLOOKUP($D3736,LU_A!$C$2:$D$13,2,TRUE)</f>
        <v>SmB</v>
      </c>
      <c r="G3736">
        <v>427</v>
      </c>
      <c r="H3736" t="s">
        <v>8221</v>
      </c>
      <c r="I3736" t="s">
        <v>8224</v>
      </c>
      <c r="J3736" t="s">
        <v>8246</v>
      </c>
      <c r="K3736">
        <v>1432589896</v>
      </c>
      <c r="L3736" s="8">
        <f t="shared" si="580"/>
        <v>42149.901574074072</v>
      </c>
      <c r="M3736" s="8">
        <f t="shared" si="583"/>
        <v>42149</v>
      </c>
      <c r="N3736" s="9">
        <f t="shared" si="584"/>
        <v>0.90157407407241408</v>
      </c>
      <c r="O3736">
        <v>1427405896</v>
      </c>
      <c r="P3736" s="8">
        <f t="shared" si="581"/>
        <v>42089.901574074072</v>
      </c>
      <c r="Q3736" s="8">
        <f t="shared" si="585"/>
        <v>42089</v>
      </c>
      <c r="R3736" s="9">
        <f t="shared" si="586"/>
        <v>0.90157407407241408</v>
      </c>
      <c r="S3736" t="b">
        <v>0</v>
      </c>
      <c r="T3736">
        <v>7</v>
      </c>
      <c r="U3736" t="str">
        <f t="shared" si="587"/>
        <v/>
      </c>
      <c r="V3736">
        <f t="shared" si="588"/>
        <v>7</v>
      </c>
      <c r="W3736" t="b">
        <v>0</v>
      </c>
      <c r="X3736" t="s">
        <v>8269</v>
      </c>
      <c r="Y3736" s="3">
        <f t="shared" si="589"/>
        <v>0.28466666666666668</v>
      </c>
      <c r="Z3736" s="4">
        <f t="shared" si="582"/>
        <v>61</v>
      </c>
      <c r="AA3736" t="s">
        <v>8313</v>
      </c>
      <c r="AB3736" t="s">
        <v>8314</v>
      </c>
      <c r="AC3736">
        <f>1</f>
        <v>1</v>
      </c>
    </row>
    <row r="3737" spans="1:29" ht="28.8" x14ac:dyDescent="0.3">
      <c r="A3737">
        <v>3735</v>
      </c>
      <c r="B3737" s="1" t="s">
        <v>3732</v>
      </c>
      <c r="C3737" s="1" t="s">
        <v>7845</v>
      </c>
      <c r="D3737">
        <v>150</v>
      </c>
      <c r="E3737">
        <f>VLOOKUP(D3737,LU_A!$C$2:$D$13,1,TRUE)</f>
        <v>0</v>
      </c>
      <c r="F3737" t="str">
        <f>VLOOKUP($D3737,LU_A!$C$2:$D$13,2,TRUE)</f>
        <v>SmA</v>
      </c>
      <c r="G3737">
        <v>20</v>
      </c>
      <c r="H3737" t="s">
        <v>8221</v>
      </c>
      <c r="I3737" t="s">
        <v>8225</v>
      </c>
      <c r="J3737" t="s">
        <v>8247</v>
      </c>
      <c r="K3737">
        <v>1432831089</v>
      </c>
      <c r="L3737" s="8">
        <f t="shared" si="580"/>
        <v>42152.693159722221</v>
      </c>
      <c r="M3737" s="8">
        <f t="shared" si="583"/>
        <v>42152</v>
      </c>
      <c r="N3737" s="9">
        <f t="shared" si="584"/>
        <v>0.69315972222102573</v>
      </c>
      <c r="O3737">
        <v>1430239089</v>
      </c>
      <c r="P3737" s="8">
        <f t="shared" si="581"/>
        <v>42122.693159722221</v>
      </c>
      <c r="Q3737" s="8">
        <f t="shared" si="585"/>
        <v>42122</v>
      </c>
      <c r="R3737" s="9">
        <f t="shared" si="586"/>
        <v>0.69315972222102573</v>
      </c>
      <c r="S3737" t="b">
        <v>0</v>
      </c>
      <c r="T3737">
        <v>2</v>
      </c>
      <c r="U3737" t="str">
        <f t="shared" si="587"/>
        <v/>
      </c>
      <c r="V3737">
        <f t="shared" si="588"/>
        <v>2</v>
      </c>
      <c r="W3737" t="b">
        <v>0</v>
      </c>
      <c r="X3737" t="s">
        <v>8269</v>
      </c>
      <c r="Y3737" s="3">
        <f t="shared" si="589"/>
        <v>0.13333333333333333</v>
      </c>
      <c r="Z3737" s="4">
        <f t="shared" si="582"/>
        <v>10</v>
      </c>
      <c r="AA3737" t="s">
        <v>8313</v>
      </c>
      <c r="AB3737" t="s">
        <v>8314</v>
      </c>
      <c r="AC3737">
        <f>1</f>
        <v>1</v>
      </c>
    </row>
    <row r="3738" spans="1:29" ht="43.2" x14ac:dyDescent="0.3">
      <c r="A3738">
        <v>3736</v>
      </c>
      <c r="B3738" s="1" t="s">
        <v>3733</v>
      </c>
      <c r="C3738" s="1" t="s">
        <v>7846</v>
      </c>
      <c r="D3738">
        <v>1500</v>
      </c>
      <c r="E3738">
        <f>VLOOKUP(D3738,LU_A!$C$2:$D$13,1,TRUE)</f>
        <v>1000</v>
      </c>
      <c r="F3738" t="str">
        <f>VLOOKUP($D3738,LU_A!$C$2:$D$13,2,TRUE)</f>
        <v>SmB</v>
      </c>
      <c r="G3738">
        <v>10</v>
      </c>
      <c r="H3738" t="s">
        <v>8221</v>
      </c>
      <c r="I3738" t="s">
        <v>8225</v>
      </c>
      <c r="J3738" t="s">
        <v>8247</v>
      </c>
      <c r="K3738">
        <v>1427133600</v>
      </c>
      <c r="L3738" s="8">
        <f t="shared" si="580"/>
        <v>42086.75</v>
      </c>
      <c r="M3738" s="8">
        <f t="shared" si="583"/>
        <v>42086</v>
      </c>
      <c r="N3738" s="9">
        <f t="shared" si="584"/>
        <v>0.75</v>
      </c>
      <c r="O3738">
        <v>1423847093</v>
      </c>
      <c r="P3738" s="8">
        <f t="shared" si="581"/>
        <v>42048.711724537032</v>
      </c>
      <c r="Q3738" s="8">
        <f t="shared" si="585"/>
        <v>42048</v>
      </c>
      <c r="R3738" s="9">
        <f t="shared" si="586"/>
        <v>0.71172453703184146</v>
      </c>
      <c r="S3738" t="b">
        <v>0</v>
      </c>
      <c r="T3738">
        <v>1</v>
      </c>
      <c r="U3738" t="str">
        <f t="shared" si="587"/>
        <v/>
      </c>
      <c r="V3738">
        <f t="shared" si="588"/>
        <v>1</v>
      </c>
      <c r="W3738" t="b">
        <v>0</v>
      </c>
      <c r="X3738" t="s">
        <v>8269</v>
      </c>
      <c r="Y3738" s="3">
        <f t="shared" si="589"/>
        <v>6.6666666666666671E-3</v>
      </c>
      <c r="Z3738" s="4">
        <f t="shared" si="582"/>
        <v>10</v>
      </c>
      <c r="AA3738" t="s">
        <v>8313</v>
      </c>
      <c r="AB3738" t="s">
        <v>8314</v>
      </c>
      <c r="AC3738">
        <f>1</f>
        <v>1</v>
      </c>
    </row>
    <row r="3739" spans="1:29" ht="43.2" x14ac:dyDescent="0.3">
      <c r="A3739">
        <v>3737</v>
      </c>
      <c r="B3739" s="1" t="s">
        <v>3734</v>
      </c>
      <c r="C3739" s="1" t="s">
        <v>7847</v>
      </c>
      <c r="D3739">
        <v>700</v>
      </c>
      <c r="E3739">
        <f>VLOOKUP(D3739,LU_A!$C$2:$D$13,1,TRUE)</f>
        <v>0</v>
      </c>
      <c r="F3739" t="str">
        <f>VLOOKUP($D3739,LU_A!$C$2:$D$13,2,TRUE)</f>
        <v>SmA</v>
      </c>
      <c r="G3739">
        <v>150</v>
      </c>
      <c r="H3739" t="s">
        <v>8221</v>
      </c>
      <c r="I3739" t="s">
        <v>8224</v>
      </c>
      <c r="J3739" t="s">
        <v>8246</v>
      </c>
      <c r="K3739">
        <v>1447311540</v>
      </c>
      <c r="L3739" s="8">
        <f t="shared" si="580"/>
        <v>42320.290972222225</v>
      </c>
      <c r="M3739" s="8">
        <f t="shared" si="583"/>
        <v>42320</v>
      </c>
      <c r="N3739" s="9">
        <f t="shared" si="584"/>
        <v>0.29097222222480923</v>
      </c>
      <c r="O3739">
        <v>1445358903</v>
      </c>
      <c r="P3739" s="8">
        <f t="shared" si="581"/>
        <v>42297.691006944442</v>
      </c>
      <c r="Q3739" s="8">
        <f t="shared" si="585"/>
        <v>42297</v>
      </c>
      <c r="R3739" s="9">
        <f t="shared" si="586"/>
        <v>0.69100694444205146</v>
      </c>
      <c r="S3739" t="b">
        <v>0</v>
      </c>
      <c r="T3739">
        <v>4</v>
      </c>
      <c r="U3739" t="str">
        <f t="shared" si="587"/>
        <v/>
      </c>
      <c r="V3739">
        <f t="shared" si="588"/>
        <v>4</v>
      </c>
      <c r="W3739" t="b">
        <v>0</v>
      </c>
      <c r="X3739" t="s">
        <v>8269</v>
      </c>
      <c r="Y3739" s="3">
        <f t="shared" si="589"/>
        <v>0.21428571428571427</v>
      </c>
      <c r="Z3739" s="4">
        <f t="shared" si="582"/>
        <v>37.5</v>
      </c>
      <c r="AA3739" t="s">
        <v>8313</v>
      </c>
      <c r="AB3739" t="s">
        <v>8314</v>
      </c>
      <c r="AC3739">
        <f>1</f>
        <v>1</v>
      </c>
    </row>
    <row r="3740" spans="1:29" ht="28.8" x14ac:dyDescent="0.3">
      <c r="A3740">
        <v>3738</v>
      </c>
      <c r="B3740" s="1" t="s">
        <v>3735</v>
      </c>
      <c r="C3740" s="1" t="s">
        <v>7848</v>
      </c>
      <c r="D3740">
        <v>1500</v>
      </c>
      <c r="E3740">
        <f>VLOOKUP(D3740,LU_A!$C$2:$D$13,1,TRUE)</f>
        <v>1000</v>
      </c>
      <c r="F3740" t="str">
        <f>VLOOKUP($D3740,LU_A!$C$2:$D$13,2,TRUE)</f>
        <v>SmB</v>
      </c>
      <c r="G3740">
        <v>270</v>
      </c>
      <c r="H3740" t="s">
        <v>8221</v>
      </c>
      <c r="I3740" t="s">
        <v>8225</v>
      </c>
      <c r="J3740" t="s">
        <v>8247</v>
      </c>
      <c r="K3740">
        <v>1405461600</v>
      </c>
      <c r="L3740" s="8">
        <f t="shared" si="580"/>
        <v>41835.916666666664</v>
      </c>
      <c r="M3740" s="8">
        <f t="shared" si="583"/>
        <v>41835</v>
      </c>
      <c r="N3740" s="9">
        <f t="shared" si="584"/>
        <v>0.91666666666424135</v>
      </c>
      <c r="O3740">
        <v>1403562705</v>
      </c>
      <c r="P3740" s="8">
        <f t="shared" si="581"/>
        <v>41813.938715277778</v>
      </c>
      <c r="Q3740" s="8">
        <f t="shared" si="585"/>
        <v>41813</v>
      </c>
      <c r="R3740" s="9">
        <f t="shared" si="586"/>
        <v>0.93871527777810115</v>
      </c>
      <c r="S3740" t="b">
        <v>0</v>
      </c>
      <c r="T3740">
        <v>6</v>
      </c>
      <c r="U3740" t="str">
        <f t="shared" si="587"/>
        <v/>
      </c>
      <c r="V3740">
        <f t="shared" si="588"/>
        <v>6</v>
      </c>
      <c r="W3740" t="b">
        <v>0</v>
      </c>
      <c r="X3740" t="s">
        <v>8269</v>
      </c>
      <c r="Y3740" s="3">
        <f t="shared" si="589"/>
        <v>0.18</v>
      </c>
      <c r="Z3740" s="4">
        <f t="shared" si="582"/>
        <v>45</v>
      </c>
      <c r="AA3740" t="s">
        <v>8313</v>
      </c>
      <c r="AB3740" t="s">
        <v>8314</v>
      </c>
      <c r="AC3740">
        <f>1</f>
        <v>1</v>
      </c>
    </row>
    <row r="3741" spans="1:29" ht="43.2" x14ac:dyDescent="0.3">
      <c r="A3741">
        <v>3739</v>
      </c>
      <c r="B3741" s="1" t="s">
        <v>3736</v>
      </c>
      <c r="C3741" s="1" t="s">
        <v>7849</v>
      </c>
      <c r="D3741">
        <v>4000</v>
      </c>
      <c r="E3741">
        <f>VLOOKUP(D3741,LU_A!$C$2:$D$13,1,TRUE)</f>
        <v>1000</v>
      </c>
      <c r="F3741" t="str">
        <f>VLOOKUP($D3741,LU_A!$C$2:$D$13,2,TRUE)</f>
        <v>SmB</v>
      </c>
      <c r="G3741">
        <v>805</v>
      </c>
      <c r="H3741" t="s">
        <v>8221</v>
      </c>
      <c r="I3741" t="s">
        <v>8225</v>
      </c>
      <c r="J3741" t="s">
        <v>8247</v>
      </c>
      <c r="K3741">
        <v>1468752468</v>
      </c>
      <c r="L3741" s="8">
        <f t="shared" si="580"/>
        <v>42568.449861111112</v>
      </c>
      <c r="M3741" s="8">
        <f t="shared" si="583"/>
        <v>42568</v>
      </c>
      <c r="N3741" s="9">
        <f t="shared" si="584"/>
        <v>0.44986111111211358</v>
      </c>
      <c r="O3741">
        <v>1467024468</v>
      </c>
      <c r="P3741" s="8">
        <f t="shared" si="581"/>
        <v>42548.449861111112</v>
      </c>
      <c r="Q3741" s="8">
        <f t="shared" si="585"/>
        <v>42548</v>
      </c>
      <c r="R3741" s="9">
        <f t="shared" si="586"/>
        <v>0.44986111111211358</v>
      </c>
      <c r="S3741" t="b">
        <v>0</v>
      </c>
      <c r="T3741">
        <v>8</v>
      </c>
      <c r="U3741" t="str">
        <f t="shared" si="587"/>
        <v/>
      </c>
      <c r="V3741">
        <f t="shared" si="588"/>
        <v>8</v>
      </c>
      <c r="W3741" t="b">
        <v>0</v>
      </c>
      <c r="X3741" t="s">
        <v>8269</v>
      </c>
      <c r="Y3741" s="3">
        <f t="shared" si="589"/>
        <v>0.20125000000000001</v>
      </c>
      <c r="Z3741" s="4">
        <f t="shared" si="582"/>
        <v>100.625</v>
      </c>
      <c r="AA3741" t="s">
        <v>8313</v>
      </c>
      <c r="AB3741" t="s">
        <v>8314</v>
      </c>
      <c r="AC3741">
        <f>1</f>
        <v>1</v>
      </c>
    </row>
    <row r="3742" spans="1:29" ht="43.2" x14ac:dyDescent="0.3">
      <c r="A3742">
        <v>3740</v>
      </c>
      <c r="B3742" s="1" t="s">
        <v>3737</v>
      </c>
      <c r="C3742" s="1" t="s">
        <v>7850</v>
      </c>
      <c r="D3742">
        <v>2000</v>
      </c>
      <c r="E3742">
        <f>VLOOKUP(D3742,LU_A!$C$2:$D$13,1,TRUE)</f>
        <v>1000</v>
      </c>
      <c r="F3742" t="str">
        <f>VLOOKUP($D3742,LU_A!$C$2:$D$13,2,TRUE)</f>
        <v>SmB</v>
      </c>
      <c r="G3742">
        <v>358</v>
      </c>
      <c r="H3742" t="s">
        <v>8221</v>
      </c>
      <c r="I3742" t="s">
        <v>8224</v>
      </c>
      <c r="J3742" t="s">
        <v>8246</v>
      </c>
      <c r="K3742">
        <v>1407808438</v>
      </c>
      <c r="L3742" s="8">
        <f t="shared" si="580"/>
        <v>41863.079143518517</v>
      </c>
      <c r="M3742" s="8">
        <f t="shared" si="583"/>
        <v>41863</v>
      </c>
      <c r="N3742" s="9">
        <f t="shared" si="584"/>
        <v>7.9143518516502809E-2</v>
      </c>
      <c r="O3742">
        <v>1405217355</v>
      </c>
      <c r="P3742" s="8">
        <f t="shared" si="581"/>
        <v>41833.089756944442</v>
      </c>
      <c r="Q3742" s="8">
        <f t="shared" si="585"/>
        <v>41833</v>
      </c>
      <c r="R3742" s="9">
        <f t="shared" si="586"/>
        <v>8.9756944442342501E-2</v>
      </c>
      <c r="S3742" t="b">
        <v>0</v>
      </c>
      <c r="T3742">
        <v>14</v>
      </c>
      <c r="U3742" t="str">
        <f t="shared" si="587"/>
        <v/>
      </c>
      <c r="V3742">
        <f t="shared" si="588"/>
        <v>14</v>
      </c>
      <c r="W3742" t="b">
        <v>0</v>
      </c>
      <c r="X3742" t="s">
        <v>8269</v>
      </c>
      <c r="Y3742" s="3">
        <f t="shared" si="589"/>
        <v>0.17899999999999999</v>
      </c>
      <c r="Z3742" s="4">
        <f t="shared" si="582"/>
        <v>25.571428571428573</v>
      </c>
      <c r="AA3742" t="s">
        <v>8313</v>
      </c>
      <c r="AB3742" t="s">
        <v>8314</v>
      </c>
      <c r="AC3742">
        <f>1</f>
        <v>1</v>
      </c>
    </row>
    <row r="3743" spans="1:29" ht="43.2" x14ac:dyDescent="0.3">
      <c r="A3743">
        <v>3741</v>
      </c>
      <c r="B3743" s="1" t="s">
        <v>3738</v>
      </c>
      <c r="C3743" s="1" t="s">
        <v>7851</v>
      </c>
      <c r="D3743">
        <v>20000</v>
      </c>
      <c r="E3743">
        <f>VLOOKUP(D3743,LU_A!$C$2:$D$13,1,TRUE)</f>
        <v>20000</v>
      </c>
      <c r="F3743" t="str">
        <f>VLOOKUP($D3743,LU_A!$C$2:$D$13,2,TRUE)</f>
        <v>MedB</v>
      </c>
      <c r="G3743">
        <v>0</v>
      </c>
      <c r="H3743" t="s">
        <v>8221</v>
      </c>
      <c r="I3743" t="s">
        <v>8224</v>
      </c>
      <c r="J3743" t="s">
        <v>8246</v>
      </c>
      <c r="K3743">
        <v>1450389950</v>
      </c>
      <c r="L3743" s="8">
        <f t="shared" si="580"/>
        <v>42355.920717592591</v>
      </c>
      <c r="M3743" s="8">
        <f t="shared" si="583"/>
        <v>42355</v>
      </c>
      <c r="N3743" s="9">
        <f t="shared" si="584"/>
        <v>0.92071759259124519</v>
      </c>
      <c r="O3743">
        <v>1447797950</v>
      </c>
      <c r="P3743" s="8">
        <f t="shared" si="581"/>
        <v>42325.920717592591</v>
      </c>
      <c r="Q3743" s="8">
        <f t="shared" si="585"/>
        <v>42325</v>
      </c>
      <c r="R3743" s="9">
        <f t="shared" si="586"/>
        <v>0.92071759259124519</v>
      </c>
      <c r="S3743" t="b">
        <v>0</v>
      </c>
      <c r="T3743">
        <v>0</v>
      </c>
      <c r="U3743" t="str">
        <f t="shared" si="587"/>
        <v/>
      </c>
      <c r="V3743">
        <f t="shared" si="588"/>
        <v>0</v>
      </c>
      <c r="W3743" t="b">
        <v>0</v>
      </c>
      <c r="X3743" t="s">
        <v>8269</v>
      </c>
      <c r="Y3743" s="3">
        <f t="shared" si="589"/>
        <v>0</v>
      </c>
      <c r="Z3743" s="4" t="str">
        <f t="shared" si="582"/>
        <v xml:space="preserve"> </v>
      </c>
      <c r="AA3743" t="s">
        <v>8313</v>
      </c>
      <c r="AB3743" t="s">
        <v>8314</v>
      </c>
      <c r="AC3743">
        <f>1</f>
        <v>1</v>
      </c>
    </row>
    <row r="3744" spans="1:29" ht="43.2" x14ac:dyDescent="0.3">
      <c r="A3744">
        <v>3742</v>
      </c>
      <c r="B3744" s="1" t="s">
        <v>3739</v>
      </c>
      <c r="C3744" s="1" t="s">
        <v>7852</v>
      </c>
      <c r="D3744">
        <v>5000</v>
      </c>
      <c r="E3744">
        <f>VLOOKUP(D3744,LU_A!$C$2:$D$13,1,TRUE)</f>
        <v>5000</v>
      </c>
      <c r="F3744" t="str">
        <f>VLOOKUP($D3744,LU_A!$C$2:$D$13,2,TRUE)</f>
        <v>SmC</v>
      </c>
      <c r="G3744">
        <v>100</v>
      </c>
      <c r="H3744" t="s">
        <v>8221</v>
      </c>
      <c r="I3744" t="s">
        <v>8224</v>
      </c>
      <c r="J3744" t="s">
        <v>8246</v>
      </c>
      <c r="K3744">
        <v>1409980144</v>
      </c>
      <c r="L3744" s="8">
        <f t="shared" si="580"/>
        <v>41888.214629629627</v>
      </c>
      <c r="M3744" s="8">
        <f t="shared" si="583"/>
        <v>41888</v>
      </c>
      <c r="N3744" s="9">
        <f t="shared" si="584"/>
        <v>0.21462962962687016</v>
      </c>
      <c r="O3744">
        <v>1407388144</v>
      </c>
      <c r="P3744" s="8">
        <f t="shared" si="581"/>
        <v>41858.214629629627</v>
      </c>
      <c r="Q3744" s="8">
        <f t="shared" si="585"/>
        <v>41858</v>
      </c>
      <c r="R3744" s="9">
        <f t="shared" si="586"/>
        <v>0.21462962962687016</v>
      </c>
      <c r="S3744" t="b">
        <v>0</v>
      </c>
      <c r="T3744">
        <v>4</v>
      </c>
      <c r="U3744" t="str">
        <f t="shared" si="587"/>
        <v/>
      </c>
      <c r="V3744">
        <f t="shared" si="588"/>
        <v>4</v>
      </c>
      <c r="W3744" t="b">
        <v>0</v>
      </c>
      <c r="X3744" t="s">
        <v>8269</v>
      </c>
      <c r="Y3744" s="3">
        <f t="shared" si="589"/>
        <v>0.02</v>
      </c>
      <c r="Z3744" s="4">
        <f t="shared" si="582"/>
        <v>25</v>
      </c>
      <c r="AA3744" t="s">
        <v>8313</v>
      </c>
      <c r="AB3744" t="s">
        <v>8314</v>
      </c>
      <c r="AC3744">
        <f>1</f>
        <v>1</v>
      </c>
    </row>
    <row r="3745" spans="1:29" ht="28.8" x14ac:dyDescent="0.3">
      <c r="A3745">
        <v>3743</v>
      </c>
      <c r="B3745" s="1" t="s">
        <v>3740</v>
      </c>
      <c r="C3745" s="1" t="s">
        <v>7853</v>
      </c>
      <c r="D3745">
        <v>2200</v>
      </c>
      <c r="E3745">
        <f>VLOOKUP(D3745,LU_A!$C$2:$D$13,1,TRUE)</f>
        <v>1000</v>
      </c>
      <c r="F3745" t="str">
        <f>VLOOKUP($D3745,LU_A!$C$2:$D$13,2,TRUE)</f>
        <v>SmB</v>
      </c>
      <c r="G3745">
        <v>0</v>
      </c>
      <c r="H3745" t="s">
        <v>8221</v>
      </c>
      <c r="I3745" t="s">
        <v>8224</v>
      </c>
      <c r="J3745" t="s">
        <v>8246</v>
      </c>
      <c r="K3745">
        <v>1404406964</v>
      </c>
      <c r="L3745" s="8">
        <f t="shared" si="580"/>
        <v>41823.710231481484</v>
      </c>
      <c r="M3745" s="8">
        <f t="shared" si="583"/>
        <v>41823</v>
      </c>
      <c r="N3745" s="9">
        <f t="shared" si="584"/>
        <v>0.71023148148378823</v>
      </c>
      <c r="O3745">
        <v>1401814964</v>
      </c>
      <c r="P3745" s="8">
        <f t="shared" si="581"/>
        <v>41793.710231481484</v>
      </c>
      <c r="Q3745" s="8">
        <f t="shared" si="585"/>
        <v>41793</v>
      </c>
      <c r="R3745" s="9">
        <f t="shared" si="586"/>
        <v>0.71023148148378823</v>
      </c>
      <c r="S3745" t="b">
        <v>0</v>
      </c>
      <c r="T3745">
        <v>0</v>
      </c>
      <c r="U3745" t="str">
        <f t="shared" si="587"/>
        <v/>
      </c>
      <c r="V3745">
        <f t="shared" si="588"/>
        <v>0</v>
      </c>
      <c r="W3745" t="b">
        <v>0</v>
      </c>
      <c r="X3745" t="s">
        <v>8269</v>
      </c>
      <c r="Y3745" s="3">
        <f t="shared" si="589"/>
        <v>0</v>
      </c>
      <c r="Z3745" s="4" t="str">
        <f t="shared" si="582"/>
        <v xml:space="preserve"> </v>
      </c>
      <c r="AA3745" t="s">
        <v>8313</v>
      </c>
      <c r="AB3745" t="s">
        <v>8314</v>
      </c>
      <c r="AC3745">
        <f>1</f>
        <v>1</v>
      </c>
    </row>
    <row r="3746" spans="1:29" ht="57.6" x14ac:dyDescent="0.3">
      <c r="A3746">
        <v>3744</v>
      </c>
      <c r="B3746" s="1" t="s">
        <v>3741</v>
      </c>
      <c r="C3746" s="1" t="s">
        <v>7854</v>
      </c>
      <c r="D3746">
        <v>1200</v>
      </c>
      <c r="E3746">
        <f>VLOOKUP(D3746,LU_A!$C$2:$D$13,1,TRUE)</f>
        <v>1000</v>
      </c>
      <c r="F3746" t="str">
        <f>VLOOKUP($D3746,LU_A!$C$2:$D$13,2,TRUE)</f>
        <v>SmB</v>
      </c>
      <c r="G3746">
        <v>0</v>
      </c>
      <c r="H3746" t="s">
        <v>8221</v>
      </c>
      <c r="I3746" t="s">
        <v>8224</v>
      </c>
      <c r="J3746" t="s">
        <v>8246</v>
      </c>
      <c r="K3746">
        <v>1404532740</v>
      </c>
      <c r="L3746" s="8">
        <f t="shared" si="580"/>
        <v>41825.165972222225</v>
      </c>
      <c r="M3746" s="8">
        <f t="shared" si="583"/>
        <v>41825</v>
      </c>
      <c r="N3746" s="9">
        <f t="shared" si="584"/>
        <v>0.16597222222480923</v>
      </c>
      <c r="O3746">
        <v>1401823952</v>
      </c>
      <c r="P3746" s="8">
        <f t="shared" si="581"/>
        <v>41793.814259259263</v>
      </c>
      <c r="Q3746" s="8">
        <f t="shared" si="585"/>
        <v>41793</v>
      </c>
      <c r="R3746" s="9">
        <f t="shared" si="586"/>
        <v>0.81425925926305354</v>
      </c>
      <c r="S3746" t="b">
        <v>0</v>
      </c>
      <c r="T3746">
        <v>0</v>
      </c>
      <c r="U3746" t="str">
        <f t="shared" si="587"/>
        <v/>
      </c>
      <c r="V3746">
        <f t="shared" si="588"/>
        <v>0</v>
      </c>
      <c r="W3746" t="b">
        <v>0</v>
      </c>
      <c r="X3746" t="s">
        <v>8269</v>
      </c>
      <c r="Y3746" s="3">
        <f t="shared" si="589"/>
        <v>0</v>
      </c>
      <c r="Z3746" s="4" t="str">
        <f t="shared" si="582"/>
        <v xml:space="preserve"> </v>
      </c>
      <c r="AA3746" t="s">
        <v>8313</v>
      </c>
      <c r="AB3746" t="s">
        <v>8314</v>
      </c>
      <c r="AC3746">
        <f>1</f>
        <v>1</v>
      </c>
    </row>
    <row r="3747" spans="1:29" ht="43.2" x14ac:dyDescent="0.3">
      <c r="A3747">
        <v>3745</v>
      </c>
      <c r="B3747" s="1" t="s">
        <v>3742</v>
      </c>
      <c r="C3747" s="1" t="s">
        <v>7855</v>
      </c>
      <c r="D3747">
        <v>100</v>
      </c>
      <c r="E3747">
        <f>VLOOKUP(D3747,LU_A!$C$2:$D$13,1,TRUE)</f>
        <v>0</v>
      </c>
      <c r="F3747" t="str">
        <f>VLOOKUP($D3747,LU_A!$C$2:$D$13,2,TRUE)</f>
        <v>SmA</v>
      </c>
      <c r="G3747">
        <v>10</v>
      </c>
      <c r="H3747" t="s">
        <v>8221</v>
      </c>
      <c r="I3747" t="s">
        <v>8224</v>
      </c>
      <c r="J3747" t="s">
        <v>8246</v>
      </c>
      <c r="K3747">
        <v>1407689102</v>
      </c>
      <c r="L3747" s="8">
        <f t="shared" si="580"/>
        <v>41861.697939814818</v>
      </c>
      <c r="M3747" s="8">
        <f t="shared" si="583"/>
        <v>41861</v>
      </c>
      <c r="N3747" s="9">
        <f t="shared" si="584"/>
        <v>0.69793981481780065</v>
      </c>
      <c r="O3747">
        <v>1405097102</v>
      </c>
      <c r="P3747" s="8">
        <f t="shared" si="581"/>
        <v>41831.697939814818</v>
      </c>
      <c r="Q3747" s="8">
        <f t="shared" si="585"/>
        <v>41831</v>
      </c>
      <c r="R3747" s="9">
        <f t="shared" si="586"/>
        <v>0.69793981481780065</v>
      </c>
      <c r="S3747" t="b">
        <v>0</v>
      </c>
      <c r="T3747">
        <v>1</v>
      </c>
      <c r="U3747" t="str">
        <f t="shared" si="587"/>
        <v/>
      </c>
      <c r="V3747">
        <f t="shared" si="588"/>
        <v>1</v>
      </c>
      <c r="W3747" t="b">
        <v>0</v>
      </c>
      <c r="X3747" t="s">
        <v>8269</v>
      </c>
      <c r="Y3747" s="3">
        <f t="shared" si="589"/>
        <v>0.1</v>
      </c>
      <c r="Z3747" s="4">
        <f t="shared" si="582"/>
        <v>10</v>
      </c>
      <c r="AA3747" t="s">
        <v>8313</v>
      </c>
      <c r="AB3747" t="s">
        <v>8314</v>
      </c>
      <c r="AC3747">
        <f>1</f>
        <v>1</v>
      </c>
    </row>
    <row r="3748" spans="1:29" x14ac:dyDescent="0.3">
      <c r="A3748">
        <v>3746</v>
      </c>
      <c r="B3748" s="1" t="s">
        <v>3743</v>
      </c>
      <c r="C3748" s="1" t="s">
        <v>7856</v>
      </c>
      <c r="D3748">
        <v>8500</v>
      </c>
      <c r="E3748">
        <f>VLOOKUP(D3748,LU_A!$C$2:$D$13,1,TRUE)</f>
        <v>5000</v>
      </c>
      <c r="F3748" t="str">
        <f>VLOOKUP($D3748,LU_A!$C$2:$D$13,2,TRUE)</f>
        <v>SmC</v>
      </c>
      <c r="G3748">
        <v>202</v>
      </c>
      <c r="H3748" t="s">
        <v>8221</v>
      </c>
      <c r="I3748" t="s">
        <v>8224</v>
      </c>
      <c r="J3748" t="s">
        <v>8246</v>
      </c>
      <c r="K3748">
        <v>1475918439</v>
      </c>
      <c r="L3748" s="8">
        <f t="shared" si="580"/>
        <v>42651.389340277776</v>
      </c>
      <c r="M3748" s="8">
        <f t="shared" si="583"/>
        <v>42651</v>
      </c>
      <c r="N3748" s="9">
        <f t="shared" si="584"/>
        <v>0.38934027777577285</v>
      </c>
      <c r="O3748">
        <v>1473326439</v>
      </c>
      <c r="P3748" s="8">
        <f t="shared" si="581"/>
        <v>42621.389340277776</v>
      </c>
      <c r="Q3748" s="8">
        <f t="shared" si="585"/>
        <v>42621</v>
      </c>
      <c r="R3748" s="9">
        <f t="shared" si="586"/>
        <v>0.38934027777577285</v>
      </c>
      <c r="S3748" t="b">
        <v>0</v>
      </c>
      <c r="T3748">
        <v>1</v>
      </c>
      <c r="U3748" t="str">
        <f t="shared" si="587"/>
        <v/>
      </c>
      <c r="V3748">
        <f t="shared" si="588"/>
        <v>1</v>
      </c>
      <c r="W3748" t="b">
        <v>0</v>
      </c>
      <c r="X3748" t="s">
        <v>8269</v>
      </c>
      <c r="Y3748" s="3">
        <f t="shared" si="589"/>
        <v>2.3764705882352941E-2</v>
      </c>
      <c r="Z3748" s="4">
        <f t="shared" si="582"/>
        <v>202</v>
      </c>
      <c r="AA3748" t="s">
        <v>8313</v>
      </c>
      <c r="AB3748" t="s">
        <v>8314</v>
      </c>
      <c r="AC3748">
        <f>1</f>
        <v>1</v>
      </c>
    </row>
    <row r="3749" spans="1:29" ht="28.8" x14ac:dyDescent="0.3">
      <c r="A3749">
        <v>3747</v>
      </c>
      <c r="B3749" s="1" t="s">
        <v>3744</v>
      </c>
      <c r="C3749" s="1" t="s">
        <v>7857</v>
      </c>
      <c r="D3749">
        <v>2500</v>
      </c>
      <c r="E3749">
        <f>VLOOKUP(D3749,LU_A!$C$2:$D$13,1,TRUE)</f>
        <v>1000</v>
      </c>
      <c r="F3749" t="str">
        <f>VLOOKUP($D3749,LU_A!$C$2:$D$13,2,TRUE)</f>
        <v>SmB</v>
      </c>
      <c r="G3749">
        <v>25</v>
      </c>
      <c r="H3749" t="s">
        <v>8221</v>
      </c>
      <c r="I3749" t="s">
        <v>8225</v>
      </c>
      <c r="J3749" t="s">
        <v>8247</v>
      </c>
      <c r="K3749">
        <v>1436137140</v>
      </c>
      <c r="L3749" s="8">
        <f t="shared" si="580"/>
        <v>42190.957638888889</v>
      </c>
      <c r="M3749" s="8">
        <f t="shared" si="583"/>
        <v>42190</v>
      </c>
      <c r="N3749" s="9">
        <f t="shared" si="584"/>
        <v>0.95763888888905058</v>
      </c>
      <c r="O3749">
        <v>1433833896</v>
      </c>
      <c r="P3749" s="8">
        <f t="shared" si="581"/>
        <v>42164.299722222218</v>
      </c>
      <c r="Q3749" s="8">
        <f t="shared" si="585"/>
        <v>42164</v>
      </c>
      <c r="R3749" s="9">
        <f t="shared" si="586"/>
        <v>0.29972222221840639</v>
      </c>
      <c r="S3749" t="b">
        <v>0</v>
      </c>
      <c r="T3749">
        <v>1</v>
      </c>
      <c r="U3749" t="str">
        <f t="shared" si="587"/>
        <v/>
      </c>
      <c r="V3749">
        <f t="shared" si="588"/>
        <v>1</v>
      </c>
      <c r="W3749" t="b">
        <v>0</v>
      </c>
      <c r="X3749" t="s">
        <v>8269</v>
      </c>
      <c r="Y3749" s="3">
        <f t="shared" si="589"/>
        <v>0.01</v>
      </c>
      <c r="Z3749" s="4">
        <f t="shared" si="582"/>
        <v>25</v>
      </c>
      <c r="AA3749" t="s">
        <v>8313</v>
      </c>
      <c r="AB3749" t="s">
        <v>8314</v>
      </c>
      <c r="AC3749">
        <f>1</f>
        <v>1</v>
      </c>
    </row>
    <row r="3750" spans="1:29" ht="43.2" x14ac:dyDescent="0.3">
      <c r="A3750">
        <v>3748</v>
      </c>
      <c r="B3750" s="1" t="s">
        <v>3745</v>
      </c>
      <c r="C3750" s="1" t="s">
        <v>7858</v>
      </c>
      <c r="D3750">
        <v>5000</v>
      </c>
      <c r="E3750">
        <f>VLOOKUP(D3750,LU_A!$C$2:$D$13,1,TRUE)</f>
        <v>5000</v>
      </c>
      <c r="F3750" t="str">
        <f>VLOOKUP($D3750,LU_A!$C$2:$D$13,2,TRUE)</f>
        <v>SmC</v>
      </c>
      <c r="G3750">
        <v>5176</v>
      </c>
      <c r="H3750" t="s">
        <v>8219</v>
      </c>
      <c r="I3750" t="s">
        <v>8224</v>
      </c>
      <c r="J3750" t="s">
        <v>8246</v>
      </c>
      <c r="K3750">
        <v>1455602340</v>
      </c>
      <c r="L3750" s="8">
        <f t="shared" si="580"/>
        <v>42416.249305555553</v>
      </c>
      <c r="M3750" s="8">
        <f t="shared" si="583"/>
        <v>42416</v>
      </c>
      <c r="N3750" s="9">
        <f t="shared" si="584"/>
        <v>0.24930555555329192</v>
      </c>
      <c r="O3750">
        <v>1453827436</v>
      </c>
      <c r="P3750" s="8">
        <f t="shared" si="581"/>
        <v>42395.706435185188</v>
      </c>
      <c r="Q3750" s="8">
        <f t="shared" si="585"/>
        <v>42395</v>
      </c>
      <c r="R3750" s="9">
        <f t="shared" si="586"/>
        <v>0.70643518518772908</v>
      </c>
      <c r="S3750" t="b">
        <v>0</v>
      </c>
      <c r="T3750">
        <v>52</v>
      </c>
      <c r="U3750">
        <f t="shared" si="587"/>
        <v>52</v>
      </c>
      <c r="V3750" t="str">
        <f t="shared" si="588"/>
        <v/>
      </c>
      <c r="W3750" t="b">
        <v>1</v>
      </c>
      <c r="X3750" t="s">
        <v>8303</v>
      </c>
      <c r="Y3750" s="3">
        <f t="shared" si="589"/>
        <v>1.0351999999999999</v>
      </c>
      <c r="Z3750" s="4">
        <f t="shared" si="582"/>
        <v>99.538461538461533</v>
      </c>
      <c r="AA3750" t="s">
        <v>8313</v>
      </c>
      <c r="AB3750" t="s">
        <v>8355</v>
      </c>
      <c r="AC3750">
        <f>1</f>
        <v>1</v>
      </c>
    </row>
    <row r="3751" spans="1:29" ht="43.2" x14ac:dyDescent="0.3">
      <c r="A3751">
        <v>3749</v>
      </c>
      <c r="B3751" s="1" t="s">
        <v>3746</v>
      </c>
      <c r="C3751" s="1" t="s">
        <v>7859</v>
      </c>
      <c r="D3751">
        <v>500</v>
      </c>
      <c r="E3751">
        <f>VLOOKUP(D3751,LU_A!$C$2:$D$13,1,TRUE)</f>
        <v>0</v>
      </c>
      <c r="F3751" t="str">
        <f>VLOOKUP($D3751,LU_A!$C$2:$D$13,2,TRUE)</f>
        <v>SmA</v>
      </c>
      <c r="G3751">
        <v>525</v>
      </c>
      <c r="H3751" t="s">
        <v>8219</v>
      </c>
      <c r="I3751" t="s">
        <v>8224</v>
      </c>
      <c r="J3751" t="s">
        <v>8246</v>
      </c>
      <c r="K3751">
        <v>1461902340</v>
      </c>
      <c r="L3751" s="8">
        <f t="shared" si="580"/>
        <v>42489.165972222225</v>
      </c>
      <c r="M3751" s="8">
        <f t="shared" si="583"/>
        <v>42489</v>
      </c>
      <c r="N3751" s="9">
        <f t="shared" si="584"/>
        <v>0.16597222222480923</v>
      </c>
      <c r="O3751">
        <v>1459220588</v>
      </c>
      <c r="P3751" s="8">
        <f t="shared" si="581"/>
        <v>42458.127175925925</v>
      </c>
      <c r="Q3751" s="8">
        <f t="shared" si="585"/>
        <v>42458</v>
      </c>
      <c r="R3751" s="9">
        <f t="shared" si="586"/>
        <v>0.12717592592525762</v>
      </c>
      <c r="S3751" t="b">
        <v>0</v>
      </c>
      <c r="T3751">
        <v>7</v>
      </c>
      <c r="U3751">
        <f t="shared" si="587"/>
        <v>7</v>
      </c>
      <c r="V3751" t="str">
        <f t="shared" si="588"/>
        <v/>
      </c>
      <c r="W3751" t="b">
        <v>1</v>
      </c>
      <c r="X3751" t="s">
        <v>8303</v>
      </c>
      <c r="Y3751" s="3">
        <f t="shared" si="589"/>
        <v>1.05</v>
      </c>
      <c r="Z3751" s="4">
        <f t="shared" si="582"/>
        <v>75</v>
      </c>
      <c r="AA3751" t="s">
        <v>8313</v>
      </c>
      <c r="AB3751" t="s">
        <v>8355</v>
      </c>
      <c r="AC3751">
        <f>1</f>
        <v>1</v>
      </c>
    </row>
    <row r="3752" spans="1:29" ht="86.4" x14ac:dyDescent="0.3">
      <c r="A3752">
        <v>3750</v>
      </c>
      <c r="B3752" s="1" t="s">
        <v>3747</v>
      </c>
      <c r="C3752" s="1" t="s">
        <v>7860</v>
      </c>
      <c r="D3752">
        <v>6000</v>
      </c>
      <c r="E3752">
        <f>VLOOKUP(D3752,LU_A!$C$2:$D$13,1,TRUE)</f>
        <v>5000</v>
      </c>
      <c r="F3752" t="str">
        <f>VLOOKUP($D3752,LU_A!$C$2:$D$13,2,TRUE)</f>
        <v>SmC</v>
      </c>
      <c r="G3752">
        <v>6027</v>
      </c>
      <c r="H3752" t="s">
        <v>8219</v>
      </c>
      <c r="I3752" t="s">
        <v>8224</v>
      </c>
      <c r="J3752" t="s">
        <v>8246</v>
      </c>
      <c r="K3752">
        <v>1423555140</v>
      </c>
      <c r="L3752" s="8">
        <f t="shared" si="580"/>
        <v>42045.332638888889</v>
      </c>
      <c r="M3752" s="8">
        <f t="shared" si="583"/>
        <v>42045</v>
      </c>
      <c r="N3752" s="9">
        <f t="shared" si="584"/>
        <v>0.33263888888905058</v>
      </c>
      <c r="O3752">
        <v>1421105608</v>
      </c>
      <c r="P3752" s="8">
        <f t="shared" si="581"/>
        <v>42016.981574074074</v>
      </c>
      <c r="Q3752" s="8">
        <f t="shared" si="585"/>
        <v>42016</v>
      </c>
      <c r="R3752" s="9">
        <f t="shared" si="586"/>
        <v>0.98157407407416031</v>
      </c>
      <c r="S3752" t="b">
        <v>0</v>
      </c>
      <c r="T3752">
        <v>28</v>
      </c>
      <c r="U3752">
        <f t="shared" si="587"/>
        <v>28</v>
      </c>
      <c r="V3752" t="str">
        <f t="shared" si="588"/>
        <v/>
      </c>
      <c r="W3752" t="b">
        <v>1</v>
      </c>
      <c r="X3752" t="s">
        <v>8303</v>
      </c>
      <c r="Y3752" s="3">
        <f t="shared" si="589"/>
        <v>1.0044999999999999</v>
      </c>
      <c r="Z3752" s="4">
        <f t="shared" si="582"/>
        <v>215.25</v>
      </c>
      <c r="AA3752" t="s">
        <v>8313</v>
      </c>
      <c r="AB3752" t="s">
        <v>8355</v>
      </c>
      <c r="AC3752">
        <f>1</f>
        <v>1</v>
      </c>
    </row>
    <row r="3753" spans="1:29" ht="43.2" x14ac:dyDescent="0.3">
      <c r="A3753">
        <v>3751</v>
      </c>
      <c r="B3753" s="1" t="s">
        <v>3748</v>
      </c>
      <c r="C3753" s="1" t="s">
        <v>7861</v>
      </c>
      <c r="D3753">
        <v>1000</v>
      </c>
      <c r="E3753">
        <f>VLOOKUP(D3753,LU_A!$C$2:$D$13,1,TRUE)</f>
        <v>1000</v>
      </c>
      <c r="F3753" t="str">
        <f>VLOOKUP($D3753,LU_A!$C$2:$D$13,2,TRUE)</f>
        <v>SmB</v>
      </c>
      <c r="G3753">
        <v>1326</v>
      </c>
      <c r="H3753" t="s">
        <v>8219</v>
      </c>
      <c r="I3753" t="s">
        <v>8224</v>
      </c>
      <c r="J3753" t="s">
        <v>8246</v>
      </c>
      <c r="K3753">
        <v>1459641073</v>
      </c>
      <c r="L3753" s="8">
        <f t="shared" si="580"/>
        <v>42462.993900462956</v>
      </c>
      <c r="M3753" s="8">
        <f t="shared" si="583"/>
        <v>42462</v>
      </c>
      <c r="N3753" s="9">
        <f t="shared" si="584"/>
        <v>0.99390046295593493</v>
      </c>
      <c r="O3753">
        <v>1454460673</v>
      </c>
      <c r="P3753" s="8">
        <f t="shared" si="581"/>
        <v>42403.035567129627</v>
      </c>
      <c r="Q3753" s="8">
        <f t="shared" si="585"/>
        <v>42403</v>
      </c>
      <c r="R3753" s="9">
        <f t="shared" si="586"/>
        <v>3.5567129627452232E-2</v>
      </c>
      <c r="S3753" t="b">
        <v>0</v>
      </c>
      <c r="T3753">
        <v>11</v>
      </c>
      <c r="U3753">
        <f t="shared" si="587"/>
        <v>11</v>
      </c>
      <c r="V3753" t="str">
        <f t="shared" si="588"/>
        <v/>
      </c>
      <c r="W3753" t="b">
        <v>1</v>
      </c>
      <c r="X3753" t="s">
        <v>8303</v>
      </c>
      <c r="Y3753" s="3">
        <f t="shared" si="589"/>
        <v>1.3260000000000001</v>
      </c>
      <c r="Z3753" s="4">
        <f t="shared" si="582"/>
        <v>120.54545454545455</v>
      </c>
      <c r="AA3753" t="s">
        <v>8313</v>
      </c>
      <c r="AB3753" t="s">
        <v>8355</v>
      </c>
      <c r="AC3753">
        <f>1</f>
        <v>1</v>
      </c>
    </row>
    <row r="3754" spans="1:29" ht="57.6" x14ac:dyDescent="0.3">
      <c r="A3754">
        <v>3752</v>
      </c>
      <c r="B3754" s="1" t="s">
        <v>3749</v>
      </c>
      <c r="C3754" s="1" t="s">
        <v>7862</v>
      </c>
      <c r="D3754">
        <v>500</v>
      </c>
      <c r="E3754">
        <f>VLOOKUP(D3754,LU_A!$C$2:$D$13,1,TRUE)</f>
        <v>0</v>
      </c>
      <c r="F3754" t="str">
        <f>VLOOKUP($D3754,LU_A!$C$2:$D$13,2,TRUE)</f>
        <v>SmA</v>
      </c>
      <c r="G3754">
        <v>565</v>
      </c>
      <c r="H3754" t="s">
        <v>8219</v>
      </c>
      <c r="I3754" t="s">
        <v>8225</v>
      </c>
      <c r="J3754" t="s">
        <v>8247</v>
      </c>
      <c r="K3754">
        <v>1476651600</v>
      </c>
      <c r="L3754" s="8">
        <f t="shared" si="580"/>
        <v>42659.875</v>
      </c>
      <c r="M3754" s="8">
        <f t="shared" si="583"/>
        <v>42659</v>
      </c>
      <c r="N3754" s="9">
        <f t="shared" si="584"/>
        <v>0.875</v>
      </c>
      <c r="O3754">
        <v>1473189335</v>
      </c>
      <c r="P3754" s="8">
        <f t="shared" si="581"/>
        <v>42619.802488425921</v>
      </c>
      <c r="Q3754" s="8">
        <f t="shared" si="585"/>
        <v>42619</v>
      </c>
      <c r="R3754" s="9">
        <f t="shared" si="586"/>
        <v>0.80248842592118308</v>
      </c>
      <c r="S3754" t="b">
        <v>0</v>
      </c>
      <c r="T3754">
        <v>15</v>
      </c>
      <c r="U3754">
        <f t="shared" si="587"/>
        <v>15</v>
      </c>
      <c r="V3754" t="str">
        <f t="shared" si="588"/>
        <v/>
      </c>
      <c r="W3754" t="b">
        <v>1</v>
      </c>
      <c r="X3754" t="s">
        <v>8303</v>
      </c>
      <c r="Y3754" s="3">
        <f t="shared" si="589"/>
        <v>1.1299999999999999</v>
      </c>
      <c r="Z3754" s="4">
        <f t="shared" si="582"/>
        <v>37.666666666666664</v>
      </c>
      <c r="AA3754" t="s">
        <v>8313</v>
      </c>
      <c r="AB3754" t="s">
        <v>8355</v>
      </c>
      <c r="AC3754">
        <f>1</f>
        <v>1</v>
      </c>
    </row>
    <row r="3755" spans="1:29" ht="43.2" x14ac:dyDescent="0.3">
      <c r="A3755">
        <v>3753</v>
      </c>
      <c r="B3755" s="1" t="s">
        <v>3750</v>
      </c>
      <c r="C3755" s="1" t="s">
        <v>7863</v>
      </c>
      <c r="D3755">
        <v>5000</v>
      </c>
      <c r="E3755">
        <f>VLOOKUP(D3755,LU_A!$C$2:$D$13,1,TRUE)</f>
        <v>5000</v>
      </c>
      <c r="F3755" t="str">
        <f>VLOOKUP($D3755,LU_A!$C$2:$D$13,2,TRUE)</f>
        <v>SmC</v>
      </c>
      <c r="G3755">
        <v>5167</v>
      </c>
      <c r="H3755" t="s">
        <v>8219</v>
      </c>
      <c r="I3755" t="s">
        <v>8224</v>
      </c>
      <c r="J3755" t="s">
        <v>8246</v>
      </c>
      <c r="K3755">
        <v>1433289600</v>
      </c>
      <c r="L3755" s="8">
        <f t="shared" si="580"/>
        <v>42158</v>
      </c>
      <c r="M3755" s="8">
        <f t="shared" si="583"/>
        <v>42158</v>
      </c>
      <c r="N3755" s="9">
        <f t="shared" si="584"/>
        <v>0</v>
      </c>
      <c r="O3755">
        <v>1430768800</v>
      </c>
      <c r="P3755" s="8">
        <f t="shared" si="581"/>
        <v>42128.824074074073</v>
      </c>
      <c r="Q3755" s="8">
        <f t="shared" si="585"/>
        <v>42128</v>
      </c>
      <c r="R3755" s="9">
        <f t="shared" si="586"/>
        <v>0.82407407407299615</v>
      </c>
      <c r="S3755" t="b">
        <v>0</v>
      </c>
      <c r="T3755">
        <v>30</v>
      </c>
      <c r="U3755">
        <f t="shared" si="587"/>
        <v>30</v>
      </c>
      <c r="V3755" t="str">
        <f t="shared" si="588"/>
        <v/>
      </c>
      <c r="W3755" t="b">
        <v>1</v>
      </c>
      <c r="X3755" t="s">
        <v>8303</v>
      </c>
      <c r="Y3755" s="3">
        <f t="shared" si="589"/>
        <v>1.0334000000000001</v>
      </c>
      <c r="Z3755" s="4">
        <f t="shared" si="582"/>
        <v>172.23333333333332</v>
      </c>
      <c r="AA3755" t="s">
        <v>8313</v>
      </c>
      <c r="AB3755" t="s">
        <v>8355</v>
      </c>
      <c r="AC3755">
        <f>1</f>
        <v>1</v>
      </c>
    </row>
    <row r="3756" spans="1:29" ht="43.2" x14ac:dyDescent="0.3">
      <c r="A3756">
        <v>3754</v>
      </c>
      <c r="B3756" s="1" t="s">
        <v>3751</v>
      </c>
      <c r="C3756" s="1" t="s">
        <v>7864</v>
      </c>
      <c r="D3756">
        <v>2500</v>
      </c>
      <c r="E3756">
        <f>VLOOKUP(D3756,LU_A!$C$2:$D$13,1,TRUE)</f>
        <v>1000</v>
      </c>
      <c r="F3756" t="str">
        <f>VLOOKUP($D3756,LU_A!$C$2:$D$13,2,TRUE)</f>
        <v>SmB</v>
      </c>
      <c r="G3756">
        <v>3000</v>
      </c>
      <c r="H3756" t="s">
        <v>8219</v>
      </c>
      <c r="I3756" t="s">
        <v>8224</v>
      </c>
      <c r="J3756" t="s">
        <v>8246</v>
      </c>
      <c r="K3756">
        <v>1406350740</v>
      </c>
      <c r="L3756" s="8">
        <f t="shared" si="580"/>
        <v>41846.207638888889</v>
      </c>
      <c r="M3756" s="8">
        <f t="shared" si="583"/>
        <v>41846</v>
      </c>
      <c r="N3756" s="9">
        <f t="shared" si="584"/>
        <v>0.20763888888905058</v>
      </c>
      <c r="O3756">
        <v>1403125737</v>
      </c>
      <c r="P3756" s="8">
        <f t="shared" si="581"/>
        <v>41808.881215277775</v>
      </c>
      <c r="Q3756" s="8">
        <f t="shared" si="585"/>
        <v>41808</v>
      </c>
      <c r="R3756" s="9">
        <f t="shared" si="586"/>
        <v>0.88121527777548181</v>
      </c>
      <c r="S3756" t="b">
        <v>0</v>
      </c>
      <c r="T3756">
        <v>27</v>
      </c>
      <c r="U3756">
        <f t="shared" si="587"/>
        <v>27</v>
      </c>
      <c r="V3756" t="str">
        <f t="shared" si="588"/>
        <v/>
      </c>
      <c r="W3756" t="b">
        <v>1</v>
      </c>
      <c r="X3756" t="s">
        <v>8303</v>
      </c>
      <c r="Y3756" s="3">
        <f t="shared" si="589"/>
        <v>1.2</v>
      </c>
      <c r="Z3756" s="4">
        <f t="shared" si="582"/>
        <v>111.11111111111111</v>
      </c>
      <c r="AA3756" t="s">
        <v>8313</v>
      </c>
      <c r="AB3756" t="s">
        <v>8355</v>
      </c>
      <c r="AC3756">
        <f>1</f>
        <v>1</v>
      </c>
    </row>
    <row r="3757" spans="1:29" ht="43.2" x14ac:dyDescent="0.3">
      <c r="A3757">
        <v>3755</v>
      </c>
      <c r="B3757" s="1" t="s">
        <v>3752</v>
      </c>
      <c r="C3757" s="1" t="s">
        <v>7865</v>
      </c>
      <c r="D3757">
        <v>550</v>
      </c>
      <c r="E3757">
        <f>VLOOKUP(D3757,LU_A!$C$2:$D$13,1,TRUE)</f>
        <v>0</v>
      </c>
      <c r="F3757" t="str">
        <f>VLOOKUP($D3757,LU_A!$C$2:$D$13,2,TRUE)</f>
        <v>SmA</v>
      </c>
      <c r="G3757">
        <v>713</v>
      </c>
      <c r="H3757" t="s">
        <v>8219</v>
      </c>
      <c r="I3757" t="s">
        <v>8225</v>
      </c>
      <c r="J3757" t="s">
        <v>8247</v>
      </c>
      <c r="K3757">
        <v>1460753307</v>
      </c>
      <c r="L3757" s="8">
        <f t="shared" si="580"/>
        <v>42475.866979166662</v>
      </c>
      <c r="M3757" s="8">
        <f t="shared" si="583"/>
        <v>42475</v>
      </c>
      <c r="N3757" s="9">
        <f t="shared" si="584"/>
        <v>0.866979166661622</v>
      </c>
      <c r="O3757">
        <v>1458161307</v>
      </c>
      <c r="P3757" s="8">
        <f t="shared" si="581"/>
        <v>42445.866979166662</v>
      </c>
      <c r="Q3757" s="8">
        <f t="shared" si="585"/>
        <v>42445</v>
      </c>
      <c r="R3757" s="9">
        <f t="shared" si="586"/>
        <v>0.866979166661622</v>
      </c>
      <c r="S3757" t="b">
        <v>0</v>
      </c>
      <c r="T3757">
        <v>28</v>
      </c>
      <c r="U3757">
        <f t="shared" si="587"/>
        <v>28</v>
      </c>
      <c r="V3757" t="str">
        <f t="shared" si="588"/>
        <v/>
      </c>
      <c r="W3757" t="b">
        <v>1</v>
      </c>
      <c r="X3757" t="s">
        <v>8303</v>
      </c>
      <c r="Y3757" s="3">
        <f t="shared" si="589"/>
        <v>1.2963636363636364</v>
      </c>
      <c r="Z3757" s="4">
        <f t="shared" si="582"/>
        <v>25.464285714285715</v>
      </c>
      <c r="AA3757" t="s">
        <v>8313</v>
      </c>
      <c r="AB3757" t="s">
        <v>8355</v>
      </c>
      <c r="AC3757">
        <f>1</f>
        <v>1</v>
      </c>
    </row>
    <row r="3758" spans="1:29" ht="43.2" x14ac:dyDescent="0.3">
      <c r="A3758">
        <v>3756</v>
      </c>
      <c r="B3758" s="1" t="s">
        <v>3753</v>
      </c>
      <c r="C3758" s="1" t="s">
        <v>7866</v>
      </c>
      <c r="D3758">
        <v>4500</v>
      </c>
      <c r="E3758">
        <f>VLOOKUP(D3758,LU_A!$C$2:$D$13,1,TRUE)</f>
        <v>1000</v>
      </c>
      <c r="F3758" t="str">
        <f>VLOOKUP($D3758,LU_A!$C$2:$D$13,2,TRUE)</f>
        <v>SmB</v>
      </c>
      <c r="G3758">
        <v>4550</v>
      </c>
      <c r="H3758" t="s">
        <v>8219</v>
      </c>
      <c r="I3758" t="s">
        <v>8224</v>
      </c>
      <c r="J3758" t="s">
        <v>8246</v>
      </c>
      <c r="K3758">
        <v>1402515198</v>
      </c>
      <c r="L3758" s="8">
        <f t="shared" si="580"/>
        <v>41801.814791666664</v>
      </c>
      <c r="M3758" s="8">
        <f t="shared" si="583"/>
        <v>41801</v>
      </c>
      <c r="N3758" s="9">
        <f t="shared" si="584"/>
        <v>0.81479166666395031</v>
      </c>
      <c r="O3758">
        <v>1399923198</v>
      </c>
      <c r="P3758" s="8">
        <f t="shared" si="581"/>
        <v>41771.814791666664</v>
      </c>
      <c r="Q3758" s="8">
        <f t="shared" si="585"/>
        <v>41771</v>
      </c>
      <c r="R3758" s="9">
        <f t="shared" si="586"/>
        <v>0.81479166666395031</v>
      </c>
      <c r="S3758" t="b">
        <v>0</v>
      </c>
      <c r="T3758">
        <v>17</v>
      </c>
      <c r="U3758">
        <f t="shared" si="587"/>
        <v>17</v>
      </c>
      <c r="V3758" t="str">
        <f t="shared" si="588"/>
        <v/>
      </c>
      <c r="W3758" t="b">
        <v>1</v>
      </c>
      <c r="X3758" t="s">
        <v>8303</v>
      </c>
      <c r="Y3758" s="3">
        <f t="shared" si="589"/>
        <v>1.0111111111111111</v>
      </c>
      <c r="Z3758" s="4">
        <f t="shared" si="582"/>
        <v>267.64705882352939</v>
      </c>
      <c r="AA3758" t="s">
        <v>8313</v>
      </c>
      <c r="AB3758" t="s">
        <v>8355</v>
      </c>
      <c r="AC3758">
        <f>1</f>
        <v>1</v>
      </c>
    </row>
    <row r="3759" spans="1:29" ht="43.2" x14ac:dyDescent="0.3">
      <c r="A3759">
        <v>3757</v>
      </c>
      <c r="B3759" s="1" t="s">
        <v>3754</v>
      </c>
      <c r="C3759" s="1" t="s">
        <v>7867</v>
      </c>
      <c r="D3759">
        <v>3500</v>
      </c>
      <c r="E3759">
        <f>VLOOKUP(D3759,LU_A!$C$2:$D$13,1,TRUE)</f>
        <v>1000</v>
      </c>
      <c r="F3759" t="str">
        <f>VLOOKUP($D3759,LU_A!$C$2:$D$13,2,TRUE)</f>
        <v>SmB</v>
      </c>
      <c r="G3759">
        <v>3798</v>
      </c>
      <c r="H3759" t="s">
        <v>8219</v>
      </c>
      <c r="I3759" t="s">
        <v>8224</v>
      </c>
      <c r="J3759" t="s">
        <v>8246</v>
      </c>
      <c r="K3759">
        <v>1417465515</v>
      </c>
      <c r="L3759" s="8">
        <f t="shared" si="580"/>
        <v>41974.850868055553</v>
      </c>
      <c r="M3759" s="8">
        <f t="shared" si="583"/>
        <v>41974</v>
      </c>
      <c r="N3759" s="9">
        <f t="shared" si="584"/>
        <v>0.85086805555329192</v>
      </c>
      <c r="O3759">
        <v>1415737515</v>
      </c>
      <c r="P3759" s="8">
        <f t="shared" si="581"/>
        <v>41954.850868055553</v>
      </c>
      <c r="Q3759" s="8">
        <f t="shared" si="585"/>
        <v>41954</v>
      </c>
      <c r="R3759" s="9">
        <f t="shared" si="586"/>
        <v>0.85086805555329192</v>
      </c>
      <c r="S3759" t="b">
        <v>0</v>
      </c>
      <c r="T3759">
        <v>50</v>
      </c>
      <c r="U3759">
        <f t="shared" si="587"/>
        <v>50</v>
      </c>
      <c r="V3759" t="str">
        <f t="shared" si="588"/>
        <v/>
      </c>
      <c r="W3759" t="b">
        <v>1</v>
      </c>
      <c r="X3759" t="s">
        <v>8303</v>
      </c>
      <c r="Y3759" s="3">
        <f t="shared" si="589"/>
        <v>1.0851428571428572</v>
      </c>
      <c r="Z3759" s="4">
        <f t="shared" si="582"/>
        <v>75.959999999999994</v>
      </c>
      <c r="AA3759" t="s">
        <v>8313</v>
      </c>
      <c r="AB3759" t="s">
        <v>8355</v>
      </c>
      <c r="AC3759">
        <f>1</f>
        <v>1</v>
      </c>
    </row>
    <row r="3760" spans="1:29" ht="28.8" x14ac:dyDescent="0.3">
      <c r="A3760">
        <v>3758</v>
      </c>
      <c r="B3760" s="1" t="s">
        <v>3755</v>
      </c>
      <c r="C3760" s="1" t="s">
        <v>7868</v>
      </c>
      <c r="D3760">
        <v>1500</v>
      </c>
      <c r="E3760">
        <f>VLOOKUP(D3760,LU_A!$C$2:$D$13,1,TRUE)</f>
        <v>1000</v>
      </c>
      <c r="F3760" t="str">
        <f>VLOOKUP($D3760,LU_A!$C$2:$D$13,2,TRUE)</f>
        <v>SmB</v>
      </c>
      <c r="G3760">
        <v>1535</v>
      </c>
      <c r="H3760" t="s">
        <v>8219</v>
      </c>
      <c r="I3760" t="s">
        <v>8224</v>
      </c>
      <c r="J3760" t="s">
        <v>8246</v>
      </c>
      <c r="K3760">
        <v>1400475600</v>
      </c>
      <c r="L3760" s="8">
        <f t="shared" si="580"/>
        <v>41778.208333333336</v>
      </c>
      <c r="M3760" s="8">
        <f t="shared" si="583"/>
        <v>41778</v>
      </c>
      <c r="N3760" s="9">
        <f t="shared" si="584"/>
        <v>0.20833333333575865</v>
      </c>
      <c r="O3760">
        <v>1397819938</v>
      </c>
      <c r="P3760" s="8">
        <f t="shared" si="581"/>
        <v>41747.471504629626</v>
      </c>
      <c r="Q3760" s="8">
        <f t="shared" si="585"/>
        <v>41747</v>
      </c>
      <c r="R3760" s="9">
        <f t="shared" si="586"/>
        <v>0.47150462962599704</v>
      </c>
      <c r="S3760" t="b">
        <v>0</v>
      </c>
      <c r="T3760">
        <v>26</v>
      </c>
      <c r="U3760">
        <f t="shared" si="587"/>
        <v>26</v>
      </c>
      <c r="V3760" t="str">
        <f t="shared" si="588"/>
        <v/>
      </c>
      <c r="W3760" t="b">
        <v>1</v>
      </c>
      <c r="X3760" t="s">
        <v>8303</v>
      </c>
      <c r="Y3760" s="3">
        <f t="shared" si="589"/>
        <v>1.0233333333333334</v>
      </c>
      <c r="Z3760" s="4">
        <f t="shared" si="582"/>
        <v>59.03846153846154</v>
      </c>
      <c r="AA3760" t="s">
        <v>8313</v>
      </c>
      <c r="AB3760" t="s">
        <v>8355</v>
      </c>
      <c r="AC3760">
        <f>1</f>
        <v>1</v>
      </c>
    </row>
    <row r="3761" spans="1:29" ht="28.8" x14ac:dyDescent="0.3">
      <c r="A3761">
        <v>3759</v>
      </c>
      <c r="B3761" s="1" t="s">
        <v>3756</v>
      </c>
      <c r="C3761" s="1" t="s">
        <v>7869</v>
      </c>
      <c r="D3761">
        <v>4000</v>
      </c>
      <c r="E3761">
        <f>VLOOKUP(D3761,LU_A!$C$2:$D$13,1,TRUE)</f>
        <v>1000</v>
      </c>
      <c r="F3761" t="str">
        <f>VLOOKUP($D3761,LU_A!$C$2:$D$13,2,TRUE)</f>
        <v>SmB</v>
      </c>
      <c r="G3761">
        <v>4409.7700000000004</v>
      </c>
      <c r="H3761" t="s">
        <v>8219</v>
      </c>
      <c r="I3761" t="s">
        <v>8224</v>
      </c>
      <c r="J3761" t="s">
        <v>8246</v>
      </c>
      <c r="K3761">
        <v>1440556553</v>
      </c>
      <c r="L3761" s="8">
        <f t="shared" si="580"/>
        <v>42242.108252314814</v>
      </c>
      <c r="M3761" s="8">
        <f t="shared" si="583"/>
        <v>42242</v>
      </c>
      <c r="N3761" s="9">
        <f t="shared" si="584"/>
        <v>0.10825231481430819</v>
      </c>
      <c r="O3761">
        <v>1435372553</v>
      </c>
      <c r="P3761" s="8">
        <f t="shared" si="581"/>
        <v>42182.108252314814</v>
      </c>
      <c r="Q3761" s="8">
        <f t="shared" si="585"/>
        <v>42182</v>
      </c>
      <c r="R3761" s="9">
        <f t="shared" si="586"/>
        <v>0.10825231481430819</v>
      </c>
      <c r="S3761" t="b">
        <v>0</v>
      </c>
      <c r="T3761">
        <v>88</v>
      </c>
      <c r="U3761">
        <f t="shared" si="587"/>
        <v>88</v>
      </c>
      <c r="V3761" t="str">
        <f t="shared" si="588"/>
        <v/>
      </c>
      <c r="W3761" t="b">
        <v>1</v>
      </c>
      <c r="X3761" t="s">
        <v>8303</v>
      </c>
      <c r="Y3761" s="3">
        <f t="shared" si="589"/>
        <v>1.1024425000000002</v>
      </c>
      <c r="Z3761" s="4">
        <f t="shared" si="582"/>
        <v>50.111022727272733</v>
      </c>
      <c r="AA3761" t="s">
        <v>8313</v>
      </c>
      <c r="AB3761" t="s">
        <v>8355</v>
      </c>
      <c r="AC3761">
        <f>1</f>
        <v>1</v>
      </c>
    </row>
    <row r="3762" spans="1:29" ht="43.2" x14ac:dyDescent="0.3">
      <c r="A3762">
        <v>3760</v>
      </c>
      <c r="B3762" s="1" t="s">
        <v>3757</v>
      </c>
      <c r="C3762" s="1" t="s">
        <v>7870</v>
      </c>
      <c r="D3762">
        <v>5000</v>
      </c>
      <c r="E3762">
        <f>VLOOKUP(D3762,LU_A!$C$2:$D$13,1,TRUE)</f>
        <v>5000</v>
      </c>
      <c r="F3762" t="str">
        <f>VLOOKUP($D3762,LU_A!$C$2:$D$13,2,TRUE)</f>
        <v>SmC</v>
      </c>
      <c r="G3762">
        <v>5050.7700000000004</v>
      </c>
      <c r="H3762" t="s">
        <v>8219</v>
      </c>
      <c r="I3762" t="s">
        <v>8224</v>
      </c>
      <c r="J3762" t="s">
        <v>8246</v>
      </c>
      <c r="K3762">
        <v>1399293386</v>
      </c>
      <c r="L3762" s="8">
        <f t="shared" si="580"/>
        <v>41764.525300925925</v>
      </c>
      <c r="M3762" s="8">
        <f t="shared" si="583"/>
        <v>41764</v>
      </c>
      <c r="N3762" s="9">
        <f t="shared" si="584"/>
        <v>0.52530092592496658</v>
      </c>
      <c r="O3762">
        <v>1397133386</v>
      </c>
      <c r="P3762" s="8">
        <f t="shared" si="581"/>
        <v>41739.525300925925</v>
      </c>
      <c r="Q3762" s="8">
        <f t="shared" si="585"/>
        <v>41739</v>
      </c>
      <c r="R3762" s="9">
        <f t="shared" si="586"/>
        <v>0.52530092592496658</v>
      </c>
      <c r="S3762" t="b">
        <v>0</v>
      </c>
      <c r="T3762">
        <v>91</v>
      </c>
      <c r="U3762">
        <f t="shared" si="587"/>
        <v>91</v>
      </c>
      <c r="V3762" t="str">
        <f t="shared" si="588"/>
        <v/>
      </c>
      <c r="W3762" t="b">
        <v>1</v>
      </c>
      <c r="X3762" t="s">
        <v>8303</v>
      </c>
      <c r="Y3762" s="3">
        <f t="shared" si="589"/>
        <v>1.010154</v>
      </c>
      <c r="Z3762" s="4">
        <f t="shared" si="582"/>
        <v>55.502967032967035</v>
      </c>
      <c r="AA3762" t="s">
        <v>8313</v>
      </c>
      <c r="AB3762" t="s">
        <v>8355</v>
      </c>
      <c r="AC3762">
        <f>1</f>
        <v>1</v>
      </c>
    </row>
    <row r="3763" spans="1:29" ht="57.6" x14ac:dyDescent="0.3">
      <c r="A3763">
        <v>3761</v>
      </c>
      <c r="B3763" s="1" t="s">
        <v>3758</v>
      </c>
      <c r="C3763" s="1" t="s">
        <v>7871</v>
      </c>
      <c r="D3763">
        <v>500</v>
      </c>
      <c r="E3763">
        <f>VLOOKUP(D3763,LU_A!$C$2:$D$13,1,TRUE)</f>
        <v>0</v>
      </c>
      <c r="F3763" t="str">
        <f>VLOOKUP($D3763,LU_A!$C$2:$D$13,2,TRUE)</f>
        <v>SmA</v>
      </c>
      <c r="G3763">
        <v>500</v>
      </c>
      <c r="H3763" t="s">
        <v>8219</v>
      </c>
      <c r="I3763" t="s">
        <v>8225</v>
      </c>
      <c r="J3763" t="s">
        <v>8247</v>
      </c>
      <c r="K3763">
        <v>1439247600</v>
      </c>
      <c r="L3763" s="8">
        <f t="shared" si="580"/>
        <v>42226.958333333328</v>
      </c>
      <c r="M3763" s="8">
        <f t="shared" si="583"/>
        <v>42226</v>
      </c>
      <c r="N3763" s="9">
        <f t="shared" si="584"/>
        <v>0.95833333332848269</v>
      </c>
      <c r="O3763">
        <v>1434625937</v>
      </c>
      <c r="P3763" s="8">
        <f t="shared" si="581"/>
        <v>42173.466863425929</v>
      </c>
      <c r="Q3763" s="8">
        <f t="shared" si="585"/>
        <v>42173</v>
      </c>
      <c r="R3763" s="9">
        <f t="shared" si="586"/>
        <v>0.46686342592875008</v>
      </c>
      <c r="S3763" t="b">
        <v>0</v>
      </c>
      <c r="T3763">
        <v>3</v>
      </c>
      <c r="U3763">
        <f t="shared" si="587"/>
        <v>3</v>
      </c>
      <c r="V3763" t="str">
        <f t="shared" si="588"/>
        <v/>
      </c>
      <c r="W3763" t="b">
        <v>1</v>
      </c>
      <c r="X3763" t="s">
        <v>8303</v>
      </c>
      <c r="Y3763" s="3">
        <f t="shared" si="589"/>
        <v>1</v>
      </c>
      <c r="Z3763" s="4">
        <f t="shared" si="582"/>
        <v>166.66666666666666</v>
      </c>
      <c r="AA3763" t="s">
        <v>8313</v>
      </c>
      <c r="AB3763" t="s">
        <v>8355</v>
      </c>
      <c r="AC3763">
        <f>1</f>
        <v>1</v>
      </c>
    </row>
    <row r="3764" spans="1:29" ht="43.2" x14ac:dyDescent="0.3">
      <c r="A3764">
        <v>3762</v>
      </c>
      <c r="B3764" s="1" t="s">
        <v>3759</v>
      </c>
      <c r="C3764" s="1" t="s">
        <v>7872</v>
      </c>
      <c r="D3764">
        <v>1250</v>
      </c>
      <c r="E3764">
        <f>VLOOKUP(D3764,LU_A!$C$2:$D$13,1,TRUE)</f>
        <v>1000</v>
      </c>
      <c r="F3764" t="str">
        <f>VLOOKUP($D3764,LU_A!$C$2:$D$13,2,TRUE)</f>
        <v>SmB</v>
      </c>
      <c r="G3764">
        <v>1328</v>
      </c>
      <c r="H3764" t="s">
        <v>8219</v>
      </c>
      <c r="I3764" t="s">
        <v>8225</v>
      </c>
      <c r="J3764" t="s">
        <v>8247</v>
      </c>
      <c r="K3764">
        <v>1438543889</v>
      </c>
      <c r="L3764" s="8">
        <f t="shared" si="580"/>
        <v>42218.813530092593</v>
      </c>
      <c r="M3764" s="8">
        <f t="shared" si="583"/>
        <v>42218</v>
      </c>
      <c r="N3764" s="9">
        <f t="shared" si="584"/>
        <v>0.81353009259328246</v>
      </c>
      <c r="O3764">
        <v>1436383889</v>
      </c>
      <c r="P3764" s="8">
        <f t="shared" si="581"/>
        <v>42193.813530092593</v>
      </c>
      <c r="Q3764" s="8">
        <f t="shared" si="585"/>
        <v>42193</v>
      </c>
      <c r="R3764" s="9">
        <f t="shared" si="586"/>
        <v>0.81353009259328246</v>
      </c>
      <c r="S3764" t="b">
        <v>0</v>
      </c>
      <c r="T3764">
        <v>28</v>
      </c>
      <c r="U3764">
        <f t="shared" si="587"/>
        <v>28</v>
      </c>
      <c r="V3764" t="str">
        <f t="shared" si="588"/>
        <v/>
      </c>
      <c r="W3764" t="b">
        <v>1</v>
      </c>
      <c r="X3764" t="s">
        <v>8303</v>
      </c>
      <c r="Y3764" s="3">
        <f t="shared" si="589"/>
        <v>1.0624</v>
      </c>
      <c r="Z3764" s="4">
        <f t="shared" si="582"/>
        <v>47.428571428571431</v>
      </c>
      <c r="AA3764" t="s">
        <v>8313</v>
      </c>
      <c r="AB3764" t="s">
        <v>8355</v>
      </c>
      <c r="AC3764">
        <f>1</f>
        <v>1</v>
      </c>
    </row>
    <row r="3765" spans="1:29" ht="28.8" x14ac:dyDescent="0.3">
      <c r="A3765">
        <v>3763</v>
      </c>
      <c r="B3765" s="1" t="s">
        <v>3760</v>
      </c>
      <c r="C3765" s="1" t="s">
        <v>7873</v>
      </c>
      <c r="D3765">
        <v>5000</v>
      </c>
      <c r="E3765">
        <f>VLOOKUP(D3765,LU_A!$C$2:$D$13,1,TRUE)</f>
        <v>5000</v>
      </c>
      <c r="F3765" t="str">
        <f>VLOOKUP($D3765,LU_A!$C$2:$D$13,2,TRUE)</f>
        <v>SmC</v>
      </c>
      <c r="G3765">
        <v>5000</v>
      </c>
      <c r="H3765" t="s">
        <v>8219</v>
      </c>
      <c r="I3765" t="s">
        <v>8224</v>
      </c>
      <c r="J3765" t="s">
        <v>8246</v>
      </c>
      <c r="K3765">
        <v>1427907626</v>
      </c>
      <c r="L3765" s="8">
        <f t="shared" si="580"/>
        <v>42095.708634259259</v>
      </c>
      <c r="M3765" s="8">
        <f t="shared" si="583"/>
        <v>42095</v>
      </c>
      <c r="N3765" s="9">
        <f t="shared" si="584"/>
        <v>0.70863425925927004</v>
      </c>
      <c r="O3765">
        <v>1425319226</v>
      </c>
      <c r="P3765" s="8">
        <f t="shared" si="581"/>
        <v>42065.750300925924</v>
      </c>
      <c r="Q3765" s="8">
        <f t="shared" si="585"/>
        <v>42065</v>
      </c>
      <c r="R3765" s="9">
        <f t="shared" si="586"/>
        <v>0.75030092592351139</v>
      </c>
      <c r="S3765" t="b">
        <v>0</v>
      </c>
      <c r="T3765">
        <v>77</v>
      </c>
      <c r="U3765">
        <f t="shared" si="587"/>
        <v>77</v>
      </c>
      <c r="V3765" t="str">
        <f t="shared" si="588"/>
        <v/>
      </c>
      <c r="W3765" t="b">
        <v>1</v>
      </c>
      <c r="X3765" t="s">
        <v>8303</v>
      </c>
      <c r="Y3765" s="3">
        <f t="shared" si="589"/>
        <v>1</v>
      </c>
      <c r="Z3765" s="4">
        <f t="shared" si="582"/>
        <v>64.935064935064929</v>
      </c>
      <c r="AA3765" t="s">
        <v>8313</v>
      </c>
      <c r="AB3765" t="s">
        <v>8355</v>
      </c>
      <c r="AC3765">
        <f>1</f>
        <v>1</v>
      </c>
    </row>
    <row r="3766" spans="1:29" ht="43.2" x14ac:dyDescent="0.3">
      <c r="A3766">
        <v>3764</v>
      </c>
      <c r="B3766" s="1" t="s">
        <v>3761</v>
      </c>
      <c r="C3766" s="1" t="s">
        <v>7874</v>
      </c>
      <c r="D3766">
        <v>1500</v>
      </c>
      <c r="E3766">
        <f>VLOOKUP(D3766,LU_A!$C$2:$D$13,1,TRUE)</f>
        <v>1000</v>
      </c>
      <c r="F3766" t="str">
        <f>VLOOKUP($D3766,LU_A!$C$2:$D$13,2,TRUE)</f>
        <v>SmB</v>
      </c>
      <c r="G3766">
        <v>1500</v>
      </c>
      <c r="H3766" t="s">
        <v>8219</v>
      </c>
      <c r="I3766" t="s">
        <v>8224</v>
      </c>
      <c r="J3766" t="s">
        <v>8246</v>
      </c>
      <c r="K3766">
        <v>1464482160</v>
      </c>
      <c r="L3766" s="8">
        <f t="shared" si="580"/>
        <v>42519.024999999994</v>
      </c>
      <c r="M3766" s="8">
        <f t="shared" si="583"/>
        <v>42519</v>
      </c>
      <c r="N3766" s="9">
        <f t="shared" si="584"/>
        <v>2.4999999994179234E-2</v>
      </c>
      <c r="O3766">
        <v>1462824832</v>
      </c>
      <c r="P3766" s="8">
        <f t="shared" si="581"/>
        <v>42499.842962962968</v>
      </c>
      <c r="Q3766" s="8">
        <f t="shared" si="585"/>
        <v>42499</v>
      </c>
      <c r="R3766" s="9">
        <f t="shared" si="586"/>
        <v>0.84296296296815854</v>
      </c>
      <c r="S3766" t="b">
        <v>0</v>
      </c>
      <c r="T3766">
        <v>27</v>
      </c>
      <c r="U3766">
        <f t="shared" si="587"/>
        <v>27</v>
      </c>
      <c r="V3766" t="str">
        <f t="shared" si="588"/>
        <v/>
      </c>
      <c r="W3766" t="b">
        <v>1</v>
      </c>
      <c r="X3766" t="s">
        <v>8303</v>
      </c>
      <c r="Y3766" s="3">
        <f t="shared" si="589"/>
        <v>1</v>
      </c>
      <c r="Z3766" s="4">
        <f t="shared" si="582"/>
        <v>55.555555555555557</v>
      </c>
      <c r="AA3766" t="s">
        <v>8313</v>
      </c>
      <c r="AB3766" t="s">
        <v>8355</v>
      </c>
      <c r="AC3766">
        <f>1</f>
        <v>1</v>
      </c>
    </row>
    <row r="3767" spans="1:29" ht="43.2" x14ac:dyDescent="0.3">
      <c r="A3767">
        <v>3765</v>
      </c>
      <c r="B3767" s="1" t="s">
        <v>3762</v>
      </c>
      <c r="C3767" s="1" t="s">
        <v>7875</v>
      </c>
      <c r="D3767">
        <v>7000</v>
      </c>
      <c r="E3767">
        <f>VLOOKUP(D3767,LU_A!$C$2:$D$13,1,TRUE)</f>
        <v>5000</v>
      </c>
      <c r="F3767" t="str">
        <f>VLOOKUP($D3767,LU_A!$C$2:$D$13,2,TRUE)</f>
        <v>SmC</v>
      </c>
      <c r="G3767">
        <v>7942</v>
      </c>
      <c r="H3767" t="s">
        <v>8219</v>
      </c>
      <c r="I3767" t="s">
        <v>8224</v>
      </c>
      <c r="J3767" t="s">
        <v>8246</v>
      </c>
      <c r="K3767">
        <v>1406745482</v>
      </c>
      <c r="L3767" s="8">
        <f t="shared" si="580"/>
        <v>41850.776412037041</v>
      </c>
      <c r="M3767" s="8">
        <f t="shared" si="583"/>
        <v>41850</v>
      </c>
      <c r="N3767" s="9">
        <f t="shared" si="584"/>
        <v>0.77641203704115469</v>
      </c>
      <c r="O3767">
        <v>1404153482</v>
      </c>
      <c r="P3767" s="8">
        <f t="shared" si="581"/>
        <v>41820.776412037041</v>
      </c>
      <c r="Q3767" s="8">
        <f t="shared" si="585"/>
        <v>41820</v>
      </c>
      <c r="R3767" s="9">
        <f t="shared" si="586"/>
        <v>0.77641203704115469</v>
      </c>
      <c r="S3767" t="b">
        <v>0</v>
      </c>
      <c r="T3767">
        <v>107</v>
      </c>
      <c r="U3767">
        <f t="shared" si="587"/>
        <v>107</v>
      </c>
      <c r="V3767" t="str">
        <f t="shared" si="588"/>
        <v/>
      </c>
      <c r="W3767" t="b">
        <v>1</v>
      </c>
      <c r="X3767" t="s">
        <v>8303</v>
      </c>
      <c r="Y3767" s="3">
        <f t="shared" si="589"/>
        <v>1.1345714285714286</v>
      </c>
      <c r="Z3767" s="4">
        <f t="shared" si="582"/>
        <v>74.224299065420567</v>
      </c>
      <c r="AA3767" t="s">
        <v>8313</v>
      </c>
      <c r="AB3767" t="s">
        <v>8355</v>
      </c>
      <c r="AC3767">
        <f>1</f>
        <v>1</v>
      </c>
    </row>
    <row r="3768" spans="1:29" ht="43.2" x14ac:dyDescent="0.3">
      <c r="A3768">
        <v>3766</v>
      </c>
      <c r="B3768" s="1" t="s">
        <v>3763</v>
      </c>
      <c r="C3768" s="1" t="s">
        <v>7876</v>
      </c>
      <c r="D3768">
        <v>10000</v>
      </c>
      <c r="E3768">
        <f>VLOOKUP(D3768,LU_A!$C$2:$D$13,1,TRUE)</f>
        <v>10000</v>
      </c>
      <c r="F3768" t="str">
        <f>VLOOKUP($D3768,LU_A!$C$2:$D$13,2,TRUE)</f>
        <v>SmD</v>
      </c>
      <c r="G3768">
        <v>10265.01</v>
      </c>
      <c r="H3768" t="s">
        <v>8219</v>
      </c>
      <c r="I3768" t="s">
        <v>8224</v>
      </c>
      <c r="J3768" t="s">
        <v>8246</v>
      </c>
      <c r="K3768">
        <v>1404360045</v>
      </c>
      <c r="L3768" s="8">
        <f t="shared" si="580"/>
        <v>41823.167187500003</v>
      </c>
      <c r="M3768" s="8">
        <f t="shared" si="583"/>
        <v>41823</v>
      </c>
      <c r="N3768" s="9">
        <f t="shared" si="584"/>
        <v>0.16718750000291038</v>
      </c>
      <c r="O3768">
        <v>1401336045</v>
      </c>
      <c r="P3768" s="8">
        <f t="shared" si="581"/>
        <v>41788.167187500003</v>
      </c>
      <c r="Q3768" s="8">
        <f t="shared" si="585"/>
        <v>41788</v>
      </c>
      <c r="R3768" s="9">
        <f t="shared" si="586"/>
        <v>0.16718750000291038</v>
      </c>
      <c r="S3768" t="b">
        <v>0</v>
      </c>
      <c r="T3768">
        <v>96</v>
      </c>
      <c r="U3768">
        <f t="shared" si="587"/>
        <v>96</v>
      </c>
      <c r="V3768" t="str">
        <f t="shared" si="588"/>
        <v/>
      </c>
      <c r="W3768" t="b">
        <v>1</v>
      </c>
      <c r="X3768" t="s">
        <v>8303</v>
      </c>
      <c r="Y3768" s="3">
        <f t="shared" si="589"/>
        <v>1.0265010000000001</v>
      </c>
      <c r="Z3768" s="4">
        <f t="shared" si="582"/>
        <v>106.9271875</v>
      </c>
      <c r="AA3768" t="s">
        <v>8313</v>
      </c>
      <c r="AB3768" t="s">
        <v>8355</v>
      </c>
      <c r="AC3768">
        <f>1</f>
        <v>1</v>
      </c>
    </row>
    <row r="3769" spans="1:29" ht="43.2" x14ac:dyDescent="0.3">
      <c r="A3769">
        <v>3767</v>
      </c>
      <c r="B3769" s="1" t="s">
        <v>3764</v>
      </c>
      <c r="C3769" s="1" t="s">
        <v>7877</v>
      </c>
      <c r="D3769">
        <v>2000</v>
      </c>
      <c r="E3769">
        <f>VLOOKUP(D3769,LU_A!$C$2:$D$13,1,TRUE)</f>
        <v>1000</v>
      </c>
      <c r="F3769" t="str">
        <f>VLOOKUP($D3769,LU_A!$C$2:$D$13,2,TRUE)</f>
        <v>SmB</v>
      </c>
      <c r="G3769">
        <v>2335</v>
      </c>
      <c r="H3769" t="s">
        <v>8219</v>
      </c>
      <c r="I3769" t="s">
        <v>8224</v>
      </c>
      <c r="J3769" t="s">
        <v>8246</v>
      </c>
      <c r="K3769">
        <v>1425185940</v>
      </c>
      <c r="L3769" s="8">
        <f t="shared" si="580"/>
        <v>42064.207638888889</v>
      </c>
      <c r="M3769" s="8">
        <f t="shared" si="583"/>
        <v>42064</v>
      </c>
      <c r="N3769" s="9">
        <f t="shared" si="584"/>
        <v>0.20763888888905058</v>
      </c>
      <c r="O3769">
        <v>1423960097</v>
      </c>
      <c r="P3769" s="8">
        <f t="shared" si="581"/>
        <v>42050.019641203704</v>
      </c>
      <c r="Q3769" s="8">
        <f t="shared" si="585"/>
        <v>42050</v>
      </c>
      <c r="R3769" s="9">
        <f t="shared" si="586"/>
        <v>1.9641203703940846E-2</v>
      </c>
      <c r="S3769" t="b">
        <v>0</v>
      </c>
      <c r="T3769">
        <v>56</v>
      </c>
      <c r="U3769">
        <f t="shared" si="587"/>
        <v>56</v>
      </c>
      <c r="V3769" t="str">
        <f t="shared" si="588"/>
        <v/>
      </c>
      <c r="W3769" t="b">
        <v>1</v>
      </c>
      <c r="X3769" t="s">
        <v>8303</v>
      </c>
      <c r="Y3769" s="3">
        <f t="shared" si="589"/>
        <v>1.1675</v>
      </c>
      <c r="Z3769" s="4">
        <f t="shared" si="582"/>
        <v>41.696428571428569</v>
      </c>
      <c r="AA3769" t="s">
        <v>8313</v>
      </c>
      <c r="AB3769" t="s">
        <v>8355</v>
      </c>
      <c r="AC3769">
        <f>1</f>
        <v>1</v>
      </c>
    </row>
    <row r="3770" spans="1:29" ht="43.2" x14ac:dyDescent="0.3">
      <c r="A3770">
        <v>3768</v>
      </c>
      <c r="B3770" s="1" t="s">
        <v>3765</v>
      </c>
      <c r="C3770" s="1" t="s">
        <v>7878</v>
      </c>
      <c r="D3770">
        <v>4000</v>
      </c>
      <c r="E3770">
        <f>VLOOKUP(D3770,LU_A!$C$2:$D$13,1,TRUE)</f>
        <v>1000</v>
      </c>
      <c r="F3770" t="str">
        <f>VLOOKUP($D3770,LU_A!$C$2:$D$13,2,TRUE)</f>
        <v>SmB</v>
      </c>
      <c r="G3770">
        <v>4306.1099999999997</v>
      </c>
      <c r="H3770" t="s">
        <v>8219</v>
      </c>
      <c r="I3770" t="s">
        <v>8224</v>
      </c>
      <c r="J3770" t="s">
        <v>8246</v>
      </c>
      <c r="K3770">
        <v>1402594090</v>
      </c>
      <c r="L3770" s="8">
        <f t="shared" si="580"/>
        <v>41802.727893518517</v>
      </c>
      <c r="M3770" s="8">
        <f t="shared" si="583"/>
        <v>41802</v>
      </c>
      <c r="N3770" s="9">
        <f t="shared" si="584"/>
        <v>0.72789351851679385</v>
      </c>
      <c r="O3770">
        <v>1400002090</v>
      </c>
      <c r="P3770" s="8">
        <f t="shared" si="581"/>
        <v>41772.727893518517</v>
      </c>
      <c r="Q3770" s="8">
        <f t="shared" si="585"/>
        <v>41772</v>
      </c>
      <c r="R3770" s="9">
        <f t="shared" si="586"/>
        <v>0.72789351851679385</v>
      </c>
      <c r="S3770" t="b">
        <v>0</v>
      </c>
      <c r="T3770">
        <v>58</v>
      </c>
      <c r="U3770">
        <f t="shared" si="587"/>
        <v>58</v>
      </c>
      <c r="V3770" t="str">
        <f t="shared" si="588"/>
        <v/>
      </c>
      <c r="W3770" t="b">
        <v>1</v>
      </c>
      <c r="X3770" t="s">
        <v>8303</v>
      </c>
      <c r="Y3770" s="3">
        <f t="shared" si="589"/>
        <v>1.0765274999999999</v>
      </c>
      <c r="Z3770" s="4">
        <f t="shared" si="582"/>
        <v>74.243275862068955</v>
      </c>
      <c r="AA3770" t="s">
        <v>8313</v>
      </c>
      <c r="AB3770" t="s">
        <v>8355</v>
      </c>
      <c r="AC3770">
        <f>1</f>
        <v>1</v>
      </c>
    </row>
    <row r="3771" spans="1:29" ht="43.2" x14ac:dyDescent="0.3">
      <c r="A3771">
        <v>3769</v>
      </c>
      <c r="B3771" s="1" t="s">
        <v>3766</v>
      </c>
      <c r="C3771" s="1" t="s">
        <v>7879</v>
      </c>
      <c r="D3771">
        <v>1100</v>
      </c>
      <c r="E3771">
        <f>VLOOKUP(D3771,LU_A!$C$2:$D$13,1,TRUE)</f>
        <v>1000</v>
      </c>
      <c r="F3771" t="str">
        <f>VLOOKUP($D3771,LU_A!$C$2:$D$13,2,TRUE)</f>
        <v>SmB</v>
      </c>
      <c r="G3771">
        <v>1100</v>
      </c>
      <c r="H3771" t="s">
        <v>8219</v>
      </c>
      <c r="I3771" t="s">
        <v>8224</v>
      </c>
      <c r="J3771" t="s">
        <v>8246</v>
      </c>
      <c r="K3771">
        <v>1460730079</v>
      </c>
      <c r="L3771" s="8">
        <f t="shared" si="580"/>
        <v>42475.598136574074</v>
      </c>
      <c r="M3771" s="8">
        <f t="shared" si="583"/>
        <v>42475</v>
      </c>
      <c r="N3771" s="9">
        <f t="shared" si="584"/>
        <v>0.59813657407357823</v>
      </c>
      <c r="O3771">
        <v>1458138079</v>
      </c>
      <c r="P3771" s="8">
        <f t="shared" si="581"/>
        <v>42445.598136574074</v>
      </c>
      <c r="Q3771" s="8">
        <f t="shared" si="585"/>
        <v>42445</v>
      </c>
      <c r="R3771" s="9">
        <f t="shared" si="586"/>
        <v>0.59813657407357823</v>
      </c>
      <c r="S3771" t="b">
        <v>0</v>
      </c>
      <c r="T3771">
        <v>15</v>
      </c>
      <c r="U3771">
        <f t="shared" si="587"/>
        <v>15</v>
      </c>
      <c r="V3771" t="str">
        <f t="shared" si="588"/>
        <v/>
      </c>
      <c r="W3771" t="b">
        <v>1</v>
      </c>
      <c r="X3771" t="s">
        <v>8303</v>
      </c>
      <c r="Y3771" s="3">
        <f t="shared" si="589"/>
        <v>1</v>
      </c>
      <c r="Z3771" s="4">
        <f t="shared" si="582"/>
        <v>73.333333333333329</v>
      </c>
      <c r="AA3771" t="s">
        <v>8313</v>
      </c>
      <c r="AB3771" t="s">
        <v>8355</v>
      </c>
      <c r="AC3771">
        <f>1</f>
        <v>1</v>
      </c>
    </row>
    <row r="3772" spans="1:29" ht="43.2" x14ac:dyDescent="0.3">
      <c r="A3772">
        <v>3770</v>
      </c>
      <c r="B3772" s="1" t="s">
        <v>3767</v>
      </c>
      <c r="C3772" s="1" t="s">
        <v>7880</v>
      </c>
      <c r="D3772">
        <v>2000</v>
      </c>
      <c r="E3772">
        <f>VLOOKUP(D3772,LU_A!$C$2:$D$13,1,TRUE)</f>
        <v>1000</v>
      </c>
      <c r="F3772" t="str">
        <f>VLOOKUP($D3772,LU_A!$C$2:$D$13,2,TRUE)</f>
        <v>SmB</v>
      </c>
      <c r="G3772">
        <v>2000</v>
      </c>
      <c r="H3772" t="s">
        <v>8219</v>
      </c>
      <c r="I3772" t="s">
        <v>8225</v>
      </c>
      <c r="J3772" t="s">
        <v>8247</v>
      </c>
      <c r="K3772">
        <v>1434234010</v>
      </c>
      <c r="L3772" s="8">
        <f t="shared" si="580"/>
        <v>42168.930671296301</v>
      </c>
      <c r="M3772" s="8">
        <f t="shared" si="583"/>
        <v>42168</v>
      </c>
      <c r="N3772" s="9">
        <f t="shared" si="584"/>
        <v>0.93067129630071577</v>
      </c>
      <c r="O3772">
        <v>1431642010</v>
      </c>
      <c r="P3772" s="8">
        <f t="shared" si="581"/>
        <v>42138.930671296301</v>
      </c>
      <c r="Q3772" s="8">
        <f t="shared" si="585"/>
        <v>42138</v>
      </c>
      <c r="R3772" s="9">
        <f t="shared" si="586"/>
        <v>0.93067129630071577</v>
      </c>
      <c r="S3772" t="b">
        <v>0</v>
      </c>
      <c r="T3772">
        <v>20</v>
      </c>
      <c r="U3772">
        <f t="shared" si="587"/>
        <v>20</v>
      </c>
      <c r="V3772" t="str">
        <f t="shared" si="588"/>
        <v/>
      </c>
      <c r="W3772" t="b">
        <v>1</v>
      </c>
      <c r="X3772" t="s">
        <v>8303</v>
      </c>
      <c r="Y3772" s="3">
        <f t="shared" si="589"/>
        <v>1</v>
      </c>
      <c r="Z3772" s="4">
        <f t="shared" si="582"/>
        <v>100</v>
      </c>
      <c r="AA3772" t="s">
        <v>8313</v>
      </c>
      <c r="AB3772" t="s">
        <v>8355</v>
      </c>
      <c r="AC3772">
        <f>1</f>
        <v>1</v>
      </c>
    </row>
    <row r="3773" spans="1:29" ht="28.8" x14ac:dyDescent="0.3">
      <c r="A3773">
        <v>3771</v>
      </c>
      <c r="B3773" s="1" t="s">
        <v>3768</v>
      </c>
      <c r="C3773" s="1" t="s">
        <v>7881</v>
      </c>
      <c r="D3773">
        <v>1000</v>
      </c>
      <c r="E3773">
        <f>VLOOKUP(D3773,LU_A!$C$2:$D$13,1,TRUE)</f>
        <v>1000</v>
      </c>
      <c r="F3773" t="str">
        <f>VLOOKUP($D3773,LU_A!$C$2:$D$13,2,TRUE)</f>
        <v>SmB</v>
      </c>
      <c r="G3773">
        <v>1460</v>
      </c>
      <c r="H3773" t="s">
        <v>8219</v>
      </c>
      <c r="I3773" t="s">
        <v>8224</v>
      </c>
      <c r="J3773" t="s">
        <v>8246</v>
      </c>
      <c r="K3773">
        <v>1463529600</v>
      </c>
      <c r="L3773" s="8">
        <f t="shared" si="580"/>
        <v>42508</v>
      </c>
      <c r="M3773" s="8">
        <f t="shared" si="583"/>
        <v>42508</v>
      </c>
      <c r="N3773" s="9">
        <f t="shared" si="584"/>
        <v>0</v>
      </c>
      <c r="O3773">
        <v>1462307652</v>
      </c>
      <c r="P3773" s="8">
        <f t="shared" si="581"/>
        <v>42493.857083333336</v>
      </c>
      <c r="Q3773" s="8">
        <f t="shared" si="585"/>
        <v>42493</v>
      </c>
      <c r="R3773" s="9">
        <f t="shared" si="586"/>
        <v>0.85708333333604969</v>
      </c>
      <c r="S3773" t="b">
        <v>0</v>
      </c>
      <c r="T3773">
        <v>38</v>
      </c>
      <c r="U3773">
        <f t="shared" si="587"/>
        <v>38</v>
      </c>
      <c r="V3773" t="str">
        <f t="shared" si="588"/>
        <v/>
      </c>
      <c r="W3773" t="b">
        <v>1</v>
      </c>
      <c r="X3773" t="s">
        <v>8303</v>
      </c>
      <c r="Y3773" s="3">
        <f t="shared" si="589"/>
        <v>1.46</v>
      </c>
      <c r="Z3773" s="4">
        <f t="shared" si="582"/>
        <v>38.421052631578945</v>
      </c>
      <c r="AA3773" t="s">
        <v>8313</v>
      </c>
      <c r="AB3773" t="s">
        <v>8355</v>
      </c>
      <c r="AC3773">
        <f>1</f>
        <v>1</v>
      </c>
    </row>
    <row r="3774" spans="1:29" ht="43.2" x14ac:dyDescent="0.3">
      <c r="A3774">
        <v>3772</v>
      </c>
      <c r="B3774" s="1" t="s">
        <v>3769</v>
      </c>
      <c r="C3774" s="1" t="s">
        <v>7882</v>
      </c>
      <c r="D3774">
        <v>5000</v>
      </c>
      <c r="E3774">
        <f>VLOOKUP(D3774,LU_A!$C$2:$D$13,1,TRUE)</f>
        <v>5000</v>
      </c>
      <c r="F3774" t="str">
        <f>VLOOKUP($D3774,LU_A!$C$2:$D$13,2,TRUE)</f>
        <v>SmC</v>
      </c>
      <c r="G3774">
        <v>5510</v>
      </c>
      <c r="H3774" t="s">
        <v>8219</v>
      </c>
      <c r="I3774" t="s">
        <v>8224</v>
      </c>
      <c r="J3774" t="s">
        <v>8246</v>
      </c>
      <c r="K3774">
        <v>1480399200</v>
      </c>
      <c r="L3774" s="8">
        <f t="shared" si="580"/>
        <v>42703.25</v>
      </c>
      <c r="M3774" s="8">
        <f t="shared" si="583"/>
        <v>42703</v>
      </c>
      <c r="N3774" s="9">
        <f t="shared" si="584"/>
        <v>0.25</v>
      </c>
      <c r="O3774">
        <v>1478616506</v>
      </c>
      <c r="P3774" s="8">
        <f t="shared" si="581"/>
        <v>42682.616967592592</v>
      </c>
      <c r="Q3774" s="8">
        <f t="shared" si="585"/>
        <v>42682</v>
      </c>
      <c r="R3774" s="9">
        <f t="shared" si="586"/>
        <v>0.61696759259211831</v>
      </c>
      <c r="S3774" t="b">
        <v>0</v>
      </c>
      <c r="T3774">
        <v>33</v>
      </c>
      <c r="U3774">
        <f t="shared" si="587"/>
        <v>33</v>
      </c>
      <c r="V3774" t="str">
        <f t="shared" si="588"/>
        <v/>
      </c>
      <c r="W3774" t="b">
        <v>1</v>
      </c>
      <c r="X3774" t="s">
        <v>8303</v>
      </c>
      <c r="Y3774" s="3">
        <f t="shared" si="589"/>
        <v>1.1020000000000001</v>
      </c>
      <c r="Z3774" s="4">
        <f t="shared" si="582"/>
        <v>166.96969696969697</v>
      </c>
      <c r="AA3774" t="s">
        <v>8313</v>
      </c>
      <c r="AB3774" t="s">
        <v>8355</v>
      </c>
      <c r="AC3774">
        <f>1</f>
        <v>1</v>
      </c>
    </row>
    <row r="3775" spans="1:29" ht="28.8" x14ac:dyDescent="0.3">
      <c r="A3775">
        <v>3773</v>
      </c>
      <c r="B3775" s="1" t="s">
        <v>3770</v>
      </c>
      <c r="C3775" s="1" t="s">
        <v>7883</v>
      </c>
      <c r="D3775">
        <v>5000</v>
      </c>
      <c r="E3775">
        <f>VLOOKUP(D3775,LU_A!$C$2:$D$13,1,TRUE)</f>
        <v>5000</v>
      </c>
      <c r="F3775" t="str">
        <f>VLOOKUP($D3775,LU_A!$C$2:$D$13,2,TRUE)</f>
        <v>SmC</v>
      </c>
      <c r="G3775">
        <v>5410</v>
      </c>
      <c r="H3775" t="s">
        <v>8219</v>
      </c>
      <c r="I3775" t="s">
        <v>8224</v>
      </c>
      <c r="J3775" t="s">
        <v>8246</v>
      </c>
      <c r="K3775">
        <v>1479175680</v>
      </c>
      <c r="L3775" s="8">
        <f t="shared" si="580"/>
        <v>42689.088888888888</v>
      </c>
      <c r="M3775" s="8">
        <f t="shared" si="583"/>
        <v>42689</v>
      </c>
      <c r="N3775" s="9">
        <f t="shared" si="584"/>
        <v>8.8888888887595385E-2</v>
      </c>
      <c r="O3775">
        <v>1476317247</v>
      </c>
      <c r="P3775" s="8">
        <f t="shared" si="581"/>
        <v>42656.005173611105</v>
      </c>
      <c r="Q3775" s="8">
        <f t="shared" si="585"/>
        <v>42656</v>
      </c>
      <c r="R3775" s="9">
        <f t="shared" si="586"/>
        <v>5.1736111054196954E-3</v>
      </c>
      <c r="S3775" t="b">
        <v>0</v>
      </c>
      <c r="T3775">
        <v>57</v>
      </c>
      <c r="U3775">
        <f t="shared" si="587"/>
        <v>57</v>
      </c>
      <c r="V3775" t="str">
        <f t="shared" si="588"/>
        <v/>
      </c>
      <c r="W3775" t="b">
        <v>1</v>
      </c>
      <c r="X3775" t="s">
        <v>8303</v>
      </c>
      <c r="Y3775" s="3">
        <f t="shared" si="589"/>
        <v>1.0820000000000001</v>
      </c>
      <c r="Z3775" s="4">
        <f t="shared" si="582"/>
        <v>94.912280701754383</v>
      </c>
      <c r="AA3775" t="s">
        <v>8313</v>
      </c>
      <c r="AB3775" t="s">
        <v>8355</v>
      </c>
      <c r="AC3775">
        <f>1</f>
        <v>1</v>
      </c>
    </row>
    <row r="3776" spans="1:29" ht="57.6" x14ac:dyDescent="0.3">
      <c r="A3776">
        <v>3774</v>
      </c>
      <c r="B3776" s="1" t="s">
        <v>3771</v>
      </c>
      <c r="C3776" s="1" t="s">
        <v>7884</v>
      </c>
      <c r="D3776">
        <v>2500</v>
      </c>
      <c r="E3776">
        <f>VLOOKUP(D3776,LU_A!$C$2:$D$13,1,TRUE)</f>
        <v>1000</v>
      </c>
      <c r="F3776" t="str">
        <f>VLOOKUP($D3776,LU_A!$C$2:$D$13,2,TRUE)</f>
        <v>SmB</v>
      </c>
      <c r="G3776">
        <v>2500</v>
      </c>
      <c r="H3776" t="s">
        <v>8219</v>
      </c>
      <c r="I3776" t="s">
        <v>8229</v>
      </c>
      <c r="J3776" t="s">
        <v>8251</v>
      </c>
      <c r="K3776">
        <v>1428606055</v>
      </c>
      <c r="L3776" s="8">
        <f t="shared" si="580"/>
        <v>42103.792303240742</v>
      </c>
      <c r="M3776" s="8">
        <f t="shared" si="583"/>
        <v>42103</v>
      </c>
      <c r="N3776" s="9">
        <f t="shared" si="584"/>
        <v>0.79230324074160308</v>
      </c>
      <c r="O3776">
        <v>1427223655</v>
      </c>
      <c r="P3776" s="8">
        <f t="shared" si="581"/>
        <v>42087.792303240742</v>
      </c>
      <c r="Q3776" s="8">
        <f t="shared" si="585"/>
        <v>42087</v>
      </c>
      <c r="R3776" s="9">
        <f t="shared" si="586"/>
        <v>0.79230324074160308</v>
      </c>
      <c r="S3776" t="b">
        <v>0</v>
      </c>
      <c r="T3776">
        <v>25</v>
      </c>
      <c r="U3776">
        <f t="shared" si="587"/>
        <v>25</v>
      </c>
      <c r="V3776" t="str">
        <f t="shared" si="588"/>
        <v/>
      </c>
      <c r="W3776" t="b">
        <v>1</v>
      </c>
      <c r="X3776" t="s">
        <v>8303</v>
      </c>
      <c r="Y3776" s="3">
        <f t="shared" si="589"/>
        <v>1</v>
      </c>
      <c r="Z3776" s="4">
        <f t="shared" si="582"/>
        <v>100</v>
      </c>
      <c r="AA3776" t="s">
        <v>8313</v>
      </c>
      <c r="AB3776" t="s">
        <v>8355</v>
      </c>
      <c r="AC3776">
        <f>1</f>
        <v>1</v>
      </c>
    </row>
    <row r="3777" spans="1:29" ht="43.2" x14ac:dyDescent="0.3">
      <c r="A3777">
        <v>3775</v>
      </c>
      <c r="B3777" s="1" t="s">
        <v>3772</v>
      </c>
      <c r="C3777" s="1" t="s">
        <v>7885</v>
      </c>
      <c r="D3777">
        <v>2000</v>
      </c>
      <c r="E3777">
        <f>VLOOKUP(D3777,LU_A!$C$2:$D$13,1,TRUE)</f>
        <v>1000</v>
      </c>
      <c r="F3777" t="str">
        <f>VLOOKUP($D3777,LU_A!$C$2:$D$13,2,TRUE)</f>
        <v>SmB</v>
      </c>
      <c r="G3777">
        <v>2005</v>
      </c>
      <c r="H3777" t="s">
        <v>8219</v>
      </c>
      <c r="I3777" t="s">
        <v>8224</v>
      </c>
      <c r="J3777" t="s">
        <v>8246</v>
      </c>
      <c r="K3777">
        <v>1428552000</v>
      </c>
      <c r="L3777" s="8">
        <f t="shared" si="580"/>
        <v>42103.166666666672</v>
      </c>
      <c r="M3777" s="8">
        <f t="shared" si="583"/>
        <v>42103</v>
      </c>
      <c r="N3777" s="9">
        <f t="shared" si="584"/>
        <v>0.16666666667151731</v>
      </c>
      <c r="O3777">
        <v>1426199843</v>
      </c>
      <c r="P3777" s="8">
        <f t="shared" si="581"/>
        <v>42075.942627314813</v>
      </c>
      <c r="Q3777" s="8">
        <f t="shared" si="585"/>
        <v>42075</v>
      </c>
      <c r="R3777" s="9">
        <f t="shared" si="586"/>
        <v>0.942627314812853</v>
      </c>
      <c r="S3777" t="b">
        <v>0</v>
      </c>
      <c r="T3777">
        <v>14</v>
      </c>
      <c r="U3777">
        <f t="shared" si="587"/>
        <v>14</v>
      </c>
      <c r="V3777" t="str">
        <f t="shared" si="588"/>
        <v/>
      </c>
      <c r="W3777" t="b">
        <v>1</v>
      </c>
      <c r="X3777" t="s">
        <v>8303</v>
      </c>
      <c r="Y3777" s="3">
        <f t="shared" si="589"/>
        <v>1.0024999999999999</v>
      </c>
      <c r="Z3777" s="4">
        <f t="shared" si="582"/>
        <v>143.21428571428572</v>
      </c>
      <c r="AA3777" t="s">
        <v>8313</v>
      </c>
      <c r="AB3777" t="s">
        <v>8355</v>
      </c>
      <c r="AC3777">
        <f>1</f>
        <v>1</v>
      </c>
    </row>
    <row r="3778" spans="1:29" ht="57.6" x14ac:dyDescent="0.3">
      <c r="A3778">
        <v>3776</v>
      </c>
      <c r="B3778" s="1" t="s">
        <v>3773</v>
      </c>
      <c r="C3778" s="1" t="s">
        <v>7886</v>
      </c>
      <c r="D3778">
        <v>8000</v>
      </c>
      <c r="E3778">
        <f>VLOOKUP(D3778,LU_A!$C$2:$D$13,1,TRUE)</f>
        <v>5000</v>
      </c>
      <c r="F3778" t="str">
        <f>VLOOKUP($D3778,LU_A!$C$2:$D$13,2,TRUE)</f>
        <v>SmC</v>
      </c>
      <c r="G3778">
        <v>8537</v>
      </c>
      <c r="H3778" t="s">
        <v>8219</v>
      </c>
      <c r="I3778" t="s">
        <v>8224</v>
      </c>
      <c r="J3778" t="s">
        <v>8246</v>
      </c>
      <c r="K3778">
        <v>1406854800</v>
      </c>
      <c r="L3778" s="8">
        <f t="shared" ref="L3778:L3841" si="590">(((K3778/60)/60)/24)+DATE(1970,1,1)</f>
        <v>41852.041666666664</v>
      </c>
      <c r="M3778" s="8">
        <f t="shared" si="583"/>
        <v>41852</v>
      </c>
      <c r="N3778" s="9">
        <f t="shared" si="584"/>
        <v>4.1666666664241347E-2</v>
      </c>
      <c r="O3778">
        <v>1403599778</v>
      </c>
      <c r="P3778" s="8">
        <f t="shared" ref="P3778:P3841" si="591">(((O3778/60)/60)/24)+DATE(1970,1,1)</f>
        <v>41814.367800925924</v>
      </c>
      <c r="Q3778" s="8">
        <f t="shared" si="585"/>
        <v>41814</v>
      </c>
      <c r="R3778" s="9">
        <f t="shared" si="586"/>
        <v>0.36780092592380242</v>
      </c>
      <c r="S3778" t="b">
        <v>0</v>
      </c>
      <c r="T3778">
        <v>94</v>
      </c>
      <c r="U3778">
        <f t="shared" si="587"/>
        <v>94</v>
      </c>
      <c r="V3778" t="str">
        <f t="shared" si="588"/>
        <v/>
      </c>
      <c r="W3778" t="b">
        <v>1</v>
      </c>
      <c r="X3778" t="s">
        <v>8303</v>
      </c>
      <c r="Y3778" s="3">
        <f t="shared" si="589"/>
        <v>1.0671250000000001</v>
      </c>
      <c r="Z3778" s="4">
        <f t="shared" ref="Z3778:Z3841" si="592">IFERROR(G3778/T3778," ")</f>
        <v>90.819148936170208</v>
      </c>
      <c r="AA3778" t="s">
        <v>8313</v>
      </c>
      <c r="AB3778" t="s">
        <v>8355</v>
      </c>
      <c r="AC3778">
        <f>1</f>
        <v>1</v>
      </c>
    </row>
    <row r="3779" spans="1:29" ht="43.2" x14ac:dyDescent="0.3">
      <c r="A3779">
        <v>3777</v>
      </c>
      <c r="B3779" s="1" t="s">
        <v>3774</v>
      </c>
      <c r="C3779" s="1" t="s">
        <v>7887</v>
      </c>
      <c r="D3779">
        <v>2000</v>
      </c>
      <c r="E3779">
        <f>VLOOKUP(D3779,LU_A!$C$2:$D$13,1,TRUE)</f>
        <v>1000</v>
      </c>
      <c r="F3779" t="str">
        <f>VLOOKUP($D3779,LU_A!$C$2:$D$13,2,TRUE)</f>
        <v>SmB</v>
      </c>
      <c r="G3779">
        <v>2864</v>
      </c>
      <c r="H3779" t="s">
        <v>8219</v>
      </c>
      <c r="I3779" t="s">
        <v>8224</v>
      </c>
      <c r="J3779" t="s">
        <v>8246</v>
      </c>
      <c r="K3779">
        <v>1411790400</v>
      </c>
      <c r="L3779" s="8">
        <f t="shared" si="590"/>
        <v>41909.166666666664</v>
      </c>
      <c r="M3779" s="8">
        <f t="shared" ref="M3779:M3842" si="593">INT(L3779)</f>
        <v>41909</v>
      </c>
      <c r="N3779" s="9">
        <f t="shared" ref="N3779:N3842" si="594">L3779-M3779</f>
        <v>0.16666666666424135</v>
      </c>
      <c r="O3779">
        <v>1409884821</v>
      </c>
      <c r="P3779" s="8">
        <f t="shared" si="591"/>
        <v>41887.111354166671</v>
      </c>
      <c r="Q3779" s="8">
        <f t="shared" ref="Q3779:Q3842" si="595">INT(P3779)</f>
        <v>41887</v>
      </c>
      <c r="R3779" s="9">
        <f t="shared" ref="R3779:R3842" si="596">P3779-Q3779</f>
        <v>0.11135416667093523</v>
      </c>
      <c r="S3779" t="b">
        <v>0</v>
      </c>
      <c r="T3779">
        <v>59</v>
      </c>
      <c r="U3779">
        <f t="shared" ref="U3779:U3842" si="597">IF(H3779="successful",T3779,"")</f>
        <v>59</v>
      </c>
      <c r="V3779" t="str">
        <f t="shared" ref="V3779:V3842" si="598">IF(H3779="failed",T3779,"")</f>
        <v/>
      </c>
      <c r="W3779" t="b">
        <v>1</v>
      </c>
      <c r="X3779" t="s">
        <v>8303</v>
      </c>
      <c r="Y3779" s="3">
        <f t="shared" ref="Y3779:Y3842" si="599">G3779/D3779</f>
        <v>1.4319999999999999</v>
      </c>
      <c r="Z3779" s="4">
        <f t="shared" si="592"/>
        <v>48.542372881355931</v>
      </c>
      <c r="AA3779" t="s">
        <v>8313</v>
      </c>
      <c r="AB3779" t="s">
        <v>8355</v>
      </c>
      <c r="AC3779">
        <f>1</f>
        <v>1</v>
      </c>
    </row>
    <row r="3780" spans="1:29" ht="28.8" x14ac:dyDescent="0.3">
      <c r="A3780">
        <v>3778</v>
      </c>
      <c r="B3780" s="1" t="s">
        <v>3775</v>
      </c>
      <c r="C3780" s="1" t="s">
        <v>7888</v>
      </c>
      <c r="D3780">
        <v>2400</v>
      </c>
      <c r="E3780">
        <f>VLOOKUP(D3780,LU_A!$C$2:$D$13,1,TRUE)</f>
        <v>1000</v>
      </c>
      <c r="F3780" t="str">
        <f>VLOOKUP($D3780,LU_A!$C$2:$D$13,2,TRUE)</f>
        <v>SmB</v>
      </c>
      <c r="G3780">
        <v>2521</v>
      </c>
      <c r="H3780" t="s">
        <v>8219</v>
      </c>
      <c r="I3780" t="s">
        <v>8224</v>
      </c>
      <c r="J3780" t="s">
        <v>8246</v>
      </c>
      <c r="K3780">
        <v>1423942780</v>
      </c>
      <c r="L3780" s="8">
        <f t="shared" si="590"/>
        <v>42049.819212962961</v>
      </c>
      <c r="M3780" s="8">
        <f t="shared" si="593"/>
        <v>42049</v>
      </c>
      <c r="N3780" s="9">
        <f t="shared" si="594"/>
        <v>0.81921296296059154</v>
      </c>
      <c r="O3780">
        <v>1418758780</v>
      </c>
      <c r="P3780" s="8">
        <f t="shared" si="591"/>
        <v>41989.819212962961</v>
      </c>
      <c r="Q3780" s="8">
        <f t="shared" si="595"/>
        <v>41989</v>
      </c>
      <c r="R3780" s="9">
        <f t="shared" si="596"/>
        <v>0.81921296296059154</v>
      </c>
      <c r="S3780" t="b">
        <v>0</v>
      </c>
      <c r="T3780">
        <v>36</v>
      </c>
      <c r="U3780">
        <f t="shared" si="597"/>
        <v>36</v>
      </c>
      <c r="V3780" t="str">
        <f t="shared" si="598"/>
        <v/>
      </c>
      <c r="W3780" t="b">
        <v>1</v>
      </c>
      <c r="X3780" t="s">
        <v>8303</v>
      </c>
      <c r="Y3780" s="3">
        <f t="shared" si="599"/>
        <v>1.0504166666666668</v>
      </c>
      <c r="Z3780" s="4">
        <f t="shared" si="592"/>
        <v>70.027777777777771</v>
      </c>
      <c r="AA3780" t="s">
        <v>8313</v>
      </c>
      <c r="AB3780" t="s">
        <v>8355</v>
      </c>
      <c r="AC3780">
        <f>1</f>
        <v>1</v>
      </c>
    </row>
    <row r="3781" spans="1:29" ht="28.8" x14ac:dyDescent="0.3">
      <c r="A3781">
        <v>3779</v>
      </c>
      <c r="B3781" s="1" t="s">
        <v>3776</v>
      </c>
      <c r="C3781" s="1" t="s">
        <v>7889</v>
      </c>
      <c r="D3781">
        <v>15000</v>
      </c>
      <c r="E3781">
        <f>VLOOKUP(D3781,LU_A!$C$2:$D$13,1,TRUE)</f>
        <v>15000</v>
      </c>
      <c r="F3781" t="str">
        <f>VLOOKUP($D3781,LU_A!$C$2:$D$13,2,TRUE)</f>
        <v>MedA</v>
      </c>
      <c r="G3781">
        <v>15597</v>
      </c>
      <c r="H3781" t="s">
        <v>8219</v>
      </c>
      <c r="I3781" t="s">
        <v>8224</v>
      </c>
      <c r="J3781" t="s">
        <v>8246</v>
      </c>
      <c r="K3781">
        <v>1459010340</v>
      </c>
      <c r="L3781" s="8">
        <f t="shared" si="590"/>
        <v>42455.693750000006</v>
      </c>
      <c r="M3781" s="8">
        <f t="shared" si="593"/>
        <v>42455</v>
      </c>
      <c r="N3781" s="9">
        <f t="shared" si="594"/>
        <v>0.69375000000582077</v>
      </c>
      <c r="O3781">
        <v>1456421940</v>
      </c>
      <c r="P3781" s="8">
        <f t="shared" si="591"/>
        <v>42425.735416666663</v>
      </c>
      <c r="Q3781" s="8">
        <f t="shared" si="595"/>
        <v>42425</v>
      </c>
      <c r="R3781" s="9">
        <f t="shared" si="596"/>
        <v>0.73541666666278616</v>
      </c>
      <c r="S3781" t="b">
        <v>0</v>
      </c>
      <c r="T3781">
        <v>115</v>
      </c>
      <c r="U3781">
        <f t="shared" si="597"/>
        <v>115</v>
      </c>
      <c r="V3781" t="str">
        <f t="shared" si="598"/>
        <v/>
      </c>
      <c r="W3781" t="b">
        <v>1</v>
      </c>
      <c r="X3781" t="s">
        <v>8303</v>
      </c>
      <c r="Y3781" s="3">
        <f t="shared" si="599"/>
        <v>1.0398000000000001</v>
      </c>
      <c r="Z3781" s="4">
        <f t="shared" si="592"/>
        <v>135.62608695652173</v>
      </c>
      <c r="AA3781" t="s">
        <v>8313</v>
      </c>
      <c r="AB3781" t="s">
        <v>8355</v>
      </c>
      <c r="AC3781">
        <f>1</f>
        <v>1</v>
      </c>
    </row>
    <row r="3782" spans="1:29" ht="43.2" x14ac:dyDescent="0.3">
      <c r="A3782">
        <v>3780</v>
      </c>
      <c r="B3782" s="1" t="s">
        <v>3777</v>
      </c>
      <c r="C3782" s="1" t="s">
        <v>7890</v>
      </c>
      <c r="D3782">
        <v>2500</v>
      </c>
      <c r="E3782">
        <f>VLOOKUP(D3782,LU_A!$C$2:$D$13,1,TRUE)</f>
        <v>1000</v>
      </c>
      <c r="F3782" t="str">
        <f>VLOOKUP($D3782,LU_A!$C$2:$D$13,2,TRUE)</f>
        <v>SmB</v>
      </c>
      <c r="G3782">
        <v>3000</v>
      </c>
      <c r="H3782" t="s">
        <v>8219</v>
      </c>
      <c r="I3782" t="s">
        <v>8224</v>
      </c>
      <c r="J3782" t="s">
        <v>8246</v>
      </c>
      <c r="K3782">
        <v>1436817960</v>
      </c>
      <c r="L3782" s="8">
        <f t="shared" si="590"/>
        <v>42198.837499999994</v>
      </c>
      <c r="M3782" s="8">
        <f t="shared" si="593"/>
        <v>42198</v>
      </c>
      <c r="N3782" s="9">
        <f t="shared" si="594"/>
        <v>0.83749999999417923</v>
      </c>
      <c r="O3782">
        <v>1433999785</v>
      </c>
      <c r="P3782" s="8">
        <f t="shared" si="591"/>
        <v>42166.219733796301</v>
      </c>
      <c r="Q3782" s="8">
        <f t="shared" si="595"/>
        <v>42166</v>
      </c>
      <c r="R3782" s="9">
        <f t="shared" si="596"/>
        <v>0.21973379630071577</v>
      </c>
      <c r="S3782" t="b">
        <v>0</v>
      </c>
      <c r="T3782">
        <v>30</v>
      </c>
      <c r="U3782">
        <f t="shared" si="597"/>
        <v>30</v>
      </c>
      <c r="V3782" t="str">
        <f t="shared" si="598"/>
        <v/>
      </c>
      <c r="W3782" t="b">
        <v>1</v>
      </c>
      <c r="X3782" t="s">
        <v>8303</v>
      </c>
      <c r="Y3782" s="3">
        <f t="shared" si="599"/>
        <v>1.2</v>
      </c>
      <c r="Z3782" s="4">
        <f t="shared" si="592"/>
        <v>100</v>
      </c>
      <c r="AA3782" t="s">
        <v>8313</v>
      </c>
      <c r="AB3782" t="s">
        <v>8355</v>
      </c>
      <c r="AC3782">
        <f>1</f>
        <v>1</v>
      </c>
    </row>
    <row r="3783" spans="1:29" ht="57.6" x14ac:dyDescent="0.3">
      <c r="A3783">
        <v>3781</v>
      </c>
      <c r="B3783" s="1" t="s">
        <v>3778</v>
      </c>
      <c r="C3783" s="1" t="s">
        <v>7891</v>
      </c>
      <c r="D3783">
        <v>4500</v>
      </c>
      <c r="E3783">
        <f>VLOOKUP(D3783,LU_A!$C$2:$D$13,1,TRUE)</f>
        <v>1000</v>
      </c>
      <c r="F3783" t="str">
        <f>VLOOKUP($D3783,LU_A!$C$2:$D$13,2,TRUE)</f>
        <v>SmB</v>
      </c>
      <c r="G3783">
        <v>4935</v>
      </c>
      <c r="H3783" t="s">
        <v>8219</v>
      </c>
      <c r="I3783" t="s">
        <v>8224</v>
      </c>
      <c r="J3783" t="s">
        <v>8246</v>
      </c>
      <c r="K3783">
        <v>1410210685</v>
      </c>
      <c r="L3783" s="8">
        <f t="shared" si="590"/>
        <v>41890.882928240739</v>
      </c>
      <c r="M3783" s="8">
        <f t="shared" si="593"/>
        <v>41890</v>
      </c>
      <c r="N3783" s="9">
        <f t="shared" si="594"/>
        <v>0.88292824073869269</v>
      </c>
      <c r="O3783">
        <v>1408050685</v>
      </c>
      <c r="P3783" s="8">
        <f t="shared" si="591"/>
        <v>41865.882928240739</v>
      </c>
      <c r="Q3783" s="8">
        <f t="shared" si="595"/>
        <v>41865</v>
      </c>
      <c r="R3783" s="9">
        <f t="shared" si="596"/>
        <v>0.88292824073869269</v>
      </c>
      <c r="S3783" t="b">
        <v>0</v>
      </c>
      <c r="T3783">
        <v>52</v>
      </c>
      <c r="U3783">
        <f t="shared" si="597"/>
        <v>52</v>
      </c>
      <c r="V3783" t="str">
        <f t="shared" si="598"/>
        <v/>
      </c>
      <c r="W3783" t="b">
        <v>1</v>
      </c>
      <c r="X3783" t="s">
        <v>8303</v>
      </c>
      <c r="Y3783" s="3">
        <f t="shared" si="599"/>
        <v>1.0966666666666667</v>
      </c>
      <c r="Z3783" s="4">
        <f t="shared" si="592"/>
        <v>94.90384615384616</v>
      </c>
      <c r="AA3783" t="s">
        <v>8313</v>
      </c>
      <c r="AB3783" t="s">
        <v>8355</v>
      </c>
      <c r="AC3783">
        <f>1</f>
        <v>1</v>
      </c>
    </row>
    <row r="3784" spans="1:29" ht="43.2" x14ac:dyDescent="0.3">
      <c r="A3784">
        <v>3782</v>
      </c>
      <c r="B3784" s="1" t="s">
        <v>3779</v>
      </c>
      <c r="C3784" s="1" t="s">
        <v>7892</v>
      </c>
      <c r="D3784">
        <v>2000</v>
      </c>
      <c r="E3784">
        <f>VLOOKUP(D3784,LU_A!$C$2:$D$13,1,TRUE)</f>
        <v>1000</v>
      </c>
      <c r="F3784" t="str">
        <f>VLOOKUP($D3784,LU_A!$C$2:$D$13,2,TRUE)</f>
        <v>SmB</v>
      </c>
      <c r="G3784">
        <v>2035</v>
      </c>
      <c r="H3784" t="s">
        <v>8219</v>
      </c>
      <c r="I3784" t="s">
        <v>8225</v>
      </c>
      <c r="J3784" t="s">
        <v>8247</v>
      </c>
      <c r="K3784">
        <v>1469401200</v>
      </c>
      <c r="L3784" s="8">
        <f t="shared" si="590"/>
        <v>42575.958333333328</v>
      </c>
      <c r="M3784" s="8">
        <f t="shared" si="593"/>
        <v>42575</v>
      </c>
      <c r="N3784" s="9">
        <f t="shared" si="594"/>
        <v>0.95833333332848269</v>
      </c>
      <c r="O3784">
        <v>1466887297</v>
      </c>
      <c r="P3784" s="8">
        <f t="shared" si="591"/>
        <v>42546.862233796302</v>
      </c>
      <c r="Q3784" s="8">
        <f t="shared" si="595"/>
        <v>42546</v>
      </c>
      <c r="R3784" s="9">
        <f t="shared" si="596"/>
        <v>0.862233796302462</v>
      </c>
      <c r="S3784" t="b">
        <v>0</v>
      </c>
      <c r="T3784">
        <v>27</v>
      </c>
      <c r="U3784">
        <f t="shared" si="597"/>
        <v>27</v>
      </c>
      <c r="V3784" t="str">
        <f t="shared" si="598"/>
        <v/>
      </c>
      <c r="W3784" t="b">
        <v>1</v>
      </c>
      <c r="X3784" t="s">
        <v>8303</v>
      </c>
      <c r="Y3784" s="3">
        <f t="shared" si="599"/>
        <v>1.0175000000000001</v>
      </c>
      <c r="Z3784" s="4">
        <f t="shared" si="592"/>
        <v>75.370370370370367</v>
      </c>
      <c r="AA3784" t="s">
        <v>8313</v>
      </c>
      <c r="AB3784" t="s">
        <v>8355</v>
      </c>
      <c r="AC3784">
        <f>1</f>
        <v>1</v>
      </c>
    </row>
    <row r="3785" spans="1:29" ht="43.2" x14ac:dyDescent="0.3">
      <c r="A3785">
        <v>3783</v>
      </c>
      <c r="B3785" s="1" t="s">
        <v>3780</v>
      </c>
      <c r="C3785" s="1" t="s">
        <v>7893</v>
      </c>
      <c r="D3785">
        <v>1200</v>
      </c>
      <c r="E3785">
        <f>VLOOKUP(D3785,LU_A!$C$2:$D$13,1,TRUE)</f>
        <v>1000</v>
      </c>
      <c r="F3785" t="str">
        <f>VLOOKUP($D3785,LU_A!$C$2:$D$13,2,TRUE)</f>
        <v>SmB</v>
      </c>
      <c r="G3785">
        <v>1547</v>
      </c>
      <c r="H3785" t="s">
        <v>8219</v>
      </c>
      <c r="I3785" t="s">
        <v>8224</v>
      </c>
      <c r="J3785" t="s">
        <v>8246</v>
      </c>
      <c r="K3785">
        <v>1458057600</v>
      </c>
      <c r="L3785" s="8">
        <f t="shared" si="590"/>
        <v>42444.666666666672</v>
      </c>
      <c r="M3785" s="8">
        <f t="shared" si="593"/>
        <v>42444</v>
      </c>
      <c r="N3785" s="9">
        <f t="shared" si="594"/>
        <v>0.66666666667151731</v>
      </c>
      <c r="O3785">
        <v>1455938520</v>
      </c>
      <c r="P3785" s="8">
        <f t="shared" si="591"/>
        <v>42420.140277777777</v>
      </c>
      <c r="Q3785" s="8">
        <f t="shared" si="595"/>
        <v>42420</v>
      </c>
      <c r="R3785" s="9">
        <f t="shared" si="596"/>
        <v>0.14027777777664596</v>
      </c>
      <c r="S3785" t="b">
        <v>0</v>
      </c>
      <c r="T3785">
        <v>24</v>
      </c>
      <c r="U3785">
        <f t="shared" si="597"/>
        <v>24</v>
      </c>
      <c r="V3785" t="str">
        <f t="shared" si="598"/>
        <v/>
      </c>
      <c r="W3785" t="b">
        <v>1</v>
      </c>
      <c r="X3785" t="s">
        <v>8303</v>
      </c>
      <c r="Y3785" s="3">
        <f t="shared" si="599"/>
        <v>1.2891666666666666</v>
      </c>
      <c r="Z3785" s="4">
        <f t="shared" si="592"/>
        <v>64.458333333333329</v>
      </c>
      <c r="AA3785" t="s">
        <v>8313</v>
      </c>
      <c r="AB3785" t="s">
        <v>8355</v>
      </c>
      <c r="AC3785">
        <f>1</f>
        <v>1</v>
      </c>
    </row>
    <row r="3786" spans="1:29" ht="43.2" x14ac:dyDescent="0.3">
      <c r="A3786">
        <v>3784</v>
      </c>
      <c r="B3786" s="1" t="s">
        <v>3781</v>
      </c>
      <c r="C3786" s="1" t="s">
        <v>7894</v>
      </c>
      <c r="D3786">
        <v>1000</v>
      </c>
      <c r="E3786">
        <f>VLOOKUP(D3786,LU_A!$C$2:$D$13,1,TRUE)</f>
        <v>1000</v>
      </c>
      <c r="F3786" t="str">
        <f>VLOOKUP($D3786,LU_A!$C$2:$D$13,2,TRUE)</f>
        <v>SmB</v>
      </c>
      <c r="G3786">
        <v>1150</v>
      </c>
      <c r="H3786" t="s">
        <v>8219</v>
      </c>
      <c r="I3786" t="s">
        <v>8229</v>
      </c>
      <c r="J3786" t="s">
        <v>8251</v>
      </c>
      <c r="K3786">
        <v>1468193532</v>
      </c>
      <c r="L3786" s="8">
        <f t="shared" si="590"/>
        <v>42561.980694444443</v>
      </c>
      <c r="M3786" s="8">
        <f t="shared" si="593"/>
        <v>42561</v>
      </c>
      <c r="N3786" s="9">
        <f t="shared" si="594"/>
        <v>0.98069444444263354</v>
      </c>
      <c r="O3786">
        <v>1465601532</v>
      </c>
      <c r="P3786" s="8">
        <f t="shared" si="591"/>
        <v>42531.980694444443</v>
      </c>
      <c r="Q3786" s="8">
        <f t="shared" si="595"/>
        <v>42531</v>
      </c>
      <c r="R3786" s="9">
        <f t="shared" si="596"/>
        <v>0.98069444444263354</v>
      </c>
      <c r="S3786" t="b">
        <v>0</v>
      </c>
      <c r="T3786">
        <v>10</v>
      </c>
      <c r="U3786">
        <f t="shared" si="597"/>
        <v>10</v>
      </c>
      <c r="V3786" t="str">
        <f t="shared" si="598"/>
        <v/>
      </c>
      <c r="W3786" t="b">
        <v>1</v>
      </c>
      <c r="X3786" t="s">
        <v>8303</v>
      </c>
      <c r="Y3786" s="3">
        <f t="shared" si="599"/>
        <v>1.1499999999999999</v>
      </c>
      <c r="Z3786" s="4">
        <f t="shared" si="592"/>
        <v>115</v>
      </c>
      <c r="AA3786" t="s">
        <v>8313</v>
      </c>
      <c r="AB3786" t="s">
        <v>8355</v>
      </c>
      <c r="AC3786">
        <f>1</f>
        <v>1</v>
      </c>
    </row>
    <row r="3787" spans="1:29" ht="43.2" x14ac:dyDescent="0.3">
      <c r="A3787">
        <v>3785</v>
      </c>
      <c r="B3787" s="1" t="s">
        <v>3782</v>
      </c>
      <c r="C3787" s="1" t="s">
        <v>7895</v>
      </c>
      <c r="D3787">
        <v>2000</v>
      </c>
      <c r="E3787">
        <f>VLOOKUP(D3787,LU_A!$C$2:$D$13,1,TRUE)</f>
        <v>1000</v>
      </c>
      <c r="F3787" t="str">
        <f>VLOOKUP($D3787,LU_A!$C$2:$D$13,2,TRUE)</f>
        <v>SmB</v>
      </c>
      <c r="G3787">
        <v>3015</v>
      </c>
      <c r="H3787" t="s">
        <v>8219</v>
      </c>
      <c r="I3787" t="s">
        <v>8225</v>
      </c>
      <c r="J3787" t="s">
        <v>8247</v>
      </c>
      <c r="K3787">
        <v>1470132180</v>
      </c>
      <c r="L3787" s="8">
        <f t="shared" si="590"/>
        <v>42584.418749999997</v>
      </c>
      <c r="M3787" s="8">
        <f t="shared" si="593"/>
        <v>42584</v>
      </c>
      <c r="N3787" s="9">
        <f t="shared" si="594"/>
        <v>0.41874999999708962</v>
      </c>
      <c r="O3787">
        <v>1467040769</v>
      </c>
      <c r="P3787" s="8">
        <f t="shared" si="591"/>
        <v>42548.63853009259</v>
      </c>
      <c r="Q3787" s="8">
        <f t="shared" si="595"/>
        <v>42548</v>
      </c>
      <c r="R3787" s="9">
        <f t="shared" si="596"/>
        <v>0.63853009259037208</v>
      </c>
      <c r="S3787" t="b">
        <v>0</v>
      </c>
      <c r="T3787">
        <v>30</v>
      </c>
      <c r="U3787">
        <f t="shared" si="597"/>
        <v>30</v>
      </c>
      <c r="V3787" t="str">
        <f t="shared" si="598"/>
        <v/>
      </c>
      <c r="W3787" t="b">
        <v>1</v>
      </c>
      <c r="X3787" t="s">
        <v>8303</v>
      </c>
      <c r="Y3787" s="3">
        <f t="shared" si="599"/>
        <v>1.5075000000000001</v>
      </c>
      <c r="Z3787" s="4">
        <f t="shared" si="592"/>
        <v>100.5</v>
      </c>
      <c r="AA3787" t="s">
        <v>8313</v>
      </c>
      <c r="AB3787" t="s">
        <v>8355</v>
      </c>
      <c r="AC3787">
        <f>1</f>
        <v>1</v>
      </c>
    </row>
    <row r="3788" spans="1:29" ht="43.2" x14ac:dyDescent="0.3">
      <c r="A3788">
        <v>3786</v>
      </c>
      <c r="B3788" s="1" t="s">
        <v>3783</v>
      </c>
      <c r="C3788" s="1" t="s">
        <v>7896</v>
      </c>
      <c r="D3788">
        <v>6000</v>
      </c>
      <c r="E3788">
        <f>VLOOKUP(D3788,LU_A!$C$2:$D$13,1,TRUE)</f>
        <v>5000</v>
      </c>
      <c r="F3788" t="str">
        <f>VLOOKUP($D3788,LU_A!$C$2:$D$13,2,TRUE)</f>
        <v>SmC</v>
      </c>
      <c r="G3788">
        <v>6658</v>
      </c>
      <c r="H3788" t="s">
        <v>8219</v>
      </c>
      <c r="I3788" t="s">
        <v>8224</v>
      </c>
      <c r="J3788" t="s">
        <v>8246</v>
      </c>
      <c r="K3788">
        <v>1464310475</v>
      </c>
      <c r="L3788" s="8">
        <f t="shared" si="590"/>
        <v>42517.037905092591</v>
      </c>
      <c r="M3788" s="8">
        <f t="shared" si="593"/>
        <v>42517</v>
      </c>
      <c r="N3788" s="9">
        <f t="shared" si="594"/>
        <v>3.7905092591245193E-2</v>
      </c>
      <c r="O3788">
        <v>1461718475</v>
      </c>
      <c r="P3788" s="8">
        <f t="shared" si="591"/>
        <v>42487.037905092591</v>
      </c>
      <c r="Q3788" s="8">
        <f t="shared" si="595"/>
        <v>42487</v>
      </c>
      <c r="R3788" s="9">
        <f t="shared" si="596"/>
        <v>3.7905092591245193E-2</v>
      </c>
      <c r="S3788" t="b">
        <v>0</v>
      </c>
      <c r="T3788">
        <v>71</v>
      </c>
      <c r="U3788">
        <f t="shared" si="597"/>
        <v>71</v>
      </c>
      <c r="V3788" t="str">
        <f t="shared" si="598"/>
        <v/>
      </c>
      <c r="W3788" t="b">
        <v>1</v>
      </c>
      <c r="X3788" t="s">
        <v>8303</v>
      </c>
      <c r="Y3788" s="3">
        <f t="shared" si="599"/>
        <v>1.1096666666666666</v>
      </c>
      <c r="Z3788" s="4">
        <f t="shared" si="592"/>
        <v>93.774647887323937</v>
      </c>
      <c r="AA3788" t="s">
        <v>8313</v>
      </c>
      <c r="AB3788" t="s">
        <v>8355</v>
      </c>
      <c r="AC3788">
        <f>1</f>
        <v>1</v>
      </c>
    </row>
    <row r="3789" spans="1:29" ht="43.2" x14ac:dyDescent="0.3">
      <c r="A3789">
        <v>3787</v>
      </c>
      <c r="B3789" s="1" t="s">
        <v>3784</v>
      </c>
      <c r="C3789" s="1" t="s">
        <v>7897</v>
      </c>
      <c r="D3789">
        <v>350</v>
      </c>
      <c r="E3789">
        <f>VLOOKUP(D3789,LU_A!$C$2:$D$13,1,TRUE)</f>
        <v>0</v>
      </c>
      <c r="F3789" t="str">
        <f>VLOOKUP($D3789,LU_A!$C$2:$D$13,2,TRUE)</f>
        <v>SmA</v>
      </c>
      <c r="G3789">
        <v>351</v>
      </c>
      <c r="H3789" t="s">
        <v>8219</v>
      </c>
      <c r="I3789" t="s">
        <v>8224</v>
      </c>
      <c r="J3789" t="s">
        <v>8246</v>
      </c>
      <c r="K3789">
        <v>1436587140</v>
      </c>
      <c r="L3789" s="8">
        <f t="shared" si="590"/>
        <v>42196.165972222225</v>
      </c>
      <c r="M3789" s="8">
        <f t="shared" si="593"/>
        <v>42196</v>
      </c>
      <c r="N3789" s="9">
        <f t="shared" si="594"/>
        <v>0.16597222222480923</v>
      </c>
      <c r="O3789">
        <v>1434113406</v>
      </c>
      <c r="P3789" s="8">
        <f t="shared" si="591"/>
        <v>42167.534791666665</v>
      </c>
      <c r="Q3789" s="8">
        <f t="shared" si="595"/>
        <v>42167</v>
      </c>
      <c r="R3789" s="9">
        <f t="shared" si="596"/>
        <v>0.53479166666511446</v>
      </c>
      <c r="S3789" t="b">
        <v>0</v>
      </c>
      <c r="T3789">
        <v>10</v>
      </c>
      <c r="U3789">
        <f t="shared" si="597"/>
        <v>10</v>
      </c>
      <c r="V3789" t="str">
        <f t="shared" si="598"/>
        <v/>
      </c>
      <c r="W3789" t="b">
        <v>1</v>
      </c>
      <c r="X3789" t="s">
        <v>8303</v>
      </c>
      <c r="Y3789" s="3">
        <f t="shared" si="599"/>
        <v>1.0028571428571429</v>
      </c>
      <c r="Z3789" s="4">
        <f t="shared" si="592"/>
        <v>35.1</v>
      </c>
      <c r="AA3789" t="s">
        <v>8313</v>
      </c>
      <c r="AB3789" t="s">
        <v>8355</v>
      </c>
      <c r="AC3789">
        <f>1</f>
        <v>1</v>
      </c>
    </row>
    <row r="3790" spans="1:29" ht="72" x14ac:dyDescent="0.3">
      <c r="A3790">
        <v>3788</v>
      </c>
      <c r="B3790" s="1" t="s">
        <v>3785</v>
      </c>
      <c r="C3790" s="1" t="s">
        <v>7898</v>
      </c>
      <c r="D3790">
        <v>75000</v>
      </c>
      <c r="E3790">
        <f>VLOOKUP(D3790,LU_A!$C$2:$D$13,1,TRUE)</f>
        <v>50000</v>
      </c>
      <c r="F3790" t="str">
        <f>VLOOKUP($D3790,LU_A!$C$2:$D$13,2,TRUE)</f>
        <v>LgD</v>
      </c>
      <c r="G3790">
        <v>500</v>
      </c>
      <c r="H3790" t="s">
        <v>8221</v>
      </c>
      <c r="I3790" t="s">
        <v>8224</v>
      </c>
      <c r="J3790" t="s">
        <v>8246</v>
      </c>
      <c r="K3790">
        <v>1450887480</v>
      </c>
      <c r="L3790" s="8">
        <f t="shared" si="590"/>
        <v>42361.679166666669</v>
      </c>
      <c r="M3790" s="8">
        <f t="shared" si="593"/>
        <v>42361</v>
      </c>
      <c r="N3790" s="9">
        <f t="shared" si="594"/>
        <v>0.67916666666860692</v>
      </c>
      <c r="O3790">
        <v>1448469719</v>
      </c>
      <c r="P3790" s="8">
        <f t="shared" si="591"/>
        <v>42333.695821759262</v>
      </c>
      <c r="Q3790" s="8">
        <f t="shared" si="595"/>
        <v>42333</v>
      </c>
      <c r="R3790" s="9">
        <f t="shared" si="596"/>
        <v>0.69582175926188938</v>
      </c>
      <c r="S3790" t="b">
        <v>0</v>
      </c>
      <c r="T3790">
        <v>1</v>
      </c>
      <c r="U3790" t="str">
        <f t="shared" si="597"/>
        <v/>
      </c>
      <c r="V3790">
        <f t="shared" si="598"/>
        <v>1</v>
      </c>
      <c r="W3790" t="b">
        <v>0</v>
      </c>
      <c r="X3790" t="s">
        <v>8303</v>
      </c>
      <c r="Y3790" s="3">
        <f t="shared" si="599"/>
        <v>6.6666666666666671E-3</v>
      </c>
      <c r="Z3790" s="4">
        <f t="shared" si="592"/>
        <v>500</v>
      </c>
      <c r="AA3790" t="s">
        <v>8313</v>
      </c>
      <c r="AB3790" t="s">
        <v>8355</v>
      </c>
      <c r="AC3790">
        <f>1</f>
        <v>1</v>
      </c>
    </row>
    <row r="3791" spans="1:29" ht="43.2" x14ac:dyDescent="0.3">
      <c r="A3791">
        <v>3789</v>
      </c>
      <c r="B3791" s="1" t="s">
        <v>3786</v>
      </c>
      <c r="C3791" s="1" t="s">
        <v>7899</v>
      </c>
      <c r="D3791">
        <v>3550</v>
      </c>
      <c r="E3791">
        <f>VLOOKUP(D3791,LU_A!$C$2:$D$13,1,TRUE)</f>
        <v>1000</v>
      </c>
      <c r="F3791" t="str">
        <f>VLOOKUP($D3791,LU_A!$C$2:$D$13,2,TRUE)</f>
        <v>SmB</v>
      </c>
      <c r="G3791">
        <v>116</v>
      </c>
      <c r="H3791" t="s">
        <v>8221</v>
      </c>
      <c r="I3791" t="s">
        <v>8225</v>
      </c>
      <c r="J3791" t="s">
        <v>8247</v>
      </c>
      <c r="K3791">
        <v>1434395418</v>
      </c>
      <c r="L3791" s="8">
        <f t="shared" si="590"/>
        <v>42170.798819444448</v>
      </c>
      <c r="M3791" s="8">
        <f t="shared" si="593"/>
        <v>42170</v>
      </c>
      <c r="N3791" s="9">
        <f t="shared" si="594"/>
        <v>0.79881944444787223</v>
      </c>
      <c r="O3791">
        <v>1431630618</v>
      </c>
      <c r="P3791" s="8">
        <f t="shared" si="591"/>
        <v>42138.798819444448</v>
      </c>
      <c r="Q3791" s="8">
        <f t="shared" si="595"/>
        <v>42138</v>
      </c>
      <c r="R3791" s="9">
        <f t="shared" si="596"/>
        <v>0.79881944444787223</v>
      </c>
      <c r="S3791" t="b">
        <v>0</v>
      </c>
      <c r="T3791">
        <v>4</v>
      </c>
      <c r="U3791" t="str">
        <f t="shared" si="597"/>
        <v/>
      </c>
      <c r="V3791">
        <f t="shared" si="598"/>
        <v>4</v>
      </c>
      <c r="W3791" t="b">
        <v>0</v>
      </c>
      <c r="X3791" t="s">
        <v>8303</v>
      </c>
      <c r="Y3791" s="3">
        <f t="shared" si="599"/>
        <v>3.267605633802817E-2</v>
      </c>
      <c r="Z3791" s="4">
        <f t="shared" si="592"/>
        <v>29</v>
      </c>
      <c r="AA3791" t="s">
        <v>8313</v>
      </c>
      <c r="AB3791" t="s">
        <v>8355</v>
      </c>
      <c r="AC3791">
        <f>1</f>
        <v>1</v>
      </c>
    </row>
    <row r="3792" spans="1:29" ht="43.2" x14ac:dyDescent="0.3">
      <c r="A3792">
        <v>3790</v>
      </c>
      <c r="B3792" s="1" t="s">
        <v>3787</v>
      </c>
      <c r="C3792" s="1" t="s">
        <v>7900</v>
      </c>
      <c r="D3792">
        <v>15000</v>
      </c>
      <c r="E3792">
        <f>VLOOKUP(D3792,LU_A!$C$2:$D$13,1,TRUE)</f>
        <v>15000</v>
      </c>
      <c r="F3792" t="str">
        <f>VLOOKUP($D3792,LU_A!$C$2:$D$13,2,TRUE)</f>
        <v>MedA</v>
      </c>
      <c r="G3792">
        <v>0</v>
      </c>
      <c r="H3792" t="s">
        <v>8221</v>
      </c>
      <c r="I3792" t="s">
        <v>8224</v>
      </c>
      <c r="J3792" t="s">
        <v>8246</v>
      </c>
      <c r="K3792">
        <v>1479834023</v>
      </c>
      <c r="L3792" s="8">
        <f t="shared" si="590"/>
        <v>42696.708599537036</v>
      </c>
      <c r="M3792" s="8">
        <f t="shared" si="593"/>
        <v>42696</v>
      </c>
      <c r="N3792" s="9">
        <f t="shared" si="594"/>
        <v>0.70859953703620704</v>
      </c>
      <c r="O3792">
        <v>1477238423</v>
      </c>
      <c r="P3792" s="8">
        <f t="shared" si="591"/>
        <v>42666.666932870372</v>
      </c>
      <c r="Q3792" s="8">
        <f t="shared" si="595"/>
        <v>42666</v>
      </c>
      <c r="R3792" s="9">
        <f t="shared" si="596"/>
        <v>0.66693287037196569</v>
      </c>
      <c r="S3792" t="b">
        <v>0</v>
      </c>
      <c r="T3792">
        <v>0</v>
      </c>
      <c r="U3792" t="str">
        <f t="shared" si="597"/>
        <v/>
      </c>
      <c r="V3792">
        <f t="shared" si="598"/>
        <v>0</v>
      </c>
      <c r="W3792" t="b">
        <v>0</v>
      </c>
      <c r="X3792" t="s">
        <v>8303</v>
      </c>
      <c r="Y3792" s="3">
        <f t="shared" si="599"/>
        <v>0</v>
      </c>
      <c r="Z3792" s="4" t="str">
        <f t="shared" si="592"/>
        <v xml:space="preserve"> </v>
      </c>
      <c r="AA3792" t="s">
        <v>8313</v>
      </c>
      <c r="AB3792" t="s">
        <v>8355</v>
      </c>
      <c r="AC3792">
        <f>1</f>
        <v>1</v>
      </c>
    </row>
    <row r="3793" spans="1:29" ht="28.8" x14ac:dyDescent="0.3">
      <c r="A3793">
        <v>3791</v>
      </c>
      <c r="B3793" s="1" t="s">
        <v>3788</v>
      </c>
      <c r="C3793" s="1" t="s">
        <v>7901</v>
      </c>
      <c r="D3793">
        <v>1500</v>
      </c>
      <c r="E3793">
        <f>VLOOKUP(D3793,LU_A!$C$2:$D$13,1,TRUE)</f>
        <v>1000</v>
      </c>
      <c r="F3793" t="str">
        <f>VLOOKUP($D3793,LU_A!$C$2:$D$13,2,TRUE)</f>
        <v>SmB</v>
      </c>
      <c r="G3793">
        <v>0</v>
      </c>
      <c r="H3793" t="s">
        <v>8221</v>
      </c>
      <c r="I3793" t="s">
        <v>8224</v>
      </c>
      <c r="J3793" t="s">
        <v>8246</v>
      </c>
      <c r="K3793">
        <v>1404664592</v>
      </c>
      <c r="L3793" s="8">
        <f t="shared" si="590"/>
        <v>41826.692037037035</v>
      </c>
      <c r="M3793" s="8">
        <f t="shared" si="593"/>
        <v>41826</v>
      </c>
      <c r="N3793" s="9">
        <f t="shared" si="594"/>
        <v>0.69203703703533392</v>
      </c>
      <c r="O3793">
        <v>1399480592</v>
      </c>
      <c r="P3793" s="8">
        <f t="shared" si="591"/>
        <v>41766.692037037035</v>
      </c>
      <c r="Q3793" s="8">
        <f t="shared" si="595"/>
        <v>41766</v>
      </c>
      <c r="R3793" s="9">
        <f t="shared" si="596"/>
        <v>0.69203703703533392</v>
      </c>
      <c r="S3793" t="b">
        <v>0</v>
      </c>
      <c r="T3793">
        <v>0</v>
      </c>
      <c r="U3793" t="str">
        <f t="shared" si="597"/>
        <v/>
      </c>
      <c r="V3793">
        <f t="shared" si="598"/>
        <v>0</v>
      </c>
      <c r="W3793" t="b">
        <v>0</v>
      </c>
      <c r="X3793" t="s">
        <v>8303</v>
      </c>
      <c r="Y3793" s="3">
        <f t="shared" si="599"/>
        <v>0</v>
      </c>
      <c r="Z3793" s="4" t="str">
        <f t="shared" si="592"/>
        <v xml:space="preserve"> </v>
      </c>
      <c r="AA3793" t="s">
        <v>8313</v>
      </c>
      <c r="AB3793" t="s">
        <v>8355</v>
      </c>
      <c r="AC3793">
        <f>1</f>
        <v>1</v>
      </c>
    </row>
    <row r="3794" spans="1:29" ht="28.8" x14ac:dyDescent="0.3">
      <c r="A3794">
        <v>3792</v>
      </c>
      <c r="B3794" s="1" t="s">
        <v>3789</v>
      </c>
      <c r="C3794" s="1" t="s">
        <v>7902</v>
      </c>
      <c r="D3794">
        <v>12500</v>
      </c>
      <c r="E3794">
        <f>VLOOKUP(D3794,LU_A!$C$2:$D$13,1,TRUE)</f>
        <v>10000</v>
      </c>
      <c r="F3794" t="str">
        <f>VLOOKUP($D3794,LU_A!$C$2:$D$13,2,TRUE)</f>
        <v>SmD</v>
      </c>
      <c r="G3794">
        <v>35</v>
      </c>
      <c r="H3794" t="s">
        <v>8221</v>
      </c>
      <c r="I3794" t="s">
        <v>8224</v>
      </c>
      <c r="J3794" t="s">
        <v>8246</v>
      </c>
      <c r="K3794">
        <v>1436957022</v>
      </c>
      <c r="L3794" s="8">
        <f t="shared" si="590"/>
        <v>42200.447013888886</v>
      </c>
      <c r="M3794" s="8">
        <f t="shared" si="593"/>
        <v>42200</v>
      </c>
      <c r="N3794" s="9">
        <f t="shared" si="594"/>
        <v>0.44701388888643123</v>
      </c>
      <c r="O3794">
        <v>1434365022</v>
      </c>
      <c r="P3794" s="8">
        <f t="shared" si="591"/>
        <v>42170.447013888886</v>
      </c>
      <c r="Q3794" s="8">
        <f t="shared" si="595"/>
        <v>42170</v>
      </c>
      <c r="R3794" s="9">
        <f t="shared" si="596"/>
        <v>0.44701388888643123</v>
      </c>
      <c r="S3794" t="b">
        <v>0</v>
      </c>
      <c r="T3794">
        <v>2</v>
      </c>
      <c r="U3794" t="str">
        <f t="shared" si="597"/>
        <v/>
      </c>
      <c r="V3794">
        <f t="shared" si="598"/>
        <v>2</v>
      </c>
      <c r="W3794" t="b">
        <v>0</v>
      </c>
      <c r="X3794" t="s">
        <v>8303</v>
      </c>
      <c r="Y3794" s="3">
        <f t="shared" si="599"/>
        <v>2.8E-3</v>
      </c>
      <c r="Z3794" s="4">
        <f t="shared" si="592"/>
        <v>17.5</v>
      </c>
      <c r="AA3794" t="s">
        <v>8313</v>
      </c>
      <c r="AB3794" t="s">
        <v>8355</v>
      </c>
      <c r="AC3794">
        <f>1</f>
        <v>1</v>
      </c>
    </row>
    <row r="3795" spans="1:29" ht="43.2" x14ac:dyDescent="0.3">
      <c r="A3795">
        <v>3793</v>
      </c>
      <c r="B3795" s="1" t="s">
        <v>3790</v>
      </c>
      <c r="C3795" s="1" t="s">
        <v>7903</v>
      </c>
      <c r="D3795">
        <v>7000</v>
      </c>
      <c r="E3795">
        <f>VLOOKUP(D3795,LU_A!$C$2:$D$13,1,TRUE)</f>
        <v>5000</v>
      </c>
      <c r="F3795" t="str">
        <f>VLOOKUP($D3795,LU_A!$C$2:$D$13,2,TRUE)</f>
        <v>SmC</v>
      </c>
      <c r="G3795">
        <v>4176</v>
      </c>
      <c r="H3795" t="s">
        <v>8221</v>
      </c>
      <c r="I3795" t="s">
        <v>8224</v>
      </c>
      <c r="J3795" t="s">
        <v>8246</v>
      </c>
      <c r="K3795">
        <v>1418769129</v>
      </c>
      <c r="L3795" s="8">
        <f t="shared" si="590"/>
        <v>41989.938993055555</v>
      </c>
      <c r="M3795" s="8">
        <f t="shared" si="593"/>
        <v>41989</v>
      </c>
      <c r="N3795" s="9">
        <f t="shared" si="594"/>
        <v>0.93899305555532919</v>
      </c>
      <c r="O3795">
        <v>1416954729</v>
      </c>
      <c r="P3795" s="8">
        <f t="shared" si="591"/>
        <v>41968.938993055555</v>
      </c>
      <c r="Q3795" s="8">
        <f t="shared" si="595"/>
        <v>41968</v>
      </c>
      <c r="R3795" s="9">
        <f t="shared" si="596"/>
        <v>0.93899305555532919</v>
      </c>
      <c r="S3795" t="b">
        <v>0</v>
      </c>
      <c r="T3795">
        <v>24</v>
      </c>
      <c r="U3795" t="str">
        <f t="shared" si="597"/>
        <v/>
      </c>
      <c r="V3795">
        <f t="shared" si="598"/>
        <v>24</v>
      </c>
      <c r="W3795" t="b">
        <v>0</v>
      </c>
      <c r="X3795" t="s">
        <v>8303</v>
      </c>
      <c r="Y3795" s="3">
        <f t="shared" si="599"/>
        <v>0.59657142857142853</v>
      </c>
      <c r="Z3795" s="4">
        <f t="shared" si="592"/>
        <v>174</v>
      </c>
      <c r="AA3795" t="s">
        <v>8313</v>
      </c>
      <c r="AB3795" t="s">
        <v>8355</v>
      </c>
      <c r="AC3795">
        <f>1</f>
        <v>1</v>
      </c>
    </row>
    <row r="3796" spans="1:29" ht="43.2" x14ac:dyDescent="0.3">
      <c r="A3796">
        <v>3794</v>
      </c>
      <c r="B3796" s="1" t="s">
        <v>3791</v>
      </c>
      <c r="C3796" s="1" t="s">
        <v>7904</v>
      </c>
      <c r="D3796">
        <v>5000</v>
      </c>
      <c r="E3796">
        <f>VLOOKUP(D3796,LU_A!$C$2:$D$13,1,TRUE)</f>
        <v>5000</v>
      </c>
      <c r="F3796" t="str">
        <f>VLOOKUP($D3796,LU_A!$C$2:$D$13,2,TRUE)</f>
        <v>SmC</v>
      </c>
      <c r="G3796">
        <v>50</v>
      </c>
      <c r="H3796" t="s">
        <v>8221</v>
      </c>
      <c r="I3796" t="s">
        <v>8225</v>
      </c>
      <c r="J3796" t="s">
        <v>8247</v>
      </c>
      <c r="K3796">
        <v>1433685354</v>
      </c>
      <c r="L3796" s="8">
        <f t="shared" si="590"/>
        <v>42162.58048611111</v>
      </c>
      <c r="M3796" s="8">
        <f t="shared" si="593"/>
        <v>42162</v>
      </c>
      <c r="N3796" s="9">
        <f t="shared" si="594"/>
        <v>0.58048611111007631</v>
      </c>
      <c r="O3796">
        <v>1431093354</v>
      </c>
      <c r="P3796" s="8">
        <f t="shared" si="591"/>
        <v>42132.58048611111</v>
      </c>
      <c r="Q3796" s="8">
        <f t="shared" si="595"/>
        <v>42132</v>
      </c>
      <c r="R3796" s="9">
        <f t="shared" si="596"/>
        <v>0.58048611111007631</v>
      </c>
      <c r="S3796" t="b">
        <v>0</v>
      </c>
      <c r="T3796">
        <v>1</v>
      </c>
      <c r="U3796" t="str">
        <f t="shared" si="597"/>
        <v/>
      </c>
      <c r="V3796">
        <f t="shared" si="598"/>
        <v>1</v>
      </c>
      <c r="W3796" t="b">
        <v>0</v>
      </c>
      <c r="X3796" t="s">
        <v>8303</v>
      </c>
      <c r="Y3796" s="3">
        <f t="shared" si="599"/>
        <v>0.01</v>
      </c>
      <c r="Z3796" s="4">
        <f t="shared" si="592"/>
        <v>50</v>
      </c>
      <c r="AA3796" t="s">
        <v>8313</v>
      </c>
      <c r="AB3796" t="s">
        <v>8355</v>
      </c>
      <c r="AC3796">
        <f>1</f>
        <v>1</v>
      </c>
    </row>
    <row r="3797" spans="1:29" ht="43.2" x14ac:dyDescent="0.3">
      <c r="A3797">
        <v>3795</v>
      </c>
      <c r="B3797" s="1" t="s">
        <v>3792</v>
      </c>
      <c r="C3797" s="1" t="s">
        <v>7905</v>
      </c>
      <c r="D3797">
        <v>600</v>
      </c>
      <c r="E3797">
        <f>VLOOKUP(D3797,LU_A!$C$2:$D$13,1,TRUE)</f>
        <v>0</v>
      </c>
      <c r="F3797" t="str">
        <f>VLOOKUP($D3797,LU_A!$C$2:$D$13,2,TRUE)</f>
        <v>SmA</v>
      </c>
      <c r="G3797">
        <v>10</v>
      </c>
      <c r="H3797" t="s">
        <v>8221</v>
      </c>
      <c r="I3797" t="s">
        <v>8225</v>
      </c>
      <c r="J3797" t="s">
        <v>8247</v>
      </c>
      <c r="K3797">
        <v>1440801000</v>
      </c>
      <c r="L3797" s="8">
        <f t="shared" si="590"/>
        <v>42244.9375</v>
      </c>
      <c r="M3797" s="8">
        <f t="shared" si="593"/>
        <v>42244</v>
      </c>
      <c r="N3797" s="9">
        <f t="shared" si="594"/>
        <v>0.9375</v>
      </c>
      <c r="O3797">
        <v>1437042490</v>
      </c>
      <c r="P3797" s="8">
        <f t="shared" si="591"/>
        <v>42201.436226851853</v>
      </c>
      <c r="Q3797" s="8">
        <f t="shared" si="595"/>
        <v>42201</v>
      </c>
      <c r="R3797" s="9">
        <f t="shared" si="596"/>
        <v>0.4362268518525525</v>
      </c>
      <c r="S3797" t="b">
        <v>0</v>
      </c>
      <c r="T3797">
        <v>2</v>
      </c>
      <c r="U3797" t="str">
        <f t="shared" si="597"/>
        <v/>
      </c>
      <c r="V3797">
        <f t="shared" si="598"/>
        <v>2</v>
      </c>
      <c r="W3797" t="b">
        <v>0</v>
      </c>
      <c r="X3797" t="s">
        <v>8303</v>
      </c>
      <c r="Y3797" s="3">
        <f t="shared" si="599"/>
        <v>1.6666666666666666E-2</v>
      </c>
      <c r="Z3797" s="4">
        <f t="shared" si="592"/>
        <v>5</v>
      </c>
      <c r="AA3797" t="s">
        <v>8313</v>
      </c>
      <c r="AB3797" t="s">
        <v>8355</v>
      </c>
      <c r="AC3797">
        <f>1</f>
        <v>1</v>
      </c>
    </row>
    <row r="3798" spans="1:29" ht="43.2" x14ac:dyDescent="0.3">
      <c r="A3798">
        <v>3796</v>
      </c>
      <c r="B3798" s="1" t="s">
        <v>3793</v>
      </c>
      <c r="C3798" s="1" t="s">
        <v>7906</v>
      </c>
      <c r="D3798">
        <v>22500</v>
      </c>
      <c r="E3798">
        <f>VLOOKUP(D3798,LU_A!$C$2:$D$13,1,TRUE)</f>
        <v>20000</v>
      </c>
      <c r="F3798" t="str">
        <f>VLOOKUP($D3798,LU_A!$C$2:$D$13,2,TRUE)</f>
        <v>MedB</v>
      </c>
      <c r="G3798">
        <v>1</v>
      </c>
      <c r="H3798" t="s">
        <v>8221</v>
      </c>
      <c r="I3798" t="s">
        <v>8224</v>
      </c>
      <c r="J3798" t="s">
        <v>8246</v>
      </c>
      <c r="K3798">
        <v>1484354556</v>
      </c>
      <c r="L3798" s="8">
        <f t="shared" si="590"/>
        <v>42749.029583333337</v>
      </c>
      <c r="M3798" s="8">
        <f t="shared" si="593"/>
        <v>42749</v>
      </c>
      <c r="N3798" s="9">
        <f t="shared" si="594"/>
        <v>2.9583333336631767E-2</v>
      </c>
      <c r="O3798">
        <v>1479170556</v>
      </c>
      <c r="P3798" s="8">
        <f t="shared" si="591"/>
        <v>42689.029583333337</v>
      </c>
      <c r="Q3798" s="8">
        <f t="shared" si="595"/>
        <v>42689</v>
      </c>
      <c r="R3798" s="9">
        <f t="shared" si="596"/>
        <v>2.9583333336631767E-2</v>
      </c>
      <c r="S3798" t="b">
        <v>0</v>
      </c>
      <c r="T3798">
        <v>1</v>
      </c>
      <c r="U3798" t="str">
        <f t="shared" si="597"/>
        <v/>
      </c>
      <c r="V3798">
        <f t="shared" si="598"/>
        <v>1</v>
      </c>
      <c r="W3798" t="b">
        <v>0</v>
      </c>
      <c r="X3798" t="s">
        <v>8303</v>
      </c>
      <c r="Y3798" s="3">
        <f t="shared" si="599"/>
        <v>4.4444444444444447E-5</v>
      </c>
      <c r="Z3798" s="4">
        <f t="shared" si="592"/>
        <v>1</v>
      </c>
      <c r="AA3798" t="s">
        <v>8313</v>
      </c>
      <c r="AB3798" t="s">
        <v>8355</v>
      </c>
      <c r="AC3798">
        <f>1</f>
        <v>1</v>
      </c>
    </row>
    <row r="3799" spans="1:29" ht="57.6" x14ac:dyDescent="0.3">
      <c r="A3799">
        <v>3797</v>
      </c>
      <c r="B3799" s="1" t="s">
        <v>3794</v>
      </c>
      <c r="C3799" s="1" t="s">
        <v>7907</v>
      </c>
      <c r="D3799">
        <v>6000</v>
      </c>
      <c r="E3799">
        <f>VLOOKUP(D3799,LU_A!$C$2:$D$13,1,TRUE)</f>
        <v>5000</v>
      </c>
      <c r="F3799" t="str">
        <f>VLOOKUP($D3799,LU_A!$C$2:$D$13,2,TRUE)</f>
        <v>SmC</v>
      </c>
      <c r="G3799">
        <v>5380</v>
      </c>
      <c r="H3799" t="s">
        <v>8221</v>
      </c>
      <c r="I3799" t="s">
        <v>8224</v>
      </c>
      <c r="J3799" t="s">
        <v>8246</v>
      </c>
      <c r="K3799">
        <v>1429564165</v>
      </c>
      <c r="L3799" s="8">
        <f t="shared" si="590"/>
        <v>42114.881539351853</v>
      </c>
      <c r="M3799" s="8">
        <f t="shared" si="593"/>
        <v>42114</v>
      </c>
      <c r="N3799" s="9">
        <f t="shared" si="594"/>
        <v>0.8815393518525525</v>
      </c>
      <c r="O3799">
        <v>1426972165</v>
      </c>
      <c r="P3799" s="8">
        <f t="shared" si="591"/>
        <v>42084.881539351853</v>
      </c>
      <c r="Q3799" s="8">
        <f t="shared" si="595"/>
        <v>42084</v>
      </c>
      <c r="R3799" s="9">
        <f t="shared" si="596"/>
        <v>0.8815393518525525</v>
      </c>
      <c r="S3799" t="b">
        <v>0</v>
      </c>
      <c r="T3799">
        <v>37</v>
      </c>
      <c r="U3799" t="str">
        <f t="shared" si="597"/>
        <v/>
      </c>
      <c r="V3799">
        <f t="shared" si="598"/>
        <v>37</v>
      </c>
      <c r="W3799" t="b">
        <v>0</v>
      </c>
      <c r="X3799" t="s">
        <v>8303</v>
      </c>
      <c r="Y3799" s="3">
        <f t="shared" si="599"/>
        <v>0.89666666666666661</v>
      </c>
      <c r="Z3799" s="4">
        <f t="shared" si="592"/>
        <v>145.40540540540542</v>
      </c>
      <c r="AA3799" t="s">
        <v>8313</v>
      </c>
      <c r="AB3799" t="s">
        <v>8355</v>
      </c>
      <c r="AC3799">
        <f>1</f>
        <v>1</v>
      </c>
    </row>
    <row r="3800" spans="1:29" ht="43.2" x14ac:dyDescent="0.3">
      <c r="A3800">
        <v>3798</v>
      </c>
      <c r="B3800" s="1" t="s">
        <v>3795</v>
      </c>
      <c r="C3800" s="1" t="s">
        <v>7908</v>
      </c>
      <c r="D3800">
        <v>70000</v>
      </c>
      <c r="E3800">
        <f>VLOOKUP(D3800,LU_A!$C$2:$D$13,1,TRUE)</f>
        <v>50000</v>
      </c>
      <c r="F3800" t="str">
        <f>VLOOKUP($D3800,LU_A!$C$2:$D$13,2,TRUE)</f>
        <v>LgD</v>
      </c>
      <c r="G3800">
        <v>1025</v>
      </c>
      <c r="H3800" t="s">
        <v>8221</v>
      </c>
      <c r="I3800" t="s">
        <v>8224</v>
      </c>
      <c r="J3800" t="s">
        <v>8246</v>
      </c>
      <c r="K3800">
        <v>1407691248</v>
      </c>
      <c r="L3800" s="8">
        <f t="shared" si="590"/>
        <v>41861.722777777781</v>
      </c>
      <c r="M3800" s="8">
        <f t="shared" si="593"/>
        <v>41861</v>
      </c>
      <c r="N3800" s="9">
        <f t="shared" si="594"/>
        <v>0.7227777777807205</v>
      </c>
      <c r="O3800">
        <v>1405099248</v>
      </c>
      <c r="P3800" s="8">
        <f t="shared" si="591"/>
        <v>41831.722777777781</v>
      </c>
      <c r="Q3800" s="8">
        <f t="shared" si="595"/>
        <v>41831</v>
      </c>
      <c r="R3800" s="9">
        <f t="shared" si="596"/>
        <v>0.7227777777807205</v>
      </c>
      <c r="S3800" t="b">
        <v>0</v>
      </c>
      <c r="T3800">
        <v>5</v>
      </c>
      <c r="U3800" t="str">
        <f t="shared" si="597"/>
        <v/>
      </c>
      <c r="V3800">
        <f t="shared" si="598"/>
        <v>5</v>
      </c>
      <c r="W3800" t="b">
        <v>0</v>
      </c>
      <c r="X3800" t="s">
        <v>8303</v>
      </c>
      <c r="Y3800" s="3">
        <f t="shared" si="599"/>
        <v>1.4642857142857143E-2</v>
      </c>
      <c r="Z3800" s="4">
        <f t="shared" si="592"/>
        <v>205</v>
      </c>
      <c r="AA3800" t="s">
        <v>8313</v>
      </c>
      <c r="AB3800" t="s">
        <v>8355</v>
      </c>
      <c r="AC3800">
        <f>1</f>
        <v>1</v>
      </c>
    </row>
    <row r="3801" spans="1:29" ht="43.2" x14ac:dyDescent="0.3">
      <c r="A3801">
        <v>3799</v>
      </c>
      <c r="B3801" s="1" t="s">
        <v>3796</v>
      </c>
      <c r="C3801" s="1" t="s">
        <v>7909</v>
      </c>
      <c r="D3801">
        <v>10000</v>
      </c>
      <c r="E3801">
        <f>VLOOKUP(D3801,LU_A!$C$2:$D$13,1,TRUE)</f>
        <v>10000</v>
      </c>
      <c r="F3801" t="str">
        <f>VLOOKUP($D3801,LU_A!$C$2:$D$13,2,TRUE)</f>
        <v>SmD</v>
      </c>
      <c r="G3801">
        <v>402</v>
      </c>
      <c r="H3801" t="s">
        <v>8221</v>
      </c>
      <c r="I3801" t="s">
        <v>8224</v>
      </c>
      <c r="J3801" t="s">
        <v>8246</v>
      </c>
      <c r="K3801">
        <v>1457734843</v>
      </c>
      <c r="L3801" s="8">
        <f t="shared" si="590"/>
        <v>42440.93105324074</v>
      </c>
      <c r="M3801" s="8">
        <f t="shared" si="593"/>
        <v>42440</v>
      </c>
      <c r="N3801" s="9">
        <f t="shared" si="594"/>
        <v>0.93105324073985685</v>
      </c>
      <c r="O3801">
        <v>1455142843</v>
      </c>
      <c r="P3801" s="8">
        <f t="shared" si="591"/>
        <v>42410.93105324074</v>
      </c>
      <c r="Q3801" s="8">
        <f t="shared" si="595"/>
        <v>42410</v>
      </c>
      <c r="R3801" s="9">
        <f t="shared" si="596"/>
        <v>0.93105324073985685</v>
      </c>
      <c r="S3801" t="b">
        <v>0</v>
      </c>
      <c r="T3801">
        <v>4</v>
      </c>
      <c r="U3801" t="str">
        <f t="shared" si="597"/>
        <v/>
      </c>
      <c r="V3801">
        <f t="shared" si="598"/>
        <v>4</v>
      </c>
      <c r="W3801" t="b">
        <v>0</v>
      </c>
      <c r="X3801" t="s">
        <v>8303</v>
      </c>
      <c r="Y3801" s="3">
        <f t="shared" si="599"/>
        <v>4.02E-2</v>
      </c>
      <c r="Z3801" s="4">
        <f t="shared" si="592"/>
        <v>100.5</v>
      </c>
      <c r="AA3801" t="s">
        <v>8313</v>
      </c>
      <c r="AB3801" t="s">
        <v>8355</v>
      </c>
      <c r="AC3801">
        <f>1</f>
        <v>1</v>
      </c>
    </row>
    <row r="3802" spans="1:29" ht="43.2" x14ac:dyDescent="0.3">
      <c r="A3802">
        <v>3800</v>
      </c>
      <c r="B3802" s="1" t="s">
        <v>3797</v>
      </c>
      <c r="C3802" s="1" t="s">
        <v>7910</v>
      </c>
      <c r="D3802">
        <v>22000</v>
      </c>
      <c r="E3802">
        <f>VLOOKUP(D3802,LU_A!$C$2:$D$13,1,TRUE)</f>
        <v>20000</v>
      </c>
      <c r="F3802" t="str">
        <f>VLOOKUP($D3802,LU_A!$C$2:$D$13,2,TRUE)</f>
        <v>MedB</v>
      </c>
      <c r="G3802">
        <v>881</v>
      </c>
      <c r="H3802" t="s">
        <v>8221</v>
      </c>
      <c r="I3802" t="s">
        <v>8224</v>
      </c>
      <c r="J3802" t="s">
        <v>8246</v>
      </c>
      <c r="K3802">
        <v>1420952340</v>
      </c>
      <c r="L3802" s="8">
        <f t="shared" si="590"/>
        <v>42015.207638888889</v>
      </c>
      <c r="M3802" s="8">
        <f t="shared" si="593"/>
        <v>42015</v>
      </c>
      <c r="N3802" s="9">
        <f t="shared" si="594"/>
        <v>0.20763888888905058</v>
      </c>
      <c r="O3802">
        <v>1418146883</v>
      </c>
      <c r="P3802" s="8">
        <f t="shared" si="591"/>
        <v>41982.737071759257</v>
      </c>
      <c r="Q3802" s="8">
        <f t="shared" si="595"/>
        <v>41982</v>
      </c>
      <c r="R3802" s="9">
        <f t="shared" si="596"/>
        <v>0.73707175925665069</v>
      </c>
      <c r="S3802" t="b">
        <v>0</v>
      </c>
      <c r="T3802">
        <v>16</v>
      </c>
      <c r="U3802" t="str">
        <f t="shared" si="597"/>
        <v/>
      </c>
      <c r="V3802">
        <f t="shared" si="598"/>
        <v>16</v>
      </c>
      <c r="W3802" t="b">
        <v>0</v>
      </c>
      <c r="X3802" t="s">
        <v>8303</v>
      </c>
      <c r="Y3802" s="3">
        <f t="shared" si="599"/>
        <v>4.0045454545454544E-2</v>
      </c>
      <c r="Z3802" s="4">
        <f t="shared" si="592"/>
        <v>55.0625</v>
      </c>
      <c r="AA3802" t="s">
        <v>8313</v>
      </c>
      <c r="AB3802" t="s">
        <v>8355</v>
      </c>
      <c r="AC3802">
        <f>1</f>
        <v>1</v>
      </c>
    </row>
    <row r="3803" spans="1:29" ht="43.2" x14ac:dyDescent="0.3">
      <c r="A3803">
        <v>3801</v>
      </c>
      <c r="B3803" s="1" t="s">
        <v>3798</v>
      </c>
      <c r="C3803" s="1" t="s">
        <v>7911</v>
      </c>
      <c r="D3803">
        <v>5000</v>
      </c>
      <c r="E3803">
        <f>VLOOKUP(D3803,LU_A!$C$2:$D$13,1,TRUE)</f>
        <v>5000</v>
      </c>
      <c r="F3803" t="str">
        <f>VLOOKUP($D3803,LU_A!$C$2:$D$13,2,TRUE)</f>
        <v>SmC</v>
      </c>
      <c r="G3803">
        <v>426</v>
      </c>
      <c r="H3803" t="s">
        <v>8221</v>
      </c>
      <c r="I3803" t="s">
        <v>8224</v>
      </c>
      <c r="J3803" t="s">
        <v>8246</v>
      </c>
      <c r="K3803">
        <v>1420215216</v>
      </c>
      <c r="L3803" s="8">
        <f t="shared" si="590"/>
        <v>42006.676111111112</v>
      </c>
      <c r="M3803" s="8">
        <f t="shared" si="593"/>
        <v>42006</v>
      </c>
      <c r="N3803" s="9">
        <f t="shared" si="594"/>
        <v>0.67611111111182254</v>
      </c>
      <c r="O3803">
        <v>1417536816</v>
      </c>
      <c r="P3803" s="8">
        <f t="shared" si="591"/>
        <v>41975.676111111112</v>
      </c>
      <c r="Q3803" s="8">
        <f t="shared" si="595"/>
        <v>41975</v>
      </c>
      <c r="R3803" s="9">
        <f t="shared" si="596"/>
        <v>0.67611111111182254</v>
      </c>
      <c r="S3803" t="b">
        <v>0</v>
      </c>
      <c r="T3803">
        <v>9</v>
      </c>
      <c r="U3803" t="str">
        <f t="shared" si="597"/>
        <v/>
      </c>
      <c r="V3803">
        <f t="shared" si="598"/>
        <v>9</v>
      </c>
      <c r="W3803" t="b">
        <v>0</v>
      </c>
      <c r="X3803" t="s">
        <v>8303</v>
      </c>
      <c r="Y3803" s="3">
        <f t="shared" si="599"/>
        <v>8.5199999999999998E-2</v>
      </c>
      <c r="Z3803" s="4">
        <f t="shared" si="592"/>
        <v>47.333333333333336</v>
      </c>
      <c r="AA3803" t="s">
        <v>8313</v>
      </c>
      <c r="AB3803" t="s">
        <v>8355</v>
      </c>
      <c r="AC3803">
        <f>1</f>
        <v>1</v>
      </c>
    </row>
    <row r="3804" spans="1:29" ht="43.2" x14ac:dyDescent="0.3">
      <c r="A3804">
        <v>3802</v>
      </c>
      <c r="B3804" s="1" t="s">
        <v>3799</v>
      </c>
      <c r="C3804" s="1" t="s">
        <v>7912</v>
      </c>
      <c r="D3804">
        <v>3000</v>
      </c>
      <c r="E3804">
        <f>VLOOKUP(D3804,LU_A!$C$2:$D$13,1,TRUE)</f>
        <v>1000</v>
      </c>
      <c r="F3804" t="str">
        <f>VLOOKUP($D3804,LU_A!$C$2:$D$13,2,TRUE)</f>
        <v>SmB</v>
      </c>
      <c r="G3804">
        <v>0</v>
      </c>
      <c r="H3804" t="s">
        <v>8221</v>
      </c>
      <c r="I3804" t="s">
        <v>8224</v>
      </c>
      <c r="J3804" t="s">
        <v>8246</v>
      </c>
      <c r="K3804">
        <v>1445482906</v>
      </c>
      <c r="L3804" s="8">
        <f t="shared" si="590"/>
        <v>42299.126226851848</v>
      </c>
      <c r="M3804" s="8">
        <f t="shared" si="593"/>
        <v>42299</v>
      </c>
      <c r="N3804" s="9">
        <f t="shared" si="594"/>
        <v>0.12622685184760485</v>
      </c>
      <c r="O3804">
        <v>1442890906</v>
      </c>
      <c r="P3804" s="8">
        <f t="shared" si="591"/>
        <v>42269.126226851848</v>
      </c>
      <c r="Q3804" s="8">
        <f t="shared" si="595"/>
        <v>42269</v>
      </c>
      <c r="R3804" s="9">
        <f t="shared" si="596"/>
        <v>0.12622685184760485</v>
      </c>
      <c r="S3804" t="b">
        <v>0</v>
      </c>
      <c r="T3804">
        <v>0</v>
      </c>
      <c r="U3804" t="str">
        <f t="shared" si="597"/>
        <v/>
      </c>
      <c r="V3804">
        <f t="shared" si="598"/>
        <v>0</v>
      </c>
      <c r="W3804" t="b">
        <v>0</v>
      </c>
      <c r="X3804" t="s">
        <v>8303</v>
      </c>
      <c r="Y3804" s="3">
        <f t="shared" si="599"/>
        <v>0</v>
      </c>
      <c r="Z3804" s="4" t="str">
        <f t="shared" si="592"/>
        <v xml:space="preserve"> </v>
      </c>
      <c r="AA3804" t="s">
        <v>8313</v>
      </c>
      <c r="AB3804" t="s">
        <v>8355</v>
      </c>
      <c r="AC3804">
        <f>1</f>
        <v>1</v>
      </c>
    </row>
    <row r="3805" spans="1:29" ht="28.8" x14ac:dyDescent="0.3">
      <c r="A3805">
        <v>3803</v>
      </c>
      <c r="B3805" s="1" t="s">
        <v>3800</v>
      </c>
      <c r="C3805" s="1" t="s">
        <v>7913</v>
      </c>
      <c r="D3805">
        <v>12000</v>
      </c>
      <c r="E3805">
        <f>VLOOKUP(D3805,LU_A!$C$2:$D$13,1,TRUE)</f>
        <v>10000</v>
      </c>
      <c r="F3805" t="str">
        <f>VLOOKUP($D3805,LU_A!$C$2:$D$13,2,TRUE)</f>
        <v>SmD</v>
      </c>
      <c r="G3805">
        <v>2358</v>
      </c>
      <c r="H3805" t="s">
        <v>8221</v>
      </c>
      <c r="I3805" t="s">
        <v>8224</v>
      </c>
      <c r="J3805" t="s">
        <v>8246</v>
      </c>
      <c r="K3805">
        <v>1457133568</v>
      </c>
      <c r="L3805" s="8">
        <f t="shared" si="590"/>
        <v>42433.971851851849</v>
      </c>
      <c r="M3805" s="8">
        <f t="shared" si="593"/>
        <v>42433</v>
      </c>
      <c r="N3805" s="9">
        <f t="shared" si="594"/>
        <v>0.97185185184935108</v>
      </c>
      <c r="O3805">
        <v>1454541568</v>
      </c>
      <c r="P3805" s="8">
        <f t="shared" si="591"/>
        <v>42403.971851851849</v>
      </c>
      <c r="Q3805" s="8">
        <f t="shared" si="595"/>
        <v>42403</v>
      </c>
      <c r="R3805" s="9">
        <f t="shared" si="596"/>
        <v>0.97185185184935108</v>
      </c>
      <c r="S3805" t="b">
        <v>0</v>
      </c>
      <c r="T3805">
        <v>40</v>
      </c>
      <c r="U3805" t="str">
        <f t="shared" si="597"/>
        <v/>
      </c>
      <c r="V3805">
        <f t="shared" si="598"/>
        <v>40</v>
      </c>
      <c r="W3805" t="b">
        <v>0</v>
      </c>
      <c r="X3805" t="s">
        <v>8303</v>
      </c>
      <c r="Y3805" s="3">
        <f t="shared" si="599"/>
        <v>0.19650000000000001</v>
      </c>
      <c r="Z3805" s="4">
        <f t="shared" si="592"/>
        <v>58.95</v>
      </c>
      <c r="AA3805" t="s">
        <v>8313</v>
      </c>
      <c r="AB3805" t="s">
        <v>8355</v>
      </c>
      <c r="AC3805">
        <f>1</f>
        <v>1</v>
      </c>
    </row>
    <row r="3806" spans="1:29" ht="43.2" x14ac:dyDescent="0.3">
      <c r="A3806">
        <v>3804</v>
      </c>
      <c r="B3806" s="1" t="s">
        <v>3801</v>
      </c>
      <c r="C3806" s="1" t="s">
        <v>7914</v>
      </c>
      <c r="D3806">
        <v>8000</v>
      </c>
      <c r="E3806">
        <f>VLOOKUP(D3806,LU_A!$C$2:$D$13,1,TRUE)</f>
        <v>5000</v>
      </c>
      <c r="F3806" t="str">
        <f>VLOOKUP($D3806,LU_A!$C$2:$D$13,2,TRUE)</f>
        <v>SmC</v>
      </c>
      <c r="G3806">
        <v>0</v>
      </c>
      <c r="H3806" t="s">
        <v>8221</v>
      </c>
      <c r="I3806" t="s">
        <v>8224</v>
      </c>
      <c r="J3806" t="s">
        <v>8246</v>
      </c>
      <c r="K3806">
        <v>1469948400</v>
      </c>
      <c r="L3806" s="8">
        <f t="shared" si="590"/>
        <v>42582.291666666672</v>
      </c>
      <c r="M3806" s="8">
        <f t="shared" si="593"/>
        <v>42582</v>
      </c>
      <c r="N3806" s="9">
        <f t="shared" si="594"/>
        <v>0.29166666667151731</v>
      </c>
      <c r="O3806">
        <v>1465172024</v>
      </c>
      <c r="P3806" s="8">
        <f t="shared" si="591"/>
        <v>42527.00953703704</v>
      </c>
      <c r="Q3806" s="8">
        <f t="shared" si="595"/>
        <v>42527</v>
      </c>
      <c r="R3806" s="9">
        <f t="shared" si="596"/>
        <v>9.5370370399905369E-3</v>
      </c>
      <c r="S3806" t="b">
        <v>0</v>
      </c>
      <c r="T3806">
        <v>0</v>
      </c>
      <c r="U3806" t="str">
        <f t="shared" si="597"/>
        <v/>
      </c>
      <c r="V3806">
        <f t="shared" si="598"/>
        <v>0</v>
      </c>
      <c r="W3806" t="b">
        <v>0</v>
      </c>
      <c r="X3806" t="s">
        <v>8303</v>
      </c>
      <c r="Y3806" s="3">
        <f t="shared" si="599"/>
        <v>0</v>
      </c>
      <c r="Z3806" s="4" t="str">
        <f t="shared" si="592"/>
        <v xml:space="preserve"> </v>
      </c>
      <c r="AA3806" t="s">
        <v>8313</v>
      </c>
      <c r="AB3806" t="s">
        <v>8355</v>
      </c>
      <c r="AC3806">
        <f>1</f>
        <v>1</v>
      </c>
    </row>
    <row r="3807" spans="1:29" ht="43.2" x14ac:dyDescent="0.3">
      <c r="A3807">
        <v>3805</v>
      </c>
      <c r="B3807" s="1" t="s">
        <v>3802</v>
      </c>
      <c r="C3807" s="1" t="s">
        <v>7915</v>
      </c>
      <c r="D3807">
        <v>150000</v>
      </c>
      <c r="E3807">
        <f>VLOOKUP(D3807,LU_A!$C$2:$D$13,1,TRUE)</f>
        <v>50000</v>
      </c>
      <c r="F3807" t="str">
        <f>VLOOKUP($D3807,LU_A!$C$2:$D$13,2,TRUE)</f>
        <v>LgD</v>
      </c>
      <c r="G3807">
        <v>3</v>
      </c>
      <c r="H3807" t="s">
        <v>8221</v>
      </c>
      <c r="I3807" t="s">
        <v>8224</v>
      </c>
      <c r="J3807" t="s">
        <v>8246</v>
      </c>
      <c r="K3807">
        <v>1411852640</v>
      </c>
      <c r="L3807" s="8">
        <f t="shared" si="590"/>
        <v>41909.887037037035</v>
      </c>
      <c r="M3807" s="8">
        <f t="shared" si="593"/>
        <v>41909</v>
      </c>
      <c r="N3807" s="9">
        <f t="shared" si="594"/>
        <v>0.88703703703504289</v>
      </c>
      <c r="O3807">
        <v>1406668640</v>
      </c>
      <c r="P3807" s="8">
        <f t="shared" si="591"/>
        <v>41849.887037037035</v>
      </c>
      <c r="Q3807" s="8">
        <f t="shared" si="595"/>
        <v>41849</v>
      </c>
      <c r="R3807" s="9">
        <f t="shared" si="596"/>
        <v>0.88703703703504289</v>
      </c>
      <c r="S3807" t="b">
        <v>0</v>
      </c>
      <c r="T3807">
        <v>2</v>
      </c>
      <c r="U3807" t="str">
        <f t="shared" si="597"/>
        <v/>
      </c>
      <c r="V3807">
        <f t="shared" si="598"/>
        <v>2</v>
      </c>
      <c r="W3807" t="b">
        <v>0</v>
      </c>
      <c r="X3807" t="s">
        <v>8303</v>
      </c>
      <c r="Y3807" s="3">
        <f t="shared" si="599"/>
        <v>2.0000000000000002E-5</v>
      </c>
      <c r="Z3807" s="4">
        <f t="shared" si="592"/>
        <v>1.5</v>
      </c>
      <c r="AA3807" t="s">
        <v>8313</v>
      </c>
      <c r="AB3807" t="s">
        <v>8355</v>
      </c>
      <c r="AC3807">
        <f>1</f>
        <v>1</v>
      </c>
    </row>
    <row r="3808" spans="1:29" ht="57.6" x14ac:dyDescent="0.3">
      <c r="A3808">
        <v>3806</v>
      </c>
      <c r="B3808" s="1" t="s">
        <v>3803</v>
      </c>
      <c r="C3808" s="1" t="s">
        <v>7916</v>
      </c>
      <c r="D3808">
        <v>7500</v>
      </c>
      <c r="E3808">
        <f>VLOOKUP(D3808,LU_A!$C$2:$D$13,1,TRUE)</f>
        <v>5000</v>
      </c>
      <c r="F3808" t="str">
        <f>VLOOKUP($D3808,LU_A!$C$2:$D$13,2,TRUE)</f>
        <v>SmC</v>
      </c>
      <c r="G3808">
        <v>5</v>
      </c>
      <c r="H3808" t="s">
        <v>8221</v>
      </c>
      <c r="I3808" t="s">
        <v>8226</v>
      </c>
      <c r="J3808" t="s">
        <v>8248</v>
      </c>
      <c r="K3808">
        <v>1404022381</v>
      </c>
      <c r="L3808" s="8">
        <f t="shared" si="590"/>
        <v>41819.259039351848</v>
      </c>
      <c r="M3808" s="8">
        <f t="shared" si="593"/>
        <v>41819</v>
      </c>
      <c r="N3808" s="9">
        <f t="shared" si="594"/>
        <v>0.25903935184760485</v>
      </c>
      <c r="O3808">
        <v>1402294381</v>
      </c>
      <c r="P3808" s="8">
        <f t="shared" si="591"/>
        <v>41799.259039351848</v>
      </c>
      <c r="Q3808" s="8">
        <f t="shared" si="595"/>
        <v>41799</v>
      </c>
      <c r="R3808" s="9">
        <f t="shared" si="596"/>
        <v>0.25903935184760485</v>
      </c>
      <c r="S3808" t="b">
        <v>0</v>
      </c>
      <c r="T3808">
        <v>1</v>
      </c>
      <c r="U3808" t="str">
        <f t="shared" si="597"/>
        <v/>
      </c>
      <c r="V3808">
        <f t="shared" si="598"/>
        <v>1</v>
      </c>
      <c r="W3808" t="b">
        <v>0</v>
      </c>
      <c r="X3808" t="s">
        <v>8303</v>
      </c>
      <c r="Y3808" s="3">
        <f t="shared" si="599"/>
        <v>6.6666666666666664E-4</v>
      </c>
      <c r="Z3808" s="4">
        <f t="shared" si="592"/>
        <v>5</v>
      </c>
      <c r="AA3808" t="s">
        <v>8313</v>
      </c>
      <c r="AB3808" t="s">
        <v>8355</v>
      </c>
      <c r="AC3808">
        <f>1</f>
        <v>1</v>
      </c>
    </row>
    <row r="3809" spans="1:29" ht="43.2" x14ac:dyDescent="0.3">
      <c r="A3809">
        <v>3807</v>
      </c>
      <c r="B3809" s="1" t="s">
        <v>3804</v>
      </c>
      <c r="C3809" s="1" t="s">
        <v>7917</v>
      </c>
      <c r="D3809">
        <v>1500</v>
      </c>
      <c r="E3809">
        <f>VLOOKUP(D3809,LU_A!$C$2:$D$13,1,TRUE)</f>
        <v>1000</v>
      </c>
      <c r="F3809" t="str">
        <f>VLOOKUP($D3809,LU_A!$C$2:$D$13,2,TRUE)</f>
        <v>SmB</v>
      </c>
      <c r="G3809">
        <v>455</v>
      </c>
      <c r="H3809" t="s">
        <v>8221</v>
      </c>
      <c r="I3809" t="s">
        <v>8224</v>
      </c>
      <c r="J3809" t="s">
        <v>8246</v>
      </c>
      <c r="K3809">
        <v>1428097739</v>
      </c>
      <c r="L3809" s="8">
        <f t="shared" si="590"/>
        <v>42097.909016203703</v>
      </c>
      <c r="M3809" s="8">
        <f t="shared" si="593"/>
        <v>42097</v>
      </c>
      <c r="N3809" s="9">
        <f t="shared" si="594"/>
        <v>0.90901620370277669</v>
      </c>
      <c r="O3809">
        <v>1427492939</v>
      </c>
      <c r="P3809" s="8">
        <f t="shared" si="591"/>
        <v>42090.909016203703</v>
      </c>
      <c r="Q3809" s="8">
        <f t="shared" si="595"/>
        <v>42090</v>
      </c>
      <c r="R3809" s="9">
        <f t="shared" si="596"/>
        <v>0.90901620370277669</v>
      </c>
      <c r="S3809" t="b">
        <v>0</v>
      </c>
      <c r="T3809">
        <v>9</v>
      </c>
      <c r="U3809" t="str">
        <f t="shared" si="597"/>
        <v/>
      </c>
      <c r="V3809">
        <f t="shared" si="598"/>
        <v>9</v>
      </c>
      <c r="W3809" t="b">
        <v>0</v>
      </c>
      <c r="X3809" t="s">
        <v>8303</v>
      </c>
      <c r="Y3809" s="3">
        <f t="shared" si="599"/>
        <v>0.30333333333333334</v>
      </c>
      <c r="Z3809" s="4">
        <f t="shared" si="592"/>
        <v>50.555555555555557</v>
      </c>
      <c r="AA3809" t="s">
        <v>8313</v>
      </c>
      <c r="AB3809" t="s">
        <v>8355</v>
      </c>
      <c r="AC3809">
        <f>1</f>
        <v>1</v>
      </c>
    </row>
    <row r="3810" spans="1:29" ht="43.2" x14ac:dyDescent="0.3">
      <c r="A3810">
        <v>3808</v>
      </c>
      <c r="B3810" s="1" t="s">
        <v>3805</v>
      </c>
      <c r="C3810" s="1" t="s">
        <v>7918</v>
      </c>
      <c r="D3810">
        <v>1000</v>
      </c>
      <c r="E3810">
        <f>VLOOKUP(D3810,LU_A!$C$2:$D$13,1,TRUE)</f>
        <v>1000</v>
      </c>
      <c r="F3810" t="str">
        <f>VLOOKUP($D3810,LU_A!$C$2:$D$13,2,TRUE)</f>
        <v>SmB</v>
      </c>
      <c r="G3810">
        <v>1000</v>
      </c>
      <c r="H3810" t="s">
        <v>8219</v>
      </c>
      <c r="I3810" t="s">
        <v>8225</v>
      </c>
      <c r="J3810" t="s">
        <v>8247</v>
      </c>
      <c r="K3810">
        <v>1429955619</v>
      </c>
      <c r="L3810" s="8">
        <f t="shared" si="590"/>
        <v>42119.412256944444</v>
      </c>
      <c r="M3810" s="8">
        <f t="shared" si="593"/>
        <v>42119</v>
      </c>
      <c r="N3810" s="9">
        <f t="shared" si="594"/>
        <v>0.41225694444437977</v>
      </c>
      <c r="O3810">
        <v>1424775219</v>
      </c>
      <c r="P3810" s="8">
        <f t="shared" si="591"/>
        <v>42059.453923611116</v>
      </c>
      <c r="Q3810" s="8">
        <f t="shared" si="595"/>
        <v>42059</v>
      </c>
      <c r="R3810" s="9">
        <f t="shared" si="596"/>
        <v>0.45392361111589707</v>
      </c>
      <c r="S3810" t="b">
        <v>0</v>
      </c>
      <c r="T3810">
        <v>24</v>
      </c>
      <c r="U3810">
        <f t="shared" si="597"/>
        <v>24</v>
      </c>
      <c r="V3810" t="str">
        <f t="shared" si="598"/>
        <v/>
      </c>
      <c r="W3810" t="b">
        <v>1</v>
      </c>
      <c r="X3810" t="s">
        <v>8269</v>
      </c>
      <c r="Y3810" s="3">
        <f t="shared" si="599"/>
        <v>1</v>
      </c>
      <c r="Z3810" s="4">
        <f t="shared" si="592"/>
        <v>41.666666666666664</v>
      </c>
      <c r="AA3810" t="s">
        <v>8313</v>
      </c>
      <c r="AB3810" t="s">
        <v>8314</v>
      </c>
      <c r="AC3810">
        <f>1</f>
        <v>1</v>
      </c>
    </row>
    <row r="3811" spans="1:29" ht="43.2" x14ac:dyDescent="0.3">
      <c r="A3811">
        <v>3809</v>
      </c>
      <c r="B3811" s="1" t="s">
        <v>3806</v>
      </c>
      <c r="C3811" s="1" t="s">
        <v>7919</v>
      </c>
      <c r="D3811">
        <v>2000</v>
      </c>
      <c r="E3811">
        <f>VLOOKUP(D3811,LU_A!$C$2:$D$13,1,TRUE)</f>
        <v>1000</v>
      </c>
      <c r="F3811" t="str">
        <f>VLOOKUP($D3811,LU_A!$C$2:$D$13,2,TRUE)</f>
        <v>SmB</v>
      </c>
      <c r="G3811">
        <v>2025</v>
      </c>
      <c r="H3811" t="s">
        <v>8219</v>
      </c>
      <c r="I3811" t="s">
        <v>8225</v>
      </c>
      <c r="J3811" t="s">
        <v>8247</v>
      </c>
      <c r="K3811">
        <v>1406761200</v>
      </c>
      <c r="L3811" s="8">
        <f t="shared" si="590"/>
        <v>41850.958333333336</v>
      </c>
      <c r="M3811" s="8">
        <f t="shared" si="593"/>
        <v>41850</v>
      </c>
      <c r="N3811" s="9">
        <f t="shared" si="594"/>
        <v>0.95833333333575865</v>
      </c>
      <c r="O3811">
        <v>1402403907</v>
      </c>
      <c r="P3811" s="8">
        <f t="shared" si="591"/>
        <v>41800.526701388888</v>
      </c>
      <c r="Q3811" s="8">
        <f t="shared" si="595"/>
        <v>41800</v>
      </c>
      <c r="R3811" s="9">
        <f t="shared" si="596"/>
        <v>0.52670138888788642</v>
      </c>
      <c r="S3811" t="b">
        <v>0</v>
      </c>
      <c r="T3811">
        <v>38</v>
      </c>
      <c r="U3811">
        <f t="shared" si="597"/>
        <v>38</v>
      </c>
      <c r="V3811" t="str">
        <f t="shared" si="598"/>
        <v/>
      </c>
      <c r="W3811" t="b">
        <v>1</v>
      </c>
      <c r="X3811" t="s">
        <v>8269</v>
      </c>
      <c r="Y3811" s="3">
        <f t="shared" si="599"/>
        <v>1.0125</v>
      </c>
      <c r="Z3811" s="4">
        <f t="shared" si="592"/>
        <v>53.289473684210527</v>
      </c>
      <c r="AA3811" t="s">
        <v>8313</v>
      </c>
      <c r="AB3811" t="s">
        <v>8314</v>
      </c>
      <c r="AC3811">
        <f>1</f>
        <v>1</v>
      </c>
    </row>
    <row r="3812" spans="1:29" ht="43.2" x14ac:dyDescent="0.3">
      <c r="A3812">
        <v>3810</v>
      </c>
      <c r="B3812" s="1" t="s">
        <v>3807</v>
      </c>
      <c r="C3812" s="1" t="s">
        <v>7920</v>
      </c>
      <c r="D3812">
        <v>1500</v>
      </c>
      <c r="E3812">
        <f>VLOOKUP(D3812,LU_A!$C$2:$D$13,1,TRUE)</f>
        <v>1000</v>
      </c>
      <c r="F3812" t="str">
        <f>VLOOKUP($D3812,LU_A!$C$2:$D$13,2,TRUE)</f>
        <v>SmB</v>
      </c>
      <c r="G3812">
        <v>1826</v>
      </c>
      <c r="H3812" t="s">
        <v>8219</v>
      </c>
      <c r="I3812" t="s">
        <v>8224</v>
      </c>
      <c r="J3812" t="s">
        <v>8246</v>
      </c>
      <c r="K3812">
        <v>1426965758</v>
      </c>
      <c r="L3812" s="8">
        <f t="shared" si="590"/>
        <v>42084.807384259257</v>
      </c>
      <c r="M3812" s="8">
        <f t="shared" si="593"/>
        <v>42084</v>
      </c>
      <c r="N3812" s="9">
        <f t="shared" si="594"/>
        <v>0.80738425925665069</v>
      </c>
      <c r="O3812">
        <v>1424377358</v>
      </c>
      <c r="P3812" s="8">
        <f t="shared" si="591"/>
        <v>42054.849050925928</v>
      </c>
      <c r="Q3812" s="8">
        <f t="shared" si="595"/>
        <v>42054</v>
      </c>
      <c r="R3812" s="9">
        <f t="shared" si="596"/>
        <v>0.849050925928168</v>
      </c>
      <c r="S3812" t="b">
        <v>0</v>
      </c>
      <c r="T3812">
        <v>26</v>
      </c>
      <c r="U3812">
        <f t="shared" si="597"/>
        <v>26</v>
      </c>
      <c r="V3812" t="str">
        <f t="shared" si="598"/>
        <v/>
      </c>
      <c r="W3812" t="b">
        <v>1</v>
      </c>
      <c r="X3812" t="s">
        <v>8269</v>
      </c>
      <c r="Y3812" s="3">
        <f t="shared" si="599"/>
        <v>1.2173333333333334</v>
      </c>
      <c r="Z3812" s="4">
        <f t="shared" si="592"/>
        <v>70.230769230769226</v>
      </c>
      <c r="AA3812" t="s">
        <v>8313</v>
      </c>
      <c r="AB3812" t="s">
        <v>8314</v>
      </c>
      <c r="AC3812">
        <f>1</f>
        <v>1</v>
      </c>
    </row>
    <row r="3813" spans="1:29" ht="43.2" x14ac:dyDescent="0.3">
      <c r="A3813">
        <v>3811</v>
      </c>
      <c r="B3813" s="1" t="s">
        <v>3808</v>
      </c>
      <c r="C3813" s="1" t="s">
        <v>7921</v>
      </c>
      <c r="D3813">
        <v>250</v>
      </c>
      <c r="E3813">
        <f>VLOOKUP(D3813,LU_A!$C$2:$D$13,1,TRUE)</f>
        <v>0</v>
      </c>
      <c r="F3813" t="str">
        <f>VLOOKUP($D3813,LU_A!$C$2:$D$13,2,TRUE)</f>
        <v>SmA</v>
      </c>
      <c r="G3813">
        <v>825</v>
      </c>
      <c r="H3813" t="s">
        <v>8219</v>
      </c>
      <c r="I3813" t="s">
        <v>8225</v>
      </c>
      <c r="J3813" t="s">
        <v>8247</v>
      </c>
      <c r="K3813">
        <v>1464692400</v>
      </c>
      <c r="L3813" s="8">
        <f t="shared" si="590"/>
        <v>42521.458333333328</v>
      </c>
      <c r="M3813" s="8">
        <f t="shared" si="593"/>
        <v>42521</v>
      </c>
      <c r="N3813" s="9">
        <f t="shared" si="594"/>
        <v>0.45833333332848269</v>
      </c>
      <c r="O3813">
        <v>1461769373</v>
      </c>
      <c r="P3813" s="8">
        <f t="shared" si="591"/>
        <v>42487.62700231481</v>
      </c>
      <c r="Q3813" s="8">
        <f t="shared" si="595"/>
        <v>42487</v>
      </c>
      <c r="R3813" s="9">
        <f t="shared" si="596"/>
        <v>0.62700231480994262</v>
      </c>
      <c r="S3813" t="b">
        <v>0</v>
      </c>
      <c r="T3813">
        <v>19</v>
      </c>
      <c r="U3813">
        <f t="shared" si="597"/>
        <v>19</v>
      </c>
      <c r="V3813" t="str">
        <f t="shared" si="598"/>
        <v/>
      </c>
      <c r="W3813" t="b">
        <v>1</v>
      </c>
      <c r="X3813" t="s">
        <v>8269</v>
      </c>
      <c r="Y3813" s="3">
        <f t="shared" si="599"/>
        <v>3.3</v>
      </c>
      <c r="Z3813" s="4">
        <f t="shared" si="592"/>
        <v>43.421052631578945</v>
      </c>
      <c r="AA3813" t="s">
        <v>8313</v>
      </c>
      <c r="AB3813" t="s">
        <v>8314</v>
      </c>
      <c r="AC3813">
        <f>1</f>
        <v>1</v>
      </c>
    </row>
    <row r="3814" spans="1:29" ht="43.2" x14ac:dyDescent="0.3">
      <c r="A3814">
        <v>3812</v>
      </c>
      <c r="B3814" s="1" t="s">
        <v>3809</v>
      </c>
      <c r="C3814" s="1" t="s">
        <v>7922</v>
      </c>
      <c r="D3814">
        <v>2000</v>
      </c>
      <c r="E3814">
        <f>VLOOKUP(D3814,LU_A!$C$2:$D$13,1,TRUE)</f>
        <v>1000</v>
      </c>
      <c r="F3814" t="str">
        <f>VLOOKUP($D3814,LU_A!$C$2:$D$13,2,TRUE)</f>
        <v>SmB</v>
      </c>
      <c r="G3814">
        <v>2191</v>
      </c>
      <c r="H3814" t="s">
        <v>8219</v>
      </c>
      <c r="I3814" t="s">
        <v>8229</v>
      </c>
      <c r="J3814" t="s">
        <v>8251</v>
      </c>
      <c r="K3814">
        <v>1433131140</v>
      </c>
      <c r="L3814" s="8">
        <f t="shared" si="590"/>
        <v>42156.165972222225</v>
      </c>
      <c r="M3814" s="8">
        <f t="shared" si="593"/>
        <v>42156</v>
      </c>
      <c r="N3814" s="9">
        <f t="shared" si="594"/>
        <v>0.16597222222480923</v>
      </c>
      <c r="O3814">
        <v>1429120908</v>
      </c>
      <c r="P3814" s="8">
        <f t="shared" si="591"/>
        <v>42109.751250000001</v>
      </c>
      <c r="Q3814" s="8">
        <f t="shared" si="595"/>
        <v>42109</v>
      </c>
      <c r="R3814" s="9">
        <f t="shared" si="596"/>
        <v>0.75125000000116415</v>
      </c>
      <c r="S3814" t="b">
        <v>0</v>
      </c>
      <c r="T3814">
        <v>11</v>
      </c>
      <c r="U3814">
        <f t="shared" si="597"/>
        <v>11</v>
      </c>
      <c r="V3814" t="str">
        <f t="shared" si="598"/>
        <v/>
      </c>
      <c r="W3814" t="b">
        <v>1</v>
      </c>
      <c r="X3814" t="s">
        <v>8269</v>
      </c>
      <c r="Y3814" s="3">
        <f t="shared" si="599"/>
        <v>1.0954999999999999</v>
      </c>
      <c r="Z3814" s="4">
        <f t="shared" si="592"/>
        <v>199.18181818181819</v>
      </c>
      <c r="AA3814" t="s">
        <v>8313</v>
      </c>
      <c r="AB3814" t="s">
        <v>8314</v>
      </c>
      <c r="AC3814">
        <f>1</f>
        <v>1</v>
      </c>
    </row>
    <row r="3815" spans="1:29" ht="43.2" x14ac:dyDescent="0.3">
      <c r="A3815">
        <v>3813</v>
      </c>
      <c r="B3815" s="1" t="s">
        <v>3810</v>
      </c>
      <c r="C3815" s="1" t="s">
        <v>7923</v>
      </c>
      <c r="D3815">
        <v>2100</v>
      </c>
      <c r="E3815">
        <f>VLOOKUP(D3815,LU_A!$C$2:$D$13,1,TRUE)</f>
        <v>1000</v>
      </c>
      <c r="F3815" t="str">
        <f>VLOOKUP($D3815,LU_A!$C$2:$D$13,2,TRUE)</f>
        <v>SmB</v>
      </c>
      <c r="G3815">
        <v>2119.9899999999998</v>
      </c>
      <c r="H3815" t="s">
        <v>8219</v>
      </c>
      <c r="I3815" t="s">
        <v>8224</v>
      </c>
      <c r="J3815" t="s">
        <v>8246</v>
      </c>
      <c r="K3815">
        <v>1465940580</v>
      </c>
      <c r="L3815" s="8">
        <f t="shared" si="590"/>
        <v>42535.904861111107</v>
      </c>
      <c r="M3815" s="8">
        <f t="shared" si="593"/>
        <v>42535</v>
      </c>
      <c r="N3815" s="9">
        <f t="shared" si="594"/>
        <v>0.90486111110658385</v>
      </c>
      <c r="O3815">
        <v>1462603021</v>
      </c>
      <c r="P3815" s="8">
        <f t="shared" si="591"/>
        <v>42497.275706018518</v>
      </c>
      <c r="Q3815" s="8">
        <f t="shared" si="595"/>
        <v>42497</v>
      </c>
      <c r="R3815" s="9">
        <f t="shared" si="596"/>
        <v>0.27570601851766696</v>
      </c>
      <c r="S3815" t="b">
        <v>0</v>
      </c>
      <c r="T3815">
        <v>27</v>
      </c>
      <c r="U3815">
        <f t="shared" si="597"/>
        <v>27</v>
      </c>
      <c r="V3815" t="str">
        <f t="shared" si="598"/>
        <v/>
      </c>
      <c r="W3815" t="b">
        <v>1</v>
      </c>
      <c r="X3815" t="s">
        <v>8269</v>
      </c>
      <c r="Y3815" s="3">
        <f t="shared" si="599"/>
        <v>1.0095190476190474</v>
      </c>
      <c r="Z3815" s="4">
        <f t="shared" si="592"/>
        <v>78.518148148148143</v>
      </c>
      <c r="AA3815" t="s">
        <v>8313</v>
      </c>
      <c r="AB3815" t="s">
        <v>8314</v>
      </c>
      <c r="AC3815">
        <f>1</f>
        <v>1</v>
      </c>
    </row>
    <row r="3816" spans="1:29" ht="43.2" x14ac:dyDescent="0.3">
      <c r="A3816">
        <v>3814</v>
      </c>
      <c r="B3816" s="1" t="s">
        <v>3811</v>
      </c>
      <c r="C3816" s="1" t="s">
        <v>7924</v>
      </c>
      <c r="D3816">
        <v>1500</v>
      </c>
      <c r="E3816">
        <f>VLOOKUP(D3816,LU_A!$C$2:$D$13,1,TRUE)</f>
        <v>1000</v>
      </c>
      <c r="F3816" t="str">
        <f>VLOOKUP($D3816,LU_A!$C$2:$D$13,2,TRUE)</f>
        <v>SmB</v>
      </c>
      <c r="G3816">
        <v>2102</v>
      </c>
      <c r="H3816" t="s">
        <v>8219</v>
      </c>
      <c r="I3816" t="s">
        <v>8224</v>
      </c>
      <c r="J3816" t="s">
        <v>8246</v>
      </c>
      <c r="K3816">
        <v>1427860740</v>
      </c>
      <c r="L3816" s="8">
        <f t="shared" si="590"/>
        <v>42095.165972222225</v>
      </c>
      <c r="M3816" s="8">
        <f t="shared" si="593"/>
        <v>42095</v>
      </c>
      <c r="N3816" s="9">
        <f t="shared" si="594"/>
        <v>0.16597222222480923</v>
      </c>
      <c r="O3816">
        <v>1424727712</v>
      </c>
      <c r="P3816" s="8">
        <f t="shared" si="591"/>
        <v>42058.904074074075</v>
      </c>
      <c r="Q3816" s="8">
        <f t="shared" si="595"/>
        <v>42058</v>
      </c>
      <c r="R3816" s="9">
        <f t="shared" si="596"/>
        <v>0.90407407407474238</v>
      </c>
      <c r="S3816" t="b">
        <v>0</v>
      </c>
      <c r="T3816">
        <v>34</v>
      </c>
      <c r="U3816">
        <f t="shared" si="597"/>
        <v>34</v>
      </c>
      <c r="V3816" t="str">
        <f t="shared" si="598"/>
        <v/>
      </c>
      <c r="W3816" t="b">
        <v>1</v>
      </c>
      <c r="X3816" t="s">
        <v>8269</v>
      </c>
      <c r="Y3816" s="3">
        <f t="shared" si="599"/>
        <v>1.4013333333333333</v>
      </c>
      <c r="Z3816" s="4">
        <f t="shared" si="592"/>
        <v>61.823529411764703</v>
      </c>
      <c r="AA3816" t="s">
        <v>8313</v>
      </c>
      <c r="AB3816" t="s">
        <v>8314</v>
      </c>
      <c r="AC3816">
        <f>1</f>
        <v>1</v>
      </c>
    </row>
    <row r="3817" spans="1:29" ht="28.8" x14ac:dyDescent="0.3">
      <c r="A3817">
        <v>3815</v>
      </c>
      <c r="B3817" s="1" t="s">
        <v>3812</v>
      </c>
      <c r="C3817" s="1" t="s">
        <v>7925</v>
      </c>
      <c r="D3817">
        <v>1000</v>
      </c>
      <c r="E3817">
        <f>VLOOKUP(D3817,LU_A!$C$2:$D$13,1,TRUE)</f>
        <v>1000</v>
      </c>
      <c r="F3817" t="str">
        <f>VLOOKUP($D3817,LU_A!$C$2:$D$13,2,TRUE)</f>
        <v>SmB</v>
      </c>
      <c r="G3817">
        <v>1000.01</v>
      </c>
      <c r="H3817" t="s">
        <v>8219</v>
      </c>
      <c r="I3817" t="s">
        <v>8225</v>
      </c>
      <c r="J3817" t="s">
        <v>8247</v>
      </c>
      <c r="K3817">
        <v>1440111600</v>
      </c>
      <c r="L3817" s="8">
        <f t="shared" si="590"/>
        <v>42236.958333333328</v>
      </c>
      <c r="M3817" s="8">
        <f t="shared" si="593"/>
        <v>42236</v>
      </c>
      <c r="N3817" s="9">
        <f t="shared" si="594"/>
        <v>0.95833333332848269</v>
      </c>
      <c r="O3817">
        <v>1437545657</v>
      </c>
      <c r="P3817" s="8">
        <f t="shared" si="591"/>
        <v>42207.259918981479</v>
      </c>
      <c r="Q3817" s="8">
        <f t="shared" si="595"/>
        <v>42207</v>
      </c>
      <c r="R3817" s="9">
        <f t="shared" si="596"/>
        <v>0.25991898147913162</v>
      </c>
      <c r="S3817" t="b">
        <v>0</v>
      </c>
      <c r="T3817">
        <v>20</v>
      </c>
      <c r="U3817">
        <f t="shared" si="597"/>
        <v>20</v>
      </c>
      <c r="V3817" t="str">
        <f t="shared" si="598"/>
        <v/>
      </c>
      <c r="W3817" t="b">
        <v>1</v>
      </c>
      <c r="X3817" t="s">
        <v>8269</v>
      </c>
      <c r="Y3817" s="3">
        <f t="shared" si="599"/>
        <v>1.0000100000000001</v>
      </c>
      <c r="Z3817" s="4">
        <f t="shared" si="592"/>
        <v>50.000500000000002</v>
      </c>
      <c r="AA3817" t="s">
        <v>8313</v>
      </c>
      <c r="AB3817" t="s">
        <v>8314</v>
      </c>
      <c r="AC3817">
        <f>1</f>
        <v>1</v>
      </c>
    </row>
    <row r="3818" spans="1:29" ht="57.6" x14ac:dyDescent="0.3">
      <c r="A3818">
        <v>3816</v>
      </c>
      <c r="B3818" s="1" t="s">
        <v>3813</v>
      </c>
      <c r="C3818" s="1" t="s">
        <v>7926</v>
      </c>
      <c r="D3818">
        <v>1500</v>
      </c>
      <c r="E3818">
        <f>VLOOKUP(D3818,LU_A!$C$2:$D$13,1,TRUE)</f>
        <v>1000</v>
      </c>
      <c r="F3818" t="str">
        <f>VLOOKUP($D3818,LU_A!$C$2:$D$13,2,TRUE)</f>
        <v>SmB</v>
      </c>
      <c r="G3818">
        <v>1788.57</v>
      </c>
      <c r="H3818" t="s">
        <v>8219</v>
      </c>
      <c r="I3818" t="s">
        <v>8224</v>
      </c>
      <c r="J3818" t="s">
        <v>8246</v>
      </c>
      <c r="K3818">
        <v>1405614823</v>
      </c>
      <c r="L3818" s="8">
        <f t="shared" si="590"/>
        <v>41837.690081018518</v>
      </c>
      <c r="M3818" s="8">
        <f t="shared" si="593"/>
        <v>41837</v>
      </c>
      <c r="N3818" s="9">
        <f t="shared" si="594"/>
        <v>0.690081018517958</v>
      </c>
      <c r="O3818">
        <v>1403022823</v>
      </c>
      <c r="P3818" s="8">
        <f t="shared" si="591"/>
        <v>41807.690081018518</v>
      </c>
      <c r="Q3818" s="8">
        <f t="shared" si="595"/>
        <v>41807</v>
      </c>
      <c r="R3818" s="9">
        <f t="shared" si="596"/>
        <v>0.690081018517958</v>
      </c>
      <c r="S3818" t="b">
        <v>0</v>
      </c>
      <c r="T3818">
        <v>37</v>
      </c>
      <c r="U3818">
        <f t="shared" si="597"/>
        <v>37</v>
      </c>
      <c r="V3818" t="str">
        <f t="shared" si="598"/>
        <v/>
      </c>
      <c r="W3818" t="b">
        <v>1</v>
      </c>
      <c r="X3818" t="s">
        <v>8269</v>
      </c>
      <c r="Y3818" s="3">
        <f t="shared" si="599"/>
        <v>1.19238</v>
      </c>
      <c r="Z3818" s="4">
        <f t="shared" si="592"/>
        <v>48.339729729729726</v>
      </c>
      <c r="AA3818" t="s">
        <v>8313</v>
      </c>
      <c r="AB3818" t="s">
        <v>8314</v>
      </c>
      <c r="AC3818">
        <f>1</f>
        <v>1</v>
      </c>
    </row>
    <row r="3819" spans="1:29" ht="43.2" x14ac:dyDescent="0.3">
      <c r="A3819">
        <v>3817</v>
      </c>
      <c r="B3819" s="1" t="s">
        <v>3814</v>
      </c>
      <c r="C3819" s="1" t="s">
        <v>7927</v>
      </c>
      <c r="D3819">
        <v>2000</v>
      </c>
      <c r="E3819">
        <f>VLOOKUP(D3819,LU_A!$C$2:$D$13,1,TRUE)</f>
        <v>1000</v>
      </c>
      <c r="F3819" t="str">
        <f>VLOOKUP($D3819,LU_A!$C$2:$D$13,2,TRUE)</f>
        <v>SmB</v>
      </c>
      <c r="G3819">
        <v>2145</v>
      </c>
      <c r="H3819" t="s">
        <v>8219</v>
      </c>
      <c r="I3819" t="s">
        <v>8224</v>
      </c>
      <c r="J3819" t="s">
        <v>8246</v>
      </c>
      <c r="K3819">
        <v>1445659140</v>
      </c>
      <c r="L3819" s="8">
        <f t="shared" si="590"/>
        <v>42301.165972222225</v>
      </c>
      <c r="M3819" s="8">
        <f t="shared" si="593"/>
        <v>42301</v>
      </c>
      <c r="N3819" s="9">
        <f t="shared" si="594"/>
        <v>0.16597222222480923</v>
      </c>
      <c r="O3819">
        <v>1444236216</v>
      </c>
      <c r="P3819" s="8">
        <f t="shared" si="591"/>
        <v>42284.69694444444</v>
      </c>
      <c r="Q3819" s="8">
        <f t="shared" si="595"/>
        <v>42284</v>
      </c>
      <c r="R3819" s="9">
        <f t="shared" si="596"/>
        <v>0.69694444444030523</v>
      </c>
      <c r="S3819" t="b">
        <v>0</v>
      </c>
      <c r="T3819">
        <v>20</v>
      </c>
      <c r="U3819">
        <f t="shared" si="597"/>
        <v>20</v>
      </c>
      <c r="V3819" t="str">
        <f t="shared" si="598"/>
        <v/>
      </c>
      <c r="W3819" t="b">
        <v>1</v>
      </c>
      <c r="X3819" t="s">
        <v>8269</v>
      </c>
      <c r="Y3819" s="3">
        <f t="shared" si="599"/>
        <v>1.0725</v>
      </c>
      <c r="Z3819" s="4">
        <f t="shared" si="592"/>
        <v>107.25</v>
      </c>
      <c r="AA3819" t="s">
        <v>8313</v>
      </c>
      <c r="AB3819" t="s">
        <v>8314</v>
      </c>
      <c r="AC3819">
        <f>1</f>
        <v>1</v>
      </c>
    </row>
    <row r="3820" spans="1:29" ht="43.2" x14ac:dyDescent="0.3">
      <c r="A3820">
        <v>3818</v>
      </c>
      <c r="B3820" s="1" t="s">
        <v>3815</v>
      </c>
      <c r="C3820" s="1" t="s">
        <v>7928</v>
      </c>
      <c r="D3820">
        <v>250</v>
      </c>
      <c r="E3820">
        <f>VLOOKUP(D3820,LU_A!$C$2:$D$13,1,TRUE)</f>
        <v>0</v>
      </c>
      <c r="F3820" t="str">
        <f>VLOOKUP($D3820,LU_A!$C$2:$D$13,2,TRUE)</f>
        <v>SmA</v>
      </c>
      <c r="G3820">
        <v>570</v>
      </c>
      <c r="H3820" t="s">
        <v>8219</v>
      </c>
      <c r="I3820" t="s">
        <v>8224</v>
      </c>
      <c r="J3820" t="s">
        <v>8246</v>
      </c>
      <c r="K3820">
        <v>1426187582</v>
      </c>
      <c r="L3820" s="8">
        <f t="shared" si="590"/>
        <v>42075.800717592589</v>
      </c>
      <c r="M3820" s="8">
        <f t="shared" si="593"/>
        <v>42075</v>
      </c>
      <c r="N3820" s="9">
        <f t="shared" si="594"/>
        <v>0.80071759258862585</v>
      </c>
      <c r="O3820">
        <v>1423599182</v>
      </c>
      <c r="P3820" s="8">
        <f t="shared" si="591"/>
        <v>42045.84238425926</v>
      </c>
      <c r="Q3820" s="8">
        <f t="shared" si="595"/>
        <v>42045</v>
      </c>
      <c r="R3820" s="9">
        <f t="shared" si="596"/>
        <v>0.84238425926014315</v>
      </c>
      <c r="S3820" t="b">
        <v>0</v>
      </c>
      <c r="T3820">
        <v>10</v>
      </c>
      <c r="U3820">
        <f t="shared" si="597"/>
        <v>10</v>
      </c>
      <c r="V3820" t="str">
        <f t="shared" si="598"/>
        <v/>
      </c>
      <c r="W3820" t="b">
        <v>1</v>
      </c>
      <c r="X3820" t="s">
        <v>8269</v>
      </c>
      <c r="Y3820" s="3">
        <f t="shared" si="599"/>
        <v>2.2799999999999998</v>
      </c>
      <c r="Z3820" s="4">
        <f t="shared" si="592"/>
        <v>57</v>
      </c>
      <c r="AA3820" t="s">
        <v>8313</v>
      </c>
      <c r="AB3820" t="s">
        <v>8314</v>
      </c>
      <c r="AC3820">
        <f>1</f>
        <v>1</v>
      </c>
    </row>
    <row r="3821" spans="1:29" ht="43.2" x14ac:dyDescent="0.3">
      <c r="A3821">
        <v>3819</v>
      </c>
      <c r="B3821" s="1" t="s">
        <v>3816</v>
      </c>
      <c r="C3821" s="1" t="s">
        <v>7817</v>
      </c>
      <c r="D3821">
        <v>1000</v>
      </c>
      <c r="E3821">
        <f>VLOOKUP(D3821,LU_A!$C$2:$D$13,1,TRUE)</f>
        <v>1000</v>
      </c>
      <c r="F3821" t="str">
        <f>VLOOKUP($D3821,LU_A!$C$2:$D$13,2,TRUE)</f>
        <v>SmB</v>
      </c>
      <c r="G3821">
        <v>1064</v>
      </c>
      <c r="H3821" t="s">
        <v>8219</v>
      </c>
      <c r="I3821" t="s">
        <v>8224</v>
      </c>
      <c r="J3821" t="s">
        <v>8246</v>
      </c>
      <c r="K3821">
        <v>1437166920</v>
      </c>
      <c r="L3821" s="8">
        <f t="shared" si="590"/>
        <v>42202.876388888893</v>
      </c>
      <c r="M3821" s="8">
        <f t="shared" si="593"/>
        <v>42202</v>
      </c>
      <c r="N3821" s="9">
        <f t="shared" si="594"/>
        <v>0.87638888889341615</v>
      </c>
      <c r="O3821">
        <v>1435554104</v>
      </c>
      <c r="P3821" s="8">
        <f t="shared" si="591"/>
        <v>42184.209537037037</v>
      </c>
      <c r="Q3821" s="8">
        <f t="shared" si="595"/>
        <v>42184</v>
      </c>
      <c r="R3821" s="9">
        <f t="shared" si="596"/>
        <v>0.20953703703708015</v>
      </c>
      <c r="S3821" t="b">
        <v>0</v>
      </c>
      <c r="T3821">
        <v>26</v>
      </c>
      <c r="U3821">
        <f t="shared" si="597"/>
        <v>26</v>
      </c>
      <c r="V3821" t="str">
        <f t="shared" si="598"/>
        <v/>
      </c>
      <c r="W3821" t="b">
        <v>1</v>
      </c>
      <c r="X3821" t="s">
        <v>8269</v>
      </c>
      <c r="Y3821" s="3">
        <f t="shared" si="599"/>
        <v>1.0640000000000001</v>
      </c>
      <c r="Z3821" s="4">
        <f t="shared" si="592"/>
        <v>40.92307692307692</v>
      </c>
      <c r="AA3821" t="s">
        <v>8313</v>
      </c>
      <c r="AB3821" t="s">
        <v>8314</v>
      </c>
      <c r="AC3821">
        <f>1</f>
        <v>1</v>
      </c>
    </row>
    <row r="3822" spans="1:29" ht="43.2" x14ac:dyDescent="0.3">
      <c r="A3822">
        <v>3820</v>
      </c>
      <c r="B3822" s="1" t="s">
        <v>3817</v>
      </c>
      <c r="C3822" s="1" t="s">
        <v>7929</v>
      </c>
      <c r="D3822">
        <v>300</v>
      </c>
      <c r="E3822">
        <f>VLOOKUP(D3822,LU_A!$C$2:$D$13,1,TRUE)</f>
        <v>0</v>
      </c>
      <c r="F3822" t="str">
        <f>VLOOKUP($D3822,LU_A!$C$2:$D$13,2,TRUE)</f>
        <v>SmA</v>
      </c>
      <c r="G3822">
        <v>430</v>
      </c>
      <c r="H3822" t="s">
        <v>8219</v>
      </c>
      <c r="I3822" t="s">
        <v>8225</v>
      </c>
      <c r="J3822" t="s">
        <v>8247</v>
      </c>
      <c r="K3822">
        <v>1436110717</v>
      </c>
      <c r="L3822" s="8">
        <f t="shared" si="590"/>
        <v>42190.651817129634</v>
      </c>
      <c r="M3822" s="8">
        <f t="shared" si="593"/>
        <v>42190</v>
      </c>
      <c r="N3822" s="9">
        <f t="shared" si="594"/>
        <v>0.65181712963385507</v>
      </c>
      <c r="O3822">
        <v>1433518717</v>
      </c>
      <c r="P3822" s="8">
        <f t="shared" si="591"/>
        <v>42160.651817129634</v>
      </c>
      <c r="Q3822" s="8">
        <f t="shared" si="595"/>
        <v>42160</v>
      </c>
      <c r="R3822" s="9">
        <f t="shared" si="596"/>
        <v>0.65181712963385507</v>
      </c>
      <c r="S3822" t="b">
        <v>0</v>
      </c>
      <c r="T3822">
        <v>20</v>
      </c>
      <c r="U3822">
        <f t="shared" si="597"/>
        <v>20</v>
      </c>
      <c r="V3822" t="str">
        <f t="shared" si="598"/>
        <v/>
      </c>
      <c r="W3822" t="b">
        <v>1</v>
      </c>
      <c r="X3822" t="s">
        <v>8269</v>
      </c>
      <c r="Y3822" s="3">
        <f t="shared" si="599"/>
        <v>1.4333333333333333</v>
      </c>
      <c r="Z3822" s="4">
        <f t="shared" si="592"/>
        <v>21.5</v>
      </c>
      <c r="AA3822" t="s">
        <v>8313</v>
      </c>
      <c r="AB3822" t="s">
        <v>8314</v>
      </c>
      <c r="AC3822">
        <f>1</f>
        <v>1</v>
      </c>
    </row>
    <row r="3823" spans="1:29" ht="43.2" x14ac:dyDescent="0.3">
      <c r="A3823">
        <v>3821</v>
      </c>
      <c r="B3823" s="1" t="s">
        <v>3818</v>
      </c>
      <c r="C3823" s="1" t="s">
        <v>7930</v>
      </c>
      <c r="D3823">
        <v>3500</v>
      </c>
      <c r="E3823">
        <f>VLOOKUP(D3823,LU_A!$C$2:$D$13,1,TRUE)</f>
        <v>1000</v>
      </c>
      <c r="F3823" t="str">
        <f>VLOOKUP($D3823,LU_A!$C$2:$D$13,2,TRUE)</f>
        <v>SmB</v>
      </c>
      <c r="G3823">
        <v>3659</v>
      </c>
      <c r="H3823" t="s">
        <v>8219</v>
      </c>
      <c r="I3823" t="s">
        <v>8224</v>
      </c>
      <c r="J3823" t="s">
        <v>8246</v>
      </c>
      <c r="K3823">
        <v>1451881207</v>
      </c>
      <c r="L3823" s="8">
        <f t="shared" si="590"/>
        <v>42373.180636574078</v>
      </c>
      <c r="M3823" s="8">
        <f t="shared" si="593"/>
        <v>42373</v>
      </c>
      <c r="N3823" s="9">
        <f t="shared" si="594"/>
        <v>0.18063657407765277</v>
      </c>
      <c r="O3823">
        <v>1449116407</v>
      </c>
      <c r="P3823" s="8">
        <f t="shared" si="591"/>
        <v>42341.180636574078</v>
      </c>
      <c r="Q3823" s="8">
        <f t="shared" si="595"/>
        <v>42341</v>
      </c>
      <c r="R3823" s="9">
        <f t="shared" si="596"/>
        <v>0.18063657407765277</v>
      </c>
      <c r="S3823" t="b">
        <v>0</v>
      </c>
      <c r="T3823">
        <v>46</v>
      </c>
      <c r="U3823">
        <f t="shared" si="597"/>
        <v>46</v>
      </c>
      <c r="V3823" t="str">
        <f t="shared" si="598"/>
        <v/>
      </c>
      <c r="W3823" t="b">
        <v>1</v>
      </c>
      <c r="X3823" t="s">
        <v>8269</v>
      </c>
      <c r="Y3823" s="3">
        <f t="shared" si="599"/>
        <v>1.0454285714285714</v>
      </c>
      <c r="Z3823" s="4">
        <f t="shared" si="592"/>
        <v>79.543478260869563</v>
      </c>
      <c r="AA3823" t="s">
        <v>8313</v>
      </c>
      <c r="AB3823" t="s">
        <v>8314</v>
      </c>
      <c r="AC3823">
        <f>1</f>
        <v>1</v>
      </c>
    </row>
    <row r="3824" spans="1:29" ht="57.6" x14ac:dyDescent="0.3">
      <c r="A3824">
        <v>3822</v>
      </c>
      <c r="B3824" s="1" t="s">
        <v>3819</v>
      </c>
      <c r="C3824" s="1" t="s">
        <v>7931</v>
      </c>
      <c r="D3824">
        <v>5000</v>
      </c>
      <c r="E3824">
        <f>VLOOKUP(D3824,LU_A!$C$2:$D$13,1,TRUE)</f>
        <v>5000</v>
      </c>
      <c r="F3824" t="str">
        <f>VLOOKUP($D3824,LU_A!$C$2:$D$13,2,TRUE)</f>
        <v>SmC</v>
      </c>
      <c r="G3824">
        <v>5501</v>
      </c>
      <c r="H3824" t="s">
        <v>8219</v>
      </c>
      <c r="I3824" t="s">
        <v>8236</v>
      </c>
      <c r="J3824" t="s">
        <v>8249</v>
      </c>
      <c r="K3824">
        <v>1453244340</v>
      </c>
      <c r="L3824" s="8">
        <f t="shared" si="590"/>
        <v>42388.957638888889</v>
      </c>
      <c r="M3824" s="8">
        <f t="shared" si="593"/>
        <v>42388</v>
      </c>
      <c r="N3824" s="9">
        <f t="shared" si="594"/>
        <v>0.95763888888905058</v>
      </c>
      <c r="O3824">
        <v>1448136417</v>
      </c>
      <c r="P3824" s="8">
        <f t="shared" si="591"/>
        <v>42329.838159722218</v>
      </c>
      <c r="Q3824" s="8">
        <f t="shared" si="595"/>
        <v>42329</v>
      </c>
      <c r="R3824" s="9">
        <f t="shared" si="596"/>
        <v>0.83815972221782431</v>
      </c>
      <c r="S3824" t="b">
        <v>0</v>
      </c>
      <c r="T3824">
        <v>76</v>
      </c>
      <c r="U3824">
        <f t="shared" si="597"/>
        <v>76</v>
      </c>
      <c r="V3824" t="str">
        <f t="shared" si="598"/>
        <v/>
      </c>
      <c r="W3824" t="b">
        <v>1</v>
      </c>
      <c r="X3824" t="s">
        <v>8269</v>
      </c>
      <c r="Y3824" s="3">
        <f t="shared" si="599"/>
        <v>1.1002000000000001</v>
      </c>
      <c r="Z3824" s="4">
        <f t="shared" si="592"/>
        <v>72.381578947368425</v>
      </c>
      <c r="AA3824" t="s">
        <v>8313</v>
      </c>
      <c r="AB3824" t="s">
        <v>8314</v>
      </c>
      <c r="AC3824">
        <f>1</f>
        <v>1</v>
      </c>
    </row>
    <row r="3825" spans="1:29" ht="43.2" x14ac:dyDescent="0.3">
      <c r="A3825">
        <v>3823</v>
      </c>
      <c r="B3825" s="1" t="s">
        <v>3820</v>
      </c>
      <c r="C3825" s="1" t="s">
        <v>7932</v>
      </c>
      <c r="D3825">
        <v>2500</v>
      </c>
      <c r="E3825">
        <f>VLOOKUP(D3825,LU_A!$C$2:$D$13,1,TRUE)</f>
        <v>1000</v>
      </c>
      <c r="F3825" t="str">
        <f>VLOOKUP($D3825,LU_A!$C$2:$D$13,2,TRUE)</f>
        <v>SmB</v>
      </c>
      <c r="G3825">
        <v>2650</v>
      </c>
      <c r="H3825" t="s">
        <v>8219</v>
      </c>
      <c r="I3825" t="s">
        <v>8224</v>
      </c>
      <c r="J3825" t="s">
        <v>8246</v>
      </c>
      <c r="K3825">
        <v>1437364740</v>
      </c>
      <c r="L3825" s="8">
        <f t="shared" si="590"/>
        <v>42205.165972222225</v>
      </c>
      <c r="M3825" s="8">
        <f t="shared" si="593"/>
        <v>42205</v>
      </c>
      <c r="N3825" s="9">
        <f t="shared" si="594"/>
        <v>0.16597222222480923</v>
      </c>
      <c r="O3825">
        <v>1434405044</v>
      </c>
      <c r="P3825" s="8">
        <f t="shared" si="591"/>
        <v>42170.910231481481</v>
      </c>
      <c r="Q3825" s="8">
        <f t="shared" si="595"/>
        <v>42170</v>
      </c>
      <c r="R3825" s="9">
        <f t="shared" si="596"/>
        <v>0.91023148148087785</v>
      </c>
      <c r="S3825" t="b">
        <v>0</v>
      </c>
      <c r="T3825">
        <v>41</v>
      </c>
      <c r="U3825">
        <f t="shared" si="597"/>
        <v>41</v>
      </c>
      <c r="V3825" t="str">
        <f t="shared" si="598"/>
        <v/>
      </c>
      <c r="W3825" t="b">
        <v>1</v>
      </c>
      <c r="X3825" t="s">
        <v>8269</v>
      </c>
      <c r="Y3825" s="3">
        <f t="shared" si="599"/>
        <v>1.06</v>
      </c>
      <c r="Z3825" s="4">
        <f t="shared" si="592"/>
        <v>64.634146341463421</v>
      </c>
      <c r="AA3825" t="s">
        <v>8313</v>
      </c>
      <c r="AB3825" t="s">
        <v>8314</v>
      </c>
      <c r="AC3825">
        <f>1</f>
        <v>1</v>
      </c>
    </row>
    <row r="3826" spans="1:29" ht="43.2" x14ac:dyDescent="0.3">
      <c r="A3826">
        <v>3824</v>
      </c>
      <c r="B3826" s="1" t="s">
        <v>3821</v>
      </c>
      <c r="C3826" s="1" t="s">
        <v>7933</v>
      </c>
      <c r="D3826">
        <v>250</v>
      </c>
      <c r="E3826">
        <f>VLOOKUP(D3826,LU_A!$C$2:$D$13,1,TRUE)</f>
        <v>0</v>
      </c>
      <c r="F3826" t="str">
        <f>VLOOKUP($D3826,LU_A!$C$2:$D$13,2,TRUE)</f>
        <v>SmA</v>
      </c>
      <c r="G3826">
        <v>270</v>
      </c>
      <c r="H3826" t="s">
        <v>8219</v>
      </c>
      <c r="I3826" t="s">
        <v>8225</v>
      </c>
      <c r="J3826" t="s">
        <v>8247</v>
      </c>
      <c r="K3826">
        <v>1470058860</v>
      </c>
      <c r="L3826" s="8">
        <f t="shared" si="590"/>
        <v>42583.570138888885</v>
      </c>
      <c r="M3826" s="8">
        <f t="shared" si="593"/>
        <v>42583</v>
      </c>
      <c r="N3826" s="9">
        <f t="shared" si="594"/>
        <v>0.570138888884685</v>
      </c>
      <c r="O3826">
        <v>1469026903</v>
      </c>
      <c r="P3826" s="8">
        <f t="shared" si="591"/>
        <v>42571.626192129625</v>
      </c>
      <c r="Q3826" s="8">
        <f t="shared" si="595"/>
        <v>42571</v>
      </c>
      <c r="R3826" s="9">
        <f t="shared" si="596"/>
        <v>0.62619212962454185</v>
      </c>
      <c r="S3826" t="b">
        <v>0</v>
      </c>
      <c r="T3826">
        <v>7</v>
      </c>
      <c r="U3826">
        <f t="shared" si="597"/>
        <v>7</v>
      </c>
      <c r="V3826" t="str">
        <f t="shared" si="598"/>
        <v/>
      </c>
      <c r="W3826" t="b">
        <v>1</v>
      </c>
      <c r="X3826" t="s">
        <v>8269</v>
      </c>
      <c r="Y3826" s="3">
        <f t="shared" si="599"/>
        <v>1.08</v>
      </c>
      <c r="Z3826" s="4">
        <f t="shared" si="592"/>
        <v>38.571428571428569</v>
      </c>
      <c r="AA3826" t="s">
        <v>8313</v>
      </c>
      <c r="AB3826" t="s">
        <v>8314</v>
      </c>
      <c r="AC3826">
        <f>1</f>
        <v>1</v>
      </c>
    </row>
    <row r="3827" spans="1:29" ht="43.2" x14ac:dyDescent="0.3">
      <c r="A3827">
        <v>3825</v>
      </c>
      <c r="B3827" s="1" t="s">
        <v>3822</v>
      </c>
      <c r="C3827" s="1" t="s">
        <v>7934</v>
      </c>
      <c r="D3827">
        <v>5000</v>
      </c>
      <c r="E3827">
        <f>VLOOKUP(D3827,LU_A!$C$2:$D$13,1,TRUE)</f>
        <v>5000</v>
      </c>
      <c r="F3827" t="str">
        <f>VLOOKUP($D3827,LU_A!$C$2:$D$13,2,TRUE)</f>
        <v>SmC</v>
      </c>
      <c r="G3827">
        <v>5271</v>
      </c>
      <c r="H3827" t="s">
        <v>8219</v>
      </c>
      <c r="I3827" t="s">
        <v>8224</v>
      </c>
      <c r="J3827" t="s">
        <v>8246</v>
      </c>
      <c r="K3827">
        <v>1434505214</v>
      </c>
      <c r="L3827" s="8">
        <f t="shared" si="590"/>
        <v>42172.069606481484</v>
      </c>
      <c r="M3827" s="8">
        <f t="shared" si="593"/>
        <v>42172</v>
      </c>
      <c r="N3827" s="9">
        <f t="shared" si="594"/>
        <v>6.960648148378823E-2</v>
      </c>
      <c r="O3827">
        <v>1432690814</v>
      </c>
      <c r="P3827" s="8">
        <f t="shared" si="591"/>
        <v>42151.069606481484</v>
      </c>
      <c r="Q3827" s="8">
        <f t="shared" si="595"/>
        <v>42151</v>
      </c>
      <c r="R3827" s="9">
        <f t="shared" si="596"/>
        <v>6.960648148378823E-2</v>
      </c>
      <c r="S3827" t="b">
        <v>0</v>
      </c>
      <c r="T3827">
        <v>49</v>
      </c>
      <c r="U3827">
        <f t="shared" si="597"/>
        <v>49</v>
      </c>
      <c r="V3827" t="str">
        <f t="shared" si="598"/>
        <v/>
      </c>
      <c r="W3827" t="b">
        <v>1</v>
      </c>
      <c r="X3827" t="s">
        <v>8269</v>
      </c>
      <c r="Y3827" s="3">
        <f t="shared" si="599"/>
        <v>1.0542</v>
      </c>
      <c r="Z3827" s="4">
        <f t="shared" si="592"/>
        <v>107.57142857142857</v>
      </c>
      <c r="AA3827" t="s">
        <v>8313</v>
      </c>
      <c r="AB3827" t="s">
        <v>8314</v>
      </c>
      <c r="AC3827">
        <f>1</f>
        <v>1</v>
      </c>
    </row>
    <row r="3828" spans="1:29" ht="28.8" x14ac:dyDescent="0.3">
      <c r="A3828">
        <v>3826</v>
      </c>
      <c r="B3828" s="1" t="s">
        <v>3823</v>
      </c>
      <c r="C3828" s="1" t="s">
        <v>7935</v>
      </c>
      <c r="D3828">
        <v>600</v>
      </c>
      <c r="E3828">
        <f>VLOOKUP(D3828,LU_A!$C$2:$D$13,1,TRUE)</f>
        <v>0</v>
      </c>
      <c r="F3828" t="str">
        <f>VLOOKUP($D3828,LU_A!$C$2:$D$13,2,TRUE)</f>
        <v>SmA</v>
      </c>
      <c r="G3828">
        <v>715</v>
      </c>
      <c r="H3828" t="s">
        <v>8219</v>
      </c>
      <c r="I3828" t="s">
        <v>8225</v>
      </c>
      <c r="J3828" t="s">
        <v>8247</v>
      </c>
      <c r="K3828">
        <v>1430993394</v>
      </c>
      <c r="L3828" s="8">
        <f t="shared" si="590"/>
        <v>42131.423541666663</v>
      </c>
      <c r="M3828" s="8">
        <f t="shared" si="593"/>
        <v>42131</v>
      </c>
      <c r="N3828" s="9">
        <f t="shared" si="594"/>
        <v>0.42354166666336823</v>
      </c>
      <c r="O3828">
        <v>1428401394</v>
      </c>
      <c r="P3828" s="8">
        <f t="shared" si="591"/>
        <v>42101.423541666663</v>
      </c>
      <c r="Q3828" s="8">
        <f t="shared" si="595"/>
        <v>42101</v>
      </c>
      <c r="R3828" s="9">
        <f t="shared" si="596"/>
        <v>0.42354166666336823</v>
      </c>
      <c r="S3828" t="b">
        <v>0</v>
      </c>
      <c r="T3828">
        <v>26</v>
      </c>
      <c r="U3828">
        <f t="shared" si="597"/>
        <v>26</v>
      </c>
      <c r="V3828" t="str">
        <f t="shared" si="598"/>
        <v/>
      </c>
      <c r="W3828" t="b">
        <v>1</v>
      </c>
      <c r="X3828" t="s">
        <v>8269</v>
      </c>
      <c r="Y3828" s="3">
        <f t="shared" si="599"/>
        <v>1.1916666666666667</v>
      </c>
      <c r="Z3828" s="4">
        <f t="shared" si="592"/>
        <v>27.5</v>
      </c>
      <c r="AA3828" t="s">
        <v>8313</v>
      </c>
      <c r="AB3828" t="s">
        <v>8314</v>
      </c>
      <c r="AC3828">
        <f>1</f>
        <v>1</v>
      </c>
    </row>
    <row r="3829" spans="1:29" ht="57.6" x14ac:dyDescent="0.3">
      <c r="A3829">
        <v>3827</v>
      </c>
      <c r="B3829" s="1" t="s">
        <v>3824</v>
      </c>
      <c r="C3829" s="1" t="s">
        <v>7936</v>
      </c>
      <c r="D3829">
        <v>3000</v>
      </c>
      <c r="E3829">
        <f>VLOOKUP(D3829,LU_A!$C$2:$D$13,1,TRUE)</f>
        <v>1000</v>
      </c>
      <c r="F3829" t="str">
        <f>VLOOKUP($D3829,LU_A!$C$2:$D$13,2,TRUE)</f>
        <v>SmB</v>
      </c>
      <c r="G3829">
        <v>4580</v>
      </c>
      <c r="H3829" t="s">
        <v>8219</v>
      </c>
      <c r="I3829" t="s">
        <v>8225</v>
      </c>
      <c r="J3829" t="s">
        <v>8247</v>
      </c>
      <c r="K3829">
        <v>1427414400</v>
      </c>
      <c r="L3829" s="8">
        <f t="shared" si="590"/>
        <v>42090</v>
      </c>
      <c r="M3829" s="8">
        <f t="shared" si="593"/>
        <v>42090</v>
      </c>
      <c r="N3829" s="9">
        <f t="shared" si="594"/>
        <v>0</v>
      </c>
      <c r="O3829">
        <v>1422656201</v>
      </c>
      <c r="P3829" s="8">
        <f t="shared" si="591"/>
        <v>42034.928252314814</v>
      </c>
      <c r="Q3829" s="8">
        <f t="shared" si="595"/>
        <v>42034</v>
      </c>
      <c r="R3829" s="9">
        <f t="shared" si="596"/>
        <v>0.92825231481401715</v>
      </c>
      <c r="S3829" t="b">
        <v>0</v>
      </c>
      <c r="T3829">
        <v>65</v>
      </c>
      <c r="U3829">
        <f t="shared" si="597"/>
        <v>65</v>
      </c>
      <c r="V3829" t="str">
        <f t="shared" si="598"/>
        <v/>
      </c>
      <c r="W3829" t="b">
        <v>1</v>
      </c>
      <c r="X3829" t="s">
        <v>8269</v>
      </c>
      <c r="Y3829" s="3">
        <f t="shared" si="599"/>
        <v>1.5266666666666666</v>
      </c>
      <c r="Z3829" s="4">
        <f t="shared" si="592"/>
        <v>70.461538461538467</v>
      </c>
      <c r="AA3829" t="s">
        <v>8313</v>
      </c>
      <c r="AB3829" t="s">
        <v>8314</v>
      </c>
      <c r="AC3829">
        <f>1</f>
        <v>1</v>
      </c>
    </row>
    <row r="3830" spans="1:29" ht="43.2" x14ac:dyDescent="0.3">
      <c r="A3830">
        <v>3828</v>
      </c>
      <c r="B3830" s="1" t="s">
        <v>3825</v>
      </c>
      <c r="C3830" s="1" t="s">
        <v>7937</v>
      </c>
      <c r="D3830">
        <v>5000</v>
      </c>
      <c r="E3830">
        <f>VLOOKUP(D3830,LU_A!$C$2:$D$13,1,TRUE)</f>
        <v>5000</v>
      </c>
      <c r="F3830" t="str">
        <f>VLOOKUP($D3830,LU_A!$C$2:$D$13,2,TRUE)</f>
        <v>SmC</v>
      </c>
      <c r="G3830">
        <v>5000</v>
      </c>
      <c r="H3830" t="s">
        <v>8219</v>
      </c>
      <c r="I3830" t="s">
        <v>8224</v>
      </c>
      <c r="J3830" t="s">
        <v>8246</v>
      </c>
      <c r="K3830">
        <v>1420033187</v>
      </c>
      <c r="L3830" s="8">
        <f t="shared" si="590"/>
        <v>42004.569293981483</v>
      </c>
      <c r="M3830" s="8">
        <f t="shared" si="593"/>
        <v>42004</v>
      </c>
      <c r="N3830" s="9">
        <f t="shared" si="594"/>
        <v>0.56929398148349719</v>
      </c>
      <c r="O3830">
        <v>1414845587</v>
      </c>
      <c r="P3830" s="8">
        <f t="shared" si="591"/>
        <v>41944.527627314819</v>
      </c>
      <c r="Q3830" s="8">
        <f t="shared" si="595"/>
        <v>41944</v>
      </c>
      <c r="R3830" s="9">
        <f t="shared" si="596"/>
        <v>0.52762731481925584</v>
      </c>
      <c r="S3830" t="b">
        <v>0</v>
      </c>
      <c r="T3830">
        <v>28</v>
      </c>
      <c r="U3830">
        <f t="shared" si="597"/>
        <v>28</v>
      </c>
      <c r="V3830" t="str">
        <f t="shared" si="598"/>
        <v/>
      </c>
      <c r="W3830" t="b">
        <v>1</v>
      </c>
      <c r="X3830" t="s">
        <v>8269</v>
      </c>
      <c r="Y3830" s="3">
        <f t="shared" si="599"/>
        <v>1</v>
      </c>
      <c r="Z3830" s="4">
        <f t="shared" si="592"/>
        <v>178.57142857142858</v>
      </c>
      <c r="AA3830" t="s">
        <v>8313</v>
      </c>
      <c r="AB3830" t="s">
        <v>8314</v>
      </c>
      <c r="AC3830">
        <f>1</f>
        <v>1</v>
      </c>
    </row>
    <row r="3831" spans="1:29" ht="43.2" x14ac:dyDescent="0.3">
      <c r="A3831">
        <v>3829</v>
      </c>
      <c r="B3831" s="1" t="s">
        <v>3826</v>
      </c>
      <c r="C3831" s="1" t="s">
        <v>7938</v>
      </c>
      <c r="D3831">
        <v>500</v>
      </c>
      <c r="E3831">
        <f>VLOOKUP(D3831,LU_A!$C$2:$D$13,1,TRUE)</f>
        <v>0</v>
      </c>
      <c r="F3831" t="str">
        <f>VLOOKUP($D3831,LU_A!$C$2:$D$13,2,TRUE)</f>
        <v>SmA</v>
      </c>
      <c r="G3831">
        <v>501</v>
      </c>
      <c r="H3831" t="s">
        <v>8219</v>
      </c>
      <c r="I3831" t="s">
        <v>8224</v>
      </c>
      <c r="J3831" t="s">
        <v>8246</v>
      </c>
      <c r="K3831">
        <v>1472676371</v>
      </c>
      <c r="L3831" s="8">
        <f t="shared" si="590"/>
        <v>42613.865405092598</v>
      </c>
      <c r="M3831" s="8">
        <f t="shared" si="593"/>
        <v>42613</v>
      </c>
      <c r="N3831" s="9">
        <f t="shared" si="594"/>
        <v>0.86540509259793907</v>
      </c>
      <c r="O3831">
        <v>1470948371</v>
      </c>
      <c r="P3831" s="8">
        <f t="shared" si="591"/>
        <v>42593.865405092598</v>
      </c>
      <c r="Q3831" s="8">
        <f t="shared" si="595"/>
        <v>42593</v>
      </c>
      <c r="R3831" s="9">
        <f t="shared" si="596"/>
        <v>0.86540509259793907</v>
      </c>
      <c r="S3831" t="b">
        <v>0</v>
      </c>
      <c r="T3831">
        <v>8</v>
      </c>
      <c r="U3831">
        <f t="shared" si="597"/>
        <v>8</v>
      </c>
      <c r="V3831" t="str">
        <f t="shared" si="598"/>
        <v/>
      </c>
      <c r="W3831" t="b">
        <v>1</v>
      </c>
      <c r="X3831" t="s">
        <v>8269</v>
      </c>
      <c r="Y3831" s="3">
        <f t="shared" si="599"/>
        <v>1.002</v>
      </c>
      <c r="Z3831" s="4">
        <f t="shared" si="592"/>
        <v>62.625</v>
      </c>
      <c r="AA3831" t="s">
        <v>8313</v>
      </c>
      <c r="AB3831" t="s">
        <v>8314</v>
      </c>
      <c r="AC3831">
        <f>1</f>
        <v>1</v>
      </c>
    </row>
    <row r="3832" spans="1:29" ht="43.2" x14ac:dyDescent="0.3">
      <c r="A3832">
        <v>3830</v>
      </c>
      <c r="B3832" s="1" t="s">
        <v>3827</v>
      </c>
      <c r="C3832" s="1" t="s">
        <v>7939</v>
      </c>
      <c r="D3832">
        <v>100</v>
      </c>
      <c r="E3832">
        <f>VLOOKUP(D3832,LU_A!$C$2:$D$13,1,TRUE)</f>
        <v>0</v>
      </c>
      <c r="F3832" t="str">
        <f>VLOOKUP($D3832,LU_A!$C$2:$D$13,2,TRUE)</f>
        <v>SmA</v>
      </c>
      <c r="G3832">
        <v>225</v>
      </c>
      <c r="H3832" t="s">
        <v>8219</v>
      </c>
      <c r="I3832" t="s">
        <v>8224</v>
      </c>
      <c r="J3832" t="s">
        <v>8246</v>
      </c>
      <c r="K3832">
        <v>1464371211</v>
      </c>
      <c r="L3832" s="8">
        <f t="shared" si="590"/>
        <v>42517.740868055553</v>
      </c>
      <c r="M3832" s="8">
        <f t="shared" si="593"/>
        <v>42517</v>
      </c>
      <c r="N3832" s="9">
        <f t="shared" si="594"/>
        <v>0.74086805555270985</v>
      </c>
      <c r="O3832">
        <v>1463161611</v>
      </c>
      <c r="P3832" s="8">
        <f t="shared" si="591"/>
        <v>42503.740868055553</v>
      </c>
      <c r="Q3832" s="8">
        <f t="shared" si="595"/>
        <v>42503</v>
      </c>
      <c r="R3832" s="9">
        <f t="shared" si="596"/>
        <v>0.74086805555270985</v>
      </c>
      <c r="S3832" t="b">
        <v>0</v>
      </c>
      <c r="T3832">
        <v>3</v>
      </c>
      <c r="U3832">
        <f t="shared" si="597"/>
        <v>3</v>
      </c>
      <c r="V3832" t="str">
        <f t="shared" si="598"/>
        <v/>
      </c>
      <c r="W3832" t="b">
        <v>1</v>
      </c>
      <c r="X3832" t="s">
        <v>8269</v>
      </c>
      <c r="Y3832" s="3">
        <f t="shared" si="599"/>
        <v>2.25</v>
      </c>
      <c r="Z3832" s="4">
        <f t="shared" si="592"/>
        <v>75</v>
      </c>
      <c r="AA3832" t="s">
        <v>8313</v>
      </c>
      <c r="AB3832" t="s">
        <v>8314</v>
      </c>
      <c r="AC3832">
        <f>1</f>
        <v>1</v>
      </c>
    </row>
    <row r="3833" spans="1:29" ht="57.6" x14ac:dyDescent="0.3">
      <c r="A3833">
        <v>3831</v>
      </c>
      <c r="B3833" s="1" t="s">
        <v>3828</v>
      </c>
      <c r="C3833" s="1" t="s">
        <v>7940</v>
      </c>
      <c r="D3833">
        <v>500</v>
      </c>
      <c r="E3833">
        <f>VLOOKUP(D3833,LU_A!$C$2:$D$13,1,TRUE)</f>
        <v>0</v>
      </c>
      <c r="F3833" t="str">
        <f>VLOOKUP($D3833,LU_A!$C$2:$D$13,2,TRUE)</f>
        <v>SmA</v>
      </c>
      <c r="G3833">
        <v>530.11</v>
      </c>
      <c r="H3833" t="s">
        <v>8219</v>
      </c>
      <c r="I3833" t="s">
        <v>8224</v>
      </c>
      <c r="J3833" t="s">
        <v>8246</v>
      </c>
      <c r="K3833">
        <v>1415222545</v>
      </c>
      <c r="L3833" s="8">
        <f t="shared" si="590"/>
        <v>41948.890567129631</v>
      </c>
      <c r="M3833" s="8">
        <f t="shared" si="593"/>
        <v>41948</v>
      </c>
      <c r="N3833" s="9">
        <f t="shared" si="594"/>
        <v>0.89056712963065365</v>
      </c>
      <c r="O3833">
        <v>1413404545</v>
      </c>
      <c r="P3833" s="8">
        <f t="shared" si="591"/>
        <v>41927.848900462966</v>
      </c>
      <c r="Q3833" s="8">
        <f t="shared" si="595"/>
        <v>41927</v>
      </c>
      <c r="R3833" s="9">
        <f t="shared" si="596"/>
        <v>0.84890046296641231</v>
      </c>
      <c r="S3833" t="b">
        <v>0</v>
      </c>
      <c r="T3833">
        <v>9</v>
      </c>
      <c r="U3833">
        <f t="shared" si="597"/>
        <v>9</v>
      </c>
      <c r="V3833" t="str">
        <f t="shared" si="598"/>
        <v/>
      </c>
      <c r="W3833" t="b">
        <v>1</v>
      </c>
      <c r="X3833" t="s">
        <v>8269</v>
      </c>
      <c r="Y3833" s="3">
        <f t="shared" si="599"/>
        <v>1.0602199999999999</v>
      </c>
      <c r="Z3833" s="4">
        <f t="shared" si="592"/>
        <v>58.901111111111113</v>
      </c>
      <c r="AA3833" t="s">
        <v>8313</v>
      </c>
      <c r="AB3833" t="s">
        <v>8314</v>
      </c>
      <c r="AC3833">
        <f>1</f>
        <v>1</v>
      </c>
    </row>
    <row r="3834" spans="1:29" ht="43.2" x14ac:dyDescent="0.3">
      <c r="A3834">
        <v>3832</v>
      </c>
      <c r="B3834" s="1" t="s">
        <v>3829</v>
      </c>
      <c r="C3834" s="1" t="s">
        <v>7941</v>
      </c>
      <c r="D3834">
        <v>1200</v>
      </c>
      <c r="E3834">
        <f>VLOOKUP(D3834,LU_A!$C$2:$D$13,1,TRUE)</f>
        <v>1000</v>
      </c>
      <c r="F3834" t="str">
        <f>VLOOKUP($D3834,LU_A!$C$2:$D$13,2,TRUE)</f>
        <v>SmB</v>
      </c>
      <c r="G3834">
        <v>1256</v>
      </c>
      <c r="H3834" t="s">
        <v>8219</v>
      </c>
      <c r="I3834" t="s">
        <v>8224</v>
      </c>
      <c r="J3834" t="s">
        <v>8246</v>
      </c>
      <c r="K3834">
        <v>1455936335</v>
      </c>
      <c r="L3834" s="8">
        <f t="shared" si="590"/>
        <v>42420.114988425921</v>
      </c>
      <c r="M3834" s="8">
        <f t="shared" si="593"/>
        <v>42420</v>
      </c>
      <c r="N3834" s="9">
        <f t="shared" si="594"/>
        <v>0.11498842592118308</v>
      </c>
      <c r="O3834">
        <v>1452048335</v>
      </c>
      <c r="P3834" s="8">
        <f t="shared" si="591"/>
        <v>42375.114988425921</v>
      </c>
      <c r="Q3834" s="8">
        <f t="shared" si="595"/>
        <v>42375</v>
      </c>
      <c r="R3834" s="9">
        <f t="shared" si="596"/>
        <v>0.11498842592118308</v>
      </c>
      <c r="S3834" t="b">
        <v>0</v>
      </c>
      <c r="T3834">
        <v>9</v>
      </c>
      <c r="U3834">
        <f t="shared" si="597"/>
        <v>9</v>
      </c>
      <c r="V3834" t="str">
        <f t="shared" si="598"/>
        <v/>
      </c>
      <c r="W3834" t="b">
        <v>1</v>
      </c>
      <c r="X3834" t="s">
        <v>8269</v>
      </c>
      <c r="Y3834" s="3">
        <f t="shared" si="599"/>
        <v>1.0466666666666666</v>
      </c>
      <c r="Z3834" s="4">
        <f t="shared" si="592"/>
        <v>139.55555555555554</v>
      </c>
      <c r="AA3834" t="s">
        <v>8313</v>
      </c>
      <c r="AB3834" t="s">
        <v>8314</v>
      </c>
      <c r="AC3834">
        <f>1</f>
        <v>1</v>
      </c>
    </row>
    <row r="3835" spans="1:29" ht="57.6" x14ac:dyDescent="0.3">
      <c r="A3835">
        <v>3833</v>
      </c>
      <c r="B3835" s="1" t="s">
        <v>3830</v>
      </c>
      <c r="C3835" s="1" t="s">
        <v>7942</v>
      </c>
      <c r="D3835">
        <v>1200</v>
      </c>
      <c r="E3835">
        <f>VLOOKUP(D3835,LU_A!$C$2:$D$13,1,TRUE)</f>
        <v>1000</v>
      </c>
      <c r="F3835" t="str">
        <f>VLOOKUP($D3835,LU_A!$C$2:$D$13,2,TRUE)</f>
        <v>SmB</v>
      </c>
      <c r="G3835">
        <v>1400</v>
      </c>
      <c r="H3835" t="s">
        <v>8219</v>
      </c>
      <c r="I3835" t="s">
        <v>8229</v>
      </c>
      <c r="J3835" t="s">
        <v>8251</v>
      </c>
      <c r="K3835">
        <v>1417460940</v>
      </c>
      <c r="L3835" s="8">
        <f t="shared" si="590"/>
        <v>41974.797916666663</v>
      </c>
      <c r="M3835" s="8">
        <f t="shared" si="593"/>
        <v>41974</v>
      </c>
      <c r="N3835" s="9">
        <f t="shared" si="594"/>
        <v>0.79791666666278616</v>
      </c>
      <c r="O3835">
        <v>1416516972</v>
      </c>
      <c r="P3835" s="8">
        <f t="shared" si="591"/>
        <v>41963.872361111105</v>
      </c>
      <c r="Q3835" s="8">
        <f t="shared" si="595"/>
        <v>41963</v>
      </c>
      <c r="R3835" s="9">
        <f t="shared" si="596"/>
        <v>0.8723611111054197</v>
      </c>
      <c r="S3835" t="b">
        <v>0</v>
      </c>
      <c r="T3835">
        <v>20</v>
      </c>
      <c r="U3835">
        <f t="shared" si="597"/>
        <v>20</v>
      </c>
      <c r="V3835" t="str">
        <f t="shared" si="598"/>
        <v/>
      </c>
      <c r="W3835" t="b">
        <v>1</v>
      </c>
      <c r="X3835" t="s">
        <v>8269</v>
      </c>
      <c r="Y3835" s="3">
        <f t="shared" si="599"/>
        <v>1.1666666666666667</v>
      </c>
      <c r="Z3835" s="4">
        <f t="shared" si="592"/>
        <v>70</v>
      </c>
      <c r="AA3835" t="s">
        <v>8313</v>
      </c>
      <c r="AB3835" t="s">
        <v>8314</v>
      </c>
      <c r="AC3835">
        <f>1</f>
        <v>1</v>
      </c>
    </row>
    <row r="3836" spans="1:29" ht="43.2" x14ac:dyDescent="0.3">
      <c r="A3836">
        <v>3834</v>
      </c>
      <c r="B3836" s="1" t="s">
        <v>3831</v>
      </c>
      <c r="C3836" s="1" t="s">
        <v>7943</v>
      </c>
      <c r="D3836">
        <v>3000</v>
      </c>
      <c r="E3836">
        <f>VLOOKUP(D3836,LU_A!$C$2:$D$13,1,TRUE)</f>
        <v>1000</v>
      </c>
      <c r="F3836" t="str">
        <f>VLOOKUP($D3836,LU_A!$C$2:$D$13,2,TRUE)</f>
        <v>SmB</v>
      </c>
      <c r="G3836">
        <v>3271</v>
      </c>
      <c r="H3836" t="s">
        <v>8219</v>
      </c>
      <c r="I3836" t="s">
        <v>8225</v>
      </c>
      <c r="J3836" t="s">
        <v>8247</v>
      </c>
      <c r="K3836">
        <v>1434624067</v>
      </c>
      <c r="L3836" s="8">
        <f t="shared" si="590"/>
        <v>42173.445219907408</v>
      </c>
      <c r="M3836" s="8">
        <f t="shared" si="593"/>
        <v>42173</v>
      </c>
      <c r="N3836" s="9">
        <f t="shared" si="594"/>
        <v>0.44521990740759065</v>
      </c>
      <c r="O3836">
        <v>1432032067</v>
      </c>
      <c r="P3836" s="8">
        <f t="shared" si="591"/>
        <v>42143.445219907408</v>
      </c>
      <c r="Q3836" s="8">
        <f t="shared" si="595"/>
        <v>42143</v>
      </c>
      <c r="R3836" s="9">
        <f t="shared" si="596"/>
        <v>0.44521990740759065</v>
      </c>
      <c r="S3836" t="b">
        <v>0</v>
      </c>
      <c r="T3836">
        <v>57</v>
      </c>
      <c r="U3836">
        <f t="shared" si="597"/>
        <v>57</v>
      </c>
      <c r="V3836" t="str">
        <f t="shared" si="598"/>
        <v/>
      </c>
      <c r="W3836" t="b">
        <v>1</v>
      </c>
      <c r="X3836" t="s">
        <v>8269</v>
      </c>
      <c r="Y3836" s="3">
        <f t="shared" si="599"/>
        <v>1.0903333333333334</v>
      </c>
      <c r="Z3836" s="4">
        <f t="shared" si="592"/>
        <v>57.385964912280699</v>
      </c>
      <c r="AA3836" t="s">
        <v>8313</v>
      </c>
      <c r="AB3836" t="s">
        <v>8314</v>
      </c>
      <c r="AC3836">
        <f>1</f>
        <v>1</v>
      </c>
    </row>
    <row r="3837" spans="1:29" ht="43.2" x14ac:dyDescent="0.3">
      <c r="A3837">
        <v>3835</v>
      </c>
      <c r="B3837" s="1" t="s">
        <v>3832</v>
      </c>
      <c r="C3837" s="1" t="s">
        <v>7944</v>
      </c>
      <c r="D3837">
        <v>200</v>
      </c>
      <c r="E3837">
        <f>VLOOKUP(D3837,LU_A!$C$2:$D$13,1,TRUE)</f>
        <v>0</v>
      </c>
      <c r="F3837" t="str">
        <f>VLOOKUP($D3837,LU_A!$C$2:$D$13,2,TRUE)</f>
        <v>SmA</v>
      </c>
      <c r="G3837">
        <v>320</v>
      </c>
      <c r="H3837" t="s">
        <v>8219</v>
      </c>
      <c r="I3837" t="s">
        <v>8225</v>
      </c>
      <c r="J3837" t="s">
        <v>8247</v>
      </c>
      <c r="K3837">
        <v>1461278208</v>
      </c>
      <c r="L3837" s="8">
        <f t="shared" si="590"/>
        <v>42481.94222222222</v>
      </c>
      <c r="M3837" s="8">
        <f t="shared" si="593"/>
        <v>42481</v>
      </c>
      <c r="N3837" s="9">
        <f t="shared" si="594"/>
        <v>0.94222222222015262</v>
      </c>
      <c r="O3837">
        <v>1459463808</v>
      </c>
      <c r="P3837" s="8">
        <f t="shared" si="591"/>
        <v>42460.94222222222</v>
      </c>
      <c r="Q3837" s="8">
        <f t="shared" si="595"/>
        <v>42460</v>
      </c>
      <c r="R3837" s="9">
        <f t="shared" si="596"/>
        <v>0.94222222222015262</v>
      </c>
      <c r="S3837" t="b">
        <v>0</v>
      </c>
      <c r="T3837">
        <v>8</v>
      </c>
      <c r="U3837">
        <f t="shared" si="597"/>
        <v>8</v>
      </c>
      <c r="V3837" t="str">
        <f t="shared" si="598"/>
        <v/>
      </c>
      <c r="W3837" t="b">
        <v>1</v>
      </c>
      <c r="X3837" t="s">
        <v>8269</v>
      </c>
      <c r="Y3837" s="3">
        <f t="shared" si="599"/>
        <v>1.6</v>
      </c>
      <c r="Z3837" s="4">
        <f t="shared" si="592"/>
        <v>40</v>
      </c>
      <c r="AA3837" t="s">
        <v>8313</v>
      </c>
      <c r="AB3837" t="s">
        <v>8314</v>
      </c>
      <c r="AC3837">
        <f>1</f>
        <v>1</v>
      </c>
    </row>
    <row r="3838" spans="1:29" ht="43.2" x14ac:dyDescent="0.3">
      <c r="A3838">
        <v>3836</v>
      </c>
      <c r="B3838" s="1" t="s">
        <v>3833</v>
      </c>
      <c r="C3838" s="1" t="s">
        <v>7945</v>
      </c>
      <c r="D3838">
        <v>800</v>
      </c>
      <c r="E3838">
        <f>VLOOKUP(D3838,LU_A!$C$2:$D$13,1,TRUE)</f>
        <v>0</v>
      </c>
      <c r="F3838" t="str">
        <f>VLOOKUP($D3838,LU_A!$C$2:$D$13,2,TRUE)</f>
        <v>SmA</v>
      </c>
      <c r="G3838">
        <v>900</v>
      </c>
      <c r="H3838" t="s">
        <v>8219</v>
      </c>
      <c r="I3838" t="s">
        <v>8224</v>
      </c>
      <c r="J3838" t="s">
        <v>8246</v>
      </c>
      <c r="K3838">
        <v>1470197340</v>
      </c>
      <c r="L3838" s="8">
        <f t="shared" si="590"/>
        <v>42585.172916666663</v>
      </c>
      <c r="M3838" s="8">
        <f t="shared" si="593"/>
        <v>42585</v>
      </c>
      <c r="N3838" s="9">
        <f t="shared" si="594"/>
        <v>0.17291666666278616</v>
      </c>
      <c r="O3838">
        <v>1467497652</v>
      </c>
      <c r="P3838" s="8">
        <f t="shared" si="591"/>
        <v>42553.926527777774</v>
      </c>
      <c r="Q3838" s="8">
        <f t="shared" si="595"/>
        <v>42553</v>
      </c>
      <c r="R3838" s="9">
        <f t="shared" si="596"/>
        <v>0.92652777777402662</v>
      </c>
      <c r="S3838" t="b">
        <v>0</v>
      </c>
      <c r="T3838">
        <v>14</v>
      </c>
      <c r="U3838">
        <f t="shared" si="597"/>
        <v>14</v>
      </c>
      <c r="V3838" t="str">
        <f t="shared" si="598"/>
        <v/>
      </c>
      <c r="W3838" t="b">
        <v>1</v>
      </c>
      <c r="X3838" t="s">
        <v>8269</v>
      </c>
      <c r="Y3838" s="3">
        <f t="shared" si="599"/>
        <v>1.125</v>
      </c>
      <c r="Z3838" s="4">
        <f t="shared" si="592"/>
        <v>64.285714285714292</v>
      </c>
      <c r="AA3838" t="s">
        <v>8313</v>
      </c>
      <c r="AB3838" t="s">
        <v>8314</v>
      </c>
      <c r="AC3838">
        <f>1</f>
        <v>1</v>
      </c>
    </row>
    <row r="3839" spans="1:29" ht="28.8" x14ac:dyDescent="0.3">
      <c r="A3839">
        <v>3837</v>
      </c>
      <c r="B3839" s="1" t="s">
        <v>3834</v>
      </c>
      <c r="C3839" s="1" t="s">
        <v>7946</v>
      </c>
      <c r="D3839">
        <v>2000</v>
      </c>
      <c r="E3839">
        <f>VLOOKUP(D3839,LU_A!$C$2:$D$13,1,TRUE)</f>
        <v>1000</v>
      </c>
      <c r="F3839" t="str">
        <f>VLOOKUP($D3839,LU_A!$C$2:$D$13,2,TRUE)</f>
        <v>SmB</v>
      </c>
      <c r="G3839">
        <v>2042</v>
      </c>
      <c r="H3839" t="s">
        <v>8219</v>
      </c>
      <c r="I3839" t="s">
        <v>8225</v>
      </c>
      <c r="J3839" t="s">
        <v>8247</v>
      </c>
      <c r="K3839">
        <v>1435947758</v>
      </c>
      <c r="L3839" s="8">
        <f t="shared" si="590"/>
        <v>42188.765717592592</v>
      </c>
      <c r="M3839" s="8">
        <f t="shared" si="593"/>
        <v>42188</v>
      </c>
      <c r="N3839" s="9">
        <f t="shared" si="594"/>
        <v>0.76571759259240935</v>
      </c>
      <c r="O3839">
        <v>1432837358</v>
      </c>
      <c r="P3839" s="8">
        <f t="shared" si="591"/>
        <v>42152.765717592592</v>
      </c>
      <c r="Q3839" s="8">
        <f t="shared" si="595"/>
        <v>42152</v>
      </c>
      <c r="R3839" s="9">
        <f t="shared" si="596"/>
        <v>0.76571759259240935</v>
      </c>
      <c r="S3839" t="b">
        <v>0</v>
      </c>
      <c r="T3839">
        <v>17</v>
      </c>
      <c r="U3839">
        <f t="shared" si="597"/>
        <v>17</v>
      </c>
      <c r="V3839" t="str">
        <f t="shared" si="598"/>
        <v/>
      </c>
      <c r="W3839" t="b">
        <v>1</v>
      </c>
      <c r="X3839" t="s">
        <v>8269</v>
      </c>
      <c r="Y3839" s="3">
        <f t="shared" si="599"/>
        <v>1.0209999999999999</v>
      </c>
      <c r="Z3839" s="4">
        <f t="shared" si="592"/>
        <v>120.11764705882354</v>
      </c>
      <c r="AA3839" t="s">
        <v>8313</v>
      </c>
      <c r="AB3839" t="s">
        <v>8314</v>
      </c>
      <c r="AC3839">
        <f>1</f>
        <v>1</v>
      </c>
    </row>
    <row r="3840" spans="1:29" ht="57.6" x14ac:dyDescent="0.3">
      <c r="A3840">
        <v>3838</v>
      </c>
      <c r="B3840" s="1" t="s">
        <v>3835</v>
      </c>
      <c r="C3840" s="1" t="s">
        <v>7947</v>
      </c>
      <c r="D3840">
        <v>100000</v>
      </c>
      <c r="E3840">
        <f>VLOOKUP(D3840,LU_A!$C$2:$D$13,1,TRUE)</f>
        <v>50000</v>
      </c>
      <c r="F3840" t="str">
        <f>VLOOKUP($D3840,LU_A!$C$2:$D$13,2,TRUE)</f>
        <v>LgD</v>
      </c>
      <c r="G3840">
        <v>100824</v>
      </c>
      <c r="H3840" t="s">
        <v>8219</v>
      </c>
      <c r="I3840" t="s">
        <v>8235</v>
      </c>
      <c r="J3840" t="s">
        <v>8255</v>
      </c>
      <c r="K3840">
        <v>1432314209</v>
      </c>
      <c r="L3840" s="8">
        <f t="shared" si="590"/>
        <v>42146.710752314815</v>
      </c>
      <c r="M3840" s="8">
        <f t="shared" si="593"/>
        <v>42146</v>
      </c>
      <c r="N3840" s="9">
        <f t="shared" si="594"/>
        <v>0.71075231481518131</v>
      </c>
      <c r="O3840">
        <v>1429722209</v>
      </c>
      <c r="P3840" s="8">
        <f t="shared" si="591"/>
        <v>42116.710752314815</v>
      </c>
      <c r="Q3840" s="8">
        <f t="shared" si="595"/>
        <v>42116</v>
      </c>
      <c r="R3840" s="9">
        <f t="shared" si="596"/>
        <v>0.71075231481518131</v>
      </c>
      <c r="S3840" t="b">
        <v>0</v>
      </c>
      <c r="T3840">
        <v>100</v>
      </c>
      <c r="U3840">
        <f t="shared" si="597"/>
        <v>100</v>
      </c>
      <c r="V3840" t="str">
        <f t="shared" si="598"/>
        <v/>
      </c>
      <c r="W3840" t="b">
        <v>1</v>
      </c>
      <c r="X3840" t="s">
        <v>8269</v>
      </c>
      <c r="Y3840" s="3">
        <f t="shared" si="599"/>
        <v>1.00824</v>
      </c>
      <c r="Z3840" s="4">
        <f t="shared" si="592"/>
        <v>1008.24</v>
      </c>
      <c r="AA3840" t="s">
        <v>8313</v>
      </c>
      <c r="AB3840" t="s">
        <v>8314</v>
      </c>
      <c r="AC3840">
        <f>1</f>
        <v>1</v>
      </c>
    </row>
    <row r="3841" spans="1:29" ht="43.2" x14ac:dyDescent="0.3">
      <c r="A3841">
        <v>3839</v>
      </c>
      <c r="B3841" s="1" t="s">
        <v>3836</v>
      </c>
      <c r="C3841" s="1" t="s">
        <v>7948</v>
      </c>
      <c r="D3841">
        <v>2000</v>
      </c>
      <c r="E3841">
        <f>VLOOKUP(D3841,LU_A!$C$2:$D$13,1,TRUE)</f>
        <v>1000</v>
      </c>
      <c r="F3841" t="str">
        <f>VLOOKUP($D3841,LU_A!$C$2:$D$13,2,TRUE)</f>
        <v>SmB</v>
      </c>
      <c r="G3841">
        <v>2025</v>
      </c>
      <c r="H3841" t="s">
        <v>8219</v>
      </c>
      <c r="I3841" t="s">
        <v>8224</v>
      </c>
      <c r="J3841" t="s">
        <v>8246</v>
      </c>
      <c r="K3841">
        <v>1438226724</v>
      </c>
      <c r="L3841" s="8">
        <f t="shared" si="590"/>
        <v>42215.142638888887</v>
      </c>
      <c r="M3841" s="8">
        <f t="shared" si="593"/>
        <v>42215</v>
      </c>
      <c r="N3841" s="9">
        <f t="shared" si="594"/>
        <v>0.14263888888672227</v>
      </c>
      <c r="O3841">
        <v>1433042724</v>
      </c>
      <c r="P3841" s="8">
        <f t="shared" si="591"/>
        <v>42155.142638888887</v>
      </c>
      <c r="Q3841" s="8">
        <f t="shared" si="595"/>
        <v>42155</v>
      </c>
      <c r="R3841" s="9">
        <f t="shared" si="596"/>
        <v>0.14263888888672227</v>
      </c>
      <c r="S3841" t="b">
        <v>0</v>
      </c>
      <c r="T3841">
        <v>32</v>
      </c>
      <c r="U3841">
        <f t="shared" si="597"/>
        <v>32</v>
      </c>
      <c r="V3841" t="str">
        <f t="shared" si="598"/>
        <v/>
      </c>
      <c r="W3841" t="b">
        <v>1</v>
      </c>
      <c r="X3841" t="s">
        <v>8269</v>
      </c>
      <c r="Y3841" s="3">
        <f t="shared" si="599"/>
        <v>1.0125</v>
      </c>
      <c r="Z3841" s="4">
        <f t="shared" si="592"/>
        <v>63.28125</v>
      </c>
      <c r="AA3841" t="s">
        <v>8313</v>
      </c>
      <c r="AB3841" t="s">
        <v>8314</v>
      </c>
      <c r="AC3841">
        <f>1</f>
        <v>1</v>
      </c>
    </row>
    <row r="3842" spans="1:29" ht="43.2" x14ac:dyDescent="0.3">
      <c r="A3842">
        <v>3840</v>
      </c>
      <c r="B3842" s="1" t="s">
        <v>3837</v>
      </c>
      <c r="C3842" s="1" t="s">
        <v>7949</v>
      </c>
      <c r="D3842">
        <v>1</v>
      </c>
      <c r="E3842">
        <f>VLOOKUP(D3842,LU_A!$C$2:$D$13,1,TRUE)</f>
        <v>0</v>
      </c>
      <c r="F3842" t="str">
        <f>VLOOKUP($D3842,LU_A!$C$2:$D$13,2,TRUE)</f>
        <v>SmA</v>
      </c>
      <c r="G3842">
        <v>65</v>
      </c>
      <c r="H3842" t="s">
        <v>8219</v>
      </c>
      <c r="I3842" t="s">
        <v>8225</v>
      </c>
      <c r="J3842" t="s">
        <v>8247</v>
      </c>
      <c r="K3842">
        <v>1459180229</v>
      </c>
      <c r="L3842" s="8">
        <f t="shared" ref="L3842:L3905" si="600">(((K3842/60)/60)/24)+DATE(1970,1,1)</f>
        <v>42457.660057870366</v>
      </c>
      <c r="M3842" s="8">
        <f t="shared" si="593"/>
        <v>42457</v>
      </c>
      <c r="N3842" s="9">
        <f t="shared" si="594"/>
        <v>0.66005787036556285</v>
      </c>
      <c r="O3842">
        <v>1457023829</v>
      </c>
      <c r="P3842" s="8">
        <f t="shared" ref="P3842:P3905" si="601">(((O3842/60)/60)/24)+DATE(1970,1,1)</f>
        <v>42432.701724537037</v>
      </c>
      <c r="Q3842" s="8">
        <f t="shared" si="595"/>
        <v>42432</v>
      </c>
      <c r="R3842" s="9">
        <f t="shared" si="596"/>
        <v>0.70172453703708015</v>
      </c>
      <c r="S3842" t="b">
        <v>0</v>
      </c>
      <c r="T3842">
        <v>3</v>
      </c>
      <c r="U3842">
        <f t="shared" si="597"/>
        <v>3</v>
      </c>
      <c r="V3842" t="str">
        <f t="shared" si="598"/>
        <v/>
      </c>
      <c r="W3842" t="b">
        <v>1</v>
      </c>
      <c r="X3842" t="s">
        <v>8269</v>
      </c>
      <c r="Y3842" s="3">
        <f t="shared" si="599"/>
        <v>65</v>
      </c>
      <c r="Z3842" s="4">
        <f t="shared" ref="Z3842:Z3905" si="602">IFERROR(G3842/T3842," ")</f>
        <v>21.666666666666668</v>
      </c>
      <c r="AA3842" t="s">
        <v>8313</v>
      </c>
      <c r="AB3842" t="s">
        <v>8314</v>
      </c>
      <c r="AC3842">
        <f>1</f>
        <v>1</v>
      </c>
    </row>
    <row r="3843" spans="1:29" ht="43.2" x14ac:dyDescent="0.3">
      <c r="A3843">
        <v>3841</v>
      </c>
      <c r="B3843" s="1" t="s">
        <v>3838</v>
      </c>
      <c r="C3843" s="1" t="s">
        <v>7950</v>
      </c>
      <c r="D3843">
        <v>10000</v>
      </c>
      <c r="E3843">
        <f>VLOOKUP(D3843,LU_A!$C$2:$D$13,1,TRUE)</f>
        <v>10000</v>
      </c>
      <c r="F3843" t="str">
        <f>VLOOKUP($D3843,LU_A!$C$2:$D$13,2,TRUE)</f>
        <v>SmD</v>
      </c>
      <c r="G3843">
        <v>872</v>
      </c>
      <c r="H3843" t="s">
        <v>8221</v>
      </c>
      <c r="I3843" t="s">
        <v>8224</v>
      </c>
      <c r="J3843" t="s">
        <v>8246</v>
      </c>
      <c r="K3843">
        <v>1405882287</v>
      </c>
      <c r="L3843" s="8">
        <f t="shared" si="600"/>
        <v>41840.785729166666</v>
      </c>
      <c r="M3843" s="8">
        <f t="shared" ref="M3843:M3906" si="603">INT(L3843)</f>
        <v>41840</v>
      </c>
      <c r="N3843" s="9">
        <f t="shared" ref="N3843:N3906" si="604">L3843-M3843</f>
        <v>0.78572916666598758</v>
      </c>
      <c r="O3843">
        <v>1400698287</v>
      </c>
      <c r="P3843" s="8">
        <f t="shared" si="601"/>
        <v>41780.785729166666</v>
      </c>
      <c r="Q3843" s="8">
        <f t="shared" ref="Q3843:Q3906" si="605">INT(P3843)</f>
        <v>41780</v>
      </c>
      <c r="R3843" s="9">
        <f t="shared" ref="R3843:R3906" si="606">P3843-Q3843</f>
        <v>0.78572916666598758</v>
      </c>
      <c r="S3843" t="b">
        <v>1</v>
      </c>
      <c r="T3843">
        <v>34</v>
      </c>
      <c r="U3843" t="str">
        <f t="shared" ref="U3843:U3906" si="607">IF(H3843="successful",T3843,"")</f>
        <v/>
      </c>
      <c r="V3843">
        <f t="shared" ref="V3843:V3906" si="608">IF(H3843="failed",T3843,"")</f>
        <v>34</v>
      </c>
      <c r="W3843" t="b">
        <v>0</v>
      </c>
      <c r="X3843" t="s">
        <v>8269</v>
      </c>
      <c r="Y3843" s="3">
        <f t="shared" ref="Y3843:Y3906" si="609">G3843/D3843</f>
        <v>8.72E-2</v>
      </c>
      <c r="Z3843" s="4">
        <f t="shared" si="602"/>
        <v>25.647058823529413</v>
      </c>
      <c r="AA3843" t="s">
        <v>8313</v>
      </c>
      <c r="AB3843" t="s">
        <v>8314</v>
      </c>
      <c r="AC3843">
        <f>1</f>
        <v>1</v>
      </c>
    </row>
    <row r="3844" spans="1:29" ht="43.2" x14ac:dyDescent="0.3">
      <c r="A3844">
        <v>3842</v>
      </c>
      <c r="B3844" s="1" t="s">
        <v>3839</v>
      </c>
      <c r="C3844" s="1" t="s">
        <v>7951</v>
      </c>
      <c r="D3844">
        <v>5000</v>
      </c>
      <c r="E3844">
        <f>VLOOKUP(D3844,LU_A!$C$2:$D$13,1,TRUE)</f>
        <v>5000</v>
      </c>
      <c r="F3844" t="str">
        <f>VLOOKUP($D3844,LU_A!$C$2:$D$13,2,TRUE)</f>
        <v>SmC</v>
      </c>
      <c r="G3844">
        <v>1097</v>
      </c>
      <c r="H3844" t="s">
        <v>8221</v>
      </c>
      <c r="I3844" t="s">
        <v>8225</v>
      </c>
      <c r="J3844" t="s">
        <v>8247</v>
      </c>
      <c r="K3844">
        <v>1399809052</v>
      </c>
      <c r="L3844" s="8">
        <f t="shared" si="600"/>
        <v>41770.493657407409</v>
      </c>
      <c r="M3844" s="8">
        <f t="shared" si="603"/>
        <v>41770</v>
      </c>
      <c r="N3844" s="9">
        <f t="shared" si="604"/>
        <v>0.49365740740904585</v>
      </c>
      <c r="O3844">
        <v>1397217052</v>
      </c>
      <c r="P3844" s="8">
        <f t="shared" si="601"/>
        <v>41740.493657407409</v>
      </c>
      <c r="Q3844" s="8">
        <f t="shared" si="605"/>
        <v>41740</v>
      </c>
      <c r="R3844" s="9">
        <f t="shared" si="606"/>
        <v>0.49365740740904585</v>
      </c>
      <c r="S3844" t="b">
        <v>1</v>
      </c>
      <c r="T3844">
        <v>23</v>
      </c>
      <c r="U3844" t="str">
        <f t="shared" si="607"/>
        <v/>
      </c>
      <c r="V3844">
        <f t="shared" si="608"/>
        <v>23</v>
      </c>
      <c r="W3844" t="b">
        <v>0</v>
      </c>
      <c r="X3844" t="s">
        <v>8269</v>
      </c>
      <c r="Y3844" s="3">
        <f t="shared" si="609"/>
        <v>0.21940000000000001</v>
      </c>
      <c r="Z3844" s="4">
        <f t="shared" si="602"/>
        <v>47.695652173913047</v>
      </c>
      <c r="AA3844" t="s">
        <v>8313</v>
      </c>
      <c r="AB3844" t="s">
        <v>8314</v>
      </c>
      <c r="AC3844">
        <f>1</f>
        <v>1</v>
      </c>
    </row>
    <row r="3845" spans="1:29" ht="43.2" x14ac:dyDescent="0.3">
      <c r="A3845">
        <v>3843</v>
      </c>
      <c r="B3845" s="1" t="s">
        <v>3840</v>
      </c>
      <c r="C3845" s="1" t="s">
        <v>7952</v>
      </c>
      <c r="D3845">
        <v>5000</v>
      </c>
      <c r="E3845">
        <f>VLOOKUP(D3845,LU_A!$C$2:$D$13,1,TRUE)</f>
        <v>5000</v>
      </c>
      <c r="F3845" t="str">
        <f>VLOOKUP($D3845,LU_A!$C$2:$D$13,2,TRUE)</f>
        <v>SmC</v>
      </c>
      <c r="G3845">
        <v>1065</v>
      </c>
      <c r="H3845" t="s">
        <v>8221</v>
      </c>
      <c r="I3845" t="s">
        <v>8224</v>
      </c>
      <c r="J3845" t="s">
        <v>8246</v>
      </c>
      <c r="K3845">
        <v>1401587064</v>
      </c>
      <c r="L3845" s="8">
        <f t="shared" si="600"/>
        <v>41791.072500000002</v>
      </c>
      <c r="M3845" s="8">
        <f t="shared" si="603"/>
        <v>41791</v>
      </c>
      <c r="N3845" s="9">
        <f t="shared" si="604"/>
        <v>7.2500000002037268E-2</v>
      </c>
      <c r="O3845">
        <v>1399427064</v>
      </c>
      <c r="P3845" s="8">
        <f t="shared" si="601"/>
        <v>41766.072500000002</v>
      </c>
      <c r="Q3845" s="8">
        <f t="shared" si="605"/>
        <v>41766</v>
      </c>
      <c r="R3845" s="9">
        <f t="shared" si="606"/>
        <v>7.2500000002037268E-2</v>
      </c>
      <c r="S3845" t="b">
        <v>1</v>
      </c>
      <c r="T3845">
        <v>19</v>
      </c>
      <c r="U3845" t="str">
        <f t="shared" si="607"/>
        <v/>
      </c>
      <c r="V3845">
        <f t="shared" si="608"/>
        <v>19</v>
      </c>
      <c r="W3845" t="b">
        <v>0</v>
      </c>
      <c r="X3845" t="s">
        <v>8269</v>
      </c>
      <c r="Y3845" s="3">
        <f t="shared" si="609"/>
        <v>0.21299999999999999</v>
      </c>
      <c r="Z3845" s="4">
        <f t="shared" si="602"/>
        <v>56.05263157894737</v>
      </c>
      <c r="AA3845" t="s">
        <v>8313</v>
      </c>
      <c r="AB3845" t="s">
        <v>8314</v>
      </c>
      <c r="AC3845">
        <f>1</f>
        <v>1</v>
      </c>
    </row>
    <row r="3846" spans="1:29" ht="43.2" x14ac:dyDescent="0.3">
      <c r="A3846">
        <v>3844</v>
      </c>
      <c r="B3846" s="1" t="s">
        <v>3841</v>
      </c>
      <c r="C3846" s="1" t="s">
        <v>7953</v>
      </c>
      <c r="D3846">
        <v>9800</v>
      </c>
      <c r="E3846">
        <f>VLOOKUP(D3846,LU_A!$C$2:$D$13,1,TRUE)</f>
        <v>5000</v>
      </c>
      <c r="F3846" t="str">
        <f>VLOOKUP($D3846,LU_A!$C$2:$D$13,2,TRUE)</f>
        <v>SmC</v>
      </c>
      <c r="G3846">
        <v>4066</v>
      </c>
      <c r="H3846" t="s">
        <v>8221</v>
      </c>
      <c r="I3846" t="s">
        <v>8224</v>
      </c>
      <c r="J3846" t="s">
        <v>8246</v>
      </c>
      <c r="K3846">
        <v>1401778740</v>
      </c>
      <c r="L3846" s="8">
        <f t="shared" si="600"/>
        <v>41793.290972222225</v>
      </c>
      <c r="M3846" s="8">
        <f t="shared" si="603"/>
        <v>41793</v>
      </c>
      <c r="N3846" s="9">
        <f t="shared" si="604"/>
        <v>0.29097222222480923</v>
      </c>
      <c r="O3846">
        <v>1399474134</v>
      </c>
      <c r="P3846" s="8">
        <f t="shared" si="601"/>
        <v>41766.617291666669</v>
      </c>
      <c r="Q3846" s="8">
        <f t="shared" si="605"/>
        <v>41766</v>
      </c>
      <c r="R3846" s="9">
        <f t="shared" si="606"/>
        <v>0.617291666669189</v>
      </c>
      <c r="S3846" t="b">
        <v>1</v>
      </c>
      <c r="T3846">
        <v>50</v>
      </c>
      <c r="U3846" t="str">
        <f t="shared" si="607"/>
        <v/>
      </c>
      <c r="V3846">
        <f t="shared" si="608"/>
        <v>50</v>
      </c>
      <c r="W3846" t="b">
        <v>0</v>
      </c>
      <c r="X3846" t="s">
        <v>8269</v>
      </c>
      <c r="Y3846" s="3">
        <f t="shared" si="609"/>
        <v>0.41489795918367345</v>
      </c>
      <c r="Z3846" s="4">
        <f t="shared" si="602"/>
        <v>81.319999999999993</v>
      </c>
      <c r="AA3846" t="s">
        <v>8313</v>
      </c>
      <c r="AB3846" t="s">
        <v>8314</v>
      </c>
      <c r="AC3846">
        <f>1</f>
        <v>1</v>
      </c>
    </row>
    <row r="3847" spans="1:29" ht="57.6" x14ac:dyDescent="0.3">
      <c r="A3847">
        <v>3845</v>
      </c>
      <c r="B3847" s="1" t="s">
        <v>3842</v>
      </c>
      <c r="C3847" s="1" t="s">
        <v>7954</v>
      </c>
      <c r="D3847">
        <v>40000</v>
      </c>
      <c r="E3847">
        <f>VLOOKUP(D3847,LU_A!$C$2:$D$13,1,TRUE)</f>
        <v>40000</v>
      </c>
      <c r="F3847" t="str">
        <f>VLOOKUP($D3847,LU_A!$C$2:$D$13,2,TRUE)</f>
        <v>LgB</v>
      </c>
      <c r="G3847">
        <v>842</v>
      </c>
      <c r="H3847" t="s">
        <v>8221</v>
      </c>
      <c r="I3847" t="s">
        <v>8224</v>
      </c>
      <c r="J3847" t="s">
        <v>8246</v>
      </c>
      <c r="K3847">
        <v>1443711774</v>
      </c>
      <c r="L3847" s="8">
        <f t="shared" si="600"/>
        <v>42278.627013888887</v>
      </c>
      <c r="M3847" s="8">
        <f t="shared" si="603"/>
        <v>42278</v>
      </c>
      <c r="N3847" s="9">
        <f t="shared" si="604"/>
        <v>0.62701388888672227</v>
      </c>
      <c r="O3847">
        <v>1441119774</v>
      </c>
      <c r="P3847" s="8">
        <f t="shared" si="601"/>
        <v>42248.627013888887</v>
      </c>
      <c r="Q3847" s="8">
        <f t="shared" si="605"/>
        <v>42248</v>
      </c>
      <c r="R3847" s="9">
        <f t="shared" si="606"/>
        <v>0.62701388888672227</v>
      </c>
      <c r="S3847" t="b">
        <v>1</v>
      </c>
      <c r="T3847">
        <v>12</v>
      </c>
      <c r="U3847" t="str">
        <f t="shared" si="607"/>
        <v/>
      </c>
      <c r="V3847">
        <f t="shared" si="608"/>
        <v>12</v>
      </c>
      <c r="W3847" t="b">
        <v>0</v>
      </c>
      <c r="X3847" t="s">
        <v>8269</v>
      </c>
      <c r="Y3847" s="3">
        <f t="shared" si="609"/>
        <v>2.1049999999999999E-2</v>
      </c>
      <c r="Z3847" s="4">
        <f t="shared" si="602"/>
        <v>70.166666666666671</v>
      </c>
      <c r="AA3847" t="s">
        <v>8313</v>
      </c>
      <c r="AB3847" t="s">
        <v>8314</v>
      </c>
      <c r="AC3847">
        <f>1</f>
        <v>1</v>
      </c>
    </row>
    <row r="3848" spans="1:29" ht="43.2" x14ac:dyDescent="0.3">
      <c r="A3848">
        <v>3846</v>
      </c>
      <c r="B3848" s="1" t="s">
        <v>3843</v>
      </c>
      <c r="C3848" s="1" t="s">
        <v>7955</v>
      </c>
      <c r="D3848">
        <v>7000</v>
      </c>
      <c r="E3848">
        <f>VLOOKUP(D3848,LU_A!$C$2:$D$13,1,TRUE)</f>
        <v>5000</v>
      </c>
      <c r="F3848" t="str">
        <f>VLOOKUP($D3848,LU_A!$C$2:$D$13,2,TRUE)</f>
        <v>SmC</v>
      </c>
      <c r="G3848">
        <v>189</v>
      </c>
      <c r="H3848" t="s">
        <v>8221</v>
      </c>
      <c r="I3848" t="s">
        <v>8224</v>
      </c>
      <c r="J3848" t="s">
        <v>8246</v>
      </c>
      <c r="K3848">
        <v>1412405940</v>
      </c>
      <c r="L3848" s="8">
        <f t="shared" si="600"/>
        <v>41916.290972222225</v>
      </c>
      <c r="M3848" s="8">
        <f t="shared" si="603"/>
        <v>41916</v>
      </c>
      <c r="N3848" s="9">
        <f t="shared" si="604"/>
        <v>0.29097222222480923</v>
      </c>
      <c r="O3848">
        <v>1409721542</v>
      </c>
      <c r="P3848" s="8">
        <f t="shared" si="601"/>
        <v>41885.221550925926</v>
      </c>
      <c r="Q3848" s="8">
        <f t="shared" si="605"/>
        <v>41885</v>
      </c>
      <c r="R3848" s="9">
        <f t="shared" si="606"/>
        <v>0.22155092592583969</v>
      </c>
      <c r="S3848" t="b">
        <v>1</v>
      </c>
      <c r="T3848">
        <v>8</v>
      </c>
      <c r="U3848" t="str">
        <f t="shared" si="607"/>
        <v/>
      </c>
      <c r="V3848">
        <f t="shared" si="608"/>
        <v>8</v>
      </c>
      <c r="W3848" t="b">
        <v>0</v>
      </c>
      <c r="X3848" t="s">
        <v>8269</v>
      </c>
      <c r="Y3848" s="3">
        <f t="shared" si="609"/>
        <v>2.7E-2</v>
      </c>
      <c r="Z3848" s="4">
        <f t="shared" si="602"/>
        <v>23.625</v>
      </c>
      <c r="AA3848" t="s">
        <v>8313</v>
      </c>
      <c r="AB3848" t="s">
        <v>8314</v>
      </c>
      <c r="AC3848">
        <f>1</f>
        <v>1</v>
      </c>
    </row>
    <row r="3849" spans="1:29" ht="43.2" x14ac:dyDescent="0.3">
      <c r="A3849">
        <v>3847</v>
      </c>
      <c r="B3849" s="1" t="s">
        <v>3844</v>
      </c>
      <c r="C3849" s="1" t="s">
        <v>7956</v>
      </c>
      <c r="D3849">
        <v>10500</v>
      </c>
      <c r="E3849">
        <f>VLOOKUP(D3849,LU_A!$C$2:$D$13,1,TRUE)</f>
        <v>10000</v>
      </c>
      <c r="F3849" t="str">
        <f>VLOOKUP($D3849,LU_A!$C$2:$D$13,2,TRUE)</f>
        <v>SmD</v>
      </c>
      <c r="G3849">
        <v>1697</v>
      </c>
      <c r="H3849" t="s">
        <v>8221</v>
      </c>
      <c r="I3849" t="s">
        <v>8224</v>
      </c>
      <c r="J3849" t="s">
        <v>8246</v>
      </c>
      <c r="K3849">
        <v>1437283391</v>
      </c>
      <c r="L3849" s="8">
        <f t="shared" si="600"/>
        <v>42204.224432870367</v>
      </c>
      <c r="M3849" s="8">
        <f t="shared" si="603"/>
        <v>42204</v>
      </c>
      <c r="N3849" s="9">
        <f t="shared" si="604"/>
        <v>0.22443287036730908</v>
      </c>
      <c r="O3849">
        <v>1433395391</v>
      </c>
      <c r="P3849" s="8">
        <f t="shared" si="601"/>
        <v>42159.224432870367</v>
      </c>
      <c r="Q3849" s="8">
        <f t="shared" si="605"/>
        <v>42159</v>
      </c>
      <c r="R3849" s="9">
        <f t="shared" si="606"/>
        <v>0.22443287036730908</v>
      </c>
      <c r="S3849" t="b">
        <v>1</v>
      </c>
      <c r="T3849">
        <v>9</v>
      </c>
      <c r="U3849" t="str">
        <f t="shared" si="607"/>
        <v/>
      </c>
      <c r="V3849">
        <f t="shared" si="608"/>
        <v>9</v>
      </c>
      <c r="W3849" t="b">
        <v>0</v>
      </c>
      <c r="X3849" t="s">
        <v>8269</v>
      </c>
      <c r="Y3849" s="3">
        <f t="shared" si="609"/>
        <v>0.16161904761904761</v>
      </c>
      <c r="Z3849" s="4">
        <f t="shared" si="602"/>
        <v>188.55555555555554</v>
      </c>
      <c r="AA3849" t="s">
        <v>8313</v>
      </c>
      <c r="AB3849" t="s">
        <v>8314</v>
      </c>
      <c r="AC3849">
        <f>1</f>
        <v>1</v>
      </c>
    </row>
    <row r="3850" spans="1:29" ht="43.2" x14ac:dyDescent="0.3">
      <c r="A3850">
        <v>3848</v>
      </c>
      <c r="B3850" s="1" t="s">
        <v>3845</v>
      </c>
      <c r="C3850" s="1" t="s">
        <v>7957</v>
      </c>
      <c r="D3850">
        <v>13000</v>
      </c>
      <c r="E3850">
        <f>VLOOKUP(D3850,LU_A!$C$2:$D$13,1,TRUE)</f>
        <v>10000</v>
      </c>
      <c r="F3850" t="str">
        <f>VLOOKUP($D3850,LU_A!$C$2:$D$13,2,TRUE)</f>
        <v>SmD</v>
      </c>
      <c r="G3850">
        <v>2129</v>
      </c>
      <c r="H3850" t="s">
        <v>8221</v>
      </c>
      <c r="I3850" t="s">
        <v>8224</v>
      </c>
      <c r="J3850" t="s">
        <v>8246</v>
      </c>
      <c r="K3850">
        <v>1445196989</v>
      </c>
      <c r="L3850" s="8">
        <f t="shared" si="600"/>
        <v>42295.817002314812</v>
      </c>
      <c r="M3850" s="8">
        <f t="shared" si="603"/>
        <v>42295</v>
      </c>
      <c r="N3850" s="9">
        <f t="shared" si="604"/>
        <v>0.81700231481227092</v>
      </c>
      <c r="O3850">
        <v>1442604989</v>
      </c>
      <c r="P3850" s="8">
        <f t="shared" si="601"/>
        <v>42265.817002314812</v>
      </c>
      <c r="Q3850" s="8">
        <f t="shared" si="605"/>
        <v>42265</v>
      </c>
      <c r="R3850" s="9">
        <f t="shared" si="606"/>
        <v>0.81700231481227092</v>
      </c>
      <c r="S3850" t="b">
        <v>1</v>
      </c>
      <c r="T3850">
        <v>43</v>
      </c>
      <c r="U3850" t="str">
        <f t="shared" si="607"/>
        <v/>
      </c>
      <c r="V3850">
        <f t="shared" si="608"/>
        <v>43</v>
      </c>
      <c r="W3850" t="b">
        <v>0</v>
      </c>
      <c r="X3850" t="s">
        <v>8269</v>
      </c>
      <c r="Y3850" s="3">
        <f t="shared" si="609"/>
        <v>0.16376923076923078</v>
      </c>
      <c r="Z3850" s="4">
        <f t="shared" si="602"/>
        <v>49.511627906976742</v>
      </c>
      <c r="AA3850" t="s">
        <v>8313</v>
      </c>
      <c r="AB3850" t="s">
        <v>8314</v>
      </c>
      <c r="AC3850">
        <f>1</f>
        <v>1</v>
      </c>
    </row>
    <row r="3851" spans="1:29" ht="57.6" x14ac:dyDescent="0.3">
      <c r="A3851">
        <v>3849</v>
      </c>
      <c r="B3851" s="1" t="s">
        <v>3846</v>
      </c>
      <c r="C3851" s="1" t="s">
        <v>7958</v>
      </c>
      <c r="D3851">
        <v>30000</v>
      </c>
      <c r="E3851">
        <f>VLOOKUP(D3851,LU_A!$C$2:$D$13,1,TRUE)</f>
        <v>30000</v>
      </c>
      <c r="F3851" t="str">
        <f>VLOOKUP($D3851,LU_A!$C$2:$D$13,2,TRUE)</f>
        <v>MedD</v>
      </c>
      <c r="G3851">
        <v>2113</v>
      </c>
      <c r="H3851" t="s">
        <v>8221</v>
      </c>
      <c r="I3851" t="s">
        <v>8236</v>
      </c>
      <c r="J3851" t="s">
        <v>8249</v>
      </c>
      <c r="K3851">
        <v>1434047084</v>
      </c>
      <c r="L3851" s="8">
        <f t="shared" si="600"/>
        <v>42166.767175925925</v>
      </c>
      <c r="M3851" s="8">
        <f t="shared" si="603"/>
        <v>42166</v>
      </c>
      <c r="N3851" s="9">
        <f t="shared" si="604"/>
        <v>0.76717592592467554</v>
      </c>
      <c r="O3851">
        <v>1431455084</v>
      </c>
      <c r="P3851" s="8">
        <f t="shared" si="601"/>
        <v>42136.767175925925</v>
      </c>
      <c r="Q3851" s="8">
        <f t="shared" si="605"/>
        <v>42136</v>
      </c>
      <c r="R3851" s="9">
        <f t="shared" si="606"/>
        <v>0.76717592592467554</v>
      </c>
      <c r="S3851" t="b">
        <v>1</v>
      </c>
      <c r="T3851">
        <v>28</v>
      </c>
      <c r="U3851" t="str">
        <f t="shared" si="607"/>
        <v/>
      </c>
      <c r="V3851">
        <f t="shared" si="608"/>
        <v>28</v>
      </c>
      <c r="W3851" t="b">
        <v>0</v>
      </c>
      <c r="X3851" t="s">
        <v>8269</v>
      </c>
      <c r="Y3851" s="3">
        <f t="shared" si="609"/>
        <v>7.0433333333333334E-2</v>
      </c>
      <c r="Z3851" s="4">
        <f t="shared" si="602"/>
        <v>75.464285714285708</v>
      </c>
      <c r="AA3851" t="s">
        <v>8313</v>
      </c>
      <c r="AB3851" t="s">
        <v>8314</v>
      </c>
      <c r="AC3851">
        <f>1</f>
        <v>1</v>
      </c>
    </row>
    <row r="3852" spans="1:29" ht="28.8" x14ac:dyDescent="0.3">
      <c r="A3852">
        <v>3850</v>
      </c>
      <c r="B3852" s="1" t="s">
        <v>3847</v>
      </c>
      <c r="C3852" s="1" t="s">
        <v>7959</v>
      </c>
      <c r="D3852">
        <v>1000</v>
      </c>
      <c r="E3852">
        <f>VLOOKUP(D3852,LU_A!$C$2:$D$13,1,TRUE)</f>
        <v>1000</v>
      </c>
      <c r="F3852" t="str">
        <f>VLOOKUP($D3852,LU_A!$C$2:$D$13,2,TRUE)</f>
        <v>SmB</v>
      </c>
      <c r="G3852">
        <v>38</v>
      </c>
      <c r="H3852" t="s">
        <v>8221</v>
      </c>
      <c r="I3852" t="s">
        <v>8224</v>
      </c>
      <c r="J3852" t="s">
        <v>8246</v>
      </c>
      <c r="K3852">
        <v>1420081143</v>
      </c>
      <c r="L3852" s="8">
        <f t="shared" si="600"/>
        <v>42005.124340277776</v>
      </c>
      <c r="M3852" s="8">
        <f t="shared" si="603"/>
        <v>42005</v>
      </c>
      <c r="N3852" s="9">
        <f t="shared" si="604"/>
        <v>0.12434027777635492</v>
      </c>
      <c r="O3852">
        <v>1417489143</v>
      </c>
      <c r="P3852" s="8">
        <f t="shared" si="601"/>
        <v>41975.124340277776</v>
      </c>
      <c r="Q3852" s="8">
        <f t="shared" si="605"/>
        <v>41975</v>
      </c>
      <c r="R3852" s="9">
        <f t="shared" si="606"/>
        <v>0.12434027777635492</v>
      </c>
      <c r="S3852" t="b">
        <v>1</v>
      </c>
      <c r="T3852">
        <v>4</v>
      </c>
      <c r="U3852" t="str">
        <f t="shared" si="607"/>
        <v/>
      </c>
      <c r="V3852">
        <f t="shared" si="608"/>
        <v>4</v>
      </c>
      <c r="W3852" t="b">
        <v>0</v>
      </c>
      <c r="X3852" t="s">
        <v>8269</v>
      </c>
      <c r="Y3852" s="3">
        <f t="shared" si="609"/>
        <v>3.7999999999999999E-2</v>
      </c>
      <c r="Z3852" s="4">
        <f t="shared" si="602"/>
        <v>9.5</v>
      </c>
      <c r="AA3852" t="s">
        <v>8313</v>
      </c>
      <c r="AB3852" t="s">
        <v>8314</v>
      </c>
      <c r="AC3852">
        <f>1</f>
        <v>1</v>
      </c>
    </row>
    <row r="3853" spans="1:29" ht="43.2" x14ac:dyDescent="0.3">
      <c r="A3853">
        <v>3851</v>
      </c>
      <c r="B3853" s="1" t="s">
        <v>3848</v>
      </c>
      <c r="C3853" s="1" t="s">
        <v>7960</v>
      </c>
      <c r="D3853">
        <v>2500</v>
      </c>
      <c r="E3853">
        <f>VLOOKUP(D3853,LU_A!$C$2:$D$13,1,TRUE)</f>
        <v>1000</v>
      </c>
      <c r="F3853" t="str">
        <f>VLOOKUP($D3853,LU_A!$C$2:$D$13,2,TRUE)</f>
        <v>SmB</v>
      </c>
      <c r="G3853">
        <v>852</v>
      </c>
      <c r="H3853" t="s">
        <v>8221</v>
      </c>
      <c r="I3853" t="s">
        <v>8225</v>
      </c>
      <c r="J3853" t="s">
        <v>8247</v>
      </c>
      <c r="K3853">
        <v>1437129179</v>
      </c>
      <c r="L3853" s="8">
        <f t="shared" si="600"/>
        <v>42202.439571759256</v>
      </c>
      <c r="M3853" s="8">
        <f t="shared" si="603"/>
        <v>42202</v>
      </c>
      <c r="N3853" s="9">
        <f t="shared" si="604"/>
        <v>0.43957175925606862</v>
      </c>
      <c r="O3853">
        <v>1434537179</v>
      </c>
      <c r="P3853" s="8">
        <f t="shared" si="601"/>
        <v>42172.439571759256</v>
      </c>
      <c r="Q3853" s="8">
        <f t="shared" si="605"/>
        <v>42172</v>
      </c>
      <c r="R3853" s="9">
        <f t="shared" si="606"/>
        <v>0.43957175925606862</v>
      </c>
      <c r="S3853" t="b">
        <v>1</v>
      </c>
      <c r="T3853">
        <v>24</v>
      </c>
      <c r="U3853" t="str">
        <f t="shared" si="607"/>
        <v/>
      </c>
      <c r="V3853">
        <f t="shared" si="608"/>
        <v>24</v>
      </c>
      <c r="W3853" t="b">
        <v>0</v>
      </c>
      <c r="X3853" t="s">
        <v>8269</v>
      </c>
      <c r="Y3853" s="3">
        <f t="shared" si="609"/>
        <v>0.34079999999999999</v>
      </c>
      <c r="Z3853" s="4">
        <f t="shared" si="602"/>
        <v>35.5</v>
      </c>
      <c r="AA3853" t="s">
        <v>8313</v>
      </c>
      <c r="AB3853" t="s">
        <v>8314</v>
      </c>
      <c r="AC3853">
        <f>1</f>
        <v>1</v>
      </c>
    </row>
    <row r="3854" spans="1:29" ht="43.2" x14ac:dyDescent="0.3">
      <c r="A3854">
        <v>3852</v>
      </c>
      <c r="B3854" s="1" t="s">
        <v>3849</v>
      </c>
      <c r="C3854" s="1" t="s">
        <v>7961</v>
      </c>
      <c r="D3854">
        <v>10000</v>
      </c>
      <c r="E3854">
        <f>VLOOKUP(D3854,LU_A!$C$2:$D$13,1,TRUE)</f>
        <v>10000</v>
      </c>
      <c r="F3854" t="str">
        <f>VLOOKUP($D3854,LU_A!$C$2:$D$13,2,TRUE)</f>
        <v>SmD</v>
      </c>
      <c r="G3854">
        <v>20</v>
      </c>
      <c r="H3854" t="s">
        <v>8221</v>
      </c>
      <c r="I3854" t="s">
        <v>8224</v>
      </c>
      <c r="J3854" t="s">
        <v>8246</v>
      </c>
      <c r="K3854">
        <v>1427427276</v>
      </c>
      <c r="L3854" s="8">
        <f t="shared" si="600"/>
        <v>42090.149027777778</v>
      </c>
      <c r="M3854" s="8">
        <f t="shared" si="603"/>
        <v>42090</v>
      </c>
      <c r="N3854" s="9">
        <f t="shared" si="604"/>
        <v>0.14902777777751908</v>
      </c>
      <c r="O3854">
        <v>1425270876</v>
      </c>
      <c r="P3854" s="8">
        <f t="shared" si="601"/>
        <v>42065.190694444449</v>
      </c>
      <c r="Q3854" s="8">
        <f t="shared" si="605"/>
        <v>42065</v>
      </c>
      <c r="R3854" s="9">
        <f t="shared" si="606"/>
        <v>0.19069444444903638</v>
      </c>
      <c r="S3854" t="b">
        <v>0</v>
      </c>
      <c r="T3854">
        <v>2</v>
      </c>
      <c r="U3854" t="str">
        <f t="shared" si="607"/>
        <v/>
      </c>
      <c r="V3854">
        <f t="shared" si="608"/>
        <v>2</v>
      </c>
      <c r="W3854" t="b">
        <v>0</v>
      </c>
      <c r="X3854" t="s">
        <v>8269</v>
      </c>
      <c r="Y3854" s="3">
        <f t="shared" si="609"/>
        <v>2E-3</v>
      </c>
      <c r="Z3854" s="4">
        <f t="shared" si="602"/>
        <v>10</v>
      </c>
      <c r="AA3854" t="s">
        <v>8313</v>
      </c>
      <c r="AB3854" t="s">
        <v>8314</v>
      </c>
      <c r="AC3854">
        <f>1</f>
        <v>1</v>
      </c>
    </row>
    <row r="3855" spans="1:29" ht="43.2" x14ac:dyDescent="0.3">
      <c r="A3855">
        <v>3853</v>
      </c>
      <c r="B3855" s="1" t="s">
        <v>3850</v>
      </c>
      <c r="C3855" s="1" t="s">
        <v>7962</v>
      </c>
      <c r="D3855">
        <v>100000</v>
      </c>
      <c r="E3855">
        <f>VLOOKUP(D3855,LU_A!$C$2:$D$13,1,TRUE)</f>
        <v>50000</v>
      </c>
      <c r="F3855" t="str">
        <f>VLOOKUP($D3855,LU_A!$C$2:$D$13,2,TRUE)</f>
        <v>LgD</v>
      </c>
      <c r="G3855">
        <v>26</v>
      </c>
      <c r="H3855" t="s">
        <v>8221</v>
      </c>
      <c r="I3855" t="s">
        <v>8224</v>
      </c>
      <c r="J3855" t="s">
        <v>8246</v>
      </c>
      <c r="K3855">
        <v>1409602178</v>
      </c>
      <c r="L3855" s="8">
        <f t="shared" si="600"/>
        <v>41883.84002314815</v>
      </c>
      <c r="M3855" s="8">
        <f t="shared" si="603"/>
        <v>41883</v>
      </c>
      <c r="N3855" s="9">
        <f t="shared" si="604"/>
        <v>0.84002314815006685</v>
      </c>
      <c r="O3855">
        <v>1406578178</v>
      </c>
      <c r="P3855" s="8">
        <f t="shared" si="601"/>
        <v>41848.84002314815</v>
      </c>
      <c r="Q3855" s="8">
        <f t="shared" si="605"/>
        <v>41848</v>
      </c>
      <c r="R3855" s="9">
        <f t="shared" si="606"/>
        <v>0.84002314815006685</v>
      </c>
      <c r="S3855" t="b">
        <v>0</v>
      </c>
      <c r="T3855">
        <v>2</v>
      </c>
      <c r="U3855" t="str">
        <f t="shared" si="607"/>
        <v/>
      </c>
      <c r="V3855">
        <f t="shared" si="608"/>
        <v>2</v>
      </c>
      <c r="W3855" t="b">
        <v>0</v>
      </c>
      <c r="X3855" t="s">
        <v>8269</v>
      </c>
      <c r="Y3855" s="3">
        <f t="shared" si="609"/>
        <v>2.5999999999999998E-4</v>
      </c>
      <c r="Z3855" s="4">
        <f t="shared" si="602"/>
        <v>13</v>
      </c>
      <c r="AA3855" t="s">
        <v>8313</v>
      </c>
      <c r="AB3855" t="s">
        <v>8314</v>
      </c>
      <c r="AC3855">
        <f>1</f>
        <v>1</v>
      </c>
    </row>
    <row r="3856" spans="1:29" ht="28.8" x14ac:dyDescent="0.3">
      <c r="A3856">
        <v>3854</v>
      </c>
      <c r="B3856" s="1" t="s">
        <v>3851</v>
      </c>
      <c r="C3856" s="1" t="s">
        <v>7963</v>
      </c>
      <c r="D3856">
        <v>11000</v>
      </c>
      <c r="E3856">
        <f>VLOOKUP(D3856,LU_A!$C$2:$D$13,1,TRUE)</f>
        <v>10000</v>
      </c>
      <c r="F3856" t="str">
        <f>VLOOKUP($D3856,LU_A!$C$2:$D$13,2,TRUE)</f>
        <v>SmD</v>
      </c>
      <c r="G3856">
        <v>1788</v>
      </c>
      <c r="H3856" t="s">
        <v>8221</v>
      </c>
      <c r="I3856" t="s">
        <v>8224</v>
      </c>
      <c r="J3856" t="s">
        <v>8246</v>
      </c>
      <c r="K3856">
        <v>1431206058</v>
      </c>
      <c r="L3856" s="8">
        <f t="shared" si="600"/>
        <v>42133.884930555556</v>
      </c>
      <c r="M3856" s="8">
        <f t="shared" si="603"/>
        <v>42133</v>
      </c>
      <c r="N3856" s="9">
        <f t="shared" si="604"/>
        <v>0.88493055555591127</v>
      </c>
      <c r="O3856">
        <v>1428614058</v>
      </c>
      <c r="P3856" s="8">
        <f t="shared" si="601"/>
        <v>42103.884930555556</v>
      </c>
      <c r="Q3856" s="8">
        <f t="shared" si="605"/>
        <v>42103</v>
      </c>
      <c r="R3856" s="9">
        <f t="shared" si="606"/>
        <v>0.88493055555591127</v>
      </c>
      <c r="S3856" t="b">
        <v>0</v>
      </c>
      <c r="T3856">
        <v>20</v>
      </c>
      <c r="U3856" t="str">
        <f t="shared" si="607"/>
        <v/>
      </c>
      <c r="V3856">
        <f t="shared" si="608"/>
        <v>20</v>
      </c>
      <c r="W3856" t="b">
        <v>0</v>
      </c>
      <c r="X3856" t="s">
        <v>8269</v>
      </c>
      <c r="Y3856" s="3">
        <f t="shared" si="609"/>
        <v>0.16254545454545455</v>
      </c>
      <c r="Z3856" s="4">
        <f t="shared" si="602"/>
        <v>89.4</v>
      </c>
      <c r="AA3856" t="s">
        <v>8313</v>
      </c>
      <c r="AB3856" t="s">
        <v>8314</v>
      </c>
      <c r="AC3856">
        <f>1</f>
        <v>1</v>
      </c>
    </row>
    <row r="3857" spans="1:29" ht="57.6" x14ac:dyDescent="0.3">
      <c r="A3857">
        <v>3855</v>
      </c>
      <c r="B3857" s="1" t="s">
        <v>3852</v>
      </c>
      <c r="C3857" s="1" t="s">
        <v>7964</v>
      </c>
      <c r="D3857">
        <v>1000</v>
      </c>
      <c r="E3857">
        <f>VLOOKUP(D3857,LU_A!$C$2:$D$13,1,TRUE)</f>
        <v>1000</v>
      </c>
      <c r="F3857" t="str">
        <f>VLOOKUP($D3857,LU_A!$C$2:$D$13,2,TRUE)</f>
        <v>SmB</v>
      </c>
      <c r="G3857">
        <v>25</v>
      </c>
      <c r="H3857" t="s">
        <v>8221</v>
      </c>
      <c r="I3857" t="s">
        <v>8224</v>
      </c>
      <c r="J3857" t="s">
        <v>8246</v>
      </c>
      <c r="K3857">
        <v>1427408271</v>
      </c>
      <c r="L3857" s="8">
        <f t="shared" si="600"/>
        <v>42089.929062499999</v>
      </c>
      <c r="M3857" s="8">
        <f t="shared" si="603"/>
        <v>42089</v>
      </c>
      <c r="N3857" s="9">
        <f t="shared" si="604"/>
        <v>0.92906249999941792</v>
      </c>
      <c r="O3857">
        <v>1424819871</v>
      </c>
      <c r="P3857" s="8">
        <f t="shared" si="601"/>
        <v>42059.970729166671</v>
      </c>
      <c r="Q3857" s="8">
        <f t="shared" si="605"/>
        <v>42059</v>
      </c>
      <c r="R3857" s="9">
        <f t="shared" si="606"/>
        <v>0.97072916667093523</v>
      </c>
      <c r="S3857" t="b">
        <v>0</v>
      </c>
      <c r="T3857">
        <v>1</v>
      </c>
      <c r="U3857" t="str">
        <f t="shared" si="607"/>
        <v/>
      </c>
      <c r="V3857">
        <f t="shared" si="608"/>
        <v>1</v>
      </c>
      <c r="W3857" t="b">
        <v>0</v>
      </c>
      <c r="X3857" t="s">
        <v>8269</v>
      </c>
      <c r="Y3857" s="3">
        <f t="shared" si="609"/>
        <v>2.5000000000000001E-2</v>
      </c>
      <c r="Z3857" s="4">
        <f t="shared" si="602"/>
        <v>25</v>
      </c>
      <c r="AA3857" t="s">
        <v>8313</v>
      </c>
      <c r="AB3857" t="s">
        <v>8314</v>
      </c>
      <c r="AC3857">
        <f>1</f>
        <v>1</v>
      </c>
    </row>
    <row r="3858" spans="1:29" ht="57.6" x14ac:dyDescent="0.3">
      <c r="A3858">
        <v>3856</v>
      </c>
      <c r="B3858" s="1" t="s">
        <v>3853</v>
      </c>
      <c r="C3858" s="1" t="s">
        <v>7965</v>
      </c>
      <c r="D3858">
        <v>5000</v>
      </c>
      <c r="E3858">
        <f>VLOOKUP(D3858,LU_A!$C$2:$D$13,1,TRUE)</f>
        <v>5000</v>
      </c>
      <c r="F3858" t="str">
        <f>VLOOKUP($D3858,LU_A!$C$2:$D$13,2,TRUE)</f>
        <v>SmC</v>
      </c>
      <c r="G3858">
        <v>1</v>
      </c>
      <c r="H3858" t="s">
        <v>8221</v>
      </c>
      <c r="I3858" t="s">
        <v>8224</v>
      </c>
      <c r="J3858" t="s">
        <v>8246</v>
      </c>
      <c r="K3858">
        <v>1425833403</v>
      </c>
      <c r="L3858" s="8">
        <f t="shared" si="600"/>
        <v>42071.701423611114</v>
      </c>
      <c r="M3858" s="8">
        <f t="shared" si="603"/>
        <v>42071</v>
      </c>
      <c r="N3858" s="9">
        <f t="shared" si="604"/>
        <v>0.70142361111356877</v>
      </c>
      <c r="O3858">
        <v>1423245003</v>
      </c>
      <c r="P3858" s="8">
        <f t="shared" si="601"/>
        <v>42041.743090277778</v>
      </c>
      <c r="Q3858" s="8">
        <f t="shared" si="605"/>
        <v>42041</v>
      </c>
      <c r="R3858" s="9">
        <f t="shared" si="606"/>
        <v>0.74309027777781012</v>
      </c>
      <c r="S3858" t="b">
        <v>0</v>
      </c>
      <c r="T3858">
        <v>1</v>
      </c>
      <c r="U3858" t="str">
        <f t="shared" si="607"/>
        <v/>
      </c>
      <c r="V3858">
        <f t="shared" si="608"/>
        <v>1</v>
      </c>
      <c r="W3858" t="b">
        <v>0</v>
      </c>
      <c r="X3858" t="s">
        <v>8269</v>
      </c>
      <c r="Y3858" s="3">
        <f t="shared" si="609"/>
        <v>2.0000000000000001E-4</v>
      </c>
      <c r="Z3858" s="4">
        <f t="shared" si="602"/>
        <v>1</v>
      </c>
      <c r="AA3858" t="s">
        <v>8313</v>
      </c>
      <c r="AB3858" t="s">
        <v>8314</v>
      </c>
      <c r="AC3858">
        <f>1</f>
        <v>1</v>
      </c>
    </row>
    <row r="3859" spans="1:29" ht="43.2" x14ac:dyDescent="0.3">
      <c r="A3859">
        <v>3857</v>
      </c>
      <c r="B3859" s="1" t="s">
        <v>3854</v>
      </c>
      <c r="C3859" s="1" t="s">
        <v>7966</v>
      </c>
      <c r="D3859">
        <v>5000</v>
      </c>
      <c r="E3859">
        <f>VLOOKUP(D3859,LU_A!$C$2:$D$13,1,TRUE)</f>
        <v>5000</v>
      </c>
      <c r="F3859" t="str">
        <f>VLOOKUP($D3859,LU_A!$C$2:$D$13,2,TRUE)</f>
        <v>SmC</v>
      </c>
      <c r="G3859">
        <v>260</v>
      </c>
      <c r="H3859" t="s">
        <v>8221</v>
      </c>
      <c r="I3859" t="s">
        <v>8224</v>
      </c>
      <c r="J3859" t="s">
        <v>8246</v>
      </c>
      <c r="K3859">
        <v>1406913120</v>
      </c>
      <c r="L3859" s="8">
        <f t="shared" si="600"/>
        <v>41852.716666666667</v>
      </c>
      <c r="M3859" s="8">
        <f t="shared" si="603"/>
        <v>41852</v>
      </c>
      <c r="N3859" s="9">
        <f t="shared" si="604"/>
        <v>0.71666666666715173</v>
      </c>
      <c r="O3859">
        <v>1404927690</v>
      </c>
      <c r="P3859" s="8">
        <f t="shared" si="601"/>
        <v>41829.73715277778</v>
      </c>
      <c r="Q3859" s="8">
        <f t="shared" si="605"/>
        <v>41829</v>
      </c>
      <c r="R3859" s="9">
        <f t="shared" si="606"/>
        <v>0.73715277777955635</v>
      </c>
      <c r="S3859" t="b">
        <v>0</v>
      </c>
      <c r="T3859">
        <v>4</v>
      </c>
      <c r="U3859" t="str">
        <f t="shared" si="607"/>
        <v/>
      </c>
      <c r="V3859">
        <f t="shared" si="608"/>
        <v>4</v>
      </c>
      <c r="W3859" t="b">
        <v>0</v>
      </c>
      <c r="X3859" t="s">
        <v>8269</v>
      </c>
      <c r="Y3859" s="3">
        <f t="shared" si="609"/>
        <v>5.1999999999999998E-2</v>
      </c>
      <c r="Z3859" s="4">
        <f t="shared" si="602"/>
        <v>65</v>
      </c>
      <c r="AA3859" t="s">
        <v>8313</v>
      </c>
      <c r="AB3859" t="s">
        <v>8314</v>
      </c>
      <c r="AC3859">
        <f>1</f>
        <v>1</v>
      </c>
    </row>
    <row r="3860" spans="1:29" ht="57.6" x14ac:dyDescent="0.3">
      <c r="A3860">
        <v>3858</v>
      </c>
      <c r="B3860" s="1" t="s">
        <v>3855</v>
      </c>
      <c r="C3860" s="1" t="s">
        <v>7967</v>
      </c>
      <c r="D3860">
        <v>500</v>
      </c>
      <c r="E3860">
        <f>VLOOKUP(D3860,LU_A!$C$2:$D$13,1,TRUE)</f>
        <v>0</v>
      </c>
      <c r="F3860" t="str">
        <f>VLOOKUP($D3860,LU_A!$C$2:$D$13,2,TRUE)</f>
        <v>SmA</v>
      </c>
      <c r="G3860">
        <v>10</v>
      </c>
      <c r="H3860" t="s">
        <v>8221</v>
      </c>
      <c r="I3860" t="s">
        <v>8225</v>
      </c>
      <c r="J3860" t="s">
        <v>8247</v>
      </c>
      <c r="K3860">
        <v>1432328400</v>
      </c>
      <c r="L3860" s="8">
        <f t="shared" si="600"/>
        <v>42146.875</v>
      </c>
      <c r="M3860" s="8">
        <f t="shared" si="603"/>
        <v>42146</v>
      </c>
      <c r="N3860" s="9">
        <f t="shared" si="604"/>
        <v>0.875</v>
      </c>
      <c r="O3860">
        <v>1430734844</v>
      </c>
      <c r="P3860" s="8">
        <f t="shared" si="601"/>
        <v>42128.431064814817</v>
      </c>
      <c r="Q3860" s="8">
        <f t="shared" si="605"/>
        <v>42128</v>
      </c>
      <c r="R3860" s="9">
        <f t="shared" si="606"/>
        <v>0.4310648148166365</v>
      </c>
      <c r="S3860" t="b">
        <v>0</v>
      </c>
      <c r="T3860">
        <v>1</v>
      </c>
      <c r="U3860" t="str">
        <f t="shared" si="607"/>
        <v/>
      </c>
      <c r="V3860">
        <f t="shared" si="608"/>
        <v>1</v>
      </c>
      <c r="W3860" t="b">
        <v>0</v>
      </c>
      <c r="X3860" t="s">
        <v>8269</v>
      </c>
      <c r="Y3860" s="3">
        <f t="shared" si="609"/>
        <v>0.02</v>
      </c>
      <c r="Z3860" s="4">
        <f t="shared" si="602"/>
        <v>10</v>
      </c>
      <c r="AA3860" t="s">
        <v>8313</v>
      </c>
      <c r="AB3860" t="s">
        <v>8314</v>
      </c>
      <c r="AC3860">
        <f>1</f>
        <v>1</v>
      </c>
    </row>
    <row r="3861" spans="1:29" ht="43.2" x14ac:dyDescent="0.3">
      <c r="A3861">
        <v>3859</v>
      </c>
      <c r="B3861" s="1" t="s">
        <v>3856</v>
      </c>
      <c r="C3861" s="1" t="s">
        <v>7968</v>
      </c>
      <c r="D3861">
        <v>2500</v>
      </c>
      <c r="E3861">
        <f>VLOOKUP(D3861,LU_A!$C$2:$D$13,1,TRUE)</f>
        <v>1000</v>
      </c>
      <c r="F3861" t="str">
        <f>VLOOKUP($D3861,LU_A!$C$2:$D$13,2,TRUE)</f>
        <v>SmB</v>
      </c>
      <c r="G3861">
        <v>1</v>
      </c>
      <c r="H3861" t="s">
        <v>8221</v>
      </c>
      <c r="I3861" t="s">
        <v>8224</v>
      </c>
      <c r="J3861" t="s">
        <v>8246</v>
      </c>
      <c r="K3861">
        <v>1403730000</v>
      </c>
      <c r="L3861" s="8">
        <f t="shared" si="600"/>
        <v>41815.875</v>
      </c>
      <c r="M3861" s="8">
        <f t="shared" si="603"/>
        <v>41815</v>
      </c>
      <c r="N3861" s="9">
        <f t="shared" si="604"/>
        <v>0.875</v>
      </c>
      <c r="O3861">
        <v>1401485207</v>
      </c>
      <c r="P3861" s="8">
        <f t="shared" si="601"/>
        <v>41789.893599537041</v>
      </c>
      <c r="Q3861" s="8">
        <f t="shared" si="605"/>
        <v>41789</v>
      </c>
      <c r="R3861" s="9">
        <f t="shared" si="606"/>
        <v>0.89359953704115469</v>
      </c>
      <c r="S3861" t="b">
        <v>0</v>
      </c>
      <c r="T3861">
        <v>1</v>
      </c>
      <c r="U3861" t="str">
        <f t="shared" si="607"/>
        <v/>
      </c>
      <c r="V3861">
        <f t="shared" si="608"/>
        <v>1</v>
      </c>
      <c r="W3861" t="b">
        <v>0</v>
      </c>
      <c r="X3861" t="s">
        <v>8269</v>
      </c>
      <c r="Y3861" s="3">
        <f t="shared" si="609"/>
        <v>4.0000000000000002E-4</v>
      </c>
      <c r="Z3861" s="4">
        <f t="shared" si="602"/>
        <v>1</v>
      </c>
      <c r="AA3861" t="s">
        <v>8313</v>
      </c>
      <c r="AB3861" t="s">
        <v>8314</v>
      </c>
      <c r="AC3861">
        <f>1</f>
        <v>1</v>
      </c>
    </row>
    <row r="3862" spans="1:29" ht="43.2" x14ac:dyDescent="0.3">
      <c r="A3862">
        <v>3860</v>
      </c>
      <c r="B3862" s="1" t="s">
        <v>3857</v>
      </c>
      <c r="C3862" s="1" t="s">
        <v>7969</v>
      </c>
      <c r="D3862">
        <v>6000</v>
      </c>
      <c r="E3862">
        <f>VLOOKUP(D3862,LU_A!$C$2:$D$13,1,TRUE)</f>
        <v>5000</v>
      </c>
      <c r="F3862" t="str">
        <f>VLOOKUP($D3862,LU_A!$C$2:$D$13,2,TRUE)</f>
        <v>SmC</v>
      </c>
      <c r="G3862">
        <v>1060</v>
      </c>
      <c r="H3862" t="s">
        <v>8221</v>
      </c>
      <c r="I3862" t="s">
        <v>8224</v>
      </c>
      <c r="J3862" t="s">
        <v>8246</v>
      </c>
      <c r="K3862">
        <v>1407858710</v>
      </c>
      <c r="L3862" s="8">
        <f t="shared" si="600"/>
        <v>41863.660995370366</v>
      </c>
      <c r="M3862" s="8">
        <f t="shared" si="603"/>
        <v>41863</v>
      </c>
      <c r="N3862" s="9">
        <f t="shared" si="604"/>
        <v>0.66099537036643596</v>
      </c>
      <c r="O3862">
        <v>1405266710</v>
      </c>
      <c r="P3862" s="8">
        <f t="shared" si="601"/>
        <v>41833.660995370366</v>
      </c>
      <c r="Q3862" s="8">
        <f t="shared" si="605"/>
        <v>41833</v>
      </c>
      <c r="R3862" s="9">
        <f t="shared" si="606"/>
        <v>0.66099537036643596</v>
      </c>
      <c r="S3862" t="b">
        <v>0</v>
      </c>
      <c r="T3862">
        <v>13</v>
      </c>
      <c r="U3862" t="str">
        <f t="shared" si="607"/>
        <v/>
      </c>
      <c r="V3862">
        <f t="shared" si="608"/>
        <v>13</v>
      </c>
      <c r="W3862" t="b">
        <v>0</v>
      </c>
      <c r="X3862" t="s">
        <v>8269</v>
      </c>
      <c r="Y3862" s="3">
        <f t="shared" si="609"/>
        <v>0.17666666666666667</v>
      </c>
      <c r="Z3862" s="4">
        <f t="shared" si="602"/>
        <v>81.538461538461533</v>
      </c>
      <c r="AA3862" t="s">
        <v>8313</v>
      </c>
      <c r="AB3862" t="s">
        <v>8314</v>
      </c>
      <c r="AC3862">
        <f>1</f>
        <v>1</v>
      </c>
    </row>
    <row r="3863" spans="1:29" x14ac:dyDescent="0.3">
      <c r="A3863">
        <v>3861</v>
      </c>
      <c r="B3863" s="1" t="s">
        <v>3858</v>
      </c>
      <c r="C3863" s="1" t="s">
        <v>7970</v>
      </c>
      <c r="D3863">
        <v>2000</v>
      </c>
      <c r="E3863">
        <f>VLOOKUP(D3863,LU_A!$C$2:$D$13,1,TRUE)</f>
        <v>1000</v>
      </c>
      <c r="F3863" t="str">
        <f>VLOOKUP($D3863,LU_A!$C$2:$D$13,2,TRUE)</f>
        <v>SmB</v>
      </c>
      <c r="G3863">
        <v>100</v>
      </c>
      <c r="H3863" t="s">
        <v>8221</v>
      </c>
      <c r="I3863" t="s">
        <v>8224</v>
      </c>
      <c r="J3863" t="s">
        <v>8246</v>
      </c>
      <c r="K3863">
        <v>1415828820</v>
      </c>
      <c r="L3863" s="8">
        <f t="shared" si="600"/>
        <v>41955.907638888893</v>
      </c>
      <c r="M3863" s="8">
        <f t="shared" si="603"/>
        <v>41955</v>
      </c>
      <c r="N3863" s="9">
        <f t="shared" si="604"/>
        <v>0.90763888889341615</v>
      </c>
      <c r="O3863">
        <v>1412258977</v>
      </c>
      <c r="P3863" s="8">
        <f t="shared" si="601"/>
        <v>41914.590011574073</v>
      </c>
      <c r="Q3863" s="8">
        <f t="shared" si="605"/>
        <v>41914</v>
      </c>
      <c r="R3863" s="9">
        <f t="shared" si="606"/>
        <v>0.59001157407328719</v>
      </c>
      <c r="S3863" t="b">
        <v>0</v>
      </c>
      <c r="T3863">
        <v>1</v>
      </c>
      <c r="U3863" t="str">
        <f t="shared" si="607"/>
        <v/>
      </c>
      <c r="V3863">
        <f t="shared" si="608"/>
        <v>1</v>
      </c>
      <c r="W3863" t="b">
        <v>0</v>
      </c>
      <c r="X3863" t="s">
        <v>8269</v>
      </c>
      <c r="Y3863" s="3">
        <f t="shared" si="609"/>
        <v>0.05</v>
      </c>
      <c r="Z3863" s="4">
        <f t="shared" si="602"/>
        <v>100</v>
      </c>
      <c r="AA3863" t="s">
        <v>8313</v>
      </c>
      <c r="AB3863" t="s">
        <v>8314</v>
      </c>
      <c r="AC3863">
        <f>1</f>
        <v>1</v>
      </c>
    </row>
    <row r="3864" spans="1:29" ht="28.8" x14ac:dyDescent="0.3">
      <c r="A3864">
        <v>3862</v>
      </c>
      <c r="B3864" s="1" t="s">
        <v>3859</v>
      </c>
      <c r="C3864" s="1" t="s">
        <v>7971</v>
      </c>
      <c r="D3864">
        <v>7500</v>
      </c>
      <c r="E3864">
        <f>VLOOKUP(D3864,LU_A!$C$2:$D$13,1,TRUE)</f>
        <v>5000</v>
      </c>
      <c r="F3864" t="str">
        <f>VLOOKUP($D3864,LU_A!$C$2:$D$13,2,TRUE)</f>
        <v>SmC</v>
      </c>
      <c r="G3864">
        <v>1</v>
      </c>
      <c r="H3864" t="s">
        <v>8221</v>
      </c>
      <c r="I3864" t="s">
        <v>8224</v>
      </c>
      <c r="J3864" t="s">
        <v>8246</v>
      </c>
      <c r="K3864">
        <v>1473699540</v>
      </c>
      <c r="L3864" s="8">
        <f t="shared" si="600"/>
        <v>42625.707638888889</v>
      </c>
      <c r="M3864" s="8">
        <f t="shared" si="603"/>
        <v>42625</v>
      </c>
      <c r="N3864" s="9">
        <f t="shared" si="604"/>
        <v>0.70763888888905058</v>
      </c>
      <c r="O3864">
        <v>1472451356</v>
      </c>
      <c r="P3864" s="8">
        <f t="shared" si="601"/>
        <v>42611.261064814811</v>
      </c>
      <c r="Q3864" s="8">
        <f t="shared" si="605"/>
        <v>42611</v>
      </c>
      <c r="R3864" s="9">
        <f t="shared" si="606"/>
        <v>0.26106481481110677</v>
      </c>
      <c r="S3864" t="b">
        <v>0</v>
      </c>
      <c r="T3864">
        <v>1</v>
      </c>
      <c r="U3864" t="str">
        <f t="shared" si="607"/>
        <v/>
      </c>
      <c r="V3864">
        <f t="shared" si="608"/>
        <v>1</v>
      </c>
      <c r="W3864" t="b">
        <v>0</v>
      </c>
      <c r="X3864" t="s">
        <v>8269</v>
      </c>
      <c r="Y3864" s="3">
        <f t="shared" si="609"/>
        <v>1.3333333333333334E-4</v>
      </c>
      <c r="Z3864" s="4">
        <f t="shared" si="602"/>
        <v>1</v>
      </c>
      <c r="AA3864" t="s">
        <v>8313</v>
      </c>
      <c r="AB3864" t="s">
        <v>8314</v>
      </c>
      <c r="AC3864">
        <f>1</f>
        <v>1</v>
      </c>
    </row>
    <row r="3865" spans="1:29" ht="43.2" x14ac:dyDescent="0.3">
      <c r="A3865">
        <v>3863</v>
      </c>
      <c r="B3865" s="1" t="s">
        <v>3860</v>
      </c>
      <c r="C3865" s="1" t="s">
        <v>7972</v>
      </c>
      <c r="D3865">
        <v>6000</v>
      </c>
      <c r="E3865">
        <f>VLOOKUP(D3865,LU_A!$C$2:$D$13,1,TRUE)</f>
        <v>5000</v>
      </c>
      <c r="F3865" t="str">
        <f>VLOOKUP($D3865,LU_A!$C$2:$D$13,2,TRUE)</f>
        <v>SmC</v>
      </c>
      <c r="G3865">
        <v>0</v>
      </c>
      <c r="H3865" t="s">
        <v>8221</v>
      </c>
      <c r="I3865" t="s">
        <v>8224</v>
      </c>
      <c r="J3865" t="s">
        <v>8246</v>
      </c>
      <c r="K3865">
        <v>1446739905</v>
      </c>
      <c r="L3865" s="8">
        <f t="shared" si="600"/>
        <v>42313.674826388888</v>
      </c>
      <c r="M3865" s="8">
        <f t="shared" si="603"/>
        <v>42313</v>
      </c>
      <c r="N3865" s="9">
        <f t="shared" si="604"/>
        <v>0.67482638888759539</v>
      </c>
      <c r="O3865">
        <v>1441552305</v>
      </c>
      <c r="P3865" s="8">
        <f t="shared" si="601"/>
        <v>42253.633159722223</v>
      </c>
      <c r="Q3865" s="8">
        <f t="shared" si="605"/>
        <v>42253</v>
      </c>
      <c r="R3865" s="9">
        <f t="shared" si="606"/>
        <v>0.63315972222335404</v>
      </c>
      <c r="S3865" t="b">
        <v>0</v>
      </c>
      <c r="T3865">
        <v>0</v>
      </c>
      <c r="U3865" t="str">
        <f t="shared" si="607"/>
        <v/>
      </c>
      <c r="V3865">
        <f t="shared" si="608"/>
        <v>0</v>
      </c>
      <c r="W3865" t="b">
        <v>0</v>
      </c>
      <c r="X3865" t="s">
        <v>8269</v>
      </c>
      <c r="Y3865" s="3">
        <f t="shared" si="609"/>
        <v>0</v>
      </c>
      <c r="Z3865" s="4" t="str">
        <f t="shared" si="602"/>
        <v xml:space="preserve"> </v>
      </c>
      <c r="AA3865" t="s">
        <v>8313</v>
      </c>
      <c r="AB3865" t="s">
        <v>8314</v>
      </c>
      <c r="AC3865">
        <f>1</f>
        <v>1</v>
      </c>
    </row>
    <row r="3866" spans="1:29" ht="43.2" x14ac:dyDescent="0.3">
      <c r="A3866">
        <v>3864</v>
      </c>
      <c r="B3866" s="1" t="s">
        <v>3861</v>
      </c>
      <c r="C3866" s="1" t="s">
        <v>7973</v>
      </c>
      <c r="D3866">
        <v>5000</v>
      </c>
      <c r="E3866">
        <f>VLOOKUP(D3866,LU_A!$C$2:$D$13,1,TRUE)</f>
        <v>5000</v>
      </c>
      <c r="F3866" t="str">
        <f>VLOOKUP($D3866,LU_A!$C$2:$D$13,2,TRUE)</f>
        <v>SmC</v>
      </c>
      <c r="G3866">
        <v>60</v>
      </c>
      <c r="H3866" t="s">
        <v>8221</v>
      </c>
      <c r="I3866" t="s">
        <v>8224</v>
      </c>
      <c r="J3866" t="s">
        <v>8246</v>
      </c>
      <c r="K3866">
        <v>1447799054</v>
      </c>
      <c r="L3866" s="8">
        <f t="shared" si="600"/>
        <v>42325.933495370366</v>
      </c>
      <c r="M3866" s="8">
        <f t="shared" si="603"/>
        <v>42325</v>
      </c>
      <c r="N3866" s="9">
        <f t="shared" si="604"/>
        <v>0.93349537036556285</v>
      </c>
      <c r="O3866">
        <v>1445203454</v>
      </c>
      <c r="P3866" s="8">
        <f t="shared" si="601"/>
        <v>42295.891828703709</v>
      </c>
      <c r="Q3866" s="8">
        <f t="shared" si="605"/>
        <v>42295</v>
      </c>
      <c r="R3866" s="9">
        <f t="shared" si="606"/>
        <v>0.89182870370859746</v>
      </c>
      <c r="S3866" t="b">
        <v>0</v>
      </c>
      <c r="T3866">
        <v>3</v>
      </c>
      <c r="U3866" t="str">
        <f t="shared" si="607"/>
        <v/>
      </c>
      <c r="V3866">
        <f t="shared" si="608"/>
        <v>3</v>
      </c>
      <c r="W3866" t="b">
        <v>0</v>
      </c>
      <c r="X3866" t="s">
        <v>8269</v>
      </c>
      <c r="Y3866" s="3">
        <f t="shared" si="609"/>
        <v>1.2E-2</v>
      </c>
      <c r="Z3866" s="4">
        <f t="shared" si="602"/>
        <v>20</v>
      </c>
      <c r="AA3866" t="s">
        <v>8313</v>
      </c>
      <c r="AB3866" t="s">
        <v>8314</v>
      </c>
      <c r="AC3866">
        <f>1</f>
        <v>1</v>
      </c>
    </row>
    <row r="3867" spans="1:29" ht="43.2" x14ac:dyDescent="0.3">
      <c r="A3867">
        <v>3865</v>
      </c>
      <c r="B3867" s="1" t="s">
        <v>3862</v>
      </c>
      <c r="C3867" s="1" t="s">
        <v>7974</v>
      </c>
      <c r="D3867">
        <v>2413</v>
      </c>
      <c r="E3867">
        <f>VLOOKUP(D3867,LU_A!$C$2:$D$13,1,TRUE)</f>
        <v>1000</v>
      </c>
      <c r="F3867" t="str">
        <f>VLOOKUP($D3867,LU_A!$C$2:$D$13,2,TRUE)</f>
        <v>SmB</v>
      </c>
      <c r="G3867">
        <v>650</v>
      </c>
      <c r="H3867" t="s">
        <v>8221</v>
      </c>
      <c r="I3867" t="s">
        <v>8229</v>
      </c>
      <c r="J3867" t="s">
        <v>8251</v>
      </c>
      <c r="K3867">
        <v>1409376600</v>
      </c>
      <c r="L3867" s="8">
        <f t="shared" si="600"/>
        <v>41881.229166666664</v>
      </c>
      <c r="M3867" s="8">
        <f t="shared" si="603"/>
        <v>41881</v>
      </c>
      <c r="N3867" s="9">
        <f t="shared" si="604"/>
        <v>0.22916666666424135</v>
      </c>
      <c r="O3867">
        <v>1405957098</v>
      </c>
      <c r="P3867" s="8">
        <f t="shared" si="601"/>
        <v>41841.651597222226</v>
      </c>
      <c r="Q3867" s="8">
        <f t="shared" si="605"/>
        <v>41841</v>
      </c>
      <c r="R3867" s="9">
        <f t="shared" si="606"/>
        <v>0.65159722222597338</v>
      </c>
      <c r="S3867" t="b">
        <v>0</v>
      </c>
      <c r="T3867">
        <v>14</v>
      </c>
      <c r="U3867" t="str">
        <f t="shared" si="607"/>
        <v/>
      </c>
      <c r="V3867">
        <f t="shared" si="608"/>
        <v>14</v>
      </c>
      <c r="W3867" t="b">
        <v>0</v>
      </c>
      <c r="X3867" t="s">
        <v>8269</v>
      </c>
      <c r="Y3867" s="3">
        <f t="shared" si="609"/>
        <v>0.26937422295897223</v>
      </c>
      <c r="Z3867" s="4">
        <f t="shared" si="602"/>
        <v>46.428571428571431</v>
      </c>
      <c r="AA3867" t="s">
        <v>8313</v>
      </c>
      <c r="AB3867" t="s">
        <v>8314</v>
      </c>
      <c r="AC3867">
        <f>1</f>
        <v>1</v>
      </c>
    </row>
    <row r="3868" spans="1:29" ht="28.8" x14ac:dyDescent="0.3">
      <c r="A3868">
        <v>3866</v>
      </c>
      <c r="B3868" s="1" t="s">
        <v>3863</v>
      </c>
      <c r="C3868" s="1" t="s">
        <v>7975</v>
      </c>
      <c r="D3868">
        <v>2000</v>
      </c>
      <c r="E3868">
        <f>VLOOKUP(D3868,LU_A!$C$2:$D$13,1,TRUE)</f>
        <v>1000</v>
      </c>
      <c r="F3868" t="str">
        <f>VLOOKUP($D3868,LU_A!$C$2:$D$13,2,TRUE)</f>
        <v>SmB</v>
      </c>
      <c r="G3868">
        <v>11</v>
      </c>
      <c r="H3868" t="s">
        <v>8221</v>
      </c>
      <c r="I3868" t="s">
        <v>8224</v>
      </c>
      <c r="J3868" t="s">
        <v>8246</v>
      </c>
      <c r="K3868">
        <v>1458703740</v>
      </c>
      <c r="L3868" s="8">
        <f t="shared" si="600"/>
        <v>42452.145138888889</v>
      </c>
      <c r="M3868" s="8">
        <f t="shared" si="603"/>
        <v>42452</v>
      </c>
      <c r="N3868" s="9">
        <f t="shared" si="604"/>
        <v>0.14513888888905058</v>
      </c>
      <c r="O3868">
        <v>1454453021</v>
      </c>
      <c r="P3868" s="8">
        <f t="shared" si="601"/>
        <v>42402.947002314817</v>
      </c>
      <c r="Q3868" s="8">
        <f t="shared" si="605"/>
        <v>42402</v>
      </c>
      <c r="R3868" s="9">
        <f t="shared" si="606"/>
        <v>0.94700231481692754</v>
      </c>
      <c r="S3868" t="b">
        <v>0</v>
      </c>
      <c r="T3868">
        <v>2</v>
      </c>
      <c r="U3868" t="str">
        <f t="shared" si="607"/>
        <v/>
      </c>
      <c r="V3868">
        <f t="shared" si="608"/>
        <v>2</v>
      </c>
      <c r="W3868" t="b">
        <v>0</v>
      </c>
      <c r="X3868" t="s">
        <v>8269</v>
      </c>
      <c r="Y3868" s="3">
        <f t="shared" si="609"/>
        <v>5.4999999999999997E-3</v>
      </c>
      <c r="Z3868" s="4">
        <f t="shared" si="602"/>
        <v>5.5</v>
      </c>
      <c r="AA3868" t="s">
        <v>8313</v>
      </c>
      <c r="AB3868" t="s">
        <v>8314</v>
      </c>
      <c r="AC3868">
        <f>1</f>
        <v>1</v>
      </c>
    </row>
    <row r="3869" spans="1:29" ht="43.2" x14ac:dyDescent="0.3">
      <c r="A3869">
        <v>3867</v>
      </c>
      <c r="B3869" s="1" t="s">
        <v>3864</v>
      </c>
      <c r="C3869" s="1" t="s">
        <v>7976</v>
      </c>
      <c r="D3869">
        <v>2000</v>
      </c>
      <c r="E3869">
        <f>VLOOKUP(D3869,LU_A!$C$2:$D$13,1,TRUE)</f>
        <v>1000</v>
      </c>
      <c r="F3869" t="str">
        <f>VLOOKUP($D3869,LU_A!$C$2:$D$13,2,TRUE)</f>
        <v>SmB</v>
      </c>
      <c r="G3869">
        <v>251</v>
      </c>
      <c r="H3869" t="s">
        <v>8221</v>
      </c>
      <c r="I3869" t="s">
        <v>8224</v>
      </c>
      <c r="J3869" t="s">
        <v>8246</v>
      </c>
      <c r="K3869">
        <v>1466278339</v>
      </c>
      <c r="L3869" s="8">
        <f t="shared" si="600"/>
        <v>42539.814108796301</v>
      </c>
      <c r="M3869" s="8">
        <f t="shared" si="603"/>
        <v>42539</v>
      </c>
      <c r="N3869" s="9">
        <f t="shared" si="604"/>
        <v>0.81410879630129784</v>
      </c>
      <c r="O3869">
        <v>1463686339</v>
      </c>
      <c r="P3869" s="8">
        <f t="shared" si="601"/>
        <v>42509.814108796301</v>
      </c>
      <c r="Q3869" s="8">
        <f t="shared" si="605"/>
        <v>42509</v>
      </c>
      <c r="R3869" s="9">
        <f t="shared" si="606"/>
        <v>0.81410879630129784</v>
      </c>
      <c r="S3869" t="b">
        <v>0</v>
      </c>
      <c r="T3869">
        <v>5</v>
      </c>
      <c r="U3869" t="str">
        <f t="shared" si="607"/>
        <v/>
      </c>
      <c r="V3869">
        <f t="shared" si="608"/>
        <v>5</v>
      </c>
      <c r="W3869" t="b">
        <v>0</v>
      </c>
      <c r="X3869" t="s">
        <v>8269</v>
      </c>
      <c r="Y3869" s="3">
        <f t="shared" si="609"/>
        <v>0.1255</v>
      </c>
      <c r="Z3869" s="4">
        <f t="shared" si="602"/>
        <v>50.2</v>
      </c>
      <c r="AA3869" t="s">
        <v>8313</v>
      </c>
      <c r="AB3869" t="s">
        <v>8314</v>
      </c>
      <c r="AC3869">
        <f>1</f>
        <v>1</v>
      </c>
    </row>
    <row r="3870" spans="1:29" x14ac:dyDescent="0.3">
      <c r="A3870">
        <v>3868</v>
      </c>
      <c r="B3870" s="1" t="s">
        <v>3865</v>
      </c>
      <c r="C3870" s="1" t="s">
        <v>7977</v>
      </c>
      <c r="D3870">
        <v>5000</v>
      </c>
      <c r="E3870">
        <f>VLOOKUP(D3870,LU_A!$C$2:$D$13,1,TRUE)</f>
        <v>5000</v>
      </c>
      <c r="F3870" t="str">
        <f>VLOOKUP($D3870,LU_A!$C$2:$D$13,2,TRUE)</f>
        <v>SmC</v>
      </c>
      <c r="G3870">
        <v>10</v>
      </c>
      <c r="H3870" t="s">
        <v>8220</v>
      </c>
      <c r="I3870" t="s">
        <v>8225</v>
      </c>
      <c r="J3870" t="s">
        <v>8247</v>
      </c>
      <c r="K3870">
        <v>1410191405</v>
      </c>
      <c r="L3870" s="8">
        <f t="shared" si="600"/>
        <v>41890.659780092588</v>
      </c>
      <c r="M3870" s="8">
        <f t="shared" si="603"/>
        <v>41890</v>
      </c>
      <c r="N3870" s="9">
        <f t="shared" si="604"/>
        <v>0.65978009258833481</v>
      </c>
      <c r="O3870">
        <v>1408031405</v>
      </c>
      <c r="P3870" s="8">
        <f t="shared" si="601"/>
        <v>41865.659780092588</v>
      </c>
      <c r="Q3870" s="8">
        <f t="shared" si="605"/>
        <v>41865</v>
      </c>
      <c r="R3870" s="9">
        <f t="shared" si="606"/>
        <v>0.65978009258833481</v>
      </c>
      <c r="S3870" t="b">
        <v>0</v>
      </c>
      <c r="T3870">
        <v>1</v>
      </c>
      <c r="U3870" t="str">
        <f t="shared" si="607"/>
        <v/>
      </c>
      <c r="V3870" t="str">
        <f t="shared" si="608"/>
        <v/>
      </c>
      <c r="W3870" t="b">
        <v>0</v>
      </c>
      <c r="X3870" t="s">
        <v>8303</v>
      </c>
      <c r="Y3870" s="3">
        <f t="shared" si="609"/>
        <v>2E-3</v>
      </c>
      <c r="Z3870" s="4">
        <f t="shared" si="602"/>
        <v>10</v>
      </c>
      <c r="AA3870" t="s">
        <v>8313</v>
      </c>
      <c r="AB3870" t="s">
        <v>8355</v>
      </c>
      <c r="AC3870">
        <f>1</f>
        <v>1</v>
      </c>
    </row>
    <row r="3871" spans="1:29" ht="28.8" x14ac:dyDescent="0.3">
      <c r="A3871">
        <v>3869</v>
      </c>
      <c r="B3871" s="1" t="s">
        <v>3866</v>
      </c>
      <c r="C3871" s="1" t="s">
        <v>7978</v>
      </c>
      <c r="D3871">
        <v>13111</v>
      </c>
      <c r="E3871">
        <f>VLOOKUP(D3871,LU_A!$C$2:$D$13,1,TRUE)</f>
        <v>10000</v>
      </c>
      <c r="F3871" t="str">
        <f>VLOOKUP($D3871,LU_A!$C$2:$D$13,2,TRUE)</f>
        <v>SmD</v>
      </c>
      <c r="G3871">
        <v>452</v>
      </c>
      <c r="H3871" t="s">
        <v>8220</v>
      </c>
      <c r="I3871" t="s">
        <v>8224</v>
      </c>
      <c r="J3871" t="s">
        <v>8246</v>
      </c>
      <c r="K3871">
        <v>1426302660</v>
      </c>
      <c r="L3871" s="8">
        <f t="shared" si="600"/>
        <v>42077.132638888885</v>
      </c>
      <c r="M3871" s="8">
        <f t="shared" si="603"/>
        <v>42077</v>
      </c>
      <c r="N3871" s="9">
        <f t="shared" si="604"/>
        <v>0.132638888884685</v>
      </c>
      <c r="O3871">
        <v>1423761792</v>
      </c>
      <c r="P3871" s="8">
        <f t="shared" si="601"/>
        <v>42047.724444444444</v>
      </c>
      <c r="Q3871" s="8">
        <f t="shared" si="605"/>
        <v>42047</v>
      </c>
      <c r="R3871" s="9">
        <f t="shared" si="606"/>
        <v>0.72444444444408873</v>
      </c>
      <c r="S3871" t="b">
        <v>0</v>
      </c>
      <c r="T3871">
        <v>15</v>
      </c>
      <c r="U3871" t="str">
        <f t="shared" si="607"/>
        <v/>
      </c>
      <c r="V3871" t="str">
        <f t="shared" si="608"/>
        <v/>
      </c>
      <c r="W3871" t="b">
        <v>0</v>
      </c>
      <c r="X3871" t="s">
        <v>8303</v>
      </c>
      <c r="Y3871" s="3">
        <f t="shared" si="609"/>
        <v>3.44748684310884E-2</v>
      </c>
      <c r="Z3871" s="4">
        <f t="shared" si="602"/>
        <v>30.133333333333333</v>
      </c>
      <c r="AA3871" t="s">
        <v>8313</v>
      </c>
      <c r="AB3871" t="s">
        <v>8355</v>
      </c>
      <c r="AC3871">
        <f>1</f>
        <v>1</v>
      </c>
    </row>
    <row r="3872" spans="1:29" ht="57.6" x14ac:dyDescent="0.3">
      <c r="A3872">
        <v>3870</v>
      </c>
      <c r="B3872" s="1" t="s">
        <v>3867</v>
      </c>
      <c r="C3872" s="1" t="s">
        <v>7979</v>
      </c>
      <c r="D3872">
        <v>10000</v>
      </c>
      <c r="E3872">
        <f>VLOOKUP(D3872,LU_A!$C$2:$D$13,1,TRUE)</f>
        <v>10000</v>
      </c>
      <c r="F3872" t="str">
        <f>VLOOKUP($D3872,LU_A!$C$2:$D$13,2,TRUE)</f>
        <v>SmD</v>
      </c>
      <c r="G3872">
        <v>1500</v>
      </c>
      <c r="H3872" t="s">
        <v>8220</v>
      </c>
      <c r="I3872" t="s">
        <v>8224</v>
      </c>
      <c r="J3872" t="s">
        <v>8246</v>
      </c>
      <c r="K3872">
        <v>1404360478</v>
      </c>
      <c r="L3872" s="8">
        <f t="shared" si="600"/>
        <v>41823.17219907407</v>
      </c>
      <c r="M3872" s="8">
        <f t="shared" si="603"/>
        <v>41823</v>
      </c>
      <c r="N3872" s="9">
        <f t="shared" si="604"/>
        <v>0.17219907406979473</v>
      </c>
      <c r="O3872">
        <v>1401768478</v>
      </c>
      <c r="P3872" s="8">
        <f t="shared" si="601"/>
        <v>41793.17219907407</v>
      </c>
      <c r="Q3872" s="8">
        <f t="shared" si="605"/>
        <v>41793</v>
      </c>
      <c r="R3872" s="9">
        <f t="shared" si="606"/>
        <v>0.17219907406979473</v>
      </c>
      <c r="S3872" t="b">
        <v>0</v>
      </c>
      <c r="T3872">
        <v>10</v>
      </c>
      <c r="U3872" t="str">
        <f t="shared" si="607"/>
        <v/>
      </c>
      <c r="V3872" t="str">
        <f t="shared" si="608"/>
        <v/>
      </c>
      <c r="W3872" t="b">
        <v>0</v>
      </c>
      <c r="X3872" t="s">
        <v>8303</v>
      </c>
      <c r="Y3872" s="3">
        <f t="shared" si="609"/>
        <v>0.15</v>
      </c>
      <c r="Z3872" s="4">
        <f t="shared" si="602"/>
        <v>150</v>
      </c>
      <c r="AA3872" t="s">
        <v>8313</v>
      </c>
      <c r="AB3872" t="s">
        <v>8355</v>
      </c>
      <c r="AC3872">
        <f>1</f>
        <v>1</v>
      </c>
    </row>
    <row r="3873" spans="1:29" ht="28.8" x14ac:dyDescent="0.3">
      <c r="A3873">
        <v>3871</v>
      </c>
      <c r="B3873" s="1" t="s">
        <v>3868</v>
      </c>
      <c r="C3873" s="1" t="s">
        <v>7980</v>
      </c>
      <c r="D3873">
        <v>1500</v>
      </c>
      <c r="E3873">
        <f>VLOOKUP(D3873,LU_A!$C$2:$D$13,1,TRUE)</f>
        <v>1000</v>
      </c>
      <c r="F3873" t="str">
        <f>VLOOKUP($D3873,LU_A!$C$2:$D$13,2,TRUE)</f>
        <v>SmB</v>
      </c>
      <c r="G3873">
        <v>40</v>
      </c>
      <c r="H3873" t="s">
        <v>8220</v>
      </c>
      <c r="I3873" t="s">
        <v>8224</v>
      </c>
      <c r="J3873" t="s">
        <v>8246</v>
      </c>
      <c r="K3873">
        <v>1490809450</v>
      </c>
      <c r="L3873" s="8">
        <f t="shared" si="600"/>
        <v>42823.739004629635</v>
      </c>
      <c r="M3873" s="8">
        <f t="shared" si="603"/>
        <v>42823</v>
      </c>
      <c r="N3873" s="9">
        <f t="shared" si="604"/>
        <v>0.73900462963501923</v>
      </c>
      <c r="O3873">
        <v>1485629050</v>
      </c>
      <c r="P3873" s="8">
        <f t="shared" si="601"/>
        <v>42763.780671296292</v>
      </c>
      <c r="Q3873" s="8">
        <f t="shared" si="605"/>
        <v>42763</v>
      </c>
      <c r="R3873" s="9">
        <f t="shared" si="606"/>
        <v>0.78067129629198462</v>
      </c>
      <c r="S3873" t="b">
        <v>0</v>
      </c>
      <c r="T3873">
        <v>3</v>
      </c>
      <c r="U3873" t="str">
        <f t="shared" si="607"/>
        <v/>
      </c>
      <c r="V3873" t="str">
        <f t="shared" si="608"/>
        <v/>
      </c>
      <c r="W3873" t="b">
        <v>0</v>
      </c>
      <c r="X3873" t="s">
        <v>8303</v>
      </c>
      <c r="Y3873" s="3">
        <f t="shared" si="609"/>
        <v>2.6666666666666668E-2</v>
      </c>
      <c r="Z3873" s="4">
        <f t="shared" si="602"/>
        <v>13.333333333333334</v>
      </c>
      <c r="AA3873" t="s">
        <v>8313</v>
      </c>
      <c r="AB3873" t="s">
        <v>8355</v>
      </c>
      <c r="AC3873">
        <f>1</f>
        <v>1</v>
      </c>
    </row>
    <row r="3874" spans="1:29" ht="43.2" x14ac:dyDescent="0.3">
      <c r="A3874">
        <v>3872</v>
      </c>
      <c r="B3874" s="1" t="s">
        <v>3869</v>
      </c>
      <c r="C3874" s="1" t="s">
        <v>7981</v>
      </c>
      <c r="D3874">
        <v>15000</v>
      </c>
      <c r="E3874">
        <f>VLOOKUP(D3874,LU_A!$C$2:$D$13,1,TRUE)</f>
        <v>15000</v>
      </c>
      <c r="F3874" t="str">
        <f>VLOOKUP($D3874,LU_A!$C$2:$D$13,2,TRUE)</f>
        <v>MedA</v>
      </c>
      <c r="G3874">
        <v>0</v>
      </c>
      <c r="H3874" t="s">
        <v>8220</v>
      </c>
      <c r="I3874" t="s">
        <v>8224</v>
      </c>
      <c r="J3874" t="s">
        <v>8246</v>
      </c>
      <c r="K3874">
        <v>1439522996</v>
      </c>
      <c r="L3874" s="8">
        <f t="shared" si="600"/>
        <v>42230.145787037036</v>
      </c>
      <c r="M3874" s="8">
        <f t="shared" si="603"/>
        <v>42230</v>
      </c>
      <c r="N3874" s="9">
        <f t="shared" si="604"/>
        <v>0.145787037035916</v>
      </c>
      <c r="O3874">
        <v>1435202996</v>
      </c>
      <c r="P3874" s="8">
        <f t="shared" si="601"/>
        <v>42180.145787037036</v>
      </c>
      <c r="Q3874" s="8">
        <f t="shared" si="605"/>
        <v>42180</v>
      </c>
      <c r="R3874" s="9">
        <f t="shared" si="606"/>
        <v>0.145787037035916</v>
      </c>
      <c r="S3874" t="b">
        <v>0</v>
      </c>
      <c r="T3874">
        <v>0</v>
      </c>
      <c r="U3874" t="str">
        <f t="shared" si="607"/>
        <v/>
      </c>
      <c r="V3874" t="str">
        <f t="shared" si="608"/>
        <v/>
      </c>
      <c r="W3874" t="b">
        <v>0</v>
      </c>
      <c r="X3874" t="s">
        <v>8303</v>
      </c>
      <c r="Y3874" s="3">
        <f t="shared" si="609"/>
        <v>0</v>
      </c>
      <c r="Z3874" s="4" t="str">
        <f t="shared" si="602"/>
        <v xml:space="preserve"> </v>
      </c>
      <c r="AA3874" t="s">
        <v>8313</v>
      </c>
      <c r="AB3874" t="s">
        <v>8355</v>
      </c>
      <c r="AC3874">
        <f>1</f>
        <v>1</v>
      </c>
    </row>
    <row r="3875" spans="1:29" ht="43.2" x14ac:dyDescent="0.3">
      <c r="A3875">
        <v>3873</v>
      </c>
      <c r="B3875" s="1" t="s">
        <v>3870</v>
      </c>
      <c r="C3875" s="1" t="s">
        <v>7982</v>
      </c>
      <c r="D3875">
        <v>5500</v>
      </c>
      <c r="E3875">
        <f>VLOOKUP(D3875,LU_A!$C$2:$D$13,1,TRUE)</f>
        <v>5000</v>
      </c>
      <c r="F3875" t="str">
        <f>VLOOKUP($D3875,LU_A!$C$2:$D$13,2,TRUE)</f>
        <v>SmC</v>
      </c>
      <c r="G3875">
        <v>0</v>
      </c>
      <c r="H3875" t="s">
        <v>8220</v>
      </c>
      <c r="I3875" t="s">
        <v>8224</v>
      </c>
      <c r="J3875" t="s">
        <v>8246</v>
      </c>
      <c r="K3875">
        <v>1444322535</v>
      </c>
      <c r="L3875" s="8">
        <f t="shared" si="600"/>
        <v>42285.696006944447</v>
      </c>
      <c r="M3875" s="8">
        <f t="shared" si="603"/>
        <v>42285</v>
      </c>
      <c r="N3875" s="9">
        <f t="shared" si="604"/>
        <v>0.69600694444670808</v>
      </c>
      <c r="O3875">
        <v>1441730535</v>
      </c>
      <c r="P3875" s="8">
        <f t="shared" si="601"/>
        <v>42255.696006944447</v>
      </c>
      <c r="Q3875" s="8">
        <f t="shared" si="605"/>
        <v>42255</v>
      </c>
      <c r="R3875" s="9">
        <f t="shared" si="606"/>
        <v>0.69600694444670808</v>
      </c>
      <c r="S3875" t="b">
        <v>0</v>
      </c>
      <c r="T3875">
        <v>0</v>
      </c>
      <c r="U3875" t="str">
        <f t="shared" si="607"/>
        <v/>
      </c>
      <c r="V3875" t="str">
        <f t="shared" si="608"/>
        <v/>
      </c>
      <c r="W3875" t="b">
        <v>0</v>
      </c>
      <c r="X3875" t="s">
        <v>8303</v>
      </c>
      <c r="Y3875" s="3">
        <f t="shared" si="609"/>
        <v>0</v>
      </c>
      <c r="Z3875" s="4" t="str">
        <f t="shared" si="602"/>
        <v xml:space="preserve"> </v>
      </c>
      <c r="AA3875" t="s">
        <v>8313</v>
      </c>
      <c r="AB3875" t="s">
        <v>8355</v>
      </c>
      <c r="AC3875">
        <f>1</f>
        <v>1</v>
      </c>
    </row>
    <row r="3876" spans="1:29" ht="57.6" x14ac:dyDescent="0.3">
      <c r="A3876">
        <v>3874</v>
      </c>
      <c r="B3876" s="1" t="s">
        <v>3871</v>
      </c>
      <c r="C3876" s="1" t="s">
        <v>7983</v>
      </c>
      <c r="D3876">
        <v>620</v>
      </c>
      <c r="E3876">
        <f>VLOOKUP(D3876,LU_A!$C$2:$D$13,1,TRUE)</f>
        <v>0</v>
      </c>
      <c r="F3876" t="str">
        <f>VLOOKUP($D3876,LU_A!$C$2:$D$13,2,TRUE)</f>
        <v>SmA</v>
      </c>
      <c r="G3876">
        <v>0</v>
      </c>
      <c r="H3876" t="s">
        <v>8220</v>
      </c>
      <c r="I3876" t="s">
        <v>8228</v>
      </c>
      <c r="J3876" t="s">
        <v>8250</v>
      </c>
      <c r="K3876">
        <v>1422061200</v>
      </c>
      <c r="L3876" s="8">
        <f t="shared" si="600"/>
        <v>42028.041666666672</v>
      </c>
      <c r="M3876" s="8">
        <f t="shared" si="603"/>
        <v>42028</v>
      </c>
      <c r="N3876" s="9">
        <f t="shared" si="604"/>
        <v>4.1666666671517305E-2</v>
      </c>
      <c r="O3876">
        <v>1420244622</v>
      </c>
      <c r="P3876" s="8">
        <f t="shared" si="601"/>
        <v>42007.016458333332</v>
      </c>
      <c r="Q3876" s="8">
        <f t="shared" si="605"/>
        <v>42007</v>
      </c>
      <c r="R3876" s="9">
        <f t="shared" si="606"/>
        <v>1.6458333331684116E-2</v>
      </c>
      <c r="S3876" t="b">
        <v>0</v>
      </c>
      <c r="T3876">
        <v>0</v>
      </c>
      <c r="U3876" t="str">
        <f t="shared" si="607"/>
        <v/>
      </c>
      <c r="V3876" t="str">
        <f t="shared" si="608"/>
        <v/>
      </c>
      <c r="W3876" t="b">
        <v>0</v>
      </c>
      <c r="X3876" t="s">
        <v>8303</v>
      </c>
      <c r="Y3876" s="3">
        <f t="shared" si="609"/>
        <v>0</v>
      </c>
      <c r="Z3876" s="4" t="str">
        <f t="shared" si="602"/>
        <v xml:space="preserve"> </v>
      </c>
      <c r="AA3876" t="s">
        <v>8313</v>
      </c>
      <c r="AB3876" t="s">
        <v>8355</v>
      </c>
      <c r="AC3876">
        <f>1</f>
        <v>1</v>
      </c>
    </row>
    <row r="3877" spans="1:29" ht="43.2" x14ac:dyDescent="0.3">
      <c r="A3877">
        <v>3875</v>
      </c>
      <c r="B3877" s="1" t="s">
        <v>3872</v>
      </c>
      <c r="C3877" s="1" t="s">
        <v>7984</v>
      </c>
      <c r="D3877">
        <v>30000</v>
      </c>
      <c r="E3877">
        <f>VLOOKUP(D3877,LU_A!$C$2:$D$13,1,TRUE)</f>
        <v>30000</v>
      </c>
      <c r="F3877" t="str">
        <f>VLOOKUP($D3877,LU_A!$C$2:$D$13,2,TRUE)</f>
        <v>MedD</v>
      </c>
      <c r="G3877">
        <v>0</v>
      </c>
      <c r="H3877" t="s">
        <v>8220</v>
      </c>
      <c r="I3877" t="s">
        <v>8232</v>
      </c>
      <c r="J3877" t="s">
        <v>8253</v>
      </c>
      <c r="K3877">
        <v>1472896800</v>
      </c>
      <c r="L3877" s="8">
        <f t="shared" si="600"/>
        <v>42616.416666666672</v>
      </c>
      <c r="M3877" s="8">
        <f t="shared" si="603"/>
        <v>42616</v>
      </c>
      <c r="N3877" s="9">
        <f t="shared" si="604"/>
        <v>0.41666666667151731</v>
      </c>
      <c r="O3877">
        <v>1472804365</v>
      </c>
      <c r="P3877" s="8">
        <f t="shared" si="601"/>
        <v>42615.346817129626</v>
      </c>
      <c r="Q3877" s="8">
        <f t="shared" si="605"/>
        <v>42615</v>
      </c>
      <c r="R3877" s="9">
        <f t="shared" si="606"/>
        <v>0.34681712962628808</v>
      </c>
      <c r="S3877" t="b">
        <v>0</v>
      </c>
      <c r="T3877">
        <v>0</v>
      </c>
      <c r="U3877" t="str">
        <f t="shared" si="607"/>
        <v/>
      </c>
      <c r="V3877" t="str">
        <f t="shared" si="608"/>
        <v/>
      </c>
      <c r="W3877" t="b">
        <v>0</v>
      </c>
      <c r="X3877" t="s">
        <v>8303</v>
      </c>
      <c r="Y3877" s="3">
        <f t="shared" si="609"/>
        <v>0</v>
      </c>
      <c r="Z3877" s="4" t="str">
        <f t="shared" si="602"/>
        <v xml:space="preserve"> </v>
      </c>
      <c r="AA3877" t="s">
        <v>8313</v>
      </c>
      <c r="AB3877" t="s">
        <v>8355</v>
      </c>
      <c r="AC3877">
        <f>1</f>
        <v>1</v>
      </c>
    </row>
    <row r="3878" spans="1:29" ht="57.6" x14ac:dyDescent="0.3">
      <c r="A3878">
        <v>3876</v>
      </c>
      <c r="B3878" s="1" t="s">
        <v>3873</v>
      </c>
      <c r="C3878" s="1" t="s">
        <v>7985</v>
      </c>
      <c r="D3878">
        <v>3900</v>
      </c>
      <c r="E3878">
        <f>VLOOKUP(D3878,LU_A!$C$2:$D$13,1,TRUE)</f>
        <v>1000</v>
      </c>
      <c r="F3878" t="str">
        <f>VLOOKUP($D3878,LU_A!$C$2:$D$13,2,TRUE)</f>
        <v>SmB</v>
      </c>
      <c r="G3878">
        <v>2059</v>
      </c>
      <c r="H3878" t="s">
        <v>8220</v>
      </c>
      <c r="I3878" t="s">
        <v>8225</v>
      </c>
      <c r="J3878" t="s">
        <v>8247</v>
      </c>
      <c r="K3878">
        <v>1454425128</v>
      </c>
      <c r="L3878" s="8">
        <f t="shared" si="600"/>
        <v>42402.624166666668</v>
      </c>
      <c r="M3878" s="8">
        <f t="shared" si="603"/>
        <v>42402</v>
      </c>
      <c r="N3878" s="9">
        <f t="shared" si="604"/>
        <v>0.62416666666831588</v>
      </c>
      <c r="O3878">
        <v>1451833128</v>
      </c>
      <c r="P3878" s="8">
        <f t="shared" si="601"/>
        <v>42372.624166666668</v>
      </c>
      <c r="Q3878" s="8">
        <f t="shared" si="605"/>
        <v>42372</v>
      </c>
      <c r="R3878" s="9">
        <f t="shared" si="606"/>
        <v>0.62416666666831588</v>
      </c>
      <c r="S3878" t="b">
        <v>0</v>
      </c>
      <c r="T3878">
        <v>46</v>
      </c>
      <c r="U3878" t="str">
        <f t="shared" si="607"/>
        <v/>
      </c>
      <c r="V3878" t="str">
        <f t="shared" si="608"/>
        <v/>
      </c>
      <c r="W3878" t="b">
        <v>0</v>
      </c>
      <c r="X3878" t="s">
        <v>8303</v>
      </c>
      <c r="Y3878" s="3">
        <f t="shared" si="609"/>
        <v>0.52794871794871789</v>
      </c>
      <c r="Z3878" s="4">
        <f t="shared" si="602"/>
        <v>44.760869565217391</v>
      </c>
      <c r="AA3878" t="s">
        <v>8313</v>
      </c>
      <c r="AB3878" t="s">
        <v>8355</v>
      </c>
      <c r="AC3878">
        <f>1</f>
        <v>1</v>
      </c>
    </row>
    <row r="3879" spans="1:29" ht="43.2" x14ac:dyDescent="0.3">
      <c r="A3879">
        <v>3877</v>
      </c>
      <c r="B3879" s="1" t="s">
        <v>3874</v>
      </c>
      <c r="C3879" s="1" t="s">
        <v>7986</v>
      </c>
      <c r="D3879">
        <v>25000</v>
      </c>
      <c r="E3879">
        <f>VLOOKUP(D3879,LU_A!$C$2:$D$13,1,TRUE)</f>
        <v>25000</v>
      </c>
      <c r="F3879" t="str">
        <f>VLOOKUP($D3879,LU_A!$C$2:$D$13,2,TRUE)</f>
        <v>MedC</v>
      </c>
      <c r="G3879">
        <v>1241</v>
      </c>
      <c r="H3879" t="s">
        <v>8220</v>
      </c>
      <c r="I3879" t="s">
        <v>8224</v>
      </c>
      <c r="J3879" t="s">
        <v>8246</v>
      </c>
      <c r="K3879">
        <v>1481213752</v>
      </c>
      <c r="L3879" s="8">
        <f t="shared" si="600"/>
        <v>42712.67768518519</v>
      </c>
      <c r="M3879" s="8">
        <f t="shared" si="603"/>
        <v>42712</v>
      </c>
      <c r="N3879" s="9">
        <f t="shared" si="604"/>
        <v>0.67768518519005738</v>
      </c>
      <c r="O3879">
        <v>1478621752</v>
      </c>
      <c r="P3879" s="8">
        <f t="shared" si="601"/>
        <v>42682.67768518519</v>
      </c>
      <c r="Q3879" s="8">
        <f t="shared" si="605"/>
        <v>42682</v>
      </c>
      <c r="R3879" s="9">
        <f t="shared" si="606"/>
        <v>0.67768518519005738</v>
      </c>
      <c r="S3879" t="b">
        <v>0</v>
      </c>
      <c r="T3879">
        <v>14</v>
      </c>
      <c r="U3879" t="str">
        <f t="shared" si="607"/>
        <v/>
      </c>
      <c r="V3879" t="str">
        <f t="shared" si="608"/>
        <v/>
      </c>
      <c r="W3879" t="b">
        <v>0</v>
      </c>
      <c r="X3879" t="s">
        <v>8303</v>
      </c>
      <c r="Y3879" s="3">
        <f t="shared" si="609"/>
        <v>4.9639999999999997E-2</v>
      </c>
      <c r="Z3879" s="4">
        <f t="shared" si="602"/>
        <v>88.642857142857139</v>
      </c>
      <c r="AA3879" t="s">
        <v>8313</v>
      </c>
      <c r="AB3879" t="s">
        <v>8355</v>
      </c>
      <c r="AC3879">
        <f>1</f>
        <v>1</v>
      </c>
    </row>
    <row r="3880" spans="1:29" ht="43.2" x14ac:dyDescent="0.3">
      <c r="A3880">
        <v>3878</v>
      </c>
      <c r="B3880" s="1" t="s">
        <v>3875</v>
      </c>
      <c r="C3880" s="1" t="s">
        <v>7987</v>
      </c>
      <c r="D3880">
        <v>18000</v>
      </c>
      <c r="E3880">
        <f>VLOOKUP(D3880,LU_A!$C$2:$D$13,1,TRUE)</f>
        <v>15000</v>
      </c>
      <c r="F3880" t="str">
        <f>VLOOKUP($D3880,LU_A!$C$2:$D$13,2,TRUE)</f>
        <v>MedA</v>
      </c>
      <c r="G3880">
        <v>10</v>
      </c>
      <c r="H3880" t="s">
        <v>8220</v>
      </c>
      <c r="I3880" t="s">
        <v>8224</v>
      </c>
      <c r="J3880" t="s">
        <v>8246</v>
      </c>
      <c r="K3880">
        <v>1435636740</v>
      </c>
      <c r="L3880" s="8">
        <f t="shared" si="600"/>
        <v>42185.165972222225</v>
      </c>
      <c r="M3880" s="8">
        <f t="shared" si="603"/>
        <v>42185</v>
      </c>
      <c r="N3880" s="9">
        <f t="shared" si="604"/>
        <v>0.16597222222480923</v>
      </c>
      <c r="O3880">
        <v>1433014746</v>
      </c>
      <c r="P3880" s="8">
        <f t="shared" si="601"/>
        <v>42154.818819444445</v>
      </c>
      <c r="Q3880" s="8">
        <f t="shared" si="605"/>
        <v>42154</v>
      </c>
      <c r="R3880" s="9">
        <f t="shared" si="606"/>
        <v>0.81881944444467081</v>
      </c>
      <c r="S3880" t="b">
        <v>0</v>
      </c>
      <c r="T3880">
        <v>1</v>
      </c>
      <c r="U3880" t="str">
        <f t="shared" si="607"/>
        <v/>
      </c>
      <c r="V3880" t="str">
        <f t="shared" si="608"/>
        <v/>
      </c>
      <c r="W3880" t="b">
        <v>0</v>
      </c>
      <c r="X3880" t="s">
        <v>8303</v>
      </c>
      <c r="Y3880" s="3">
        <f t="shared" si="609"/>
        <v>5.5555555555555556E-4</v>
      </c>
      <c r="Z3880" s="4">
        <f t="shared" si="602"/>
        <v>10</v>
      </c>
      <c r="AA3880" t="s">
        <v>8313</v>
      </c>
      <c r="AB3880" t="s">
        <v>8355</v>
      </c>
      <c r="AC3880">
        <f>1</f>
        <v>1</v>
      </c>
    </row>
    <row r="3881" spans="1:29" ht="43.2" x14ac:dyDescent="0.3">
      <c r="A3881">
        <v>3879</v>
      </c>
      <c r="B3881" s="1" t="s">
        <v>3876</v>
      </c>
      <c r="C3881" s="1" t="s">
        <v>7988</v>
      </c>
      <c r="D3881">
        <v>15000</v>
      </c>
      <c r="E3881">
        <f>VLOOKUP(D3881,LU_A!$C$2:$D$13,1,TRUE)</f>
        <v>15000</v>
      </c>
      <c r="F3881" t="str">
        <f>VLOOKUP($D3881,LU_A!$C$2:$D$13,2,TRUE)</f>
        <v>MedA</v>
      </c>
      <c r="G3881">
        <v>0</v>
      </c>
      <c r="H3881" t="s">
        <v>8220</v>
      </c>
      <c r="I3881" t="s">
        <v>8225</v>
      </c>
      <c r="J3881" t="s">
        <v>8247</v>
      </c>
      <c r="K3881">
        <v>1422218396</v>
      </c>
      <c r="L3881" s="8">
        <f t="shared" si="600"/>
        <v>42029.861064814817</v>
      </c>
      <c r="M3881" s="8">
        <f t="shared" si="603"/>
        <v>42029</v>
      </c>
      <c r="N3881" s="9">
        <f t="shared" si="604"/>
        <v>0.86106481481692754</v>
      </c>
      <c r="O3881">
        <v>1419626396</v>
      </c>
      <c r="P3881" s="8">
        <f t="shared" si="601"/>
        <v>41999.861064814817</v>
      </c>
      <c r="Q3881" s="8">
        <f t="shared" si="605"/>
        <v>41999</v>
      </c>
      <c r="R3881" s="9">
        <f t="shared" si="606"/>
        <v>0.86106481481692754</v>
      </c>
      <c r="S3881" t="b">
        <v>0</v>
      </c>
      <c r="T3881">
        <v>0</v>
      </c>
      <c r="U3881" t="str">
        <f t="shared" si="607"/>
        <v/>
      </c>
      <c r="V3881" t="str">
        <f t="shared" si="608"/>
        <v/>
      </c>
      <c r="W3881" t="b">
        <v>0</v>
      </c>
      <c r="X3881" t="s">
        <v>8303</v>
      </c>
      <c r="Y3881" s="3">
        <f t="shared" si="609"/>
        <v>0</v>
      </c>
      <c r="Z3881" s="4" t="str">
        <f t="shared" si="602"/>
        <v xml:space="preserve"> </v>
      </c>
      <c r="AA3881" t="s">
        <v>8313</v>
      </c>
      <c r="AB3881" t="s">
        <v>8355</v>
      </c>
      <c r="AC3881">
        <f>1</f>
        <v>1</v>
      </c>
    </row>
    <row r="3882" spans="1:29" ht="43.2" x14ac:dyDescent="0.3">
      <c r="A3882">
        <v>3880</v>
      </c>
      <c r="B3882" s="1" t="s">
        <v>3877</v>
      </c>
      <c r="C3882" s="1" t="s">
        <v>7989</v>
      </c>
      <c r="D3882">
        <v>7500</v>
      </c>
      <c r="E3882">
        <f>VLOOKUP(D3882,LU_A!$C$2:$D$13,1,TRUE)</f>
        <v>5000</v>
      </c>
      <c r="F3882" t="str">
        <f>VLOOKUP($D3882,LU_A!$C$2:$D$13,2,TRUE)</f>
        <v>SmC</v>
      </c>
      <c r="G3882">
        <v>980</v>
      </c>
      <c r="H3882" t="s">
        <v>8220</v>
      </c>
      <c r="I3882" t="s">
        <v>8225</v>
      </c>
      <c r="J3882" t="s">
        <v>8247</v>
      </c>
      <c r="K3882">
        <v>1406761200</v>
      </c>
      <c r="L3882" s="8">
        <f t="shared" si="600"/>
        <v>41850.958333333336</v>
      </c>
      <c r="M3882" s="8">
        <f t="shared" si="603"/>
        <v>41850</v>
      </c>
      <c r="N3882" s="9">
        <f t="shared" si="604"/>
        <v>0.95833333333575865</v>
      </c>
      <c r="O3882">
        <v>1403724820</v>
      </c>
      <c r="P3882" s="8">
        <f t="shared" si="601"/>
        <v>41815.815046296295</v>
      </c>
      <c r="Q3882" s="8">
        <f t="shared" si="605"/>
        <v>41815</v>
      </c>
      <c r="R3882" s="9">
        <f t="shared" si="606"/>
        <v>0.815046296294895</v>
      </c>
      <c r="S3882" t="b">
        <v>0</v>
      </c>
      <c r="T3882">
        <v>17</v>
      </c>
      <c r="U3882" t="str">
        <f t="shared" si="607"/>
        <v/>
      </c>
      <c r="V3882" t="str">
        <f t="shared" si="608"/>
        <v/>
      </c>
      <c r="W3882" t="b">
        <v>0</v>
      </c>
      <c r="X3882" t="s">
        <v>8303</v>
      </c>
      <c r="Y3882" s="3">
        <f t="shared" si="609"/>
        <v>0.13066666666666665</v>
      </c>
      <c r="Z3882" s="4">
        <f t="shared" si="602"/>
        <v>57.647058823529413</v>
      </c>
      <c r="AA3882" t="s">
        <v>8313</v>
      </c>
      <c r="AB3882" t="s">
        <v>8355</v>
      </c>
      <c r="AC3882">
        <f>1</f>
        <v>1</v>
      </c>
    </row>
    <row r="3883" spans="1:29" ht="28.8" x14ac:dyDescent="0.3">
      <c r="A3883">
        <v>3881</v>
      </c>
      <c r="B3883" s="1" t="s">
        <v>3878</v>
      </c>
      <c r="C3883" s="1" t="s">
        <v>7990</v>
      </c>
      <c r="D3883">
        <v>500</v>
      </c>
      <c r="E3883">
        <f>VLOOKUP(D3883,LU_A!$C$2:$D$13,1,TRUE)</f>
        <v>0</v>
      </c>
      <c r="F3883" t="str">
        <f>VLOOKUP($D3883,LU_A!$C$2:$D$13,2,TRUE)</f>
        <v>SmA</v>
      </c>
      <c r="G3883">
        <v>25</v>
      </c>
      <c r="H3883" t="s">
        <v>8220</v>
      </c>
      <c r="I3883" t="s">
        <v>8224</v>
      </c>
      <c r="J3883" t="s">
        <v>8246</v>
      </c>
      <c r="K3883">
        <v>1487550399</v>
      </c>
      <c r="L3883" s="8">
        <f t="shared" si="600"/>
        <v>42786.018506944441</v>
      </c>
      <c r="M3883" s="8">
        <f t="shared" si="603"/>
        <v>42786</v>
      </c>
      <c r="N3883" s="9">
        <f t="shared" si="604"/>
        <v>1.8506944441469386E-2</v>
      </c>
      <c r="O3883">
        <v>1484958399</v>
      </c>
      <c r="P3883" s="8">
        <f t="shared" si="601"/>
        <v>42756.018506944441</v>
      </c>
      <c r="Q3883" s="8">
        <f t="shared" si="605"/>
        <v>42756</v>
      </c>
      <c r="R3883" s="9">
        <f t="shared" si="606"/>
        <v>1.8506944441469386E-2</v>
      </c>
      <c r="S3883" t="b">
        <v>0</v>
      </c>
      <c r="T3883">
        <v>1</v>
      </c>
      <c r="U3883" t="str">
        <f t="shared" si="607"/>
        <v/>
      </c>
      <c r="V3883" t="str">
        <f t="shared" si="608"/>
        <v/>
      </c>
      <c r="W3883" t="b">
        <v>0</v>
      </c>
      <c r="X3883" t="s">
        <v>8303</v>
      </c>
      <c r="Y3883" s="3">
        <f t="shared" si="609"/>
        <v>0.05</v>
      </c>
      <c r="Z3883" s="4">
        <f t="shared" si="602"/>
        <v>25</v>
      </c>
      <c r="AA3883" t="s">
        <v>8313</v>
      </c>
      <c r="AB3883" t="s">
        <v>8355</v>
      </c>
      <c r="AC3883">
        <f>1</f>
        <v>1</v>
      </c>
    </row>
    <row r="3884" spans="1:29" ht="43.2" x14ac:dyDescent="0.3">
      <c r="A3884">
        <v>3882</v>
      </c>
      <c r="B3884" s="1" t="s">
        <v>3879</v>
      </c>
      <c r="C3884" s="1" t="s">
        <v>7991</v>
      </c>
      <c r="D3884">
        <v>30000</v>
      </c>
      <c r="E3884">
        <f>VLOOKUP(D3884,LU_A!$C$2:$D$13,1,TRUE)</f>
        <v>30000</v>
      </c>
      <c r="F3884" t="str">
        <f>VLOOKUP($D3884,LU_A!$C$2:$D$13,2,TRUE)</f>
        <v>MedD</v>
      </c>
      <c r="G3884">
        <v>0</v>
      </c>
      <c r="H3884" t="s">
        <v>8220</v>
      </c>
      <c r="I3884" t="s">
        <v>8226</v>
      </c>
      <c r="J3884" t="s">
        <v>8248</v>
      </c>
      <c r="K3884">
        <v>1454281380</v>
      </c>
      <c r="L3884" s="8">
        <f t="shared" si="600"/>
        <v>42400.960416666669</v>
      </c>
      <c r="M3884" s="8">
        <f t="shared" si="603"/>
        <v>42400</v>
      </c>
      <c r="N3884" s="9">
        <f t="shared" si="604"/>
        <v>0.96041666666860692</v>
      </c>
      <c r="O3884">
        <v>1451950570</v>
      </c>
      <c r="P3884" s="8">
        <f t="shared" si="601"/>
        <v>42373.983449074076</v>
      </c>
      <c r="Q3884" s="8">
        <f t="shared" si="605"/>
        <v>42373</v>
      </c>
      <c r="R3884" s="9">
        <f t="shared" si="606"/>
        <v>0.98344907407590654</v>
      </c>
      <c r="S3884" t="b">
        <v>0</v>
      </c>
      <c r="T3884">
        <v>0</v>
      </c>
      <c r="U3884" t="str">
        <f t="shared" si="607"/>
        <v/>
      </c>
      <c r="V3884" t="str">
        <f t="shared" si="608"/>
        <v/>
      </c>
      <c r="W3884" t="b">
        <v>0</v>
      </c>
      <c r="X3884" t="s">
        <v>8303</v>
      </c>
      <c r="Y3884" s="3">
        <f t="shared" si="609"/>
        <v>0</v>
      </c>
      <c r="Z3884" s="4" t="str">
        <f t="shared" si="602"/>
        <v xml:space="preserve"> </v>
      </c>
      <c r="AA3884" t="s">
        <v>8313</v>
      </c>
      <c r="AB3884" t="s">
        <v>8355</v>
      </c>
      <c r="AC3884">
        <f>1</f>
        <v>1</v>
      </c>
    </row>
    <row r="3885" spans="1:29" ht="57.6" x14ac:dyDescent="0.3">
      <c r="A3885">
        <v>3883</v>
      </c>
      <c r="B3885" s="1" t="s">
        <v>3880</v>
      </c>
      <c r="C3885" s="1" t="s">
        <v>7992</v>
      </c>
      <c r="D3885">
        <v>15000</v>
      </c>
      <c r="E3885">
        <f>VLOOKUP(D3885,LU_A!$C$2:$D$13,1,TRUE)</f>
        <v>15000</v>
      </c>
      <c r="F3885" t="str">
        <f>VLOOKUP($D3885,LU_A!$C$2:$D$13,2,TRUE)</f>
        <v>MedA</v>
      </c>
      <c r="G3885">
        <v>0</v>
      </c>
      <c r="H3885" t="s">
        <v>8220</v>
      </c>
      <c r="I3885" t="s">
        <v>8225</v>
      </c>
      <c r="J3885" t="s">
        <v>8247</v>
      </c>
      <c r="K3885">
        <v>1409668069</v>
      </c>
      <c r="L3885" s="8">
        <f t="shared" si="600"/>
        <v>41884.602650462963</v>
      </c>
      <c r="M3885" s="8">
        <f t="shared" si="603"/>
        <v>41884</v>
      </c>
      <c r="N3885" s="9">
        <f t="shared" si="604"/>
        <v>0.60265046296262881</v>
      </c>
      <c r="O3885">
        <v>1407076069</v>
      </c>
      <c r="P3885" s="8">
        <f t="shared" si="601"/>
        <v>41854.602650462963</v>
      </c>
      <c r="Q3885" s="8">
        <f t="shared" si="605"/>
        <v>41854</v>
      </c>
      <c r="R3885" s="9">
        <f t="shared" si="606"/>
        <v>0.60265046296262881</v>
      </c>
      <c r="S3885" t="b">
        <v>0</v>
      </c>
      <c r="T3885">
        <v>0</v>
      </c>
      <c r="U3885" t="str">
        <f t="shared" si="607"/>
        <v/>
      </c>
      <c r="V3885" t="str">
        <f t="shared" si="608"/>
        <v/>
      </c>
      <c r="W3885" t="b">
        <v>0</v>
      </c>
      <c r="X3885" t="s">
        <v>8303</v>
      </c>
      <c r="Y3885" s="3">
        <f t="shared" si="609"/>
        <v>0</v>
      </c>
      <c r="Z3885" s="4" t="str">
        <f t="shared" si="602"/>
        <v xml:space="preserve"> </v>
      </c>
      <c r="AA3885" t="s">
        <v>8313</v>
      </c>
      <c r="AB3885" t="s">
        <v>8355</v>
      </c>
      <c r="AC3885">
        <f>1</f>
        <v>1</v>
      </c>
    </row>
    <row r="3886" spans="1:29" ht="43.2" x14ac:dyDescent="0.3">
      <c r="A3886">
        <v>3884</v>
      </c>
      <c r="B3886" s="1" t="s">
        <v>3881</v>
      </c>
      <c r="C3886" s="1" t="s">
        <v>7993</v>
      </c>
      <c r="D3886">
        <v>10000</v>
      </c>
      <c r="E3886">
        <f>VLOOKUP(D3886,LU_A!$C$2:$D$13,1,TRUE)</f>
        <v>10000</v>
      </c>
      <c r="F3886" t="str">
        <f>VLOOKUP($D3886,LU_A!$C$2:$D$13,2,TRUE)</f>
        <v>SmD</v>
      </c>
      <c r="G3886">
        <v>0</v>
      </c>
      <c r="H3886" t="s">
        <v>8220</v>
      </c>
      <c r="I3886" t="s">
        <v>8224</v>
      </c>
      <c r="J3886" t="s">
        <v>8246</v>
      </c>
      <c r="K3886">
        <v>1427479192</v>
      </c>
      <c r="L3886" s="8">
        <f t="shared" si="600"/>
        <v>42090.749907407408</v>
      </c>
      <c r="M3886" s="8">
        <f t="shared" si="603"/>
        <v>42090</v>
      </c>
      <c r="N3886" s="9">
        <f t="shared" si="604"/>
        <v>0.74990740740759065</v>
      </c>
      <c r="O3886">
        <v>1425322792</v>
      </c>
      <c r="P3886" s="8">
        <f t="shared" si="601"/>
        <v>42065.791574074072</v>
      </c>
      <c r="Q3886" s="8">
        <f t="shared" si="605"/>
        <v>42065</v>
      </c>
      <c r="R3886" s="9">
        <f t="shared" si="606"/>
        <v>0.791574074071832</v>
      </c>
      <c r="S3886" t="b">
        <v>0</v>
      </c>
      <c r="T3886">
        <v>0</v>
      </c>
      <c r="U3886" t="str">
        <f t="shared" si="607"/>
        <v/>
      </c>
      <c r="V3886" t="str">
        <f t="shared" si="608"/>
        <v/>
      </c>
      <c r="W3886" t="b">
        <v>0</v>
      </c>
      <c r="X3886" t="s">
        <v>8303</v>
      </c>
      <c r="Y3886" s="3">
        <f t="shared" si="609"/>
        <v>0</v>
      </c>
      <c r="Z3886" s="4" t="str">
        <f t="shared" si="602"/>
        <v xml:space="preserve"> </v>
      </c>
      <c r="AA3886" t="s">
        <v>8313</v>
      </c>
      <c r="AB3886" t="s">
        <v>8355</v>
      </c>
      <c r="AC3886">
        <f>1</f>
        <v>1</v>
      </c>
    </row>
    <row r="3887" spans="1:29" ht="43.2" x14ac:dyDescent="0.3">
      <c r="A3887">
        <v>3885</v>
      </c>
      <c r="B3887" s="1" t="s">
        <v>3882</v>
      </c>
      <c r="C3887" s="1" t="s">
        <v>7994</v>
      </c>
      <c r="D3887">
        <v>375000</v>
      </c>
      <c r="E3887">
        <f>VLOOKUP(D3887,LU_A!$C$2:$D$13,1,TRUE)</f>
        <v>50000</v>
      </c>
      <c r="F3887" t="str">
        <f>VLOOKUP($D3887,LU_A!$C$2:$D$13,2,TRUE)</f>
        <v>LgD</v>
      </c>
      <c r="G3887">
        <v>0</v>
      </c>
      <c r="H3887" t="s">
        <v>8220</v>
      </c>
      <c r="I3887" t="s">
        <v>8224</v>
      </c>
      <c r="J3887" t="s">
        <v>8246</v>
      </c>
      <c r="K3887">
        <v>1462834191</v>
      </c>
      <c r="L3887" s="8">
        <f t="shared" si="600"/>
        <v>42499.951284722221</v>
      </c>
      <c r="M3887" s="8">
        <f t="shared" si="603"/>
        <v>42499</v>
      </c>
      <c r="N3887" s="9">
        <f t="shared" si="604"/>
        <v>0.95128472222131677</v>
      </c>
      <c r="O3887">
        <v>1460242191</v>
      </c>
      <c r="P3887" s="8">
        <f t="shared" si="601"/>
        <v>42469.951284722221</v>
      </c>
      <c r="Q3887" s="8">
        <f t="shared" si="605"/>
        <v>42469</v>
      </c>
      <c r="R3887" s="9">
        <f t="shared" si="606"/>
        <v>0.95128472222131677</v>
      </c>
      <c r="S3887" t="b">
        <v>0</v>
      </c>
      <c r="T3887">
        <v>0</v>
      </c>
      <c r="U3887" t="str">
        <f t="shared" si="607"/>
        <v/>
      </c>
      <c r="V3887" t="str">
        <f t="shared" si="608"/>
        <v/>
      </c>
      <c r="W3887" t="b">
        <v>0</v>
      </c>
      <c r="X3887" t="s">
        <v>8303</v>
      </c>
      <c r="Y3887" s="3">
        <f t="shared" si="609"/>
        <v>0</v>
      </c>
      <c r="Z3887" s="4" t="str">
        <f t="shared" si="602"/>
        <v xml:space="preserve"> </v>
      </c>
      <c r="AA3887" t="s">
        <v>8313</v>
      </c>
      <c r="AB3887" t="s">
        <v>8355</v>
      </c>
      <c r="AC3887">
        <f>1</f>
        <v>1</v>
      </c>
    </row>
    <row r="3888" spans="1:29" x14ac:dyDescent="0.3">
      <c r="A3888">
        <v>3886</v>
      </c>
      <c r="B3888" s="1" t="s">
        <v>3883</v>
      </c>
      <c r="C3888" s="1">
        <v>1</v>
      </c>
      <c r="D3888">
        <v>10000</v>
      </c>
      <c r="E3888">
        <f>VLOOKUP(D3888,LU_A!$C$2:$D$13,1,TRUE)</f>
        <v>10000</v>
      </c>
      <c r="F3888" t="str">
        <f>VLOOKUP($D3888,LU_A!$C$2:$D$13,2,TRUE)</f>
        <v>SmD</v>
      </c>
      <c r="G3888">
        <v>0</v>
      </c>
      <c r="H3888" t="s">
        <v>8220</v>
      </c>
      <c r="I3888" t="s">
        <v>8226</v>
      </c>
      <c r="J3888" t="s">
        <v>8248</v>
      </c>
      <c r="K3888">
        <v>1418275702</v>
      </c>
      <c r="L3888" s="8">
        <f t="shared" si="600"/>
        <v>41984.228032407409</v>
      </c>
      <c r="M3888" s="8">
        <f t="shared" si="603"/>
        <v>41984</v>
      </c>
      <c r="N3888" s="9">
        <f t="shared" si="604"/>
        <v>0.22803240740904585</v>
      </c>
      <c r="O3888">
        <v>1415683702</v>
      </c>
      <c r="P3888" s="8">
        <f t="shared" si="601"/>
        <v>41954.228032407409</v>
      </c>
      <c r="Q3888" s="8">
        <f t="shared" si="605"/>
        <v>41954</v>
      </c>
      <c r="R3888" s="9">
        <f t="shared" si="606"/>
        <v>0.22803240740904585</v>
      </c>
      <c r="S3888" t="b">
        <v>0</v>
      </c>
      <c r="T3888">
        <v>0</v>
      </c>
      <c r="U3888" t="str">
        <f t="shared" si="607"/>
        <v/>
      </c>
      <c r="V3888" t="str">
        <f t="shared" si="608"/>
        <v/>
      </c>
      <c r="W3888" t="b">
        <v>0</v>
      </c>
      <c r="X3888" t="s">
        <v>8303</v>
      </c>
      <c r="Y3888" s="3">
        <f t="shared" si="609"/>
        <v>0</v>
      </c>
      <c r="Z3888" s="4" t="str">
        <f t="shared" si="602"/>
        <v xml:space="preserve"> </v>
      </c>
      <c r="AA3888" t="s">
        <v>8313</v>
      </c>
      <c r="AB3888" t="s">
        <v>8355</v>
      </c>
      <c r="AC3888">
        <f>1</f>
        <v>1</v>
      </c>
    </row>
    <row r="3889" spans="1:29" ht="43.2" x14ac:dyDescent="0.3">
      <c r="A3889">
        <v>3887</v>
      </c>
      <c r="B3889" s="1" t="s">
        <v>3884</v>
      </c>
      <c r="C3889" s="1" t="s">
        <v>7995</v>
      </c>
      <c r="D3889">
        <v>2000</v>
      </c>
      <c r="E3889">
        <f>VLOOKUP(D3889,LU_A!$C$2:$D$13,1,TRUE)</f>
        <v>1000</v>
      </c>
      <c r="F3889" t="str">
        <f>VLOOKUP($D3889,LU_A!$C$2:$D$13,2,TRUE)</f>
        <v>SmB</v>
      </c>
      <c r="G3889">
        <v>35</v>
      </c>
      <c r="H3889" t="s">
        <v>8220</v>
      </c>
      <c r="I3889" t="s">
        <v>8224</v>
      </c>
      <c r="J3889" t="s">
        <v>8246</v>
      </c>
      <c r="K3889">
        <v>1430517600</v>
      </c>
      <c r="L3889" s="8">
        <f t="shared" si="600"/>
        <v>42125.916666666672</v>
      </c>
      <c r="M3889" s="8">
        <f t="shared" si="603"/>
        <v>42125</v>
      </c>
      <c r="N3889" s="9">
        <f t="shared" si="604"/>
        <v>0.91666666667151731</v>
      </c>
      <c r="O3889">
        <v>1426538129</v>
      </c>
      <c r="P3889" s="8">
        <f t="shared" si="601"/>
        <v>42079.857974537037</v>
      </c>
      <c r="Q3889" s="8">
        <f t="shared" si="605"/>
        <v>42079</v>
      </c>
      <c r="R3889" s="9">
        <f t="shared" si="606"/>
        <v>0.85797453703708015</v>
      </c>
      <c r="S3889" t="b">
        <v>0</v>
      </c>
      <c r="T3889">
        <v>2</v>
      </c>
      <c r="U3889" t="str">
        <f t="shared" si="607"/>
        <v/>
      </c>
      <c r="V3889" t="str">
        <f t="shared" si="608"/>
        <v/>
      </c>
      <c r="W3889" t="b">
        <v>0</v>
      </c>
      <c r="X3889" t="s">
        <v>8303</v>
      </c>
      <c r="Y3889" s="3">
        <f t="shared" si="609"/>
        <v>1.7500000000000002E-2</v>
      </c>
      <c r="Z3889" s="4">
        <f t="shared" si="602"/>
        <v>17.5</v>
      </c>
      <c r="AA3889" t="s">
        <v>8313</v>
      </c>
      <c r="AB3889" t="s">
        <v>8355</v>
      </c>
      <c r="AC3889">
        <f>1</f>
        <v>1</v>
      </c>
    </row>
    <row r="3890" spans="1:29" ht="43.2" x14ac:dyDescent="0.3">
      <c r="A3890">
        <v>3888</v>
      </c>
      <c r="B3890" s="1" t="s">
        <v>3885</v>
      </c>
      <c r="C3890" s="1" t="s">
        <v>7996</v>
      </c>
      <c r="D3890">
        <v>2000</v>
      </c>
      <c r="E3890">
        <f>VLOOKUP(D3890,LU_A!$C$2:$D$13,1,TRUE)</f>
        <v>1000</v>
      </c>
      <c r="F3890" t="str">
        <f>VLOOKUP($D3890,LU_A!$C$2:$D$13,2,TRUE)</f>
        <v>SmB</v>
      </c>
      <c r="G3890">
        <v>542</v>
      </c>
      <c r="H3890" t="s">
        <v>8221</v>
      </c>
      <c r="I3890" t="s">
        <v>8225</v>
      </c>
      <c r="J3890" t="s">
        <v>8247</v>
      </c>
      <c r="K3890">
        <v>1488114358</v>
      </c>
      <c r="L3890" s="8">
        <f t="shared" si="600"/>
        <v>42792.545810185184</v>
      </c>
      <c r="M3890" s="8">
        <f t="shared" si="603"/>
        <v>42792</v>
      </c>
      <c r="N3890" s="9">
        <f t="shared" si="604"/>
        <v>0.54581018518365454</v>
      </c>
      <c r="O3890">
        <v>1485522358</v>
      </c>
      <c r="P3890" s="8">
        <f t="shared" si="601"/>
        <v>42762.545810185184</v>
      </c>
      <c r="Q3890" s="8">
        <f t="shared" si="605"/>
        <v>42762</v>
      </c>
      <c r="R3890" s="9">
        <f t="shared" si="606"/>
        <v>0.54581018518365454</v>
      </c>
      <c r="S3890" t="b">
        <v>0</v>
      </c>
      <c r="T3890">
        <v>14</v>
      </c>
      <c r="U3890" t="str">
        <f t="shared" si="607"/>
        <v/>
      </c>
      <c r="V3890">
        <f t="shared" si="608"/>
        <v>14</v>
      </c>
      <c r="W3890" t="b">
        <v>0</v>
      </c>
      <c r="X3890" t="s">
        <v>8269</v>
      </c>
      <c r="Y3890" s="3">
        <f t="shared" si="609"/>
        <v>0.27100000000000002</v>
      </c>
      <c r="Z3890" s="4">
        <f t="shared" si="602"/>
        <v>38.714285714285715</v>
      </c>
      <c r="AA3890" t="s">
        <v>8313</v>
      </c>
      <c r="AB3890" t="s">
        <v>8314</v>
      </c>
      <c r="AC3890">
        <f>1</f>
        <v>1</v>
      </c>
    </row>
    <row r="3891" spans="1:29" ht="43.2" x14ac:dyDescent="0.3">
      <c r="A3891">
        <v>3889</v>
      </c>
      <c r="B3891" s="1" t="s">
        <v>3886</v>
      </c>
      <c r="C3891" s="1" t="s">
        <v>7997</v>
      </c>
      <c r="D3891">
        <v>8000</v>
      </c>
      <c r="E3891">
        <f>VLOOKUP(D3891,LU_A!$C$2:$D$13,1,TRUE)</f>
        <v>5000</v>
      </c>
      <c r="F3891" t="str">
        <f>VLOOKUP($D3891,LU_A!$C$2:$D$13,2,TRUE)</f>
        <v>SmC</v>
      </c>
      <c r="G3891">
        <v>118</v>
      </c>
      <c r="H3891" t="s">
        <v>8221</v>
      </c>
      <c r="I3891" t="s">
        <v>8224</v>
      </c>
      <c r="J3891" t="s">
        <v>8246</v>
      </c>
      <c r="K3891">
        <v>1420413960</v>
      </c>
      <c r="L3891" s="8">
        <f t="shared" si="600"/>
        <v>42008.976388888885</v>
      </c>
      <c r="M3891" s="8">
        <f t="shared" si="603"/>
        <v>42008</v>
      </c>
      <c r="N3891" s="9">
        <f t="shared" si="604"/>
        <v>0.976388888884685</v>
      </c>
      <c r="O3891">
        <v>1417651630</v>
      </c>
      <c r="P3891" s="8">
        <f t="shared" si="601"/>
        <v>41977.004976851851</v>
      </c>
      <c r="Q3891" s="8">
        <f t="shared" si="605"/>
        <v>41977</v>
      </c>
      <c r="R3891" s="9">
        <f t="shared" si="606"/>
        <v>4.9768518510973081E-3</v>
      </c>
      <c r="S3891" t="b">
        <v>0</v>
      </c>
      <c r="T3891">
        <v>9</v>
      </c>
      <c r="U3891" t="str">
        <f t="shared" si="607"/>
        <v/>
      </c>
      <c r="V3891">
        <f t="shared" si="608"/>
        <v>9</v>
      </c>
      <c r="W3891" t="b">
        <v>0</v>
      </c>
      <c r="X3891" t="s">
        <v>8269</v>
      </c>
      <c r="Y3891" s="3">
        <f t="shared" si="609"/>
        <v>1.4749999999999999E-2</v>
      </c>
      <c r="Z3891" s="4">
        <f t="shared" si="602"/>
        <v>13.111111111111111</v>
      </c>
      <c r="AA3891" t="s">
        <v>8313</v>
      </c>
      <c r="AB3891" t="s">
        <v>8314</v>
      </c>
      <c r="AC3891">
        <f>1</f>
        <v>1</v>
      </c>
    </row>
    <row r="3892" spans="1:29" ht="43.2" x14ac:dyDescent="0.3">
      <c r="A3892">
        <v>3890</v>
      </c>
      <c r="B3892" s="1" t="s">
        <v>3887</v>
      </c>
      <c r="C3892" s="1" t="s">
        <v>7998</v>
      </c>
      <c r="D3892">
        <v>15000</v>
      </c>
      <c r="E3892">
        <f>VLOOKUP(D3892,LU_A!$C$2:$D$13,1,TRUE)</f>
        <v>15000</v>
      </c>
      <c r="F3892" t="str">
        <f>VLOOKUP($D3892,LU_A!$C$2:$D$13,2,TRUE)</f>
        <v>MedA</v>
      </c>
      <c r="G3892">
        <v>2524</v>
      </c>
      <c r="H3892" t="s">
        <v>8221</v>
      </c>
      <c r="I3892" t="s">
        <v>8224</v>
      </c>
      <c r="J3892" t="s">
        <v>8246</v>
      </c>
      <c r="K3892">
        <v>1439662344</v>
      </c>
      <c r="L3892" s="8">
        <f t="shared" si="600"/>
        <v>42231.758611111116</v>
      </c>
      <c r="M3892" s="8">
        <f t="shared" si="603"/>
        <v>42231</v>
      </c>
      <c r="N3892" s="9">
        <f t="shared" si="604"/>
        <v>0.75861111111589707</v>
      </c>
      <c r="O3892">
        <v>1434478344</v>
      </c>
      <c r="P3892" s="8">
        <f t="shared" si="601"/>
        <v>42171.758611111116</v>
      </c>
      <c r="Q3892" s="8">
        <f t="shared" si="605"/>
        <v>42171</v>
      </c>
      <c r="R3892" s="9">
        <f t="shared" si="606"/>
        <v>0.75861111111589707</v>
      </c>
      <c r="S3892" t="b">
        <v>0</v>
      </c>
      <c r="T3892">
        <v>8</v>
      </c>
      <c r="U3892" t="str">
        <f t="shared" si="607"/>
        <v/>
      </c>
      <c r="V3892">
        <f t="shared" si="608"/>
        <v>8</v>
      </c>
      <c r="W3892" t="b">
        <v>0</v>
      </c>
      <c r="X3892" t="s">
        <v>8269</v>
      </c>
      <c r="Y3892" s="3">
        <f t="shared" si="609"/>
        <v>0.16826666666666668</v>
      </c>
      <c r="Z3892" s="4">
        <f t="shared" si="602"/>
        <v>315.5</v>
      </c>
      <c r="AA3892" t="s">
        <v>8313</v>
      </c>
      <c r="AB3892" t="s">
        <v>8314</v>
      </c>
      <c r="AC3892">
        <f>1</f>
        <v>1</v>
      </c>
    </row>
    <row r="3893" spans="1:29" ht="28.8" x14ac:dyDescent="0.3">
      <c r="A3893">
        <v>3891</v>
      </c>
      <c r="B3893" s="1" t="s">
        <v>3888</v>
      </c>
      <c r="C3893" s="1" t="s">
        <v>7999</v>
      </c>
      <c r="D3893">
        <v>800</v>
      </c>
      <c r="E3893">
        <f>VLOOKUP(D3893,LU_A!$C$2:$D$13,1,TRUE)</f>
        <v>0</v>
      </c>
      <c r="F3893" t="str">
        <f>VLOOKUP($D3893,LU_A!$C$2:$D$13,2,TRUE)</f>
        <v>SmA</v>
      </c>
      <c r="G3893">
        <v>260</v>
      </c>
      <c r="H3893" t="s">
        <v>8221</v>
      </c>
      <c r="I3893" t="s">
        <v>8224</v>
      </c>
      <c r="J3893" t="s">
        <v>8246</v>
      </c>
      <c r="K3893">
        <v>1427086740</v>
      </c>
      <c r="L3893" s="8">
        <f t="shared" si="600"/>
        <v>42086.207638888889</v>
      </c>
      <c r="M3893" s="8">
        <f t="shared" si="603"/>
        <v>42086</v>
      </c>
      <c r="N3893" s="9">
        <f t="shared" si="604"/>
        <v>0.20763888888905058</v>
      </c>
      <c r="O3893">
        <v>1424488244</v>
      </c>
      <c r="P3893" s="8">
        <f t="shared" si="601"/>
        <v>42056.1324537037</v>
      </c>
      <c r="Q3893" s="8">
        <f t="shared" si="605"/>
        <v>42056</v>
      </c>
      <c r="R3893" s="9">
        <f t="shared" si="606"/>
        <v>0.13245370369986631</v>
      </c>
      <c r="S3893" t="b">
        <v>0</v>
      </c>
      <c r="T3893">
        <v>7</v>
      </c>
      <c r="U3893" t="str">
        <f t="shared" si="607"/>
        <v/>
      </c>
      <c r="V3893">
        <f t="shared" si="608"/>
        <v>7</v>
      </c>
      <c r="W3893" t="b">
        <v>0</v>
      </c>
      <c r="X3893" t="s">
        <v>8269</v>
      </c>
      <c r="Y3893" s="3">
        <f t="shared" si="609"/>
        <v>0.32500000000000001</v>
      </c>
      <c r="Z3893" s="4">
        <f t="shared" si="602"/>
        <v>37.142857142857146</v>
      </c>
      <c r="AA3893" t="s">
        <v>8313</v>
      </c>
      <c r="AB3893" t="s">
        <v>8314</v>
      </c>
      <c r="AC3893">
        <f>1</f>
        <v>1</v>
      </c>
    </row>
    <row r="3894" spans="1:29" ht="57.6" x14ac:dyDescent="0.3">
      <c r="A3894">
        <v>3892</v>
      </c>
      <c r="B3894" s="1" t="s">
        <v>3889</v>
      </c>
      <c r="C3894" s="1" t="s">
        <v>8000</v>
      </c>
      <c r="D3894">
        <v>1000</v>
      </c>
      <c r="E3894">
        <f>VLOOKUP(D3894,LU_A!$C$2:$D$13,1,TRUE)</f>
        <v>1000</v>
      </c>
      <c r="F3894" t="str">
        <f>VLOOKUP($D3894,LU_A!$C$2:$D$13,2,TRUE)</f>
        <v>SmB</v>
      </c>
      <c r="G3894">
        <v>0</v>
      </c>
      <c r="H3894" t="s">
        <v>8221</v>
      </c>
      <c r="I3894" t="s">
        <v>8224</v>
      </c>
      <c r="J3894" t="s">
        <v>8246</v>
      </c>
      <c r="K3894">
        <v>1408863600</v>
      </c>
      <c r="L3894" s="8">
        <f t="shared" si="600"/>
        <v>41875.291666666664</v>
      </c>
      <c r="M3894" s="8">
        <f t="shared" si="603"/>
        <v>41875</v>
      </c>
      <c r="N3894" s="9">
        <f t="shared" si="604"/>
        <v>0.29166666666424135</v>
      </c>
      <c r="O3894">
        <v>1408203557</v>
      </c>
      <c r="P3894" s="8">
        <f t="shared" si="601"/>
        <v>41867.652280092596</v>
      </c>
      <c r="Q3894" s="8">
        <f t="shared" si="605"/>
        <v>41867</v>
      </c>
      <c r="R3894" s="9">
        <f t="shared" si="606"/>
        <v>0.65228009259590181</v>
      </c>
      <c r="S3894" t="b">
        <v>0</v>
      </c>
      <c r="T3894">
        <v>0</v>
      </c>
      <c r="U3894" t="str">
        <f t="shared" si="607"/>
        <v/>
      </c>
      <c r="V3894">
        <f t="shared" si="608"/>
        <v>0</v>
      </c>
      <c r="W3894" t="b">
        <v>0</v>
      </c>
      <c r="X3894" t="s">
        <v>8269</v>
      </c>
      <c r="Y3894" s="3">
        <f t="shared" si="609"/>
        <v>0</v>
      </c>
      <c r="Z3894" s="4" t="str">
        <f t="shared" si="602"/>
        <v xml:space="preserve"> </v>
      </c>
      <c r="AA3894" t="s">
        <v>8313</v>
      </c>
      <c r="AB3894" t="s">
        <v>8314</v>
      </c>
      <c r="AC3894">
        <f>1</f>
        <v>1</v>
      </c>
    </row>
    <row r="3895" spans="1:29" ht="57.6" x14ac:dyDescent="0.3">
      <c r="A3895">
        <v>3893</v>
      </c>
      <c r="B3895" s="1" t="s">
        <v>3890</v>
      </c>
      <c r="C3895" s="1" t="s">
        <v>8001</v>
      </c>
      <c r="D3895">
        <v>50000</v>
      </c>
      <c r="E3895">
        <f>VLOOKUP(D3895,LU_A!$C$2:$D$13,1,TRUE)</f>
        <v>50000</v>
      </c>
      <c r="F3895" t="str">
        <f>VLOOKUP($D3895,LU_A!$C$2:$D$13,2,TRUE)</f>
        <v>LgD</v>
      </c>
      <c r="G3895">
        <v>10775</v>
      </c>
      <c r="H3895" t="s">
        <v>8221</v>
      </c>
      <c r="I3895" t="s">
        <v>8224</v>
      </c>
      <c r="J3895" t="s">
        <v>8246</v>
      </c>
      <c r="K3895">
        <v>1404194400</v>
      </c>
      <c r="L3895" s="8">
        <f t="shared" si="600"/>
        <v>41821.25</v>
      </c>
      <c r="M3895" s="8">
        <f t="shared" si="603"/>
        <v>41821</v>
      </c>
      <c r="N3895" s="9">
        <f t="shared" si="604"/>
        <v>0.25</v>
      </c>
      <c r="O3895">
        <v>1400600840</v>
      </c>
      <c r="P3895" s="8">
        <f t="shared" si="601"/>
        <v>41779.657870370371</v>
      </c>
      <c r="Q3895" s="8">
        <f t="shared" si="605"/>
        <v>41779</v>
      </c>
      <c r="R3895" s="9">
        <f t="shared" si="606"/>
        <v>0.65787037037080154</v>
      </c>
      <c r="S3895" t="b">
        <v>0</v>
      </c>
      <c r="T3895">
        <v>84</v>
      </c>
      <c r="U3895" t="str">
        <f t="shared" si="607"/>
        <v/>
      </c>
      <c r="V3895">
        <f t="shared" si="608"/>
        <v>84</v>
      </c>
      <c r="W3895" t="b">
        <v>0</v>
      </c>
      <c r="X3895" t="s">
        <v>8269</v>
      </c>
      <c r="Y3895" s="3">
        <f t="shared" si="609"/>
        <v>0.2155</v>
      </c>
      <c r="Z3895" s="4">
        <f t="shared" si="602"/>
        <v>128.27380952380952</v>
      </c>
      <c r="AA3895" t="s">
        <v>8313</v>
      </c>
      <c r="AB3895" t="s">
        <v>8314</v>
      </c>
      <c r="AC3895">
        <f>1</f>
        <v>1</v>
      </c>
    </row>
    <row r="3896" spans="1:29" ht="43.2" x14ac:dyDescent="0.3">
      <c r="A3896">
        <v>3894</v>
      </c>
      <c r="B3896" s="1" t="s">
        <v>3891</v>
      </c>
      <c r="C3896" s="1" t="s">
        <v>8002</v>
      </c>
      <c r="D3896">
        <v>15000</v>
      </c>
      <c r="E3896">
        <f>VLOOKUP(D3896,LU_A!$C$2:$D$13,1,TRUE)</f>
        <v>15000</v>
      </c>
      <c r="F3896" t="str">
        <f>VLOOKUP($D3896,LU_A!$C$2:$D$13,2,TRUE)</f>
        <v>MedA</v>
      </c>
      <c r="G3896">
        <v>520</v>
      </c>
      <c r="H3896" t="s">
        <v>8221</v>
      </c>
      <c r="I3896" t="s">
        <v>8224</v>
      </c>
      <c r="J3896" t="s">
        <v>8246</v>
      </c>
      <c r="K3896">
        <v>1481000340</v>
      </c>
      <c r="L3896" s="8">
        <f t="shared" si="600"/>
        <v>42710.207638888889</v>
      </c>
      <c r="M3896" s="8">
        <f t="shared" si="603"/>
        <v>42710</v>
      </c>
      <c r="N3896" s="9">
        <f t="shared" si="604"/>
        <v>0.20763888888905058</v>
      </c>
      <c r="O3896">
        <v>1478386812</v>
      </c>
      <c r="P3896" s="8">
        <f t="shared" si="601"/>
        <v>42679.958472222221</v>
      </c>
      <c r="Q3896" s="8">
        <f t="shared" si="605"/>
        <v>42679</v>
      </c>
      <c r="R3896" s="9">
        <f t="shared" si="606"/>
        <v>0.95847222222073469</v>
      </c>
      <c r="S3896" t="b">
        <v>0</v>
      </c>
      <c r="T3896">
        <v>11</v>
      </c>
      <c r="U3896" t="str">
        <f t="shared" si="607"/>
        <v/>
      </c>
      <c r="V3896">
        <f t="shared" si="608"/>
        <v>11</v>
      </c>
      <c r="W3896" t="b">
        <v>0</v>
      </c>
      <c r="X3896" t="s">
        <v>8269</v>
      </c>
      <c r="Y3896" s="3">
        <f t="shared" si="609"/>
        <v>3.4666666666666665E-2</v>
      </c>
      <c r="Z3896" s="4">
        <f t="shared" si="602"/>
        <v>47.272727272727273</v>
      </c>
      <c r="AA3896" t="s">
        <v>8313</v>
      </c>
      <c r="AB3896" t="s">
        <v>8314</v>
      </c>
      <c r="AC3896">
        <f>1</f>
        <v>1</v>
      </c>
    </row>
    <row r="3897" spans="1:29" ht="43.2" x14ac:dyDescent="0.3">
      <c r="A3897">
        <v>3895</v>
      </c>
      <c r="B3897" s="1" t="s">
        <v>3892</v>
      </c>
      <c r="C3897" s="1" t="s">
        <v>8003</v>
      </c>
      <c r="D3897">
        <v>1000</v>
      </c>
      <c r="E3897">
        <f>VLOOKUP(D3897,LU_A!$C$2:$D$13,1,TRUE)</f>
        <v>1000</v>
      </c>
      <c r="F3897" t="str">
        <f>VLOOKUP($D3897,LU_A!$C$2:$D$13,2,TRUE)</f>
        <v>SmB</v>
      </c>
      <c r="G3897">
        <v>50</v>
      </c>
      <c r="H3897" t="s">
        <v>8221</v>
      </c>
      <c r="I3897" t="s">
        <v>8224</v>
      </c>
      <c r="J3897" t="s">
        <v>8246</v>
      </c>
      <c r="K3897">
        <v>1425103218</v>
      </c>
      <c r="L3897" s="8">
        <f t="shared" si="600"/>
        <v>42063.250208333338</v>
      </c>
      <c r="M3897" s="8">
        <f t="shared" si="603"/>
        <v>42063</v>
      </c>
      <c r="N3897" s="9">
        <f t="shared" si="604"/>
        <v>0.250208333338378</v>
      </c>
      <c r="O3897">
        <v>1422424818</v>
      </c>
      <c r="P3897" s="8">
        <f t="shared" si="601"/>
        <v>42032.250208333338</v>
      </c>
      <c r="Q3897" s="8">
        <f t="shared" si="605"/>
        <v>42032</v>
      </c>
      <c r="R3897" s="9">
        <f t="shared" si="606"/>
        <v>0.250208333338378</v>
      </c>
      <c r="S3897" t="b">
        <v>0</v>
      </c>
      <c r="T3897">
        <v>1</v>
      </c>
      <c r="U3897" t="str">
        <f t="shared" si="607"/>
        <v/>
      </c>
      <c r="V3897">
        <f t="shared" si="608"/>
        <v>1</v>
      </c>
      <c r="W3897" t="b">
        <v>0</v>
      </c>
      <c r="X3897" t="s">
        <v>8269</v>
      </c>
      <c r="Y3897" s="3">
        <f t="shared" si="609"/>
        <v>0.05</v>
      </c>
      <c r="Z3897" s="4">
        <f t="shared" si="602"/>
        <v>50</v>
      </c>
      <c r="AA3897" t="s">
        <v>8313</v>
      </c>
      <c r="AB3897" t="s">
        <v>8314</v>
      </c>
      <c r="AC3897">
        <f>1</f>
        <v>1</v>
      </c>
    </row>
    <row r="3898" spans="1:29" ht="43.2" x14ac:dyDescent="0.3">
      <c r="A3898">
        <v>3896</v>
      </c>
      <c r="B3898" s="1" t="s">
        <v>3893</v>
      </c>
      <c r="C3898" s="1" t="s">
        <v>8004</v>
      </c>
      <c r="D3898">
        <v>1600</v>
      </c>
      <c r="E3898">
        <f>VLOOKUP(D3898,LU_A!$C$2:$D$13,1,TRUE)</f>
        <v>1000</v>
      </c>
      <c r="F3898" t="str">
        <f>VLOOKUP($D3898,LU_A!$C$2:$D$13,2,TRUE)</f>
        <v>SmB</v>
      </c>
      <c r="G3898">
        <v>170</v>
      </c>
      <c r="H3898" t="s">
        <v>8221</v>
      </c>
      <c r="I3898" t="s">
        <v>8224</v>
      </c>
      <c r="J3898" t="s">
        <v>8246</v>
      </c>
      <c r="K3898">
        <v>1402979778</v>
      </c>
      <c r="L3898" s="8">
        <f t="shared" si="600"/>
        <v>41807.191875000004</v>
      </c>
      <c r="M3898" s="8">
        <f t="shared" si="603"/>
        <v>41807</v>
      </c>
      <c r="N3898" s="9">
        <f t="shared" si="604"/>
        <v>0.19187500000407454</v>
      </c>
      <c r="O3898">
        <v>1401770178</v>
      </c>
      <c r="P3898" s="8">
        <f t="shared" si="601"/>
        <v>41793.191875000004</v>
      </c>
      <c r="Q3898" s="8">
        <f t="shared" si="605"/>
        <v>41793</v>
      </c>
      <c r="R3898" s="9">
        <f t="shared" si="606"/>
        <v>0.19187500000407454</v>
      </c>
      <c r="S3898" t="b">
        <v>0</v>
      </c>
      <c r="T3898">
        <v>4</v>
      </c>
      <c r="U3898" t="str">
        <f t="shared" si="607"/>
        <v/>
      </c>
      <c r="V3898">
        <f t="shared" si="608"/>
        <v>4</v>
      </c>
      <c r="W3898" t="b">
        <v>0</v>
      </c>
      <c r="X3898" t="s">
        <v>8269</v>
      </c>
      <c r="Y3898" s="3">
        <f t="shared" si="609"/>
        <v>0.10625</v>
      </c>
      <c r="Z3898" s="4">
        <f t="shared" si="602"/>
        <v>42.5</v>
      </c>
      <c r="AA3898" t="s">
        <v>8313</v>
      </c>
      <c r="AB3898" t="s">
        <v>8314</v>
      </c>
      <c r="AC3898">
        <f>1</f>
        <v>1</v>
      </c>
    </row>
    <row r="3899" spans="1:29" ht="43.2" x14ac:dyDescent="0.3">
      <c r="A3899">
        <v>3897</v>
      </c>
      <c r="B3899" s="1" t="s">
        <v>3894</v>
      </c>
      <c r="C3899" s="1" t="s">
        <v>8005</v>
      </c>
      <c r="D3899">
        <v>2500</v>
      </c>
      <c r="E3899">
        <f>VLOOKUP(D3899,LU_A!$C$2:$D$13,1,TRUE)</f>
        <v>1000</v>
      </c>
      <c r="F3899" t="str">
        <f>VLOOKUP($D3899,LU_A!$C$2:$D$13,2,TRUE)</f>
        <v>SmB</v>
      </c>
      <c r="G3899">
        <v>440</v>
      </c>
      <c r="H3899" t="s">
        <v>8221</v>
      </c>
      <c r="I3899" t="s">
        <v>8228</v>
      </c>
      <c r="J3899" t="s">
        <v>8250</v>
      </c>
      <c r="K3899">
        <v>1420750683</v>
      </c>
      <c r="L3899" s="8">
        <f t="shared" si="600"/>
        <v>42012.87364583333</v>
      </c>
      <c r="M3899" s="8">
        <f t="shared" si="603"/>
        <v>42012</v>
      </c>
      <c r="N3899" s="9">
        <f t="shared" si="604"/>
        <v>0.87364583332964685</v>
      </c>
      <c r="O3899">
        <v>1418158683</v>
      </c>
      <c r="P3899" s="8">
        <f t="shared" si="601"/>
        <v>41982.87364583333</v>
      </c>
      <c r="Q3899" s="8">
        <f t="shared" si="605"/>
        <v>41982</v>
      </c>
      <c r="R3899" s="9">
        <f t="shared" si="606"/>
        <v>0.87364583332964685</v>
      </c>
      <c r="S3899" t="b">
        <v>0</v>
      </c>
      <c r="T3899">
        <v>10</v>
      </c>
      <c r="U3899" t="str">
        <f t="shared" si="607"/>
        <v/>
      </c>
      <c r="V3899">
        <f t="shared" si="608"/>
        <v>10</v>
      </c>
      <c r="W3899" t="b">
        <v>0</v>
      </c>
      <c r="X3899" t="s">
        <v>8269</v>
      </c>
      <c r="Y3899" s="3">
        <f t="shared" si="609"/>
        <v>0.17599999999999999</v>
      </c>
      <c r="Z3899" s="4">
        <f t="shared" si="602"/>
        <v>44</v>
      </c>
      <c r="AA3899" t="s">
        <v>8313</v>
      </c>
      <c r="AB3899" t="s">
        <v>8314</v>
      </c>
      <c r="AC3899">
        <f>1</f>
        <v>1</v>
      </c>
    </row>
    <row r="3900" spans="1:29" ht="57.6" x14ac:dyDescent="0.3">
      <c r="A3900">
        <v>3898</v>
      </c>
      <c r="B3900" s="1" t="s">
        <v>3895</v>
      </c>
      <c r="C3900" s="1" t="s">
        <v>8006</v>
      </c>
      <c r="D3900">
        <v>2500</v>
      </c>
      <c r="E3900">
        <f>VLOOKUP(D3900,LU_A!$C$2:$D$13,1,TRUE)</f>
        <v>1000</v>
      </c>
      <c r="F3900" t="str">
        <f>VLOOKUP($D3900,LU_A!$C$2:$D$13,2,TRUE)</f>
        <v>SmB</v>
      </c>
      <c r="G3900">
        <v>814</v>
      </c>
      <c r="H3900" t="s">
        <v>8221</v>
      </c>
      <c r="I3900" t="s">
        <v>8225</v>
      </c>
      <c r="J3900" t="s">
        <v>8247</v>
      </c>
      <c r="K3900">
        <v>1439827200</v>
      </c>
      <c r="L3900" s="8">
        <f t="shared" si="600"/>
        <v>42233.666666666672</v>
      </c>
      <c r="M3900" s="8">
        <f t="shared" si="603"/>
        <v>42233</v>
      </c>
      <c r="N3900" s="9">
        <f t="shared" si="604"/>
        <v>0.66666666667151731</v>
      </c>
      <c r="O3900">
        <v>1436355270</v>
      </c>
      <c r="P3900" s="8">
        <f t="shared" si="601"/>
        <v>42193.482291666667</v>
      </c>
      <c r="Q3900" s="8">
        <f t="shared" si="605"/>
        <v>42193</v>
      </c>
      <c r="R3900" s="9">
        <f t="shared" si="606"/>
        <v>0.48229166666715173</v>
      </c>
      <c r="S3900" t="b">
        <v>0</v>
      </c>
      <c r="T3900">
        <v>16</v>
      </c>
      <c r="U3900" t="str">
        <f t="shared" si="607"/>
        <v/>
      </c>
      <c r="V3900">
        <f t="shared" si="608"/>
        <v>16</v>
      </c>
      <c r="W3900" t="b">
        <v>0</v>
      </c>
      <c r="X3900" t="s">
        <v>8269</v>
      </c>
      <c r="Y3900" s="3">
        <f t="shared" si="609"/>
        <v>0.3256</v>
      </c>
      <c r="Z3900" s="4">
        <f t="shared" si="602"/>
        <v>50.875</v>
      </c>
      <c r="AA3900" t="s">
        <v>8313</v>
      </c>
      <c r="AB3900" t="s">
        <v>8314</v>
      </c>
      <c r="AC3900">
        <f>1</f>
        <v>1</v>
      </c>
    </row>
    <row r="3901" spans="1:29" ht="43.2" x14ac:dyDescent="0.3">
      <c r="A3901">
        <v>3899</v>
      </c>
      <c r="B3901" s="1" t="s">
        <v>3896</v>
      </c>
      <c r="C3901" s="1" t="s">
        <v>8007</v>
      </c>
      <c r="D3901">
        <v>10000</v>
      </c>
      <c r="E3901">
        <f>VLOOKUP(D3901,LU_A!$C$2:$D$13,1,TRUE)</f>
        <v>10000</v>
      </c>
      <c r="F3901" t="str">
        <f>VLOOKUP($D3901,LU_A!$C$2:$D$13,2,TRUE)</f>
        <v>SmD</v>
      </c>
      <c r="G3901">
        <v>125</v>
      </c>
      <c r="H3901" t="s">
        <v>8221</v>
      </c>
      <c r="I3901" t="s">
        <v>8224</v>
      </c>
      <c r="J3901" t="s">
        <v>8246</v>
      </c>
      <c r="K3901">
        <v>1407868561</v>
      </c>
      <c r="L3901" s="8">
        <f t="shared" si="600"/>
        <v>41863.775011574071</v>
      </c>
      <c r="M3901" s="8">
        <f t="shared" si="603"/>
        <v>41863</v>
      </c>
      <c r="N3901" s="9">
        <f t="shared" si="604"/>
        <v>0.77501157407095889</v>
      </c>
      <c r="O3901">
        <v>1406140561</v>
      </c>
      <c r="P3901" s="8">
        <f t="shared" si="601"/>
        <v>41843.775011574071</v>
      </c>
      <c r="Q3901" s="8">
        <f t="shared" si="605"/>
        <v>41843</v>
      </c>
      <c r="R3901" s="9">
        <f t="shared" si="606"/>
        <v>0.77501157407095889</v>
      </c>
      <c r="S3901" t="b">
        <v>0</v>
      </c>
      <c r="T3901">
        <v>2</v>
      </c>
      <c r="U3901" t="str">
        <f t="shared" si="607"/>
        <v/>
      </c>
      <c r="V3901">
        <f t="shared" si="608"/>
        <v>2</v>
      </c>
      <c r="W3901" t="b">
        <v>0</v>
      </c>
      <c r="X3901" t="s">
        <v>8269</v>
      </c>
      <c r="Y3901" s="3">
        <f t="shared" si="609"/>
        <v>1.2500000000000001E-2</v>
      </c>
      <c r="Z3901" s="4">
        <f t="shared" si="602"/>
        <v>62.5</v>
      </c>
      <c r="AA3901" t="s">
        <v>8313</v>
      </c>
      <c r="AB3901" t="s">
        <v>8314</v>
      </c>
      <c r="AC3901">
        <f>1</f>
        <v>1</v>
      </c>
    </row>
    <row r="3902" spans="1:29" ht="43.2" x14ac:dyDescent="0.3">
      <c r="A3902">
        <v>3900</v>
      </c>
      <c r="B3902" s="1" t="s">
        <v>3897</v>
      </c>
      <c r="C3902" s="1" t="s">
        <v>8008</v>
      </c>
      <c r="D3902">
        <v>2500</v>
      </c>
      <c r="E3902">
        <f>VLOOKUP(D3902,LU_A!$C$2:$D$13,1,TRUE)</f>
        <v>1000</v>
      </c>
      <c r="F3902" t="str">
        <f>VLOOKUP($D3902,LU_A!$C$2:$D$13,2,TRUE)</f>
        <v>SmB</v>
      </c>
      <c r="G3902">
        <v>135</v>
      </c>
      <c r="H3902" t="s">
        <v>8221</v>
      </c>
      <c r="I3902" t="s">
        <v>8224</v>
      </c>
      <c r="J3902" t="s">
        <v>8246</v>
      </c>
      <c r="K3902">
        <v>1433988791</v>
      </c>
      <c r="L3902" s="8">
        <f t="shared" si="600"/>
        <v>42166.092488425929</v>
      </c>
      <c r="M3902" s="8">
        <f t="shared" si="603"/>
        <v>42166</v>
      </c>
      <c r="N3902" s="9">
        <f t="shared" si="604"/>
        <v>9.2488425929332152E-2</v>
      </c>
      <c r="O3902">
        <v>1431396791</v>
      </c>
      <c r="P3902" s="8">
        <f t="shared" si="601"/>
        <v>42136.092488425929</v>
      </c>
      <c r="Q3902" s="8">
        <f t="shared" si="605"/>
        <v>42136</v>
      </c>
      <c r="R3902" s="9">
        <f t="shared" si="606"/>
        <v>9.2488425929332152E-2</v>
      </c>
      <c r="S3902" t="b">
        <v>0</v>
      </c>
      <c r="T3902">
        <v>5</v>
      </c>
      <c r="U3902" t="str">
        <f t="shared" si="607"/>
        <v/>
      </c>
      <c r="V3902">
        <f t="shared" si="608"/>
        <v>5</v>
      </c>
      <c r="W3902" t="b">
        <v>0</v>
      </c>
      <c r="X3902" t="s">
        <v>8269</v>
      </c>
      <c r="Y3902" s="3">
        <f t="shared" si="609"/>
        <v>5.3999999999999999E-2</v>
      </c>
      <c r="Z3902" s="4">
        <f t="shared" si="602"/>
        <v>27</v>
      </c>
      <c r="AA3902" t="s">
        <v>8313</v>
      </c>
      <c r="AB3902" t="s">
        <v>8314</v>
      </c>
      <c r="AC3902">
        <f>1</f>
        <v>1</v>
      </c>
    </row>
    <row r="3903" spans="1:29" ht="43.2" x14ac:dyDescent="0.3">
      <c r="A3903">
        <v>3901</v>
      </c>
      <c r="B3903" s="1" t="s">
        <v>3898</v>
      </c>
      <c r="C3903" s="1" t="s">
        <v>8009</v>
      </c>
      <c r="D3903">
        <v>3000</v>
      </c>
      <c r="E3903">
        <f>VLOOKUP(D3903,LU_A!$C$2:$D$13,1,TRUE)</f>
        <v>1000</v>
      </c>
      <c r="F3903" t="str">
        <f>VLOOKUP($D3903,LU_A!$C$2:$D$13,2,TRUE)</f>
        <v>SmB</v>
      </c>
      <c r="G3903">
        <v>25</v>
      </c>
      <c r="H3903" t="s">
        <v>8221</v>
      </c>
      <c r="I3903" t="s">
        <v>8224</v>
      </c>
      <c r="J3903" t="s">
        <v>8246</v>
      </c>
      <c r="K3903">
        <v>1450554599</v>
      </c>
      <c r="L3903" s="8">
        <f t="shared" si="600"/>
        <v>42357.826377314821</v>
      </c>
      <c r="M3903" s="8">
        <f t="shared" si="603"/>
        <v>42357</v>
      </c>
      <c r="N3903" s="9">
        <f t="shared" si="604"/>
        <v>0.82637731482100207</v>
      </c>
      <c r="O3903">
        <v>1447098599</v>
      </c>
      <c r="P3903" s="8">
        <f t="shared" si="601"/>
        <v>42317.826377314821</v>
      </c>
      <c r="Q3903" s="8">
        <f t="shared" si="605"/>
        <v>42317</v>
      </c>
      <c r="R3903" s="9">
        <f t="shared" si="606"/>
        <v>0.82637731482100207</v>
      </c>
      <c r="S3903" t="b">
        <v>0</v>
      </c>
      <c r="T3903">
        <v>1</v>
      </c>
      <c r="U3903" t="str">
        <f t="shared" si="607"/>
        <v/>
      </c>
      <c r="V3903">
        <f t="shared" si="608"/>
        <v>1</v>
      </c>
      <c r="W3903" t="b">
        <v>0</v>
      </c>
      <c r="X3903" t="s">
        <v>8269</v>
      </c>
      <c r="Y3903" s="3">
        <f t="shared" si="609"/>
        <v>8.3333333333333332E-3</v>
      </c>
      <c r="Z3903" s="4">
        <f t="shared" si="602"/>
        <v>25</v>
      </c>
      <c r="AA3903" t="s">
        <v>8313</v>
      </c>
      <c r="AB3903" t="s">
        <v>8314</v>
      </c>
      <c r="AC3903">
        <f>1</f>
        <v>1</v>
      </c>
    </row>
    <row r="3904" spans="1:29" ht="43.2" x14ac:dyDescent="0.3">
      <c r="A3904">
        <v>3902</v>
      </c>
      <c r="B3904" s="1" t="s">
        <v>3899</v>
      </c>
      <c r="C3904" s="1" t="s">
        <v>8010</v>
      </c>
      <c r="D3904">
        <v>3000</v>
      </c>
      <c r="E3904">
        <f>VLOOKUP(D3904,LU_A!$C$2:$D$13,1,TRUE)</f>
        <v>1000</v>
      </c>
      <c r="F3904" t="str">
        <f>VLOOKUP($D3904,LU_A!$C$2:$D$13,2,TRUE)</f>
        <v>SmB</v>
      </c>
      <c r="G3904">
        <v>1465</v>
      </c>
      <c r="H3904" t="s">
        <v>8221</v>
      </c>
      <c r="I3904" t="s">
        <v>8225</v>
      </c>
      <c r="J3904" t="s">
        <v>8247</v>
      </c>
      <c r="K3904">
        <v>1479125642</v>
      </c>
      <c r="L3904" s="8">
        <f t="shared" si="600"/>
        <v>42688.509745370371</v>
      </c>
      <c r="M3904" s="8">
        <f t="shared" si="603"/>
        <v>42688</v>
      </c>
      <c r="N3904" s="9">
        <f t="shared" si="604"/>
        <v>0.50974537037109258</v>
      </c>
      <c r="O3904">
        <v>1476962042</v>
      </c>
      <c r="P3904" s="8">
        <f t="shared" si="601"/>
        <v>42663.468078703707</v>
      </c>
      <c r="Q3904" s="8">
        <f t="shared" si="605"/>
        <v>42663</v>
      </c>
      <c r="R3904" s="9">
        <f t="shared" si="606"/>
        <v>0.46807870370685123</v>
      </c>
      <c r="S3904" t="b">
        <v>0</v>
      </c>
      <c r="T3904">
        <v>31</v>
      </c>
      <c r="U3904" t="str">
        <f t="shared" si="607"/>
        <v/>
      </c>
      <c r="V3904">
        <f t="shared" si="608"/>
        <v>31</v>
      </c>
      <c r="W3904" t="b">
        <v>0</v>
      </c>
      <c r="X3904" t="s">
        <v>8269</v>
      </c>
      <c r="Y3904" s="3">
        <f t="shared" si="609"/>
        <v>0.48833333333333334</v>
      </c>
      <c r="Z3904" s="4">
        <f t="shared" si="602"/>
        <v>47.258064516129032</v>
      </c>
      <c r="AA3904" t="s">
        <v>8313</v>
      </c>
      <c r="AB3904" t="s">
        <v>8314</v>
      </c>
      <c r="AC3904">
        <f>1</f>
        <v>1</v>
      </c>
    </row>
    <row r="3905" spans="1:29" ht="57.6" x14ac:dyDescent="0.3">
      <c r="A3905">
        <v>3903</v>
      </c>
      <c r="B3905" s="1" t="s">
        <v>3900</v>
      </c>
      <c r="C3905" s="1" t="s">
        <v>8011</v>
      </c>
      <c r="D3905">
        <v>1500</v>
      </c>
      <c r="E3905">
        <f>VLOOKUP(D3905,LU_A!$C$2:$D$13,1,TRUE)</f>
        <v>1000</v>
      </c>
      <c r="F3905" t="str">
        <f>VLOOKUP($D3905,LU_A!$C$2:$D$13,2,TRUE)</f>
        <v>SmB</v>
      </c>
      <c r="G3905">
        <v>0</v>
      </c>
      <c r="H3905" t="s">
        <v>8221</v>
      </c>
      <c r="I3905" t="s">
        <v>8224</v>
      </c>
      <c r="J3905" t="s">
        <v>8246</v>
      </c>
      <c r="K3905">
        <v>1439581080</v>
      </c>
      <c r="L3905" s="8">
        <f t="shared" si="600"/>
        <v>42230.818055555559</v>
      </c>
      <c r="M3905" s="8">
        <f t="shared" si="603"/>
        <v>42230</v>
      </c>
      <c r="N3905" s="9">
        <f t="shared" si="604"/>
        <v>0.81805555555911269</v>
      </c>
      <c r="O3905">
        <v>1435709765</v>
      </c>
      <c r="P3905" s="8">
        <f t="shared" si="601"/>
        <v>42186.01116898148</v>
      </c>
      <c r="Q3905" s="8">
        <f t="shared" si="605"/>
        <v>42186</v>
      </c>
      <c r="R3905" s="9">
        <f t="shared" si="606"/>
        <v>1.116898148029577E-2</v>
      </c>
      <c r="S3905" t="b">
        <v>0</v>
      </c>
      <c r="T3905">
        <v>0</v>
      </c>
      <c r="U3905" t="str">
        <f t="shared" si="607"/>
        <v/>
      </c>
      <c r="V3905">
        <f t="shared" si="608"/>
        <v>0</v>
      </c>
      <c r="W3905" t="b">
        <v>0</v>
      </c>
      <c r="X3905" t="s">
        <v>8269</v>
      </c>
      <c r="Y3905" s="3">
        <f t="shared" si="609"/>
        <v>0</v>
      </c>
      <c r="Z3905" s="4" t="str">
        <f t="shared" si="602"/>
        <v xml:space="preserve"> </v>
      </c>
      <c r="AA3905" t="s">
        <v>8313</v>
      </c>
      <c r="AB3905" t="s">
        <v>8314</v>
      </c>
      <c r="AC3905">
        <f>1</f>
        <v>1</v>
      </c>
    </row>
    <row r="3906" spans="1:29" ht="28.8" x14ac:dyDescent="0.3">
      <c r="A3906">
        <v>3904</v>
      </c>
      <c r="B3906" s="1" t="s">
        <v>3901</v>
      </c>
      <c r="C3906" s="1" t="s">
        <v>8012</v>
      </c>
      <c r="D3906">
        <v>10000</v>
      </c>
      <c r="E3906">
        <f>VLOOKUP(D3906,LU_A!$C$2:$D$13,1,TRUE)</f>
        <v>10000</v>
      </c>
      <c r="F3906" t="str">
        <f>VLOOKUP($D3906,LU_A!$C$2:$D$13,2,TRUE)</f>
        <v>SmD</v>
      </c>
      <c r="G3906">
        <v>3</v>
      </c>
      <c r="H3906" t="s">
        <v>8221</v>
      </c>
      <c r="I3906" t="s">
        <v>8224</v>
      </c>
      <c r="J3906" t="s">
        <v>8246</v>
      </c>
      <c r="K3906">
        <v>1429074240</v>
      </c>
      <c r="L3906" s="8">
        <f t="shared" ref="L3906:L3969" si="610">(((K3906/60)/60)/24)+DATE(1970,1,1)</f>
        <v>42109.211111111115</v>
      </c>
      <c r="M3906" s="8">
        <f t="shared" si="603"/>
        <v>42109</v>
      </c>
      <c r="N3906" s="9">
        <f t="shared" si="604"/>
        <v>0.211111111115315</v>
      </c>
      <c r="O3906">
        <v>1427866200</v>
      </c>
      <c r="P3906" s="8">
        <f t="shared" ref="P3906:P3969" si="611">(((O3906/60)/60)/24)+DATE(1970,1,1)</f>
        <v>42095.229166666672</v>
      </c>
      <c r="Q3906" s="8">
        <f t="shared" si="605"/>
        <v>42095</v>
      </c>
      <c r="R3906" s="9">
        <f t="shared" si="606"/>
        <v>0.22916666667151731</v>
      </c>
      <c r="S3906" t="b">
        <v>0</v>
      </c>
      <c r="T3906">
        <v>2</v>
      </c>
      <c r="U3906" t="str">
        <f t="shared" si="607"/>
        <v/>
      </c>
      <c r="V3906">
        <f t="shared" si="608"/>
        <v>2</v>
      </c>
      <c r="W3906" t="b">
        <v>0</v>
      </c>
      <c r="X3906" t="s">
        <v>8269</v>
      </c>
      <c r="Y3906" s="3">
        <f t="shared" si="609"/>
        <v>2.9999999999999997E-4</v>
      </c>
      <c r="Z3906" s="4">
        <f t="shared" ref="Z3906:Z3969" si="612">IFERROR(G3906/T3906," ")</f>
        <v>1.5</v>
      </c>
      <c r="AA3906" t="s">
        <v>8313</v>
      </c>
      <c r="AB3906" t="s">
        <v>8314</v>
      </c>
      <c r="AC3906">
        <f>1</f>
        <v>1</v>
      </c>
    </row>
    <row r="3907" spans="1:29" ht="43.2" x14ac:dyDescent="0.3">
      <c r="A3907">
        <v>3905</v>
      </c>
      <c r="B3907" s="1" t="s">
        <v>3902</v>
      </c>
      <c r="C3907" s="1" t="s">
        <v>8013</v>
      </c>
      <c r="D3907">
        <v>1500</v>
      </c>
      <c r="E3907">
        <f>VLOOKUP(D3907,LU_A!$C$2:$D$13,1,TRUE)</f>
        <v>1000</v>
      </c>
      <c r="F3907" t="str">
        <f>VLOOKUP($D3907,LU_A!$C$2:$D$13,2,TRUE)</f>
        <v>SmB</v>
      </c>
      <c r="G3907">
        <v>173</v>
      </c>
      <c r="H3907" t="s">
        <v>8221</v>
      </c>
      <c r="I3907" t="s">
        <v>8225</v>
      </c>
      <c r="J3907" t="s">
        <v>8247</v>
      </c>
      <c r="K3907">
        <v>1434063600</v>
      </c>
      <c r="L3907" s="8">
        <f t="shared" si="610"/>
        <v>42166.958333333328</v>
      </c>
      <c r="M3907" s="8">
        <f t="shared" ref="M3907:M3970" si="613">INT(L3907)</f>
        <v>42166</v>
      </c>
      <c r="N3907" s="9">
        <f t="shared" ref="N3907:N3970" si="614">L3907-M3907</f>
        <v>0.95833333332848269</v>
      </c>
      <c r="O3907">
        <v>1430405903</v>
      </c>
      <c r="P3907" s="8">
        <f t="shared" si="611"/>
        <v>42124.623877314814</v>
      </c>
      <c r="Q3907" s="8">
        <f t="shared" ref="Q3907:Q3970" si="615">INT(P3907)</f>
        <v>42124</v>
      </c>
      <c r="R3907" s="9">
        <f t="shared" ref="R3907:R3970" si="616">P3907-Q3907</f>
        <v>0.62387731481430819</v>
      </c>
      <c r="S3907" t="b">
        <v>0</v>
      </c>
      <c r="T3907">
        <v>7</v>
      </c>
      <c r="U3907" t="str">
        <f t="shared" ref="U3907:U3970" si="617">IF(H3907="successful",T3907,"")</f>
        <v/>
      </c>
      <c r="V3907">
        <f t="shared" ref="V3907:V3970" si="618">IF(H3907="failed",T3907,"")</f>
        <v>7</v>
      </c>
      <c r="W3907" t="b">
        <v>0</v>
      </c>
      <c r="X3907" t="s">
        <v>8269</v>
      </c>
      <c r="Y3907" s="3">
        <f t="shared" ref="Y3907:Y3970" si="619">G3907/D3907</f>
        <v>0.11533333333333333</v>
      </c>
      <c r="Z3907" s="4">
        <f t="shared" si="612"/>
        <v>24.714285714285715</v>
      </c>
      <c r="AA3907" t="s">
        <v>8313</v>
      </c>
      <c r="AB3907" t="s">
        <v>8314</v>
      </c>
      <c r="AC3907">
        <f>1</f>
        <v>1</v>
      </c>
    </row>
    <row r="3908" spans="1:29" ht="43.2" x14ac:dyDescent="0.3">
      <c r="A3908">
        <v>3906</v>
      </c>
      <c r="B3908" s="1" t="s">
        <v>3903</v>
      </c>
      <c r="C3908" s="1" t="s">
        <v>8014</v>
      </c>
      <c r="D3908">
        <v>1500</v>
      </c>
      <c r="E3908">
        <f>VLOOKUP(D3908,LU_A!$C$2:$D$13,1,TRUE)</f>
        <v>1000</v>
      </c>
      <c r="F3908" t="str">
        <f>VLOOKUP($D3908,LU_A!$C$2:$D$13,2,TRUE)</f>
        <v>SmB</v>
      </c>
      <c r="G3908">
        <v>1010</v>
      </c>
      <c r="H3908" t="s">
        <v>8221</v>
      </c>
      <c r="I3908" t="s">
        <v>8225</v>
      </c>
      <c r="J3908" t="s">
        <v>8247</v>
      </c>
      <c r="K3908">
        <v>1435325100</v>
      </c>
      <c r="L3908" s="8">
        <f t="shared" si="610"/>
        <v>42181.559027777781</v>
      </c>
      <c r="M3908" s="8">
        <f t="shared" si="613"/>
        <v>42181</v>
      </c>
      <c r="N3908" s="9">
        <f t="shared" si="614"/>
        <v>0.55902777778101154</v>
      </c>
      <c r="O3908">
        <v>1432072893</v>
      </c>
      <c r="P3908" s="8">
        <f t="shared" si="611"/>
        <v>42143.917743055557</v>
      </c>
      <c r="Q3908" s="8">
        <f t="shared" si="615"/>
        <v>42143</v>
      </c>
      <c r="R3908" s="9">
        <f t="shared" si="616"/>
        <v>0.91774305555736646</v>
      </c>
      <c r="S3908" t="b">
        <v>0</v>
      </c>
      <c r="T3908">
        <v>16</v>
      </c>
      <c r="U3908" t="str">
        <f t="shared" si="617"/>
        <v/>
      </c>
      <c r="V3908">
        <f t="shared" si="618"/>
        <v>16</v>
      </c>
      <c r="W3908" t="b">
        <v>0</v>
      </c>
      <c r="X3908" t="s">
        <v>8269</v>
      </c>
      <c r="Y3908" s="3">
        <f t="shared" si="619"/>
        <v>0.67333333333333334</v>
      </c>
      <c r="Z3908" s="4">
        <f t="shared" si="612"/>
        <v>63.125</v>
      </c>
      <c r="AA3908" t="s">
        <v>8313</v>
      </c>
      <c r="AB3908" t="s">
        <v>8314</v>
      </c>
      <c r="AC3908">
        <f>1</f>
        <v>1</v>
      </c>
    </row>
    <row r="3909" spans="1:29" ht="43.2" x14ac:dyDescent="0.3">
      <c r="A3909">
        <v>3907</v>
      </c>
      <c r="B3909" s="1" t="s">
        <v>3904</v>
      </c>
      <c r="C3909" s="1" t="s">
        <v>8015</v>
      </c>
      <c r="D3909">
        <v>1000</v>
      </c>
      <c r="E3909">
        <f>VLOOKUP(D3909,LU_A!$C$2:$D$13,1,TRUE)</f>
        <v>1000</v>
      </c>
      <c r="F3909" t="str">
        <f>VLOOKUP($D3909,LU_A!$C$2:$D$13,2,TRUE)</f>
        <v>SmB</v>
      </c>
      <c r="G3909">
        <v>153</v>
      </c>
      <c r="H3909" t="s">
        <v>8221</v>
      </c>
      <c r="I3909" t="s">
        <v>8224</v>
      </c>
      <c r="J3909" t="s">
        <v>8246</v>
      </c>
      <c r="K3909">
        <v>1414354080</v>
      </c>
      <c r="L3909" s="8">
        <f t="shared" si="610"/>
        <v>41938.838888888888</v>
      </c>
      <c r="M3909" s="8">
        <f t="shared" si="613"/>
        <v>41938</v>
      </c>
      <c r="N3909" s="9">
        <f t="shared" si="614"/>
        <v>0.83888888888759539</v>
      </c>
      <c r="O3909">
        <v>1411587606</v>
      </c>
      <c r="P3909" s="8">
        <f t="shared" si="611"/>
        <v>41906.819513888891</v>
      </c>
      <c r="Q3909" s="8">
        <f t="shared" si="615"/>
        <v>41906</v>
      </c>
      <c r="R3909" s="9">
        <f t="shared" si="616"/>
        <v>0.81951388889137888</v>
      </c>
      <c r="S3909" t="b">
        <v>0</v>
      </c>
      <c r="T3909">
        <v>4</v>
      </c>
      <c r="U3909" t="str">
        <f t="shared" si="617"/>
        <v/>
      </c>
      <c r="V3909">
        <f t="shared" si="618"/>
        <v>4</v>
      </c>
      <c r="W3909" t="b">
        <v>0</v>
      </c>
      <c r="X3909" t="s">
        <v>8269</v>
      </c>
      <c r="Y3909" s="3">
        <f t="shared" si="619"/>
        <v>0.153</v>
      </c>
      <c r="Z3909" s="4">
        <f t="shared" si="612"/>
        <v>38.25</v>
      </c>
      <c r="AA3909" t="s">
        <v>8313</v>
      </c>
      <c r="AB3909" t="s">
        <v>8314</v>
      </c>
      <c r="AC3909">
        <f>1</f>
        <v>1</v>
      </c>
    </row>
    <row r="3910" spans="1:29" ht="43.2" x14ac:dyDescent="0.3">
      <c r="A3910">
        <v>3908</v>
      </c>
      <c r="B3910" s="1" t="s">
        <v>3905</v>
      </c>
      <c r="C3910" s="1" t="s">
        <v>8016</v>
      </c>
      <c r="D3910">
        <v>750</v>
      </c>
      <c r="E3910">
        <f>VLOOKUP(D3910,LU_A!$C$2:$D$13,1,TRUE)</f>
        <v>0</v>
      </c>
      <c r="F3910" t="str">
        <f>VLOOKUP($D3910,LU_A!$C$2:$D$13,2,TRUE)</f>
        <v>SmA</v>
      </c>
      <c r="G3910">
        <v>65</v>
      </c>
      <c r="H3910" t="s">
        <v>8221</v>
      </c>
      <c r="I3910" t="s">
        <v>8224</v>
      </c>
      <c r="J3910" t="s">
        <v>8246</v>
      </c>
      <c r="K3910">
        <v>1406603696</v>
      </c>
      <c r="L3910" s="8">
        <f t="shared" si="610"/>
        <v>41849.135370370372</v>
      </c>
      <c r="M3910" s="8">
        <f t="shared" si="613"/>
        <v>41849</v>
      </c>
      <c r="N3910" s="9">
        <f t="shared" si="614"/>
        <v>0.13537037037167465</v>
      </c>
      <c r="O3910">
        <v>1405307696</v>
      </c>
      <c r="P3910" s="8">
        <f t="shared" si="611"/>
        <v>41834.135370370372</v>
      </c>
      <c r="Q3910" s="8">
        <f t="shared" si="615"/>
        <v>41834</v>
      </c>
      <c r="R3910" s="9">
        <f t="shared" si="616"/>
        <v>0.13537037037167465</v>
      </c>
      <c r="S3910" t="b">
        <v>0</v>
      </c>
      <c r="T3910">
        <v>4</v>
      </c>
      <c r="U3910" t="str">
        <f t="shared" si="617"/>
        <v/>
      </c>
      <c r="V3910">
        <f t="shared" si="618"/>
        <v>4</v>
      </c>
      <c r="W3910" t="b">
        <v>0</v>
      </c>
      <c r="X3910" t="s">
        <v>8269</v>
      </c>
      <c r="Y3910" s="3">
        <f t="shared" si="619"/>
        <v>8.666666666666667E-2</v>
      </c>
      <c r="Z3910" s="4">
        <f t="shared" si="612"/>
        <v>16.25</v>
      </c>
      <c r="AA3910" t="s">
        <v>8313</v>
      </c>
      <c r="AB3910" t="s">
        <v>8314</v>
      </c>
      <c r="AC3910">
        <f>1</f>
        <v>1</v>
      </c>
    </row>
    <row r="3911" spans="1:29" ht="43.2" x14ac:dyDescent="0.3">
      <c r="A3911">
        <v>3909</v>
      </c>
      <c r="B3911" s="1" t="s">
        <v>3906</v>
      </c>
      <c r="C3911" s="1" t="s">
        <v>8017</v>
      </c>
      <c r="D3911">
        <v>60000</v>
      </c>
      <c r="E3911">
        <f>VLOOKUP(D3911,LU_A!$C$2:$D$13,1,TRUE)</f>
        <v>50000</v>
      </c>
      <c r="F3911" t="str">
        <f>VLOOKUP($D3911,LU_A!$C$2:$D$13,2,TRUE)</f>
        <v>LgD</v>
      </c>
      <c r="G3911">
        <v>135</v>
      </c>
      <c r="H3911" t="s">
        <v>8221</v>
      </c>
      <c r="I3911" t="s">
        <v>8224</v>
      </c>
      <c r="J3911" t="s">
        <v>8246</v>
      </c>
      <c r="K3911">
        <v>1410424642</v>
      </c>
      <c r="L3911" s="8">
        <f t="shared" si="610"/>
        <v>41893.359282407408</v>
      </c>
      <c r="M3911" s="8">
        <f t="shared" si="613"/>
        <v>41893</v>
      </c>
      <c r="N3911" s="9">
        <f t="shared" si="614"/>
        <v>0.35928240740759065</v>
      </c>
      <c r="O3911">
        <v>1407832642</v>
      </c>
      <c r="P3911" s="8">
        <f t="shared" si="611"/>
        <v>41863.359282407408</v>
      </c>
      <c r="Q3911" s="8">
        <f t="shared" si="615"/>
        <v>41863</v>
      </c>
      <c r="R3911" s="9">
        <f t="shared" si="616"/>
        <v>0.35928240740759065</v>
      </c>
      <c r="S3911" t="b">
        <v>0</v>
      </c>
      <c r="T3911">
        <v>4</v>
      </c>
      <c r="U3911" t="str">
        <f t="shared" si="617"/>
        <v/>
      </c>
      <c r="V3911">
        <f t="shared" si="618"/>
        <v>4</v>
      </c>
      <c r="W3911" t="b">
        <v>0</v>
      </c>
      <c r="X3911" t="s">
        <v>8269</v>
      </c>
      <c r="Y3911" s="3">
        <f t="shared" si="619"/>
        <v>2.2499999999999998E-3</v>
      </c>
      <c r="Z3911" s="4">
        <f t="shared" si="612"/>
        <v>33.75</v>
      </c>
      <c r="AA3911" t="s">
        <v>8313</v>
      </c>
      <c r="AB3911" t="s">
        <v>8314</v>
      </c>
      <c r="AC3911">
        <f>1</f>
        <v>1</v>
      </c>
    </row>
    <row r="3912" spans="1:29" ht="43.2" x14ac:dyDescent="0.3">
      <c r="A3912">
        <v>3910</v>
      </c>
      <c r="B3912" s="1" t="s">
        <v>3907</v>
      </c>
      <c r="C3912" s="1" t="s">
        <v>8018</v>
      </c>
      <c r="D3912">
        <v>6000</v>
      </c>
      <c r="E3912">
        <f>VLOOKUP(D3912,LU_A!$C$2:$D$13,1,TRUE)</f>
        <v>5000</v>
      </c>
      <c r="F3912" t="str">
        <f>VLOOKUP($D3912,LU_A!$C$2:$D$13,2,TRUE)</f>
        <v>SmC</v>
      </c>
      <c r="G3912">
        <v>185</v>
      </c>
      <c r="H3912" t="s">
        <v>8221</v>
      </c>
      <c r="I3912" t="s">
        <v>8224</v>
      </c>
      <c r="J3912" t="s">
        <v>8246</v>
      </c>
      <c r="K3912">
        <v>1441649397</v>
      </c>
      <c r="L3912" s="8">
        <f t="shared" si="610"/>
        <v>42254.756909722222</v>
      </c>
      <c r="M3912" s="8">
        <f t="shared" si="613"/>
        <v>42254</v>
      </c>
      <c r="N3912" s="9">
        <f t="shared" si="614"/>
        <v>0.75690972222218988</v>
      </c>
      <c r="O3912">
        <v>1439057397</v>
      </c>
      <c r="P3912" s="8">
        <f t="shared" si="611"/>
        <v>42224.756909722222</v>
      </c>
      <c r="Q3912" s="8">
        <f t="shared" si="615"/>
        <v>42224</v>
      </c>
      <c r="R3912" s="9">
        <f t="shared" si="616"/>
        <v>0.75690972222218988</v>
      </c>
      <c r="S3912" t="b">
        <v>0</v>
      </c>
      <c r="T3912">
        <v>3</v>
      </c>
      <c r="U3912" t="str">
        <f t="shared" si="617"/>
        <v/>
      </c>
      <c r="V3912">
        <f t="shared" si="618"/>
        <v>3</v>
      </c>
      <c r="W3912" t="b">
        <v>0</v>
      </c>
      <c r="X3912" t="s">
        <v>8269</v>
      </c>
      <c r="Y3912" s="3">
        <f t="shared" si="619"/>
        <v>3.0833333333333334E-2</v>
      </c>
      <c r="Z3912" s="4">
        <f t="shared" si="612"/>
        <v>61.666666666666664</v>
      </c>
      <c r="AA3912" t="s">
        <v>8313</v>
      </c>
      <c r="AB3912" t="s">
        <v>8314</v>
      </c>
      <c r="AC3912">
        <f>1</f>
        <v>1</v>
      </c>
    </row>
    <row r="3913" spans="1:29" ht="43.2" x14ac:dyDescent="0.3">
      <c r="A3913">
        <v>3911</v>
      </c>
      <c r="B3913" s="1" t="s">
        <v>3908</v>
      </c>
      <c r="C3913" s="1" t="s">
        <v>8019</v>
      </c>
      <c r="D3913">
        <v>8000</v>
      </c>
      <c r="E3913">
        <f>VLOOKUP(D3913,LU_A!$C$2:$D$13,1,TRUE)</f>
        <v>5000</v>
      </c>
      <c r="F3913" t="str">
        <f>VLOOKUP($D3913,LU_A!$C$2:$D$13,2,TRUE)</f>
        <v>SmC</v>
      </c>
      <c r="G3913">
        <v>2993</v>
      </c>
      <c r="H3913" t="s">
        <v>8221</v>
      </c>
      <c r="I3913" t="s">
        <v>8224</v>
      </c>
      <c r="J3913" t="s">
        <v>8246</v>
      </c>
      <c r="K3913">
        <v>1417033777</v>
      </c>
      <c r="L3913" s="8">
        <f t="shared" si="610"/>
        <v>41969.853900462964</v>
      </c>
      <c r="M3913" s="8">
        <f t="shared" si="613"/>
        <v>41969</v>
      </c>
      <c r="N3913" s="9">
        <f t="shared" si="614"/>
        <v>0.85390046296379296</v>
      </c>
      <c r="O3913">
        <v>1414438177</v>
      </c>
      <c r="P3913" s="8">
        <f t="shared" si="611"/>
        <v>41939.8122337963</v>
      </c>
      <c r="Q3913" s="8">
        <f t="shared" si="615"/>
        <v>41939</v>
      </c>
      <c r="R3913" s="9">
        <f t="shared" si="616"/>
        <v>0.81223379629955161</v>
      </c>
      <c r="S3913" t="b">
        <v>0</v>
      </c>
      <c r="T3913">
        <v>36</v>
      </c>
      <c r="U3913" t="str">
        <f t="shared" si="617"/>
        <v/>
      </c>
      <c r="V3913">
        <f t="shared" si="618"/>
        <v>36</v>
      </c>
      <c r="W3913" t="b">
        <v>0</v>
      </c>
      <c r="X3913" t="s">
        <v>8269</v>
      </c>
      <c r="Y3913" s="3">
        <f t="shared" si="619"/>
        <v>0.37412499999999999</v>
      </c>
      <c r="Z3913" s="4">
        <f t="shared" si="612"/>
        <v>83.138888888888886</v>
      </c>
      <c r="AA3913" t="s">
        <v>8313</v>
      </c>
      <c r="AB3913" t="s">
        <v>8314</v>
      </c>
      <c r="AC3913">
        <f>1</f>
        <v>1</v>
      </c>
    </row>
    <row r="3914" spans="1:29" ht="43.2" x14ac:dyDescent="0.3">
      <c r="A3914">
        <v>3912</v>
      </c>
      <c r="B3914" s="1" t="s">
        <v>3909</v>
      </c>
      <c r="C3914" s="1" t="s">
        <v>8020</v>
      </c>
      <c r="D3914">
        <v>15000</v>
      </c>
      <c r="E3914">
        <f>VLOOKUP(D3914,LU_A!$C$2:$D$13,1,TRUE)</f>
        <v>15000</v>
      </c>
      <c r="F3914" t="str">
        <f>VLOOKUP($D3914,LU_A!$C$2:$D$13,2,TRUE)</f>
        <v>MedA</v>
      </c>
      <c r="G3914">
        <v>1</v>
      </c>
      <c r="H3914" t="s">
        <v>8221</v>
      </c>
      <c r="I3914" t="s">
        <v>8224</v>
      </c>
      <c r="J3914" t="s">
        <v>8246</v>
      </c>
      <c r="K3914">
        <v>1429936500</v>
      </c>
      <c r="L3914" s="8">
        <f t="shared" si="610"/>
        <v>42119.190972222219</v>
      </c>
      <c r="M3914" s="8">
        <f t="shared" si="613"/>
        <v>42119</v>
      </c>
      <c r="N3914" s="9">
        <f t="shared" si="614"/>
        <v>0.19097222221898846</v>
      </c>
      <c r="O3914">
        <v>1424759330</v>
      </c>
      <c r="P3914" s="8">
        <f t="shared" si="611"/>
        <v>42059.270023148143</v>
      </c>
      <c r="Q3914" s="8">
        <f t="shared" si="615"/>
        <v>42059</v>
      </c>
      <c r="R3914" s="9">
        <f t="shared" si="616"/>
        <v>0.27002314814308193</v>
      </c>
      <c r="S3914" t="b">
        <v>0</v>
      </c>
      <c r="T3914">
        <v>1</v>
      </c>
      <c r="U3914" t="str">
        <f t="shared" si="617"/>
        <v/>
      </c>
      <c r="V3914">
        <f t="shared" si="618"/>
        <v>1</v>
      </c>
      <c r="W3914" t="b">
        <v>0</v>
      </c>
      <c r="X3914" t="s">
        <v>8269</v>
      </c>
      <c r="Y3914" s="3">
        <f t="shared" si="619"/>
        <v>6.666666666666667E-5</v>
      </c>
      <c r="Z3914" s="4">
        <f t="shared" si="612"/>
        <v>1</v>
      </c>
      <c r="AA3914" t="s">
        <v>8313</v>
      </c>
      <c r="AB3914" t="s">
        <v>8314</v>
      </c>
      <c r="AC3914">
        <f>1</f>
        <v>1</v>
      </c>
    </row>
    <row r="3915" spans="1:29" ht="43.2" x14ac:dyDescent="0.3">
      <c r="A3915">
        <v>3913</v>
      </c>
      <c r="B3915" s="1" t="s">
        <v>3910</v>
      </c>
      <c r="C3915" s="1" t="s">
        <v>8021</v>
      </c>
      <c r="D3915">
        <v>10000</v>
      </c>
      <c r="E3915">
        <f>VLOOKUP(D3915,LU_A!$C$2:$D$13,1,TRUE)</f>
        <v>10000</v>
      </c>
      <c r="F3915" t="str">
        <f>VLOOKUP($D3915,LU_A!$C$2:$D$13,2,TRUE)</f>
        <v>SmD</v>
      </c>
      <c r="G3915">
        <v>1000</v>
      </c>
      <c r="H3915" t="s">
        <v>8221</v>
      </c>
      <c r="I3915" t="s">
        <v>8224</v>
      </c>
      <c r="J3915" t="s">
        <v>8246</v>
      </c>
      <c r="K3915">
        <v>1448863449</v>
      </c>
      <c r="L3915" s="8">
        <f t="shared" si="610"/>
        <v>42338.252881944441</v>
      </c>
      <c r="M3915" s="8">
        <f t="shared" si="613"/>
        <v>42338</v>
      </c>
      <c r="N3915" s="9">
        <f t="shared" si="614"/>
        <v>0.25288194444146939</v>
      </c>
      <c r="O3915">
        <v>1446267849</v>
      </c>
      <c r="P3915" s="8">
        <f t="shared" si="611"/>
        <v>42308.211215277777</v>
      </c>
      <c r="Q3915" s="8">
        <f t="shared" si="615"/>
        <v>42308</v>
      </c>
      <c r="R3915" s="9">
        <f t="shared" si="616"/>
        <v>0.21121527777722804</v>
      </c>
      <c r="S3915" t="b">
        <v>0</v>
      </c>
      <c r="T3915">
        <v>7</v>
      </c>
      <c r="U3915" t="str">
        <f t="shared" si="617"/>
        <v/>
      </c>
      <c r="V3915">
        <f t="shared" si="618"/>
        <v>7</v>
      </c>
      <c r="W3915" t="b">
        <v>0</v>
      </c>
      <c r="X3915" t="s">
        <v>8269</v>
      </c>
      <c r="Y3915" s="3">
        <f t="shared" si="619"/>
        <v>0.1</v>
      </c>
      <c r="Z3915" s="4">
        <f t="shared" si="612"/>
        <v>142.85714285714286</v>
      </c>
      <c r="AA3915" t="s">
        <v>8313</v>
      </c>
      <c r="AB3915" t="s">
        <v>8314</v>
      </c>
      <c r="AC3915">
        <f>1</f>
        <v>1</v>
      </c>
    </row>
    <row r="3916" spans="1:29" ht="43.2" x14ac:dyDescent="0.3">
      <c r="A3916">
        <v>3914</v>
      </c>
      <c r="B3916" s="1" t="s">
        <v>3911</v>
      </c>
      <c r="C3916" s="1" t="s">
        <v>8022</v>
      </c>
      <c r="D3916">
        <v>2500</v>
      </c>
      <c r="E3916">
        <f>VLOOKUP(D3916,LU_A!$C$2:$D$13,1,TRUE)</f>
        <v>1000</v>
      </c>
      <c r="F3916" t="str">
        <f>VLOOKUP($D3916,LU_A!$C$2:$D$13,2,TRUE)</f>
        <v>SmB</v>
      </c>
      <c r="G3916">
        <v>909</v>
      </c>
      <c r="H3916" t="s">
        <v>8221</v>
      </c>
      <c r="I3916" t="s">
        <v>8225</v>
      </c>
      <c r="J3916" t="s">
        <v>8247</v>
      </c>
      <c r="K3916">
        <v>1431298740</v>
      </c>
      <c r="L3916" s="8">
        <f t="shared" si="610"/>
        <v>42134.957638888889</v>
      </c>
      <c r="M3916" s="8">
        <f t="shared" si="613"/>
        <v>42134</v>
      </c>
      <c r="N3916" s="9">
        <f t="shared" si="614"/>
        <v>0.95763888888905058</v>
      </c>
      <c r="O3916">
        <v>1429558756</v>
      </c>
      <c r="P3916" s="8">
        <f t="shared" si="611"/>
        <v>42114.818935185183</v>
      </c>
      <c r="Q3916" s="8">
        <f t="shared" si="615"/>
        <v>42114</v>
      </c>
      <c r="R3916" s="9">
        <f t="shared" si="616"/>
        <v>0.8189351851833635</v>
      </c>
      <c r="S3916" t="b">
        <v>0</v>
      </c>
      <c r="T3916">
        <v>27</v>
      </c>
      <c r="U3916" t="str">
        <f t="shared" si="617"/>
        <v/>
      </c>
      <c r="V3916">
        <f t="shared" si="618"/>
        <v>27</v>
      </c>
      <c r="W3916" t="b">
        <v>0</v>
      </c>
      <c r="X3916" t="s">
        <v>8269</v>
      </c>
      <c r="Y3916" s="3">
        <f t="shared" si="619"/>
        <v>0.36359999999999998</v>
      </c>
      <c r="Z3916" s="4">
        <f t="shared" si="612"/>
        <v>33.666666666666664</v>
      </c>
      <c r="AA3916" t="s">
        <v>8313</v>
      </c>
      <c r="AB3916" t="s">
        <v>8314</v>
      </c>
      <c r="AC3916">
        <f>1</f>
        <v>1</v>
      </c>
    </row>
    <row r="3917" spans="1:29" ht="43.2" x14ac:dyDescent="0.3">
      <c r="A3917">
        <v>3915</v>
      </c>
      <c r="B3917" s="1" t="s">
        <v>3912</v>
      </c>
      <c r="C3917" s="1" t="s">
        <v>8023</v>
      </c>
      <c r="D3917">
        <v>1500</v>
      </c>
      <c r="E3917">
        <f>VLOOKUP(D3917,LU_A!$C$2:$D$13,1,TRUE)</f>
        <v>1000</v>
      </c>
      <c r="F3917" t="str">
        <f>VLOOKUP($D3917,LU_A!$C$2:$D$13,2,TRUE)</f>
        <v>SmB</v>
      </c>
      <c r="G3917">
        <v>5</v>
      </c>
      <c r="H3917" t="s">
        <v>8221</v>
      </c>
      <c r="I3917" t="s">
        <v>8225</v>
      </c>
      <c r="J3917" t="s">
        <v>8247</v>
      </c>
      <c r="K3917">
        <v>1464824309</v>
      </c>
      <c r="L3917" s="8">
        <f t="shared" si="610"/>
        <v>42522.98505787037</v>
      </c>
      <c r="M3917" s="8">
        <f t="shared" si="613"/>
        <v>42522</v>
      </c>
      <c r="N3917" s="9">
        <f t="shared" si="614"/>
        <v>0.98505787036992842</v>
      </c>
      <c r="O3917">
        <v>1462232309</v>
      </c>
      <c r="P3917" s="8">
        <f t="shared" si="611"/>
        <v>42492.98505787037</v>
      </c>
      <c r="Q3917" s="8">
        <f t="shared" si="615"/>
        <v>42492</v>
      </c>
      <c r="R3917" s="9">
        <f t="shared" si="616"/>
        <v>0.98505787036992842</v>
      </c>
      <c r="S3917" t="b">
        <v>0</v>
      </c>
      <c r="T3917">
        <v>1</v>
      </c>
      <c r="U3917" t="str">
        <f t="shared" si="617"/>
        <v/>
      </c>
      <c r="V3917">
        <f t="shared" si="618"/>
        <v>1</v>
      </c>
      <c r="W3917" t="b">
        <v>0</v>
      </c>
      <c r="X3917" t="s">
        <v>8269</v>
      </c>
      <c r="Y3917" s="3">
        <f t="shared" si="619"/>
        <v>3.3333333333333335E-3</v>
      </c>
      <c r="Z3917" s="4">
        <f t="shared" si="612"/>
        <v>5</v>
      </c>
      <c r="AA3917" t="s">
        <v>8313</v>
      </c>
      <c r="AB3917" t="s">
        <v>8314</v>
      </c>
      <c r="AC3917">
        <f>1</f>
        <v>1</v>
      </c>
    </row>
    <row r="3918" spans="1:29" ht="43.2" x14ac:dyDescent="0.3">
      <c r="A3918">
        <v>3916</v>
      </c>
      <c r="B3918" s="1" t="s">
        <v>3913</v>
      </c>
      <c r="C3918" s="1" t="s">
        <v>8024</v>
      </c>
      <c r="D3918">
        <v>2000</v>
      </c>
      <c r="E3918">
        <f>VLOOKUP(D3918,LU_A!$C$2:$D$13,1,TRUE)</f>
        <v>1000</v>
      </c>
      <c r="F3918" t="str">
        <f>VLOOKUP($D3918,LU_A!$C$2:$D$13,2,TRUE)</f>
        <v>SmB</v>
      </c>
      <c r="G3918">
        <v>0</v>
      </c>
      <c r="H3918" t="s">
        <v>8221</v>
      </c>
      <c r="I3918" t="s">
        <v>8232</v>
      </c>
      <c r="J3918" t="s">
        <v>8253</v>
      </c>
      <c r="K3918">
        <v>1464952752</v>
      </c>
      <c r="L3918" s="8">
        <f t="shared" si="610"/>
        <v>42524.471666666665</v>
      </c>
      <c r="M3918" s="8">
        <f t="shared" si="613"/>
        <v>42524</v>
      </c>
      <c r="N3918" s="9">
        <f t="shared" si="614"/>
        <v>0.47166666666453239</v>
      </c>
      <c r="O3918">
        <v>1462360752</v>
      </c>
      <c r="P3918" s="8">
        <f t="shared" si="611"/>
        <v>42494.471666666665</v>
      </c>
      <c r="Q3918" s="8">
        <f t="shared" si="615"/>
        <v>42494</v>
      </c>
      <c r="R3918" s="9">
        <f t="shared" si="616"/>
        <v>0.47166666666453239</v>
      </c>
      <c r="S3918" t="b">
        <v>0</v>
      </c>
      <c r="T3918">
        <v>0</v>
      </c>
      <c r="U3918" t="str">
        <f t="shared" si="617"/>
        <v/>
      </c>
      <c r="V3918">
        <f t="shared" si="618"/>
        <v>0</v>
      </c>
      <c r="W3918" t="b">
        <v>0</v>
      </c>
      <c r="X3918" t="s">
        <v>8269</v>
      </c>
      <c r="Y3918" s="3">
        <f t="shared" si="619"/>
        <v>0</v>
      </c>
      <c r="Z3918" s="4" t="str">
        <f t="shared" si="612"/>
        <v xml:space="preserve"> </v>
      </c>
      <c r="AA3918" t="s">
        <v>8313</v>
      </c>
      <c r="AB3918" t="s">
        <v>8314</v>
      </c>
      <c r="AC3918">
        <f>1</f>
        <v>1</v>
      </c>
    </row>
    <row r="3919" spans="1:29" ht="43.2" x14ac:dyDescent="0.3">
      <c r="A3919">
        <v>3917</v>
      </c>
      <c r="B3919" s="1" t="s">
        <v>3914</v>
      </c>
      <c r="C3919" s="1" t="s">
        <v>8025</v>
      </c>
      <c r="D3919">
        <v>3500</v>
      </c>
      <c r="E3919">
        <f>VLOOKUP(D3919,LU_A!$C$2:$D$13,1,TRUE)</f>
        <v>1000</v>
      </c>
      <c r="F3919" t="str">
        <f>VLOOKUP($D3919,LU_A!$C$2:$D$13,2,TRUE)</f>
        <v>SmB</v>
      </c>
      <c r="G3919">
        <v>10</v>
      </c>
      <c r="H3919" t="s">
        <v>8221</v>
      </c>
      <c r="I3919" t="s">
        <v>8225</v>
      </c>
      <c r="J3919" t="s">
        <v>8247</v>
      </c>
      <c r="K3919">
        <v>1410439161</v>
      </c>
      <c r="L3919" s="8">
        <f t="shared" si="610"/>
        <v>41893.527326388888</v>
      </c>
      <c r="M3919" s="8">
        <f t="shared" si="613"/>
        <v>41893</v>
      </c>
      <c r="N3919" s="9">
        <f t="shared" si="614"/>
        <v>0.5273263888884685</v>
      </c>
      <c r="O3919">
        <v>1407847161</v>
      </c>
      <c r="P3919" s="8">
        <f t="shared" si="611"/>
        <v>41863.527326388888</v>
      </c>
      <c r="Q3919" s="8">
        <f t="shared" si="615"/>
        <v>41863</v>
      </c>
      <c r="R3919" s="9">
        <f t="shared" si="616"/>
        <v>0.5273263888884685</v>
      </c>
      <c r="S3919" t="b">
        <v>0</v>
      </c>
      <c r="T3919">
        <v>1</v>
      </c>
      <c r="U3919" t="str">
        <f t="shared" si="617"/>
        <v/>
      </c>
      <c r="V3919">
        <f t="shared" si="618"/>
        <v>1</v>
      </c>
      <c r="W3919" t="b">
        <v>0</v>
      </c>
      <c r="X3919" t="s">
        <v>8269</v>
      </c>
      <c r="Y3919" s="3">
        <f t="shared" si="619"/>
        <v>2.8571428571428571E-3</v>
      </c>
      <c r="Z3919" s="4">
        <f t="shared" si="612"/>
        <v>10</v>
      </c>
      <c r="AA3919" t="s">
        <v>8313</v>
      </c>
      <c r="AB3919" t="s">
        <v>8314</v>
      </c>
      <c r="AC3919">
        <f>1</f>
        <v>1</v>
      </c>
    </row>
    <row r="3920" spans="1:29" ht="57.6" x14ac:dyDescent="0.3">
      <c r="A3920">
        <v>3918</v>
      </c>
      <c r="B3920" s="1" t="s">
        <v>3915</v>
      </c>
      <c r="C3920" s="1" t="s">
        <v>8026</v>
      </c>
      <c r="D3920">
        <v>60000</v>
      </c>
      <c r="E3920">
        <f>VLOOKUP(D3920,LU_A!$C$2:$D$13,1,TRUE)</f>
        <v>50000</v>
      </c>
      <c r="F3920" t="str">
        <f>VLOOKUP($D3920,LU_A!$C$2:$D$13,2,TRUE)</f>
        <v>LgD</v>
      </c>
      <c r="G3920">
        <v>120</v>
      </c>
      <c r="H3920" t="s">
        <v>8221</v>
      </c>
      <c r="I3920" t="s">
        <v>8225</v>
      </c>
      <c r="J3920" t="s">
        <v>8247</v>
      </c>
      <c r="K3920">
        <v>1407168000</v>
      </c>
      <c r="L3920" s="8">
        <f t="shared" si="610"/>
        <v>41855.666666666664</v>
      </c>
      <c r="M3920" s="8">
        <f t="shared" si="613"/>
        <v>41855</v>
      </c>
      <c r="N3920" s="9">
        <f t="shared" si="614"/>
        <v>0.66666666666424135</v>
      </c>
      <c r="O3920">
        <v>1406131023</v>
      </c>
      <c r="P3920" s="8">
        <f t="shared" si="611"/>
        <v>41843.664618055554</v>
      </c>
      <c r="Q3920" s="8">
        <f t="shared" si="615"/>
        <v>41843</v>
      </c>
      <c r="R3920" s="9">
        <f t="shared" si="616"/>
        <v>0.66461805555445608</v>
      </c>
      <c r="S3920" t="b">
        <v>0</v>
      </c>
      <c r="T3920">
        <v>3</v>
      </c>
      <c r="U3920" t="str">
        <f t="shared" si="617"/>
        <v/>
      </c>
      <c r="V3920">
        <f t="shared" si="618"/>
        <v>3</v>
      </c>
      <c r="W3920" t="b">
        <v>0</v>
      </c>
      <c r="X3920" t="s">
        <v>8269</v>
      </c>
      <c r="Y3920" s="3">
        <f t="shared" si="619"/>
        <v>2E-3</v>
      </c>
      <c r="Z3920" s="4">
        <f t="shared" si="612"/>
        <v>40</v>
      </c>
      <c r="AA3920" t="s">
        <v>8313</v>
      </c>
      <c r="AB3920" t="s">
        <v>8314</v>
      </c>
      <c r="AC3920">
        <f>1</f>
        <v>1</v>
      </c>
    </row>
    <row r="3921" spans="1:29" ht="43.2" x14ac:dyDescent="0.3">
      <c r="A3921">
        <v>3919</v>
      </c>
      <c r="B3921" s="1" t="s">
        <v>3916</v>
      </c>
      <c r="C3921" s="1" t="s">
        <v>8027</v>
      </c>
      <c r="D3921">
        <v>5000</v>
      </c>
      <c r="E3921">
        <f>VLOOKUP(D3921,LU_A!$C$2:$D$13,1,TRUE)</f>
        <v>5000</v>
      </c>
      <c r="F3921" t="str">
        <f>VLOOKUP($D3921,LU_A!$C$2:$D$13,2,TRUE)</f>
        <v>SmC</v>
      </c>
      <c r="G3921">
        <v>90</v>
      </c>
      <c r="H3921" t="s">
        <v>8221</v>
      </c>
      <c r="I3921" t="s">
        <v>8225</v>
      </c>
      <c r="J3921" t="s">
        <v>8247</v>
      </c>
      <c r="K3921">
        <v>1453075200</v>
      </c>
      <c r="L3921" s="8">
        <f t="shared" si="610"/>
        <v>42387</v>
      </c>
      <c r="M3921" s="8">
        <f t="shared" si="613"/>
        <v>42387</v>
      </c>
      <c r="N3921" s="9">
        <f t="shared" si="614"/>
        <v>0</v>
      </c>
      <c r="O3921">
        <v>1450628773</v>
      </c>
      <c r="P3921" s="8">
        <f t="shared" si="611"/>
        <v>42358.684872685189</v>
      </c>
      <c r="Q3921" s="8">
        <f t="shared" si="615"/>
        <v>42358</v>
      </c>
      <c r="R3921" s="9">
        <f t="shared" si="616"/>
        <v>0.68487268518947531</v>
      </c>
      <c r="S3921" t="b">
        <v>0</v>
      </c>
      <c r="T3921">
        <v>3</v>
      </c>
      <c r="U3921" t="str">
        <f t="shared" si="617"/>
        <v/>
      </c>
      <c r="V3921">
        <f t="shared" si="618"/>
        <v>3</v>
      </c>
      <c r="W3921" t="b">
        <v>0</v>
      </c>
      <c r="X3921" t="s">
        <v>8269</v>
      </c>
      <c r="Y3921" s="3">
        <f t="shared" si="619"/>
        <v>1.7999999999999999E-2</v>
      </c>
      <c r="Z3921" s="4">
        <f t="shared" si="612"/>
        <v>30</v>
      </c>
      <c r="AA3921" t="s">
        <v>8313</v>
      </c>
      <c r="AB3921" t="s">
        <v>8314</v>
      </c>
      <c r="AC3921">
        <f>1</f>
        <v>1</v>
      </c>
    </row>
    <row r="3922" spans="1:29" ht="43.2" x14ac:dyDescent="0.3">
      <c r="A3922">
        <v>3920</v>
      </c>
      <c r="B3922" s="1" t="s">
        <v>3917</v>
      </c>
      <c r="C3922" s="1" t="s">
        <v>8028</v>
      </c>
      <c r="D3922">
        <v>2500</v>
      </c>
      <c r="E3922">
        <f>VLOOKUP(D3922,LU_A!$C$2:$D$13,1,TRUE)</f>
        <v>1000</v>
      </c>
      <c r="F3922" t="str">
        <f>VLOOKUP($D3922,LU_A!$C$2:$D$13,2,TRUE)</f>
        <v>SmB</v>
      </c>
      <c r="G3922">
        <v>135</v>
      </c>
      <c r="H3922" t="s">
        <v>8221</v>
      </c>
      <c r="I3922" t="s">
        <v>8225</v>
      </c>
      <c r="J3922" t="s">
        <v>8247</v>
      </c>
      <c r="K3922">
        <v>1479032260</v>
      </c>
      <c r="L3922" s="8">
        <f t="shared" si="610"/>
        <v>42687.428935185191</v>
      </c>
      <c r="M3922" s="8">
        <f t="shared" si="613"/>
        <v>42687</v>
      </c>
      <c r="N3922" s="9">
        <f t="shared" si="614"/>
        <v>0.42893518519122154</v>
      </c>
      <c r="O3922">
        <v>1476436660</v>
      </c>
      <c r="P3922" s="8">
        <f t="shared" si="611"/>
        <v>42657.38726851852</v>
      </c>
      <c r="Q3922" s="8">
        <f t="shared" si="615"/>
        <v>42657</v>
      </c>
      <c r="R3922" s="9">
        <f t="shared" si="616"/>
        <v>0.38726851851970423</v>
      </c>
      <c r="S3922" t="b">
        <v>0</v>
      </c>
      <c r="T3922">
        <v>3</v>
      </c>
      <c r="U3922" t="str">
        <f t="shared" si="617"/>
        <v/>
      </c>
      <c r="V3922">
        <f t="shared" si="618"/>
        <v>3</v>
      </c>
      <c r="W3922" t="b">
        <v>0</v>
      </c>
      <c r="X3922" t="s">
        <v>8269</v>
      </c>
      <c r="Y3922" s="3">
        <f t="shared" si="619"/>
        <v>5.3999999999999999E-2</v>
      </c>
      <c r="Z3922" s="4">
        <f t="shared" si="612"/>
        <v>45</v>
      </c>
      <c r="AA3922" t="s">
        <v>8313</v>
      </c>
      <c r="AB3922" t="s">
        <v>8314</v>
      </c>
      <c r="AC3922">
        <f>1</f>
        <v>1</v>
      </c>
    </row>
    <row r="3923" spans="1:29" ht="43.2" x14ac:dyDescent="0.3">
      <c r="A3923">
        <v>3921</v>
      </c>
      <c r="B3923" s="1" t="s">
        <v>3918</v>
      </c>
      <c r="C3923" s="1" t="s">
        <v>8029</v>
      </c>
      <c r="D3923">
        <v>3000</v>
      </c>
      <c r="E3923">
        <f>VLOOKUP(D3923,LU_A!$C$2:$D$13,1,TRUE)</f>
        <v>1000</v>
      </c>
      <c r="F3923" t="str">
        <f>VLOOKUP($D3923,LU_A!$C$2:$D$13,2,TRUE)</f>
        <v>SmB</v>
      </c>
      <c r="G3923">
        <v>0</v>
      </c>
      <c r="H3923" t="s">
        <v>8221</v>
      </c>
      <c r="I3923" t="s">
        <v>8225</v>
      </c>
      <c r="J3923" t="s">
        <v>8247</v>
      </c>
      <c r="K3923">
        <v>1414346400</v>
      </c>
      <c r="L3923" s="8">
        <f t="shared" si="610"/>
        <v>41938.75</v>
      </c>
      <c r="M3923" s="8">
        <f t="shared" si="613"/>
        <v>41938</v>
      </c>
      <c r="N3923" s="9">
        <f t="shared" si="614"/>
        <v>0.75</v>
      </c>
      <c r="O3923">
        <v>1413291655</v>
      </c>
      <c r="P3923" s="8">
        <f t="shared" si="611"/>
        <v>41926.542303240742</v>
      </c>
      <c r="Q3923" s="8">
        <f t="shared" si="615"/>
        <v>41926</v>
      </c>
      <c r="R3923" s="9">
        <f t="shared" si="616"/>
        <v>0.54230324074160308</v>
      </c>
      <c r="S3923" t="b">
        <v>0</v>
      </c>
      <c r="T3923">
        <v>0</v>
      </c>
      <c r="U3923" t="str">
        <f t="shared" si="617"/>
        <v/>
      </c>
      <c r="V3923">
        <f t="shared" si="618"/>
        <v>0</v>
      </c>
      <c r="W3923" t="b">
        <v>0</v>
      </c>
      <c r="X3923" t="s">
        <v>8269</v>
      </c>
      <c r="Y3923" s="3">
        <f t="shared" si="619"/>
        <v>0</v>
      </c>
      <c r="Z3923" s="4" t="str">
        <f t="shared" si="612"/>
        <v xml:space="preserve"> </v>
      </c>
      <c r="AA3923" t="s">
        <v>8313</v>
      </c>
      <c r="AB3923" t="s">
        <v>8314</v>
      </c>
      <c r="AC3923">
        <f>1</f>
        <v>1</v>
      </c>
    </row>
    <row r="3924" spans="1:29" ht="43.2" x14ac:dyDescent="0.3">
      <c r="A3924">
        <v>3922</v>
      </c>
      <c r="B3924" s="1" t="s">
        <v>3919</v>
      </c>
      <c r="C3924" s="1" t="s">
        <v>8030</v>
      </c>
      <c r="D3924">
        <v>750</v>
      </c>
      <c r="E3924">
        <f>VLOOKUP(D3924,LU_A!$C$2:$D$13,1,TRUE)</f>
        <v>0</v>
      </c>
      <c r="F3924" t="str">
        <f>VLOOKUP($D3924,LU_A!$C$2:$D$13,2,TRUE)</f>
        <v>SmA</v>
      </c>
      <c r="G3924">
        <v>61</v>
      </c>
      <c r="H3924" t="s">
        <v>8221</v>
      </c>
      <c r="I3924" t="s">
        <v>8224</v>
      </c>
      <c r="J3924" t="s">
        <v>8246</v>
      </c>
      <c r="K3924">
        <v>1425337200</v>
      </c>
      <c r="L3924" s="8">
        <f t="shared" si="610"/>
        <v>42065.958333333328</v>
      </c>
      <c r="M3924" s="8">
        <f t="shared" si="613"/>
        <v>42065</v>
      </c>
      <c r="N3924" s="9">
        <f t="shared" si="614"/>
        <v>0.95833333332848269</v>
      </c>
      <c r="O3924">
        <v>1421432810</v>
      </c>
      <c r="P3924" s="8">
        <f t="shared" si="611"/>
        <v>42020.768634259264</v>
      </c>
      <c r="Q3924" s="8">
        <f t="shared" si="615"/>
        <v>42020</v>
      </c>
      <c r="R3924" s="9">
        <f t="shared" si="616"/>
        <v>0.76863425926421769</v>
      </c>
      <c r="S3924" t="b">
        <v>0</v>
      </c>
      <c r="T3924">
        <v>6</v>
      </c>
      <c r="U3924" t="str">
        <f t="shared" si="617"/>
        <v/>
      </c>
      <c r="V3924">
        <f t="shared" si="618"/>
        <v>6</v>
      </c>
      <c r="W3924" t="b">
        <v>0</v>
      </c>
      <c r="X3924" t="s">
        <v>8269</v>
      </c>
      <c r="Y3924" s="3">
        <f t="shared" si="619"/>
        <v>8.1333333333333327E-2</v>
      </c>
      <c r="Z3924" s="4">
        <f t="shared" si="612"/>
        <v>10.166666666666666</v>
      </c>
      <c r="AA3924" t="s">
        <v>8313</v>
      </c>
      <c r="AB3924" t="s">
        <v>8314</v>
      </c>
      <c r="AC3924">
        <f>1</f>
        <v>1</v>
      </c>
    </row>
    <row r="3925" spans="1:29" ht="43.2" x14ac:dyDescent="0.3">
      <c r="A3925">
        <v>3923</v>
      </c>
      <c r="B3925" s="1" t="s">
        <v>3920</v>
      </c>
      <c r="C3925" s="1" t="s">
        <v>8031</v>
      </c>
      <c r="D3925">
        <v>11500</v>
      </c>
      <c r="E3925">
        <f>VLOOKUP(D3925,LU_A!$C$2:$D$13,1,TRUE)</f>
        <v>10000</v>
      </c>
      <c r="F3925" t="str">
        <f>VLOOKUP($D3925,LU_A!$C$2:$D$13,2,TRUE)</f>
        <v>SmD</v>
      </c>
      <c r="G3925">
        <v>1384</v>
      </c>
      <c r="H3925" t="s">
        <v>8221</v>
      </c>
      <c r="I3925" t="s">
        <v>8225</v>
      </c>
      <c r="J3925" t="s">
        <v>8247</v>
      </c>
      <c r="K3925">
        <v>1428622271</v>
      </c>
      <c r="L3925" s="8">
        <f t="shared" si="610"/>
        <v>42103.979988425926</v>
      </c>
      <c r="M3925" s="8">
        <f t="shared" si="613"/>
        <v>42103</v>
      </c>
      <c r="N3925" s="9">
        <f t="shared" si="614"/>
        <v>0.97998842592642177</v>
      </c>
      <c r="O3925">
        <v>1426203071</v>
      </c>
      <c r="P3925" s="8">
        <f t="shared" si="611"/>
        <v>42075.979988425926</v>
      </c>
      <c r="Q3925" s="8">
        <f t="shared" si="615"/>
        <v>42075</v>
      </c>
      <c r="R3925" s="9">
        <f t="shared" si="616"/>
        <v>0.97998842592642177</v>
      </c>
      <c r="S3925" t="b">
        <v>0</v>
      </c>
      <c r="T3925">
        <v>17</v>
      </c>
      <c r="U3925" t="str">
        <f t="shared" si="617"/>
        <v/>
      </c>
      <c r="V3925">
        <f t="shared" si="618"/>
        <v>17</v>
      </c>
      <c r="W3925" t="b">
        <v>0</v>
      </c>
      <c r="X3925" t="s">
        <v>8269</v>
      </c>
      <c r="Y3925" s="3">
        <f t="shared" si="619"/>
        <v>0.12034782608695652</v>
      </c>
      <c r="Z3925" s="4">
        <f t="shared" si="612"/>
        <v>81.411764705882348</v>
      </c>
      <c r="AA3925" t="s">
        <v>8313</v>
      </c>
      <c r="AB3925" t="s">
        <v>8314</v>
      </c>
      <c r="AC3925">
        <f>1</f>
        <v>1</v>
      </c>
    </row>
    <row r="3926" spans="1:29" ht="43.2" x14ac:dyDescent="0.3">
      <c r="A3926">
        <v>3924</v>
      </c>
      <c r="B3926" s="1" t="s">
        <v>3921</v>
      </c>
      <c r="C3926" s="1" t="s">
        <v>8032</v>
      </c>
      <c r="D3926">
        <v>15000</v>
      </c>
      <c r="E3926">
        <f>VLOOKUP(D3926,LU_A!$C$2:$D$13,1,TRUE)</f>
        <v>15000</v>
      </c>
      <c r="F3926" t="str">
        <f>VLOOKUP($D3926,LU_A!$C$2:$D$13,2,TRUE)</f>
        <v>MedA</v>
      </c>
      <c r="G3926">
        <v>2290</v>
      </c>
      <c r="H3926" t="s">
        <v>8221</v>
      </c>
      <c r="I3926" t="s">
        <v>8224</v>
      </c>
      <c r="J3926" t="s">
        <v>8246</v>
      </c>
      <c r="K3926">
        <v>1403823722</v>
      </c>
      <c r="L3926" s="8">
        <f t="shared" si="610"/>
        <v>41816.959745370368</v>
      </c>
      <c r="M3926" s="8">
        <f t="shared" si="613"/>
        <v>41816</v>
      </c>
      <c r="N3926" s="9">
        <f t="shared" si="614"/>
        <v>0.95974537036818219</v>
      </c>
      <c r="O3926">
        <v>1401231722</v>
      </c>
      <c r="P3926" s="8">
        <f t="shared" si="611"/>
        <v>41786.959745370368</v>
      </c>
      <c r="Q3926" s="8">
        <f t="shared" si="615"/>
        <v>41786</v>
      </c>
      <c r="R3926" s="9">
        <f t="shared" si="616"/>
        <v>0.95974537036818219</v>
      </c>
      <c r="S3926" t="b">
        <v>0</v>
      </c>
      <c r="T3926">
        <v>40</v>
      </c>
      <c r="U3926" t="str">
        <f t="shared" si="617"/>
        <v/>
      </c>
      <c r="V3926">
        <f t="shared" si="618"/>
        <v>40</v>
      </c>
      <c r="W3926" t="b">
        <v>0</v>
      </c>
      <c r="X3926" t="s">
        <v>8269</v>
      </c>
      <c r="Y3926" s="3">
        <f t="shared" si="619"/>
        <v>0.15266666666666667</v>
      </c>
      <c r="Z3926" s="4">
        <f t="shared" si="612"/>
        <v>57.25</v>
      </c>
      <c r="AA3926" t="s">
        <v>8313</v>
      </c>
      <c r="AB3926" t="s">
        <v>8314</v>
      </c>
      <c r="AC3926">
        <f>1</f>
        <v>1</v>
      </c>
    </row>
    <row r="3927" spans="1:29" ht="43.2" x14ac:dyDescent="0.3">
      <c r="A3927">
        <v>3925</v>
      </c>
      <c r="B3927" s="1" t="s">
        <v>3922</v>
      </c>
      <c r="C3927" s="1" t="s">
        <v>8033</v>
      </c>
      <c r="D3927">
        <v>150</v>
      </c>
      <c r="E3927">
        <f>VLOOKUP(D3927,LU_A!$C$2:$D$13,1,TRUE)</f>
        <v>0</v>
      </c>
      <c r="F3927" t="str">
        <f>VLOOKUP($D3927,LU_A!$C$2:$D$13,2,TRUE)</f>
        <v>SmA</v>
      </c>
      <c r="G3927">
        <v>15</v>
      </c>
      <c r="H3927" t="s">
        <v>8221</v>
      </c>
      <c r="I3927" t="s">
        <v>8224</v>
      </c>
      <c r="J3927" t="s">
        <v>8246</v>
      </c>
      <c r="K3927">
        <v>1406753639</v>
      </c>
      <c r="L3927" s="8">
        <f t="shared" si="610"/>
        <v>41850.870821759258</v>
      </c>
      <c r="M3927" s="8">
        <f t="shared" si="613"/>
        <v>41850</v>
      </c>
      <c r="N3927" s="9">
        <f t="shared" si="614"/>
        <v>0.87082175925752381</v>
      </c>
      <c r="O3927">
        <v>1404161639</v>
      </c>
      <c r="P3927" s="8">
        <f t="shared" si="611"/>
        <v>41820.870821759258</v>
      </c>
      <c r="Q3927" s="8">
        <f t="shared" si="615"/>
        <v>41820</v>
      </c>
      <c r="R3927" s="9">
        <f t="shared" si="616"/>
        <v>0.87082175925752381</v>
      </c>
      <c r="S3927" t="b">
        <v>0</v>
      </c>
      <c r="T3927">
        <v>3</v>
      </c>
      <c r="U3927" t="str">
        <f t="shared" si="617"/>
        <v/>
      </c>
      <c r="V3927">
        <f t="shared" si="618"/>
        <v>3</v>
      </c>
      <c r="W3927" t="b">
        <v>0</v>
      </c>
      <c r="X3927" t="s">
        <v>8269</v>
      </c>
      <c r="Y3927" s="3">
        <f t="shared" si="619"/>
        <v>0.1</v>
      </c>
      <c r="Z3927" s="4">
        <f t="shared" si="612"/>
        <v>5</v>
      </c>
      <c r="AA3927" t="s">
        <v>8313</v>
      </c>
      <c r="AB3927" t="s">
        <v>8314</v>
      </c>
      <c r="AC3927">
        <f>1</f>
        <v>1</v>
      </c>
    </row>
    <row r="3928" spans="1:29" ht="28.8" x14ac:dyDescent="0.3">
      <c r="A3928">
        <v>3926</v>
      </c>
      <c r="B3928" s="1" t="s">
        <v>3923</v>
      </c>
      <c r="C3928" s="1" t="s">
        <v>8034</v>
      </c>
      <c r="D3928">
        <v>5000</v>
      </c>
      <c r="E3928">
        <f>VLOOKUP(D3928,LU_A!$C$2:$D$13,1,TRUE)</f>
        <v>5000</v>
      </c>
      <c r="F3928" t="str">
        <f>VLOOKUP($D3928,LU_A!$C$2:$D$13,2,TRUE)</f>
        <v>SmC</v>
      </c>
      <c r="G3928">
        <v>15</v>
      </c>
      <c r="H3928" t="s">
        <v>8221</v>
      </c>
      <c r="I3928" t="s">
        <v>8226</v>
      </c>
      <c r="J3928" t="s">
        <v>8248</v>
      </c>
      <c r="K3928">
        <v>1419645748</v>
      </c>
      <c r="L3928" s="8">
        <f t="shared" si="610"/>
        <v>42000.085046296299</v>
      </c>
      <c r="M3928" s="8">
        <f t="shared" si="613"/>
        <v>42000</v>
      </c>
      <c r="N3928" s="9">
        <f t="shared" si="614"/>
        <v>8.5046296298969537E-2</v>
      </c>
      <c r="O3928">
        <v>1417053748</v>
      </c>
      <c r="P3928" s="8">
        <f t="shared" si="611"/>
        <v>41970.085046296299</v>
      </c>
      <c r="Q3928" s="8">
        <f t="shared" si="615"/>
        <v>41970</v>
      </c>
      <c r="R3928" s="9">
        <f t="shared" si="616"/>
        <v>8.5046296298969537E-2</v>
      </c>
      <c r="S3928" t="b">
        <v>0</v>
      </c>
      <c r="T3928">
        <v>1</v>
      </c>
      <c r="U3928" t="str">
        <f t="shared" si="617"/>
        <v/>
      </c>
      <c r="V3928">
        <f t="shared" si="618"/>
        <v>1</v>
      </c>
      <c r="W3928" t="b">
        <v>0</v>
      </c>
      <c r="X3928" t="s">
        <v>8269</v>
      </c>
      <c r="Y3928" s="3">
        <f t="shared" si="619"/>
        <v>3.0000000000000001E-3</v>
      </c>
      <c r="Z3928" s="4">
        <f t="shared" si="612"/>
        <v>15</v>
      </c>
      <c r="AA3928" t="s">
        <v>8313</v>
      </c>
      <c r="AB3928" t="s">
        <v>8314</v>
      </c>
      <c r="AC3928">
        <f>1</f>
        <v>1</v>
      </c>
    </row>
    <row r="3929" spans="1:29" ht="43.2" x14ac:dyDescent="0.3">
      <c r="A3929">
        <v>3927</v>
      </c>
      <c r="B3929" s="1" t="s">
        <v>3924</v>
      </c>
      <c r="C3929" s="1" t="s">
        <v>8035</v>
      </c>
      <c r="D3929">
        <v>2500</v>
      </c>
      <c r="E3929">
        <f>VLOOKUP(D3929,LU_A!$C$2:$D$13,1,TRUE)</f>
        <v>1000</v>
      </c>
      <c r="F3929" t="str">
        <f>VLOOKUP($D3929,LU_A!$C$2:$D$13,2,TRUE)</f>
        <v>SmB</v>
      </c>
      <c r="G3929">
        <v>25</v>
      </c>
      <c r="H3929" t="s">
        <v>8221</v>
      </c>
      <c r="I3929" t="s">
        <v>8225</v>
      </c>
      <c r="J3929" t="s">
        <v>8247</v>
      </c>
      <c r="K3929">
        <v>1407565504</v>
      </c>
      <c r="L3929" s="8">
        <f t="shared" si="610"/>
        <v>41860.267407407409</v>
      </c>
      <c r="M3929" s="8">
        <f t="shared" si="613"/>
        <v>41860</v>
      </c>
      <c r="N3929" s="9">
        <f t="shared" si="614"/>
        <v>0.26740740740933688</v>
      </c>
      <c r="O3929">
        <v>1404973504</v>
      </c>
      <c r="P3929" s="8">
        <f t="shared" si="611"/>
        <v>41830.267407407409</v>
      </c>
      <c r="Q3929" s="8">
        <f t="shared" si="615"/>
        <v>41830</v>
      </c>
      <c r="R3929" s="9">
        <f t="shared" si="616"/>
        <v>0.26740740740933688</v>
      </c>
      <c r="S3929" t="b">
        <v>0</v>
      </c>
      <c r="T3929">
        <v>2</v>
      </c>
      <c r="U3929" t="str">
        <f t="shared" si="617"/>
        <v/>
      </c>
      <c r="V3929">
        <f t="shared" si="618"/>
        <v>2</v>
      </c>
      <c r="W3929" t="b">
        <v>0</v>
      </c>
      <c r="X3929" t="s">
        <v>8269</v>
      </c>
      <c r="Y3929" s="3">
        <f t="shared" si="619"/>
        <v>0.01</v>
      </c>
      <c r="Z3929" s="4">
        <f t="shared" si="612"/>
        <v>12.5</v>
      </c>
      <c r="AA3929" t="s">
        <v>8313</v>
      </c>
      <c r="AB3929" t="s">
        <v>8314</v>
      </c>
      <c r="AC3929">
        <f>1</f>
        <v>1</v>
      </c>
    </row>
    <row r="3930" spans="1:29" ht="43.2" x14ac:dyDescent="0.3">
      <c r="A3930">
        <v>3928</v>
      </c>
      <c r="B3930" s="1" t="s">
        <v>3925</v>
      </c>
      <c r="C3930" s="1" t="s">
        <v>8036</v>
      </c>
      <c r="D3930">
        <v>5000</v>
      </c>
      <c r="E3930">
        <f>VLOOKUP(D3930,LU_A!$C$2:$D$13,1,TRUE)</f>
        <v>5000</v>
      </c>
      <c r="F3930" t="str">
        <f>VLOOKUP($D3930,LU_A!$C$2:$D$13,2,TRUE)</f>
        <v>SmC</v>
      </c>
      <c r="G3930">
        <v>651</v>
      </c>
      <c r="H3930" t="s">
        <v>8221</v>
      </c>
      <c r="I3930" t="s">
        <v>8224</v>
      </c>
      <c r="J3930" t="s">
        <v>8246</v>
      </c>
      <c r="K3930">
        <v>1444971540</v>
      </c>
      <c r="L3930" s="8">
        <f t="shared" si="610"/>
        <v>42293.207638888889</v>
      </c>
      <c r="M3930" s="8">
        <f t="shared" si="613"/>
        <v>42293</v>
      </c>
      <c r="N3930" s="9">
        <f t="shared" si="614"/>
        <v>0.20763888888905058</v>
      </c>
      <c r="O3930">
        <v>1442593427</v>
      </c>
      <c r="P3930" s="8">
        <f t="shared" si="611"/>
        <v>42265.683182870373</v>
      </c>
      <c r="Q3930" s="8">
        <f t="shared" si="615"/>
        <v>42265</v>
      </c>
      <c r="R3930" s="9">
        <f t="shared" si="616"/>
        <v>0.68318287037254777</v>
      </c>
      <c r="S3930" t="b">
        <v>0</v>
      </c>
      <c r="T3930">
        <v>7</v>
      </c>
      <c r="U3930" t="str">
        <f t="shared" si="617"/>
        <v/>
      </c>
      <c r="V3930">
        <f t="shared" si="618"/>
        <v>7</v>
      </c>
      <c r="W3930" t="b">
        <v>0</v>
      </c>
      <c r="X3930" t="s">
        <v>8269</v>
      </c>
      <c r="Y3930" s="3">
        <f t="shared" si="619"/>
        <v>0.13020000000000001</v>
      </c>
      <c r="Z3930" s="4">
        <f t="shared" si="612"/>
        <v>93</v>
      </c>
      <c r="AA3930" t="s">
        <v>8313</v>
      </c>
      <c r="AB3930" t="s">
        <v>8314</v>
      </c>
      <c r="AC3930">
        <f>1</f>
        <v>1</v>
      </c>
    </row>
    <row r="3931" spans="1:29" ht="43.2" x14ac:dyDescent="0.3">
      <c r="A3931">
        <v>3929</v>
      </c>
      <c r="B3931" s="1" t="s">
        <v>3926</v>
      </c>
      <c r="C3931" s="1" t="s">
        <v>8037</v>
      </c>
      <c r="D3931">
        <v>20000</v>
      </c>
      <c r="E3931">
        <f>VLOOKUP(D3931,LU_A!$C$2:$D$13,1,TRUE)</f>
        <v>20000</v>
      </c>
      <c r="F3931" t="str">
        <f>VLOOKUP($D3931,LU_A!$C$2:$D$13,2,TRUE)</f>
        <v>MedB</v>
      </c>
      <c r="G3931">
        <v>453</v>
      </c>
      <c r="H3931" t="s">
        <v>8221</v>
      </c>
      <c r="I3931" t="s">
        <v>8224</v>
      </c>
      <c r="J3931" t="s">
        <v>8246</v>
      </c>
      <c r="K3931">
        <v>1474228265</v>
      </c>
      <c r="L3931" s="8">
        <f t="shared" si="610"/>
        <v>42631.827141203699</v>
      </c>
      <c r="M3931" s="8">
        <f t="shared" si="613"/>
        <v>42631</v>
      </c>
      <c r="N3931" s="9">
        <f t="shared" si="614"/>
        <v>0.82714120369928423</v>
      </c>
      <c r="O3931">
        <v>1471636265</v>
      </c>
      <c r="P3931" s="8">
        <f t="shared" si="611"/>
        <v>42601.827141203699</v>
      </c>
      <c r="Q3931" s="8">
        <f t="shared" si="615"/>
        <v>42601</v>
      </c>
      <c r="R3931" s="9">
        <f t="shared" si="616"/>
        <v>0.82714120369928423</v>
      </c>
      <c r="S3931" t="b">
        <v>0</v>
      </c>
      <c r="T3931">
        <v>14</v>
      </c>
      <c r="U3931" t="str">
        <f t="shared" si="617"/>
        <v/>
      </c>
      <c r="V3931">
        <f t="shared" si="618"/>
        <v>14</v>
      </c>
      <c r="W3931" t="b">
        <v>0</v>
      </c>
      <c r="X3931" t="s">
        <v>8269</v>
      </c>
      <c r="Y3931" s="3">
        <f t="shared" si="619"/>
        <v>2.265E-2</v>
      </c>
      <c r="Z3931" s="4">
        <f t="shared" si="612"/>
        <v>32.357142857142854</v>
      </c>
      <c r="AA3931" t="s">
        <v>8313</v>
      </c>
      <c r="AB3931" t="s">
        <v>8314</v>
      </c>
      <c r="AC3931">
        <f>1</f>
        <v>1</v>
      </c>
    </row>
    <row r="3932" spans="1:29" ht="43.2" x14ac:dyDescent="0.3">
      <c r="A3932">
        <v>3930</v>
      </c>
      <c r="B3932" s="1" t="s">
        <v>3927</v>
      </c>
      <c r="C3932" s="1" t="s">
        <v>8038</v>
      </c>
      <c r="D3932">
        <v>10000</v>
      </c>
      <c r="E3932">
        <f>VLOOKUP(D3932,LU_A!$C$2:$D$13,1,TRUE)</f>
        <v>10000</v>
      </c>
      <c r="F3932" t="str">
        <f>VLOOKUP($D3932,LU_A!$C$2:$D$13,2,TRUE)</f>
        <v>SmD</v>
      </c>
      <c r="G3932">
        <v>0</v>
      </c>
      <c r="H3932" t="s">
        <v>8221</v>
      </c>
      <c r="I3932" t="s">
        <v>8226</v>
      </c>
      <c r="J3932" t="s">
        <v>8248</v>
      </c>
      <c r="K3932">
        <v>1459490400</v>
      </c>
      <c r="L3932" s="8">
        <f t="shared" si="610"/>
        <v>42461.25</v>
      </c>
      <c r="M3932" s="8">
        <f t="shared" si="613"/>
        <v>42461</v>
      </c>
      <c r="N3932" s="9">
        <f t="shared" si="614"/>
        <v>0.25</v>
      </c>
      <c r="O3932">
        <v>1457078868</v>
      </c>
      <c r="P3932" s="8">
        <f t="shared" si="611"/>
        <v>42433.338749999995</v>
      </c>
      <c r="Q3932" s="8">
        <f t="shared" si="615"/>
        <v>42433</v>
      </c>
      <c r="R3932" s="9">
        <f t="shared" si="616"/>
        <v>0.33874999999534339</v>
      </c>
      <c r="S3932" t="b">
        <v>0</v>
      </c>
      <c r="T3932">
        <v>0</v>
      </c>
      <c r="U3932" t="str">
        <f t="shared" si="617"/>
        <v/>
      </c>
      <c r="V3932">
        <f t="shared" si="618"/>
        <v>0</v>
      </c>
      <c r="W3932" t="b">
        <v>0</v>
      </c>
      <c r="X3932" t="s">
        <v>8269</v>
      </c>
      <c r="Y3932" s="3">
        <f t="shared" si="619"/>
        <v>0</v>
      </c>
      <c r="Z3932" s="4" t="str">
        <f t="shared" si="612"/>
        <v xml:space="preserve"> </v>
      </c>
      <c r="AA3932" t="s">
        <v>8313</v>
      </c>
      <c r="AB3932" t="s">
        <v>8314</v>
      </c>
      <c r="AC3932">
        <f>1</f>
        <v>1</v>
      </c>
    </row>
    <row r="3933" spans="1:29" ht="43.2" x14ac:dyDescent="0.3">
      <c r="A3933">
        <v>3931</v>
      </c>
      <c r="B3933" s="1" t="s">
        <v>3928</v>
      </c>
      <c r="C3933" s="1" t="s">
        <v>8039</v>
      </c>
      <c r="D3933">
        <v>8000</v>
      </c>
      <c r="E3933">
        <f>VLOOKUP(D3933,LU_A!$C$2:$D$13,1,TRUE)</f>
        <v>5000</v>
      </c>
      <c r="F3933" t="str">
        <f>VLOOKUP($D3933,LU_A!$C$2:$D$13,2,TRUE)</f>
        <v>SmC</v>
      </c>
      <c r="G3933">
        <v>0</v>
      </c>
      <c r="H3933" t="s">
        <v>8221</v>
      </c>
      <c r="I3933" t="s">
        <v>8224</v>
      </c>
      <c r="J3933" t="s">
        <v>8246</v>
      </c>
      <c r="K3933">
        <v>1441510707</v>
      </c>
      <c r="L3933" s="8">
        <f t="shared" si="610"/>
        <v>42253.151701388888</v>
      </c>
      <c r="M3933" s="8">
        <f t="shared" si="613"/>
        <v>42253</v>
      </c>
      <c r="N3933" s="9">
        <f t="shared" si="614"/>
        <v>0.15170138888788642</v>
      </c>
      <c r="O3933">
        <v>1439350707</v>
      </c>
      <c r="P3933" s="8">
        <f t="shared" si="611"/>
        <v>42228.151701388888</v>
      </c>
      <c r="Q3933" s="8">
        <f t="shared" si="615"/>
        <v>42228</v>
      </c>
      <c r="R3933" s="9">
        <f t="shared" si="616"/>
        <v>0.15170138888788642</v>
      </c>
      <c r="S3933" t="b">
        <v>0</v>
      </c>
      <c r="T3933">
        <v>0</v>
      </c>
      <c r="U3933" t="str">
        <f t="shared" si="617"/>
        <v/>
      </c>
      <c r="V3933">
        <f t="shared" si="618"/>
        <v>0</v>
      </c>
      <c r="W3933" t="b">
        <v>0</v>
      </c>
      <c r="X3933" t="s">
        <v>8269</v>
      </c>
      <c r="Y3933" s="3">
        <f t="shared" si="619"/>
        <v>0</v>
      </c>
      <c r="Z3933" s="4" t="str">
        <f t="shared" si="612"/>
        <v xml:space="preserve"> </v>
      </c>
      <c r="AA3933" t="s">
        <v>8313</v>
      </c>
      <c r="AB3933" t="s">
        <v>8314</v>
      </c>
      <c r="AC3933">
        <f>1</f>
        <v>1</v>
      </c>
    </row>
    <row r="3934" spans="1:29" ht="43.2" x14ac:dyDescent="0.3">
      <c r="A3934">
        <v>3932</v>
      </c>
      <c r="B3934" s="1" t="s">
        <v>3929</v>
      </c>
      <c r="C3934" s="1" t="s">
        <v>8040</v>
      </c>
      <c r="D3934">
        <v>12000</v>
      </c>
      <c r="E3934">
        <f>VLOOKUP(D3934,LU_A!$C$2:$D$13,1,TRUE)</f>
        <v>10000</v>
      </c>
      <c r="F3934" t="str">
        <f>VLOOKUP($D3934,LU_A!$C$2:$D$13,2,TRUE)</f>
        <v>SmD</v>
      </c>
      <c r="G3934">
        <v>1</v>
      </c>
      <c r="H3934" t="s">
        <v>8221</v>
      </c>
      <c r="I3934" t="s">
        <v>8224</v>
      </c>
      <c r="J3934" t="s">
        <v>8246</v>
      </c>
      <c r="K3934">
        <v>1458097364</v>
      </c>
      <c r="L3934" s="8">
        <f t="shared" si="610"/>
        <v>42445.126898148148</v>
      </c>
      <c r="M3934" s="8">
        <f t="shared" si="613"/>
        <v>42445</v>
      </c>
      <c r="N3934" s="9">
        <f t="shared" si="614"/>
        <v>0.12689814814802958</v>
      </c>
      <c r="O3934">
        <v>1455508964</v>
      </c>
      <c r="P3934" s="8">
        <f t="shared" si="611"/>
        <v>42415.168564814812</v>
      </c>
      <c r="Q3934" s="8">
        <f t="shared" si="615"/>
        <v>42415</v>
      </c>
      <c r="R3934" s="9">
        <f t="shared" si="616"/>
        <v>0.16856481481227092</v>
      </c>
      <c r="S3934" t="b">
        <v>0</v>
      </c>
      <c r="T3934">
        <v>1</v>
      </c>
      <c r="U3934" t="str">
        <f t="shared" si="617"/>
        <v/>
      </c>
      <c r="V3934">
        <f t="shared" si="618"/>
        <v>1</v>
      </c>
      <c r="W3934" t="b">
        <v>0</v>
      </c>
      <c r="X3934" t="s">
        <v>8269</v>
      </c>
      <c r="Y3934" s="3">
        <f t="shared" si="619"/>
        <v>8.3333333333333331E-5</v>
      </c>
      <c r="Z3934" s="4">
        <f t="shared" si="612"/>
        <v>1</v>
      </c>
      <c r="AA3934" t="s">
        <v>8313</v>
      </c>
      <c r="AB3934" t="s">
        <v>8314</v>
      </c>
      <c r="AC3934">
        <f>1</f>
        <v>1</v>
      </c>
    </row>
    <row r="3935" spans="1:29" ht="43.2" x14ac:dyDescent="0.3">
      <c r="A3935">
        <v>3933</v>
      </c>
      <c r="B3935" s="1" t="s">
        <v>3930</v>
      </c>
      <c r="C3935" s="1" t="s">
        <v>8041</v>
      </c>
      <c r="D3935">
        <v>7000</v>
      </c>
      <c r="E3935">
        <f>VLOOKUP(D3935,LU_A!$C$2:$D$13,1,TRUE)</f>
        <v>5000</v>
      </c>
      <c r="F3935" t="str">
        <f>VLOOKUP($D3935,LU_A!$C$2:$D$13,2,TRUE)</f>
        <v>SmC</v>
      </c>
      <c r="G3935">
        <v>1102</v>
      </c>
      <c r="H3935" t="s">
        <v>8221</v>
      </c>
      <c r="I3935" t="s">
        <v>8224</v>
      </c>
      <c r="J3935" t="s">
        <v>8246</v>
      </c>
      <c r="K3935">
        <v>1468716180</v>
      </c>
      <c r="L3935" s="8">
        <f t="shared" si="610"/>
        <v>42568.029861111107</v>
      </c>
      <c r="M3935" s="8">
        <f t="shared" si="613"/>
        <v>42568</v>
      </c>
      <c r="N3935" s="9">
        <f t="shared" si="614"/>
        <v>2.9861111106583849E-2</v>
      </c>
      <c r="O3935">
        <v>1466205262</v>
      </c>
      <c r="P3935" s="8">
        <f t="shared" si="611"/>
        <v>42538.968310185184</v>
      </c>
      <c r="Q3935" s="8">
        <f t="shared" si="615"/>
        <v>42538</v>
      </c>
      <c r="R3935" s="9">
        <f t="shared" si="616"/>
        <v>0.96831018518423662</v>
      </c>
      <c r="S3935" t="b">
        <v>0</v>
      </c>
      <c r="T3935">
        <v>12</v>
      </c>
      <c r="U3935" t="str">
        <f t="shared" si="617"/>
        <v/>
      </c>
      <c r="V3935">
        <f t="shared" si="618"/>
        <v>12</v>
      </c>
      <c r="W3935" t="b">
        <v>0</v>
      </c>
      <c r="X3935" t="s">
        <v>8269</v>
      </c>
      <c r="Y3935" s="3">
        <f t="shared" si="619"/>
        <v>0.15742857142857142</v>
      </c>
      <c r="Z3935" s="4">
        <f t="shared" si="612"/>
        <v>91.833333333333329</v>
      </c>
      <c r="AA3935" t="s">
        <v>8313</v>
      </c>
      <c r="AB3935" t="s">
        <v>8314</v>
      </c>
      <c r="AC3935">
        <f>1</f>
        <v>1</v>
      </c>
    </row>
    <row r="3936" spans="1:29" ht="43.2" x14ac:dyDescent="0.3">
      <c r="A3936">
        <v>3934</v>
      </c>
      <c r="B3936" s="1" t="s">
        <v>3931</v>
      </c>
      <c r="C3936" s="1" t="s">
        <v>8042</v>
      </c>
      <c r="D3936">
        <v>5000</v>
      </c>
      <c r="E3936">
        <f>VLOOKUP(D3936,LU_A!$C$2:$D$13,1,TRUE)</f>
        <v>5000</v>
      </c>
      <c r="F3936" t="str">
        <f>VLOOKUP($D3936,LU_A!$C$2:$D$13,2,TRUE)</f>
        <v>SmC</v>
      </c>
      <c r="G3936">
        <v>550</v>
      </c>
      <c r="H3936" t="s">
        <v>8221</v>
      </c>
      <c r="I3936" t="s">
        <v>8224</v>
      </c>
      <c r="J3936" t="s">
        <v>8246</v>
      </c>
      <c r="K3936">
        <v>1443704400</v>
      </c>
      <c r="L3936" s="8">
        <f t="shared" si="610"/>
        <v>42278.541666666672</v>
      </c>
      <c r="M3936" s="8">
        <f t="shared" si="613"/>
        <v>42278</v>
      </c>
      <c r="N3936" s="9">
        <f t="shared" si="614"/>
        <v>0.54166666667151731</v>
      </c>
      <c r="O3936">
        <v>1439827639</v>
      </c>
      <c r="P3936" s="8">
        <f t="shared" si="611"/>
        <v>42233.671747685185</v>
      </c>
      <c r="Q3936" s="8">
        <f t="shared" si="615"/>
        <v>42233</v>
      </c>
      <c r="R3936" s="9">
        <f t="shared" si="616"/>
        <v>0.67174768518452765</v>
      </c>
      <c r="S3936" t="b">
        <v>0</v>
      </c>
      <c r="T3936">
        <v>12</v>
      </c>
      <c r="U3936" t="str">
        <f t="shared" si="617"/>
        <v/>
      </c>
      <c r="V3936">
        <f t="shared" si="618"/>
        <v>12</v>
      </c>
      <c r="W3936" t="b">
        <v>0</v>
      </c>
      <c r="X3936" t="s">
        <v>8269</v>
      </c>
      <c r="Y3936" s="3">
        <f t="shared" si="619"/>
        <v>0.11</v>
      </c>
      <c r="Z3936" s="4">
        <f t="shared" si="612"/>
        <v>45.833333333333336</v>
      </c>
      <c r="AA3936" t="s">
        <v>8313</v>
      </c>
      <c r="AB3936" t="s">
        <v>8314</v>
      </c>
      <c r="AC3936">
        <f>1</f>
        <v>1</v>
      </c>
    </row>
    <row r="3937" spans="1:29" ht="57.6" x14ac:dyDescent="0.3">
      <c r="A3937">
        <v>3935</v>
      </c>
      <c r="B3937" s="1" t="s">
        <v>3932</v>
      </c>
      <c r="C3937" s="1" t="s">
        <v>8043</v>
      </c>
      <c r="D3937">
        <v>3000</v>
      </c>
      <c r="E3937">
        <f>VLOOKUP(D3937,LU_A!$C$2:$D$13,1,TRUE)</f>
        <v>1000</v>
      </c>
      <c r="F3937" t="str">
        <f>VLOOKUP($D3937,LU_A!$C$2:$D$13,2,TRUE)</f>
        <v>SmB</v>
      </c>
      <c r="G3937">
        <v>1315</v>
      </c>
      <c r="H3937" t="s">
        <v>8221</v>
      </c>
      <c r="I3937" t="s">
        <v>8225</v>
      </c>
      <c r="J3937" t="s">
        <v>8247</v>
      </c>
      <c r="K3937">
        <v>1443973546</v>
      </c>
      <c r="L3937" s="8">
        <f t="shared" si="610"/>
        <v>42281.656782407401</v>
      </c>
      <c r="M3937" s="8">
        <f t="shared" si="613"/>
        <v>42281</v>
      </c>
      <c r="N3937" s="9">
        <f t="shared" si="614"/>
        <v>0.65678240740089677</v>
      </c>
      <c r="O3937">
        <v>1438789546</v>
      </c>
      <c r="P3937" s="8">
        <f t="shared" si="611"/>
        <v>42221.656782407401</v>
      </c>
      <c r="Q3937" s="8">
        <f t="shared" si="615"/>
        <v>42221</v>
      </c>
      <c r="R3937" s="9">
        <f t="shared" si="616"/>
        <v>0.65678240740089677</v>
      </c>
      <c r="S3937" t="b">
        <v>0</v>
      </c>
      <c r="T3937">
        <v>23</v>
      </c>
      <c r="U3937" t="str">
        <f t="shared" si="617"/>
        <v/>
      </c>
      <c r="V3937">
        <f t="shared" si="618"/>
        <v>23</v>
      </c>
      <c r="W3937" t="b">
        <v>0</v>
      </c>
      <c r="X3937" t="s">
        <v>8269</v>
      </c>
      <c r="Y3937" s="3">
        <f t="shared" si="619"/>
        <v>0.43833333333333335</v>
      </c>
      <c r="Z3937" s="4">
        <f t="shared" si="612"/>
        <v>57.173913043478258</v>
      </c>
      <c r="AA3937" t="s">
        <v>8313</v>
      </c>
      <c r="AB3937" t="s">
        <v>8314</v>
      </c>
      <c r="AC3937">
        <f>1</f>
        <v>1</v>
      </c>
    </row>
    <row r="3938" spans="1:29" ht="43.2" x14ac:dyDescent="0.3">
      <c r="A3938">
        <v>3936</v>
      </c>
      <c r="B3938" s="1" t="s">
        <v>3933</v>
      </c>
      <c r="C3938" s="1" t="s">
        <v>8044</v>
      </c>
      <c r="D3938">
        <v>20000</v>
      </c>
      <c r="E3938">
        <f>VLOOKUP(D3938,LU_A!$C$2:$D$13,1,TRUE)</f>
        <v>20000</v>
      </c>
      <c r="F3938" t="str">
        <f>VLOOKUP($D3938,LU_A!$C$2:$D$13,2,TRUE)</f>
        <v>MedB</v>
      </c>
      <c r="G3938">
        <v>0</v>
      </c>
      <c r="H3938" t="s">
        <v>8221</v>
      </c>
      <c r="I3938" t="s">
        <v>8224</v>
      </c>
      <c r="J3938" t="s">
        <v>8246</v>
      </c>
      <c r="K3938">
        <v>1480576720</v>
      </c>
      <c r="L3938" s="8">
        <f t="shared" si="610"/>
        <v>42705.304629629631</v>
      </c>
      <c r="M3938" s="8">
        <f t="shared" si="613"/>
        <v>42705</v>
      </c>
      <c r="N3938" s="9">
        <f t="shared" si="614"/>
        <v>0.30462962963065365</v>
      </c>
      <c r="O3938">
        <v>1477981120</v>
      </c>
      <c r="P3938" s="8">
        <f t="shared" si="611"/>
        <v>42675.262962962966</v>
      </c>
      <c r="Q3938" s="8">
        <f t="shared" si="615"/>
        <v>42675</v>
      </c>
      <c r="R3938" s="9">
        <f t="shared" si="616"/>
        <v>0.26296296296641231</v>
      </c>
      <c r="S3938" t="b">
        <v>0</v>
      </c>
      <c r="T3938">
        <v>0</v>
      </c>
      <c r="U3938" t="str">
        <f t="shared" si="617"/>
        <v/>
      </c>
      <c r="V3938">
        <f t="shared" si="618"/>
        <v>0</v>
      </c>
      <c r="W3938" t="b">
        <v>0</v>
      </c>
      <c r="X3938" t="s">
        <v>8269</v>
      </c>
      <c r="Y3938" s="3">
        <f t="shared" si="619"/>
        <v>0</v>
      </c>
      <c r="Z3938" s="4" t="str">
        <f t="shared" si="612"/>
        <v xml:space="preserve"> </v>
      </c>
      <c r="AA3938" t="s">
        <v>8313</v>
      </c>
      <c r="AB3938" t="s">
        <v>8314</v>
      </c>
      <c r="AC3938">
        <f>1</f>
        <v>1</v>
      </c>
    </row>
    <row r="3939" spans="1:29" ht="43.2" x14ac:dyDescent="0.3">
      <c r="A3939">
        <v>3937</v>
      </c>
      <c r="B3939" s="1" t="s">
        <v>3934</v>
      </c>
      <c r="C3939" s="1" t="s">
        <v>8045</v>
      </c>
      <c r="D3939">
        <v>2885</v>
      </c>
      <c r="E3939">
        <f>VLOOKUP(D3939,LU_A!$C$2:$D$13,1,TRUE)</f>
        <v>1000</v>
      </c>
      <c r="F3939" t="str">
        <f>VLOOKUP($D3939,LU_A!$C$2:$D$13,2,TRUE)</f>
        <v>SmB</v>
      </c>
      <c r="G3939">
        <v>2485</v>
      </c>
      <c r="H3939" t="s">
        <v>8221</v>
      </c>
      <c r="I3939" t="s">
        <v>8224</v>
      </c>
      <c r="J3939" t="s">
        <v>8246</v>
      </c>
      <c r="K3939">
        <v>1468249760</v>
      </c>
      <c r="L3939" s="8">
        <f t="shared" si="610"/>
        <v>42562.631481481483</v>
      </c>
      <c r="M3939" s="8">
        <f t="shared" si="613"/>
        <v>42562</v>
      </c>
      <c r="N3939" s="9">
        <f t="shared" si="614"/>
        <v>0.63148148148320615</v>
      </c>
      <c r="O3939">
        <v>1465830560</v>
      </c>
      <c r="P3939" s="8">
        <f t="shared" si="611"/>
        <v>42534.631481481483</v>
      </c>
      <c r="Q3939" s="8">
        <f t="shared" si="615"/>
        <v>42534</v>
      </c>
      <c r="R3939" s="9">
        <f t="shared" si="616"/>
        <v>0.63148148148320615</v>
      </c>
      <c r="S3939" t="b">
        <v>0</v>
      </c>
      <c r="T3939">
        <v>10</v>
      </c>
      <c r="U3939" t="str">
        <f t="shared" si="617"/>
        <v/>
      </c>
      <c r="V3939">
        <f t="shared" si="618"/>
        <v>10</v>
      </c>
      <c r="W3939" t="b">
        <v>0</v>
      </c>
      <c r="X3939" t="s">
        <v>8269</v>
      </c>
      <c r="Y3939" s="3">
        <f t="shared" si="619"/>
        <v>0.86135181975736563</v>
      </c>
      <c r="Z3939" s="4">
        <f t="shared" si="612"/>
        <v>248.5</v>
      </c>
      <c r="AA3939" t="s">
        <v>8313</v>
      </c>
      <c r="AB3939" t="s">
        <v>8314</v>
      </c>
      <c r="AC3939">
        <f>1</f>
        <v>1</v>
      </c>
    </row>
    <row r="3940" spans="1:29" ht="43.2" x14ac:dyDescent="0.3">
      <c r="A3940">
        <v>3938</v>
      </c>
      <c r="B3940" s="1" t="s">
        <v>3935</v>
      </c>
      <c r="C3940" s="1" t="s">
        <v>8046</v>
      </c>
      <c r="D3940">
        <v>3255</v>
      </c>
      <c r="E3940">
        <f>VLOOKUP(D3940,LU_A!$C$2:$D$13,1,TRUE)</f>
        <v>1000</v>
      </c>
      <c r="F3940" t="str">
        <f>VLOOKUP($D3940,LU_A!$C$2:$D$13,2,TRUE)</f>
        <v>SmB</v>
      </c>
      <c r="G3940">
        <v>397</v>
      </c>
      <c r="H3940" t="s">
        <v>8221</v>
      </c>
      <c r="I3940" t="s">
        <v>8224</v>
      </c>
      <c r="J3940" t="s">
        <v>8246</v>
      </c>
      <c r="K3940">
        <v>1435441454</v>
      </c>
      <c r="L3940" s="8">
        <f t="shared" si="610"/>
        <v>42182.905717592599</v>
      </c>
      <c r="M3940" s="8">
        <f t="shared" si="613"/>
        <v>42182</v>
      </c>
      <c r="N3940" s="9">
        <f t="shared" si="614"/>
        <v>0.90571759259910323</v>
      </c>
      <c r="O3940">
        <v>1432763054</v>
      </c>
      <c r="P3940" s="8">
        <f t="shared" si="611"/>
        <v>42151.905717592599</v>
      </c>
      <c r="Q3940" s="8">
        <f t="shared" si="615"/>
        <v>42151</v>
      </c>
      <c r="R3940" s="9">
        <f t="shared" si="616"/>
        <v>0.90571759259910323</v>
      </c>
      <c r="S3940" t="b">
        <v>0</v>
      </c>
      <c r="T3940">
        <v>5</v>
      </c>
      <c r="U3940" t="str">
        <f t="shared" si="617"/>
        <v/>
      </c>
      <c r="V3940">
        <f t="shared" si="618"/>
        <v>5</v>
      </c>
      <c r="W3940" t="b">
        <v>0</v>
      </c>
      <c r="X3940" t="s">
        <v>8269</v>
      </c>
      <c r="Y3940" s="3">
        <f t="shared" si="619"/>
        <v>0.12196620583717357</v>
      </c>
      <c r="Z3940" s="4">
        <f t="shared" si="612"/>
        <v>79.400000000000006</v>
      </c>
      <c r="AA3940" t="s">
        <v>8313</v>
      </c>
      <c r="AB3940" t="s">
        <v>8314</v>
      </c>
      <c r="AC3940">
        <f>1</f>
        <v>1</v>
      </c>
    </row>
    <row r="3941" spans="1:29" ht="43.2" x14ac:dyDescent="0.3">
      <c r="A3941">
        <v>3939</v>
      </c>
      <c r="B3941" s="1" t="s">
        <v>3936</v>
      </c>
      <c r="C3941" s="1" t="s">
        <v>8047</v>
      </c>
      <c r="D3941">
        <v>5000</v>
      </c>
      <c r="E3941">
        <f>VLOOKUP(D3941,LU_A!$C$2:$D$13,1,TRUE)</f>
        <v>5000</v>
      </c>
      <c r="F3941" t="str">
        <f>VLOOKUP($D3941,LU_A!$C$2:$D$13,2,TRUE)</f>
        <v>SmC</v>
      </c>
      <c r="G3941">
        <v>5</v>
      </c>
      <c r="H3941" t="s">
        <v>8221</v>
      </c>
      <c r="I3941" t="s">
        <v>8226</v>
      </c>
      <c r="J3941" t="s">
        <v>8248</v>
      </c>
      <c r="K3941">
        <v>1412656200</v>
      </c>
      <c r="L3941" s="8">
        <f t="shared" si="610"/>
        <v>41919.1875</v>
      </c>
      <c r="M3941" s="8">
        <f t="shared" si="613"/>
        <v>41919</v>
      </c>
      <c r="N3941" s="9">
        <f t="shared" si="614"/>
        <v>0.1875</v>
      </c>
      <c r="O3941">
        <v>1412328979</v>
      </c>
      <c r="P3941" s="8">
        <f t="shared" si="611"/>
        <v>41915.400219907409</v>
      </c>
      <c r="Q3941" s="8">
        <f t="shared" si="615"/>
        <v>41915</v>
      </c>
      <c r="R3941" s="9">
        <f t="shared" si="616"/>
        <v>0.40021990740933688</v>
      </c>
      <c r="S3941" t="b">
        <v>0</v>
      </c>
      <c r="T3941">
        <v>1</v>
      </c>
      <c r="U3941" t="str">
        <f t="shared" si="617"/>
        <v/>
      </c>
      <c r="V3941">
        <f t="shared" si="618"/>
        <v>1</v>
      </c>
      <c r="W3941" t="b">
        <v>0</v>
      </c>
      <c r="X3941" t="s">
        <v>8269</v>
      </c>
      <c r="Y3941" s="3">
        <f t="shared" si="619"/>
        <v>1E-3</v>
      </c>
      <c r="Z3941" s="4">
        <f t="shared" si="612"/>
        <v>5</v>
      </c>
      <c r="AA3941" t="s">
        <v>8313</v>
      </c>
      <c r="AB3941" t="s">
        <v>8314</v>
      </c>
      <c r="AC3941">
        <f>1</f>
        <v>1</v>
      </c>
    </row>
    <row r="3942" spans="1:29" ht="43.2" x14ac:dyDescent="0.3">
      <c r="A3942">
        <v>3940</v>
      </c>
      <c r="B3942" s="1" t="s">
        <v>3937</v>
      </c>
      <c r="C3942" s="1" t="s">
        <v>8048</v>
      </c>
      <c r="D3942">
        <v>5000</v>
      </c>
      <c r="E3942">
        <f>VLOOKUP(D3942,LU_A!$C$2:$D$13,1,TRUE)</f>
        <v>5000</v>
      </c>
      <c r="F3942" t="str">
        <f>VLOOKUP($D3942,LU_A!$C$2:$D$13,2,TRUE)</f>
        <v>SmC</v>
      </c>
      <c r="G3942">
        <v>11</v>
      </c>
      <c r="H3942" t="s">
        <v>8221</v>
      </c>
      <c r="I3942" t="s">
        <v>8224</v>
      </c>
      <c r="J3942" t="s">
        <v>8246</v>
      </c>
      <c r="K3942">
        <v>1420199351</v>
      </c>
      <c r="L3942" s="8">
        <f t="shared" si="610"/>
        <v>42006.492488425924</v>
      </c>
      <c r="M3942" s="8">
        <f t="shared" si="613"/>
        <v>42006</v>
      </c>
      <c r="N3942" s="9">
        <f t="shared" si="614"/>
        <v>0.49248842592351139</v>
      </c>
      <c r="O3942">
        <v>1416311351</v>
      </c>
      <c r="P3942" s="8">
        <f t="shared" si="611"/>
        <v>41961.492488425924</v>
      </c>
      <c r="Q3942" s="8">
        <f t="shared" si="615"/>
        <v>41961</v>
      </c>
      <c r="R3942" s="9">
        <f t="shared" si="616"/>
        <v>0.49248842592351139</v>
      </c>
      <c r="S3942" t="b">
        <v>0</v>
      </c>
      <c r="T3942">
        <v>2</v>
      </c>
      <c r="U3942" t="str">
        <f t="shared" si="617"/>
        <v/>
      </c>
      <c r="V3942">
        <f t="shared" si="618"/>
        <v>2</v>
      </c>
      <c r="W3942" t="b">
        <v>0</v>
      </c>
      <c r="X3942" t="s">
        <v>8269</v>
      </c>
      <c r="Y3942" s="3">
        <f t="shared" si="619"/>
        <v>2.2000000000000001E-3</v>
      </c>
      <c r="Z3942" s="4">
        <f t="shared" si="612"/>
        <v>5.5</v>
      </c>
      <c r="AA3942" t="s">
        <v>8313</v>
      </c>
      <c r="AB3942" t="s">
        <v>8314</v>
      </c>
      <c r="AC3942">
        <f>1</f>
        <v>1</v>
      </c>
    </row>
    <row r="3943" spans="1:29" ht="72" x14ac:dyDescent="0.3">
      <c r="A3943">
        <v>3941</v>
      </c>
      <c r="B3943" s="1" t="s">
        <v>3938</v>
      </c>
      <c r="C3943" s="1" t="s">
        <v>8049</v>
      </c>
      <c r="D3943">
        <v>5500</v>
      </c>
      <c r="E3943">
        <f>VLOOKUP(D3943,LU_A!$C$2:$D$13,1,TRUE)</f>
        <v>5000</v>
      </c>
      <c r="F3943" t="str">
        <f>VLOOKUP($D3943,LU_A!$C$2:$D$13,2,TRUE)</f>
        <v>SmC</v>
      </c>
      <c r="G3943">
        <v>50</v>
      </c>
      <c r="H3943" t="s">
        <v>8221</v>
      </c>
      <c r="I3943" t="s">
        <v>8224</v>
      </c>
      <c r="J3943" t="s">
        <v>8246</v>
      </c>
      <c r="K3943">
        <v>1416877200</v>
      </c>
      <c r="L3943" s="8">
        <f t="shared" si="610"/>
        <v>41968.041666666672</v>
      </c>
      <c r="M3943" s="8">
        <f t="shared" si="613"/>
        <v>41968</v>
      </c>
      <c r="N3943" s="9">
        <f t="shared" si="614"/>
        <v>4.1666666671517305E-2</v>
      </c>
      <c r="O3943">
        <v>1414505137</v>
      </c>
      <c r="P3943" s="8">
        <f t="shared" si="611"/>
        <v>41940.587233796294</v>
      </c>
      <c r="Q3943" s="8">
        <f t="shared" si="615"/>
        <v>41940</v>
      </c>
      <c r="R3943" s="9">
        <f t="shared" si="616"/>
        <v>0.58723379629373085</v>
      </c>
      <c r="S3943" t="b">
        <v>0</v>
      </c>
      <c r="T3943">
        <v>2</v>
      </c>
      <c r="U3943" t="str">
        <f t="shared" si="617"/>
        <v/>
      </c>
      <c r="V3943">
        <f t="shared" si="618"/>
        <v>2</v>
      </c>
      <c r="W3943" t="b">
        <v>0</v>
      </c>
      <c r="X3943" t="s">
        <v>8269</v>
      </c>
      <c r="Y3943" s="3">
        <f t="shared" si="619"/>
        <v>9.0909090909090905E-3</v>
      </c>
      <c r="Z3943" s="4">
        <f t="shared" si="612"/>
        <v>25</v>
      </c>
      <c r="AA3943" t="s">
        <v>8313</v>
      </c>
      <c r="AB3943" t="s">
        <v>8314</v>
      </c>
      <c r="AC3943">
        <f>1</f>
        <v>1</v>
      </c>
    </row>
    <row r="3944" spans="1:29" ht="43.2" x14ac:dyDescent="0.3">
      <c r="A3944">
        <v>3942</v>
      </c>
      <c r="B3944" s="1" t="s">
        <v>3939</v>
      </c>
      <c r="C3944" s="1" t="s">
        <v>8050</v>
      </c>
      <c r="D3944">
        <v>1200</v>
      </c>
      <c r="E3944">
        <f>VLOOKUP(D3944,LU_A!$C$2:$D$13,1,TRUE)</f>
        <v>1000</v>
      </c>
      <c r="F3944" t="str">
        <f>VLOOKUP($D3944,LU_A!$C$2:$D$13,2,TRUE)</f>
        <v>SmB</v>
      </c>
      <c r="G3944">
        <v>0</v>
      </c>
      <c r="H3944" t="s">
        <v>8221</v>
      </c>
      <c r="I3944" t="s">
        <v>8224</v>
      </c>
      <c r="J3944" t="s">
        <v>8246</v>
      </c>
      <c r="K3944">
        <v>1434490914</v>
      </c>
      <c r="L3944" s="8">
        <f t="shared" si="610"/>
        <v>42171.904097222221</v>
      </c>
      <c r="M3944" s="8">
        <f t="shared" si="613"/>
        <v>42171</v>
      </c>
      <c r="N3944" s="9">
        <f t="shared" si="614"/>
        <v>0.90409722222102573</v>
      </c>
      <c r="O3944">
        <v>1429306914</v>
      </c>
      <c r="P3944" s="8">
        <f t="shared" si="611"/>
        <v>42111.904097222221</v>
      </c>
      <c r="Q3944" s="8">
        <f t="shared" si="615"/>
        <v>42111</v>
      </c>
      <c r="R3944" s="9">
        <f t="shared" si="616"/>
        <v>0.90409722222102573</v>
      </c>
      <c r="S3944" t="b">
        <v>0</v>
      </c>
      <c r="T3944">
        <v>0</v>
      </c>
      <c r="U3944" t="str">
        <f t="shared" si="617"/>
        <v/>
      </c>
      <c r="V3944">
        <f t="shared" si="618"/>
        <v>0</v>
      </c>
      <c r="W3944" t="b">
        <v>0</v>
      </c>
      <c r="X3944" t="s">
        <v>8269</v>
      </c>
      <c r="Y3944" s="3">
        <f t="shared" si="619"/>
        <v>0</v>
      </c>
      <c r="Z3944" s="4" t="str">
        <f t="shared" si="612"/>
        <v xml:space="preserve"> </v>
      </c>
      <c r="AA3944" t="s">
        <v>8313</v>
      </c>
      <c r="AB3944" t="s">
        <v>8314</v>
      </c>
      <c r="AC3944">
        <f>1</f>
        <v>1</v>
      </c>
    </row>
    <row r="3945" spans="1:29" ht="43.2" x14ac:dyDescent="0.3">
      <c r="A3945">
        <v>3943</v>
      </c>
      <c r="B3945" s="1" t="s">
        <v>3940</v>
      </c>
      <c r="C3945" s="1" t="s">
        <v>8051</v>
      </c>
      <c r="D3945">
        <v>5000</v>
      </c>
      <c r="E3945">
        <f>VLOOKUP(D3945,LU_A!$C$2:$D$13,1,TRUE)</f>
        <v>5000</v>
      </c>
      <c r="F3945" t="str">
        <f>VLOOKUP($D3945,LU_A!$C$2:$D$13,2,TRUE)</f>
        <v>SmC</v>
      </c>
      <c r="G3945">
        <v>1782</v>
      </c>
      <c r="H3945" t="s">
        <v>8221</v>
      </c>
      <c r="I3945" t="s">
        <v>8224</v>
      </c>
      <c r="J3945" t="s">
        <v>8246</v>
      </c>
      <c r="K3945">
        <v>1446483000</v>
      </c>
      <c r="L3945" s="8">
        <f t="shared" si="610"/>
        <v>42310.701388888891</v>
      </c>
      <c r="M3945" s="8">
        <f t="shared" si="613"/>
        <v>42310</v>
      </c>
      <c r="N3945" s="9">
        <f t="shared" si="614"/>
        <v>0.70138888889050577</v>
      </c>
      <c r="O3945">
        <v>1443811268</v>
      </c>
      <c r="P3945" s="8">
        <f t="shared" si="611"/>
        <v>42279.778564814813</v>
      </c>
      <c r="Q3945" s="8">
        <f t="shared" si="615"/>
        <v>42279</v>
      </c>
      <c r="R3945" s="9">
        <f t="shared" si="616"/>
        <v>0.778564814812853</v>
      </c>
      <c r="S3945" t="b">
        <v>0</v>
      </c>
      <c r="T3945">
        <v>13</v>
      </c>
      <c r="U3945" t="str">
        <f t="shared" si="617"/>
        <v/>
      </c>
      <c r="V3945">
        <f t="shared" si="618"/>
        <v>13</v>
      </c>
      <c r="W3945" t="b">
        <v>0</v>
      </c>
      <c r="X3945" t="s">
        <v>8269</v>
      </c>
      <c r="Y3945" s="3">
        <f t="shared" si="619"/>
        <v>0.35639999999999999</v>
      </c>
      <c r="Z3945" s="4">
        <f t="shared" si="612"/>
        <v>137.07692307692307</v>
      </c>
      <c r="AA3945" t="s">
        <v>8313</v>
      </c>
      <c r="AB3945" t="s">
        <v>8314</v>
      </c>
      <c r="AC3945">
        <f>1</f>
        <v>1</v>
      </c>
    </row>
    <row r="3946" spans="1:29" ht="57.6" x14ac:dyDescent="0.3">
      <c r="A3946">
        <v>3944</v>
      </c>
      <c r="B3946" s="1" t="s">
        <v>3941</v>
      </c>
      <c r="C3946" s="1" t="s">
        <v>8052</v>
      </c>
      <c r="D3946">
        <v>5000</v>
      </c>
      <c r="E3946">
        <f>VLOOKUP(D3946,LU_A!$C$2:$D$13,1,TRUE)</f>
        <v>5000</v>
      </c>
      <c r="F3946" t="str">
        <f>VLOOKUP($D3946,LU_A!$C$2:$D$13,2,TRUE)</f>
        <v>SmC</v>
      </c>
      <c r="G3946">
        <v>0</v>
      </c>
      <c r="H3946" t="s">
        <v>8221</v>
      </c>
      <c r="I3946" t="s">
        <v>8224</v>
      </c>
      <c r="J3946" t="s">
        <v>8246</v>
      </c>
      <c r="K3946">
        <v>1440690875</v>
      </c>
      <c r="L3946" s="8">
        <f t="shared" si="610"/>
        <v>42243.662905092591</v>
      </c>
      <c r="M3946" s="8">
        <f t="shared" si="613"/>
        <v>42243</v>
      </c>
      <c r="N3946" s="9">
        <f t="shared" si="614"/>
        <v>0.66290509259124519</v>
      </c>
      <c r="O3946">
        <v>1438098875</v>
      </c>
      <c r="P3946" s="8">
        <f t="shared" si="611"/>
        <v>42213.662905092591</v>
      </c>
      <c r="Q3946" s="8">
        <f t="shared" si="615"/>
        <v>42213</v>
      </c>
      <c r="R3946" s="9">
        <f t="shared" si="616"/>
        <v>0.66290509259124519</v>
      </c>
      <c r="S3946" t="b">
        <v>0</v>
      </c>
      <c r="T3946">
        <v>0</v>
      </c>
      <c r="U3946" t="str">
        <f t="shared" si="617"/>
        <v/>
      </c>
      <c r="V3946">
        <f t="shared" si="618"/>
        <v>0</v>
      </c>
      <c r="W3946" t="b">
        <v>0</v>
      </c>
      <c r="X3946" t="s">
        <v>8269</v>
      </c>
      <c r="Y3946" s="3">
        <f t="shared" si="619"/>
        <v>0</v>
      </c>
      <c r="Z3946" s="4" t="str">
        <f t="shared" si="612"/>
        <v xml:space="preserve"> </v>
      </c>
      <c r="AA3946" t="s">
        <v>8313</v>
      </c>
      <c r="AB3946" t="s">
        <v>8314</v>
      </c>
      <c r="AC3946">
        <f>1</f>
        <v>1</v>
      </c>
    </row>
    <row r="3947" spans="1:29" ht="43.2" x14ac:dyDescent="0.3">
      <c r="A3947">
        <v>3945</v>
      </c>
      <c r="B3947" s="1" t="s">
        <v>3942</v>
      </c>
      <c r="C3947" s="1" t="s">
        <v>8053</v>
      </c>
      <c r="D3947">
        <v>2000</v>
      </c>
      <c r="E3947">
        <f>VLOOKUP(D3947,LU_A!$C$2:$D$13,1,TRUE)</f>
        <v>1000</v>
      </c>
      <c r="F3947" t="str">
        <f>VLOOKUP($D3947,LU_A!$C$2:$D$13,2,TRUE)</f>
        <v>SmB</v>
      </c>
      <c r="G3947">
        <v>5</v>
      </c>
      <c r="H3947" t="s">
        <v>8221</v>
      </c>
      <c r="I3947" t="s">
        <v>8224</v>
      </c>
      <c r="J3947" t="s">
        <v>8246</v>
      </c>
      <c r="K3947">
        <v>1431717268</v>
      </c>
      <c r="L3947" s="8">
        <f t="shared" si="610"/>
        <v>42139.801712962959</v>
      </c>
      <c r="M3947" s="8">
        <f t="shared" si="613"/>
        <v>42139</v>
      </c>
      <c r="N3947" s="9">
        <f t="shared" si="614"/>
        <v>0.80171296295884531</v>
      </c>
      <c r="O3947">
        <v>1429125268</v>
      </c>
      <c r="P3947" s="8">
        <f t="shared" si="611"/>
        <v>42109.801712962959</v>
      </c>
      <c r="Q3947" s="8">
        <f t="shared" si="615"/>
        <v>42109</v>
      </c>
      <c r="R3947" s="9">
        <f t="shared" si="616"/>
        <v>0.80171296295884531</v>
      </c>
      <c r="S3947" t="b">
        <v>0</v>
      </c>
      <c r="T3947">
        <v>1</v>
      </c>
      <c r="U3947" t="str">
        <f t="shared" si="617"/>
        <v/>
      </c>
      <c r="V3947">
        <f t="shared" si="618"/>
        <v>1</v>
      </c>
      <c r="W3947" t="b">
        <v>0</v>
      </c>
      <c r="X3947" t="s">
        <v>8269</v>
      </c>
      <c r="Y3947" s="3">
        <f t="shared" si="619"/>
        <v>2.5000000000000001E-3</v>
      </c>
      <c r="Z3947" s="4">
        <f t="shared" si="612"/>
        <v>5</v>
      </c>
      <c r="AA3947" t="s">
        <v>8313</v>
      </c>
      <c r="AB3947" t="s">
        <v>8314</v>
      </c>
      <c r="AC3947">
        <f>1</f>
        <v>1</v>
      </c>
    </row>
    <row r="3948" spans="1:29" ht="28.8" x14ac:dyDescent="0.3">
      <c r="A3948">
        <v>3946</v>
      </c>
      <c r="B3948" s="1" t="s">
        <v>3943</v>
      </c>
      <c r="C3948" s="1" t="s">
        <v>8054</v>
      </c>
      <c r="D3948">
        <v>6000</v>
      </c>
      <c r="E3948">
        <f>VLOOKUP(D3948,LU_A!$C$2:$D$13,1,TRUE)</f>
        <v>5000</v>
      </c>
      <c r="F3948" t="str">
        <f>VLOOKUP($D3948,LU_A!$C$2:$D$13,2,TRUE)</f>
        <v>SmC</v>
      </c>
      <c r="G3948">
        <v>195</v>
      </c>
      <c r="H3948" t="s">
        <v>8221</v>
      </c>
      <c r="I3948" t="s">
        <v>8224</v>
      </c>
      <c r="J3948" t="s">
        <v>8246</v>
      </c>
      <c r="K3948">
        <v>1425110400</v>
      </c>
      <c r="L3948" s="8">
        <f t="shared" si="610"/>
        <v>42063.333333333328</v>
      </c>
      <c r="M3948" s="8">
        <f t="shared" si="613"/>
        <v>42063</v>
      </c>
      <c r="N3948" s="9">
        <f t="shared" si="614"/>
        <v>0.33333333332848269</v>
      </c>
      <c r="O3948">
        <v>1422388822</v>
      </c>
      <c r="P3948" s="8">
        <f t="shared" si="611"/>
        <v>42031.833587962959</v>
      </c>
      <c r="Q3948" s="8">
        <f t="shared" si="615"/>
        <v>42031</v>
      </c>
      <c r="R3948" s="9">
        <f t="shared" si="616"/>
        <v>0.83358796295942739</v>
      </c>
      <c r="S3948" t="b">
        <v>0</v>
      </c>
      <c r="T3948">
        <v>5</v>
      </c>
      <c r="U3948" t="str">
        <f t="shared" si="617"/>
        <v/>
      </c>
      <c r="V3948">
        <f t="shared" si="618"/>
        <v>5</v>
      </c>
      <c r="W3948" t="b">
        <v>0</v>
      </c>
      <c r="X3948" t="s">
        <v>8269</v>
      </c>
      <c r="Y3948" s="3">
        <f t="shared" si="619"/>
        <v>3.2500000000000001E-2</v>
      </c>
      <c r="Z3948" s="4">
        <f t="shared" si="612"/>
        <v>39</v>
      </c>
      <c r="AA3948" t="s">
        <v>8313</v>
      </c>
      <c r="AB3948" t="s">
        <v>8314</v>
      </c>
      <c r="AC3948">
        <f>1</f>
        <v>1</v>
      </c>
    </row>
    <row r="3949" spans="1:29" ht="43.2" x14ac:dyDescent="0.3">
      <c r="A3949">
        <v>3947</v>
      </c>
      <c r="B3949" s="1" t="s">
        <v>3944</v>
      </c>
      <c r="C3949" s="1" t="s">
        <v>8055</v>
      </c>
      <c r="D3949">
        <v>3000</v>
      </c>
      <c r="E3949">
        <f>VLOOKUP(D3949,LU_A!$C$2:$D$13,1,TRUE)</f>
        <v>1000</v>
      </c>
      <c r="F3949" t="str">
        <f>VLOOKUP($D3949,LU_A!$C$2:$D$13,2,TRUE)</f>
        <v>SmB</v>
      </c>
      <c r="G3949">
        <v>101</v>
      </c>
      <c r="H3949" t="s">
        <v>8221</v>
      </c>
      <c r="I3949" t="s">
        <v>8224</v>
      </c>
      <c r="J3949" t="s">
        <v>8246</v>
      </c>
      <c r="K3949">
        <v>1475378744</v>
      </c>
      <c r="L3949" s="8">
        <f t="shared" si="610"/>
        <v>42645.142870370371</v>
      </c>
      <c r="M3949" s="8">
        <f t="shared" si="613"/>
        <v>42645</v>
      </c>
      <c r="N3949" s="9">
        <f t="shared" si="614"/>
        <v>0.14287037037138361</v>
      </c>
      <c r="O3949">
        <v>1472786744</v>
      </c>
      <c r="P3949" s="8">
        <f t="shared" si="611"/>
        <v>42615.142870370371</v>
      </c>
      <c r="Q3949" s="8">
        <f t="shared" si="615"/>
        <v>42615</v>
      </c>
      <c r="R3949" s="9">
        <f t="shared" si="616"/>
        <v>0.14287037037138361</v>
      </c>
      <c r="S3949" t="b">
        <v>0</v>
      </c>
      <c r="T3949">
        <v>2</v>
      </c>
      <c r="U3949" t="str">
        <f t="shared" si="617"/>
        <v/>
      </c>
      <c r="V3949">
        <f t="shared" si="618"/>
        <v>2</v>
      </c>
      <c r="W3949" t="b">
        <v>0</v>
      </c>
      <c r="X3949" t="s">
        <v>8269</v>
      </c>
      <c r="Y3949" s="3">
        <f t="shared" si="619"/>
        <v>3.3666666666666664E-2</v>
      </c>
      <c r="Z3949" s="4">
        <f t="shared" si="612"/>
        <v>50.5</v>
      </c>
      <c r="AA3949" t="s">
        <v>8313</v>
      </c>
      <c r="AB3949" t="s">
        <v>8314</v>
      </c>
      <c r="AC3949">
        <f>1</f>
        <v>1</v>
      </c>
    </row>
    <row r="3950" spans="1:29" ht="43.2" x14ac:dyDescent="0.3">
      <c r="A3950">
        <v>3948</v>
      </c>
      <c r="B3950" s="1" t="s">
        <v>3945</v>
      </c>
      <c r="C3950" s="1" t="s">
        <v>8056</v>
      </c>
      <c r="D3950">
        <v>30000</v>
      </c>
      <c r="E3950">
        <f>VLOOKUP(D3950,LU_A!$C$2:$D$13,1,TRUE)</f>
        <v>30000</v>
      </c>
      <c r="F3950" t="str">
        <f>VLOOKUP($D3950,LU_A!$C$2:$D$13,2,TRUE)</f>
        <v>MedD</v>
      </c>
      <c r="G3950">
        <v>0</v>
      </c>
      <c r="H3950" t="s">
        <v>8221</v>
      </c>
      <c r="I3950" t="s">
        <v>8226</v>
      </c>
      <c r="J3950" t="s">
        <v>8248</v>
      </c>
      <c r="K3950">
        <v>1410076123</v>
      </c>
      <c r="L3950" s="8">
        <f t="shared" si="610"/>
        <v>41889.325497685182</v>
      </c>
      <c r="M3950" s="8">
        <f t="shared" si="613"/>
        <v>41889</v>
      </c>
      <c r="N3950" s="9">
        <f t="shared" si="614"/>
        <v>0.32549768518219935</v>
      </c>
      <c r="O3950">
        <v>1404892123</v>
      </c>
      <c r="P3950" s="8">
        <f t="shared" si="611"/>
        <v>41829.325497685182</v>
      </c>
      <c r="Q3950" s="8">
        <f t="shared" si="615"/>
        <v>41829</v>
      </c>
      <c r="R3950" s="9">
        <f t="shared" si="616"/>
        <v>0.32549768518219935</v>
      </c>
      <c r="S3950" t="b">
        <v>0</v>
      </c>
      <c r="T3950">
        <v>0</v>
      </c>
      <c r="U3950" t="str">
        <f t="shared" si="617"/>
        <v/>
      </c>
      <c r="V3950">
        <f t="shared" si="618"/>
        <v>0</v>
      </c>
      <c r="W3950" t="b">
        <v>0</v>
      </c>
      <c r="X3950" t="s">
        <v>8269</v>
      </c>
      <c r="Y3950" s="3">
        <f t="shared" si="619"/>
        <v>0</v>
      </c>
      <c r="Z3950" s="4" t="str">
        <f t="shared" si="612"/>
        <v xml:space="preserve"> </v>
      </c>
      <c r="AA3950" t="s">
        <v>8313</v>
      </c>
      <c r="AB3950" t="s">
        <v>8314</v>
      </c>
      <c r="AC3950">
        <f>1</f>
        <v>1</v>
      </c>
    </row>
    <row r="3951" spans="1:29" ht="43.2" x14ac:dyDescent="0.3">
      <c r="A3951">
        <v>3949</v>
      </c>
      <c r="B3951" s="1" t="s">
        <v>3946</v>
      </c>
      <c r="C3951" s="1" t="s">
        <v>8057</v>
      </c>
      <c r="D3951">
        <v>10000</v>
      </c>
      <c r="E3951">
        <f>VLOOKUP(D3951,LU_A!$C$2:$D$13,1,TRUE)</f>
        <v>10000</v>
      </c>
      <c r="F3951" t="str">
        <f>VLOOKUP($D3951,LU_A!$C$2:$D$13,2,TRUE)</f>
        <v>SmD</v>
      </c>
      <c r="G3951">
        <v>1577</v>
      </c>
      <c r="H3951" t="s">
        <v>8221</v>
      </c>
      <c r="I3951" t="s">
        <v>8226</v>
      </c>
      <c r="J3951" t="s">
        <v>8248</v>
      </c>
      <c r="K3951">
        <v>1423623221</v>
      </c>
      <c r="L3951" s="8">
        <f t="shared" si="610"/>
        <v>42046.120613425926</v>
      </c>
      <c r="M3951" s="8">
        <f t="shared" si="613"/>
        <v>42046</v>
      </c>
      <c r="N3951" s="9">
        <f t="shared" si="614"/>
        <v>0.12061342592642177</v>
      </c>
      <c r="O3951">
        <v>1421031221</v>
      </c>
      <c r="P3951" s="8">
        <f t="shared" si="611"/>
        <v>42016.120613425926</v>
      </c>
      <c r="Q3951" s="8">
        <f t="shared" si="615"/>
        <v>42016</v>
      </c>
      <c r="R3951" s="9">
        <f t="shared" si="616"/>
        <v>0.12061342592642177</v>
      </c>
      <c r="S3951" t="b">
        <v>0</v>
      </c>
      <c r="T3951">
        <v>32</v>
      </c>
      <c r="U3951" t="str">
        <f t="shared" si="617"/>
        <v/>
      </c>
      <c r="V3951">
        <f t="shared" si="618"/>
        <v>32</v>
      </c>
      <c r="W3951" t="b">
        <v>0</v>
      </c>
      <c r="X3951" t="s">
        <v>8269</v>
      </c>
      <c r="Y3951" s="3">
        <f t="shared" si="619"/>
        <v>0.15770000000000001</v>
      </c>
      <c r="Z3951" s="4">
        <f t="shared" si="612"/>
        <v>49.28125</v>
      </c>
      <c r="AA3951" t="s">
        <v>8313</v>
      </c>
      <c r="AB3951" t="s">
        <v>8314</v>
      </c>
      <c r="AC3951">
        <f>1</f>
        <v>1</v>
      </c>
    </row>
    <row r="3952" spans="1:29" ht="57.6" x14ac:dyDescent="0.3">
      <c r="A3952">
        <v>3950</v>
      </c>
      <c r="B3952" s="1" t="s">
        <v>3947</v>
      </c>
      <c r="C3952" s="1" t="s">
        <v>8058</v>
      </c>
      <c r="D3952">
        <v>4000</v>
      </c>
      <c r="E3952">
        <f>VLOOKUP(D3952,LU_A!$C$2:$D$13,1,TRUE)</f>
        <v>1000</v>
      </c>
      <c r="F3952" t="str">
        <f>VLOOKUP($D3952,LU_A!$C$2:$D$13,2,TRUE)</f>
        <v>SmB</v>
      </c>
      <c r="G3952">
        <v>25</v>
      </c>
      <c r="H3952" t="s">
        <v>8221</v>
      </c>
      <c r="I3952" t="s">
        <v>8224</v>
      </c>
      <c r="J3952" t="s">
        <v>8246</v>
      </c>
      <c r="K3952">
        <v>1460140500</v>
      </c>
      <c r="L3952" s="8">
        <f t="shared" si="610"/>
        <v>42468.774305555555</v>
      </c>
      <c r="M3952" s="8">
        <f t="shared" si="613"/>
        <v>42468</v>
      </c>
      <c r="N3952" s="9">
        <f t="shared" si="614"/>
        <v>0.77430555555474712</v>
      </c>
      <c r="O3952">
        <v>1457628680</v>
      </c>
      <c r="P3952" s="8">
        <f t="shared" si="611"/>
        <v>42439.702314814815</v>
      </c>
      <c r="Q3952" s="8">
        <f t="shared" si="615"/>
        <v>42439</v>
      </c>
      <c r="R3952" s="9">
        <f t="shared" si="616"/>
        <v>0.70231481481459923</v>
      </c>
      <c r="S3952" t="b">
        <v>0</v>
      </c>
      <c r="T3952">
        <v>1</v>
      </c>
      <c r="U3952" t="str">
        <f t="shared" si="617"/>
        <v/>
      </c>
      <c r="V3952">
        <f t="shared" si="618"/>
        <v>1</v>
      </c>
      <c r="W3952" t="b">
        <v>0</v>
      </c>
      <c r="X3952" t="s">
        <v>8269</v>
      </c>
      <c r="Y3952" s="3">
        <f t="shared" si="619"/>
        <v>6.2500000000000003E-3</v>
      </c>
      <c r="Z3952" s="4">
        <f t="shared" si="612"/>
        <v>25</v>
      </c>
      <c r="AA3952" t="s">
        <v>8313</v>
      </c>
      <c r="AB3952" t="s">
        <v>8314</v>
      </c>
      <c r="AC3952">
        <f>1</f>
        <v>1</v>
      </c>
    </row>
    <row r="3953" spans="1:29" ht="43.2" x14ac:dyDescent="0.3">
      <c r="A3953">
        <v>3951</v>
      </c>
      <c r="B3953" s="1" t="s">
        <v>3948</v>
      </c>
      <c r="C3953" s="1" t="s">
        <v>6961</v>
      </c>
      <c r="D3953">
        <v>200000</v>
      </c>
      <c r="E3953">
        <f>VLOOKUP(D3953,LU_A!$C$2:$D$13,1,TRUE)</f>
        <v>50000</v>
      </c>
      <c r="F3953" t="str">
        <f>VLOOKUP($D3953,LU_A!$C$2:$D$13,2,TRUE)</f>
        <v>LgD</v>
      </c>
      <c r="G3953">
        <v>1</v>
      </c>
      <c r="H3953" t="s">
        <v>8221</v>
      </c>
      <c r="I3953" t="s">
        <v>8241</v>
      </c>
      <c r="J3953" t="s">
        <v>8249</v>
      </c>
      <c r="K3953">
        <v>1462301342</v>
      </c>
      <c r="L3953" s="8">
        <f t="shared" si="610"/>
        <v>42493.784050925926</v>
      </c>
      <c r="M3953" s="8">
        <f t="shared" si="613"/>
        <v>42493</v>
      </c>
      <c r="N3953" s="9">
        <f t="shared" si="614"/>
        <v>0.78405092592583969</v>
      </c>
      <c r="O3953">
        <v>1457120942</v>
      </c>
      <c r="P3953" s="8">
        <f t="shared" si="611"/>
        <v>42433.825717592597</v>
      </c>
      <c r="Q3953" s="8">
        <f t="shared" si="615"/>
        <v>42433</v>
      </c>
      <c r="R3953" s="9">
        <f t="shared" si="616"/>
        <v>0.825717592597357</v>
      </c>
      <c r="S3953" t="b">
        <v>0</v>
      </c>
      <c r="T3953">
        <v>1</v>
      </c>
      <c r="U3953" t="str">
        <f t="shared" si="617"/>
        <v/>
      </c>
      <c r="V3953">
        <f t="shared" si="618"/>
        <v>1</v>
      </c>
      <c r="W3953" t="b">
        <v>0</v>
      </c>
      <c r="X3953" t="s">
        <v>8269</v>
      </c>
      <c r="Y3953" s="3">
        <f t="shared" si="619"/>
        <v>5.0000000000000004E-6</v>
      </c>
      <c r="Z3953" s="4">
        <f t="shared" si="612"/>
        <v>1</v>
      </c>
      <c r="AA3953" t="s">
        <v>8313</v>
      </c>
      <c r="AB3953" t="s">
        <v>8314</v>
      </c>
      <c r="AC3953">
        <f>1</f>
        <v>1</v>
      </c>
    </row>
    <row r="3954" spans="1:29" ht="43.2" x14ac:dyDescent="0.3">
      <c r="A3954">
        <v>3952</v>
      </c>
      <c r="B3954" s="1" t="s">
        <v>3949</v>
      </c>
      <c r="C3954" s="1" t="s">
        <v>8059</v>
      </c>
      <c r="D3954">
        <v>26000</v>
      </c>
      <c r="E3954">
        <f>VLOOKUP(D3954,LU_A!$C$2:$D$13,1,TRUE)</f>
        <v>25000</v>
      </c>
      <c r="F3954" t="str">
        <f>VLOOKUP($D3954,LU_A!$C$2:$D$13,2,TRUE)</f>
        <v>MedC</v>
      </c>
      <c r="G3954">
        <v>25</v>
      </c>
      <c r="H3954" t="s">
        <v>8221</v>
      </c>
      <c r="I3954" t="s">
        <v>8224</v>
      </c>
      <c r="J3954" t="s">
        <v>8246</v>
      </c>
      <c r="K3954">
        <v>1445885890</v>
      </c>
      <c r="L3954" s="8">
        <f t="shared" si="610"/>
        <v>42303.790393518517</v>
      </c>
      <c r="M3954" s="8">
        <f t="shared" si="613"/>
        <v>42303</v>
      </c>
      <c r="N3954" s="9">
        <f t="shared" si="614"/>
        <v>0.79039351851679385</v>
      </c>
      <c r="O3954">
        <v>1440701890</v>
      </c>
      <c r="P3954" s="8">
        <f t="shared" si="611"/>
        <v>42243.790393518517</v>
      </c>
      <c r="Q3954" s="8">
        <f t="shared" si="615"/>
        <v>42243</v>
      </c>
      <c r="R3954" s="9">
        <f t="shared" si="616"/>
        <v>0.79039351851679385</v>
      </c>
      <c r="S3954" t="b">
        <v>0</v>
      </c>
      <c r="T3954">
        <v>1</v>
      </c>
      <c r="U3954" t="str">
        <f t="shared" si="617"/>
        <v/>
      </c>
      <c r="V3954">
        <f t="shared" si="618"/>
        <v>1</v>
      </c>
      <c r="W3954" t="b">
        <v>0</v>
      </c>
      <c r="X3954" t="s">
        <v>8269</v>
      </c>
      <c r="Y3954" s="3">
        <f t="shared" si="619"/>
        <v>9.6153846153846159E-4</v>
      </c>
      <c r="Z3954" s="4">
        <f t="shared" si="612"/>
        <v>25</v>
      </c>
      <c r="AA3954" t="s">
        <v>8313</v>
      </c>
      <c r="AB3954" t="s">
        <v>8314</v>
      </c>
      <c r="AC3954">
        <f>1</f>
        <v>1</v>
      </c>
    </row>
    <row r="3955" spans="1:29" ht="43.2" x14ac:dyDescent="0.3">
      <c r="A3955">
        <v>3953</v>
      </c>
      <c r="B3955" s="1" t="s">
        <v>3950</v>
      </c>
      <c r="C3955" s="1" t="s">
        <v>8060</v>
      </c>
      <c r="D3955">
        <v>17600</v>
      </c>
      <c r="E3955">
        <f>VLOOKUP(D3955,LU_A!$C$2:$D$13,1,TRUE)</f>
        <v>15000</v>
      </c>
      <c r="F3955" t="str">
        <f>VLOOKUP($D3955,LU_A!$C$2:$D$13,2,TRUE)</f>
        <v>MedA</v>
      </c>
      <c r="G3955">
        <v>0</v>
      </c>
      <c r="H3955" t="s">
        <v>8221</v>
      </c>
      <c r="I3955" t="s">
        <v>8224</v>
      </c>
      <c r="J3955" t="s">
        <v>8246</v>
      </c>
      <c r="K3955">
        <v>1469834940</v>
      </c>
      <c r="L3955" s="8">
        <f t="shared" si="610"/>
        <v>42580.978472222225</v>
      </c>
      <c r="M3955" s="8">
        <f t="shared" si="613"/>
        <v>42580</v>
      </c>
      <c r="N3955" s="9">
        <f t="shared" si="614"/>
        <v>0.97847222222480923</v>
      </c>
      <c r="O3955">
        <v>1467162586</v>
      </c>
      <c r="P3955" s="8">
        <f t="shared" si="611"/>
        <v>42550.048449074078</v>
      </c>
      <c r="Q3955" s="8">
        <f t="shared" si="615"/>
        <v>42550</v>
      </c>
      <c r="R3955" s="9">
        <f t="shared" si="616"/>
        <v>4.8449074078234844E-2</v>
      </c>
      <c r="S3955" t="b">
        <v>0</v>
      </c>
      <c r="T3955">
        <v>0</v>
      </c>
      <c r="U3955" t="str">
        <f t="shared" si="617"/>
        <v/>
      </c>
      <c r="V3955">
        <f t="shared" si="618"/>
        <v>0</v>
      </c>
      <c r="W3955" t="b">
        <v>0</v>
      </c>
      <c r="X3955" t="s">
        <v>8269</v>
      </c>
      <c r="Y3955" s="3">
        <f t="shared" si="619"/>
        <v>0</v>
      </c>
      <c r="Z3955" s="4" t="str">
        <f t="shared" si="612"/>
        <v xml:space="preserve"> </v>
      </c>
      <c r="AA3955" t="s">
        <v>8313</v>
      </c>
      <c r="AB3955" t="s">
        <v>8314</v>
      </c>
      <c r="AC3955">
        <f>1</f>
        <v>1</v>
      </c>
    </row>
    <row r="3956" spans="1:29" ht="57.6" x14ac:dyDescent="0.3">
      <c r="A3956">
        <v>3954</v>
      </c>
      <c r="B3956" s="1" t="s">
        <v>3951</v>
      </c>
      <c r="C3956" s="1" t="s">
        <v>8061</v>
      </c>
      <c r="D3956">
        <v>25000</v>
      </c>
      <c r="E3956">
        <f>VLOOKUP(D3956,LU_A!$C$2:$D$13,1,TRUE)</f>
        <v>25000</v>
      </c>
      <c r="F3956" t="str">
        <f>VLOOKUP($D3956,LU_A!$C$2:$D$13,2,TRUE)</f>
        <v>MedC</v>
      </c>
      <c r="G3956">
        <v>0</v>
      </c>
      <c r="H3956" t="s">
        <v>8221</v>
      </c>
      <c r="I3956" t="s">
        <v>8229</v>
      </c>
      <c r="J3956" t="s">
        <v>8251</v>
      </c>
      <c r="K3956">
        <v>1405352264</v>
      </c>
      <c r="L3956" s="8">
        <f t="shared" si="610"/>
        <v>41834.651203703703</v>
      </c>
      <c r="M3956" s="8">
        <f t="shared" si="613"/>
        <v>41834</v>
      </c>
      <c r="N3956" s="9">
        <f t="shared" si="614"/>
        <v>0.65120370370277669</v>
      </c>
      <c r="O3956">
        <v>1400168264</v>
      </c>
      <c r="P3956" s="8">
        <f t="shared" si="611"/>
        <v>41774.651203703703</v>
      </c>
      <c r="Q3956" s="8">
        <f t="shared" si="615"/>
        <v>41774</v>
      </c>
      <c r="R3956" s="9">
        <f t="shared" si="616"/>
        <v>0.65120370370277669</v>
      </c>
      <c r="S3956" t="b">
        <v>0</v>
      </c>
      <c r="T3956">
        <v>0</v>
      </c>
      <c r="U3956" t="str">
        <f t="shared" si="617"/>
        <v/>
      </c>
      <c r="V3956">
        <f t="shared" si="618"/>
        <v>0</v>
      </c>
      <c r="W3956" t="b">
        <v>0</v>
      </c>
      <c r="X3956" t="s">
        <v>8269</v>
      </c>
      <c r="Y3956" s="3">
        <f t="shared" si="619"/>
        <v>0</v>
      </c>
      <c r="Z3956" s="4" t="str">
        <f t="shared" si="612"/>
        <v xml:space="preserve"> </v>
      </c>
      <c r="AA3956" t="s">
        <v>8313</v>
      </c>
      <c r="AB3956" t="s">
        <v>8314</v>
      </c>
      <c r="AC3956">
        <f>1</f>
        <v>1</v>
      </c>
    </row>
    <row r="3957" spans="1:29" ht="43.2" x14ac:dyDescent="0.3">
      <c r="A3957">
        <v>3955</v>
      </c>
      <c r="B3957" s="1" t="s">
        <v>3952</v>
      </c>
      <c r="C3957" s="1" t="s">
        <v>8062</v>
      </c>
      <c r="D3957">
        <v>1750</v>
      </c>
      <c r="E3957">
        <f>VLOOKUP(D3957,LU_A!$C$2:$D$13,1,TRUE)</f>
        <v>1000</v>
      </c>
      <c r="F3957" t="str">
        <f>VLOOKUP($D3957,LU_A!$C$2:$D$13,2,TRUE)</f>
        <v>SmB</v>
      </c>
      <c r="G3957">
        <v>425</v>
      </c>
      <c r="H3957" t="s">
        <v>8221</v>
      </c>
      <c r="I3957" t="s">
        <v>8224</v>
      </c>
      <c r="J3957" t="s">
        <v>8246</v>
      </c>
      <c r="K3957">
        <v>1448745741</v>
      </c>
      <c r="L3957" s="8">
        <f t="shared" si="610"/>
        <v>42336.890520833331</v>
      </c>
      <c r="M3957" s="8">
        <f t="shared" si="613"/>
        <v>42336</v>
      </c>
      <c r="N3957" s="9">
        <f t="shared" si="614"/>
        <v>0.890520833330811</v>
      </c>
      <c r="O3957">
        <v>1446150141</v>
      </c>
      <c r="P3957" s="8">
        <f t="shared" si="611"/>
        <v>42306.848854166667</v>
      </c>
      <c r="Q3957" s="8">
        <f t="shared" si="615"/>
        <v>42306</v>
      </c>
      <c r="R3957" s="9">
        <f t="shared" si="616"/>
        <v>0.84885416666656965</v>
      </c>
      <c r="S3957" t="b">
        <v>0</v>
      </c>
      <c r="T3957">
        <v>8</v>
      </c>
      <c r="U3957" t="str">
        <f t="shared" si="617"/>
        <v/>
      </c>
      <c r="V3957">
        <f t="shared" si="618"/>
        <v>8</v>
      </c>
      <c r="W3957" t="b">
        <v>0</v>
      </c>
      <c r="X3957" t="s">
        <v>8269</v>
      </c>
      <c r="Y3957" s="3">
        <f t="shared" si="619"/>
        <v>0.24285714285714285</v>
      </c>
      <c r="Z3957" s="4">
        <f t="shared" si="612"/>
        <v>53.125</v>
      </c>
      <c r="AA3957" t="s">
        <v>8313</v>
      </c>
      <c r="AB3957" t="s">
        <v>8314</v>
      </c>
      <c r="AC3957">
        <f>1</f>
        <v>1</v>
      </c>
    </row>
    <row r="3958" spans="1:29" ht="43.2" x14ac:dyDescent="0.3">
      <c r="A3958">
        <v>3956</v>
      </c>
      <c r="B3958" s="1" t="s">
        <v>3953</v>
      </c>
      <c r="C3958" s="1" t="s">
        <v>8063</v>
      </c>
      <c r="D3958">
        <v>5500</v>
      </c>
      <c r="E3958">
        <f>VLOOKUP(D3958,LU_A!$C$2:$D$13,1,TRUE)</f>
        <v>5000</v>
      </c>
      <c r="F3958" t="str">
        <f>VLOOKUP($D3958,LU_A!$C$2:$D$13,2,TRUE)</f>
        <v>SmC</v>
      </c>
      <c r="G3958">
        <v>0</v>
      </c>
      <c r="H3958" t="s">
        <v>8221</v>
      </c>
      <c r="I3958" t="s">
        <v>8224</v>
      </c>
      <c r="J3958" t="s">
        <v>8246</v>
      </c>
      <c r="K3958">
        <v>1461543600</v>
      </c>
      <c r="L3958" s="8">
        <f t="shared" si="610"/>
        <v>42485.013888888891</v>
      </c>
      <c r="M3958" s="8">
        <f t="shared" si="613"/>
        <v>42485</v>
      </c>
      <c r="N3958" s="9">
        <f t="shared" si="614"/>
        <v>1.3888888890505768E-2</v>
      </c>
      <c r="O3958">
        <v>1459203727</v>
      </c>
      <c r="P3958" s="8">
        <f t="shared" si="611"/>
        <v>42457.932025462964</v>
      </c>
      <c r="Q3958" s="8">
        <f t="shared" si="615"/>
        <v>42457</v>
      </c>
      <c r="R3958" s="9">
        <f t="shared" si="616"/>
        <v>0.93202546296379296</v>
      </c>
      <c r="S3958" t="b">
        <v>0</v>
      </c>
      <c r="T3958">
        <v>0</v>
      </c>
      <c r="U3958" t="str">
        <f t="shared" si="617"/>
        <v/>
      </c>
      <c r="V3958">
        <f t="shared" si="618"/>
        <v>0</v>
      </c>
      <c r="W3958" t="b">
        <v>0</v>
      </c>
      <c r="X3958" t="s">
        <v>8269</v>
      </c>
      <c r="Y3958" s="3">
        <f t="shared" si="619"/>
        <v>0</v>
      </c>
      <c r="Z3958" s="4" t="str">
        <f t="shared" si="612"/>
        <v xml:space="preserve"> </v>
      </c>
      <c r="AA3958" t="s">
        <v>8313</v>
      </c>
      <c r="AB3958" t="s">
        <v>8314</v>
      </c>
      <c r="AC3958">
        <f>1</f>
        <v>1</v>
      </c>
    </row>
    <row r="3959" spans="1:29" ht="43.2" x14ac:dyDescent="0.3">
      <c r="A3959">
        <v>3957</v>
      </c>
      <c r="B3959" s="1" t="s">
        <v>3954</v>
      </c>
      <c r="C3959" s="1" t="s">
        <v>8064</v>
      </c>
      <c r="D3959">
        <v>28000</v>
      </c>
      <c r="E3959">
        <f>VLOOKUP(D3959,LU_A!$C$2:$D$13,1,TRUE)</f>
        <v>25000</v>
      </c>
      <c r="F3959" t="str">
        <f>VLOOKUP($D3959,LU_A!$C$2:$D$13,2,TRUE)</f>
        <v>MedC</v>
      </c>
      <c r="G3959">
        <v>7</v>
      </c>
      <c r="H3959" t="s">
        <v>8221</v>
      </c>
      <c r="I3959" t="s">
        <v>8224</v>
      </c>
      <c r="J3959" t="s">
        <v>8246</v>
      </c>
      <c r="K3959">
        <v>1468020354</v>
      </c>
      <c r="L3959" s="8">
        <f t="shared" si="610"/>
        <v>42559.976319444439</v>
      </c>
      <c r="M3959" s="8">
        <f t="shared" si="613"/>
        <v>42559</v>
      </c>
      <c r="N3959" s="9">
        <f t="shared" si="614"/>
        <v>0.976319444438559</v>
      </c>
      <c r="O3959">
        <v>1464045954</v>
      </c>
      <c r="P3959" s="8">
        <f t="shared" si="611"/>
        <v>42513.976319444439</v>
      </c>
      <c r="Q3959" s="8">
        <f t="shared" si="615"/>
        <v>42513</v>
      </c>
      <c r="R3959" s="9">
        <f t="shared" si="616"/>
        <v>0.976319444438559</v>
      </c>
      <c r="S3959" t="b">
        <v>0</v>
      </c>
      <c r="T3959">
        <v>1</v>
      </c>
      <c r="U3959" t="str">
        <f t="shared" si="617"/>
        <v/>
      </c>
      <c r="V3959">
        <f t="shared" si="618"/>
        <v>1</v>
      </c>
      <c r="W3959" t="b">
        <v>0</v>
      </c>
      <c r="X3959" t="s">
        <v>8269</v>
      </c>
      <c r="Y3959" s="3">
        <f t="shared" si="619"/>
        <v>2.5000000000000001E-4</v>
      </c>
      <c r="Z3959" s="4">
        <f t="shared" si="612"/>
        <v>7</v>
      </c>
      <c r="AA3959" t="s">
        <v>8313</v>
      </c>
      <c r="AB3959" t="s">
        <v>8314</v>
      </c>
      <c r="AC3959">
        <f>1</f>
        <v>1</v>
      </c>
    </row>
    <row r="3960" spans="1:29" ht="43.2" x14ac:dyDescent="0.3">
      <c r="A3960">
        <v>3958</v>
      </c>
      <c r="B3960" s="1" t="s">
        <v>3955</v>
      </c>
      <c r="C3960" s="1" t="s">
        <v>8065</v>
      </c>
      <c r="D3960">
        <v>2000</v>
      </c>
      <c r="E3960">
        <f>VLOOKUP(D3960,LU_A!$C$2:$D$13,1,TRUE)</f>
        <v>1000</v>
      </c>
      <c r="F3960" t="str">
        <f>VLOOKUP($D3960,LU_A!$C$2:$D$13,2,TRUE)</f>
        <v>SmB</v>
      </c>
      <c r="G3960">
        <v>641</v>
      </c>
      <c r="H3960" t="s">
        <v>8221</v>
      </c>
      <c r="I3960" t="s">
        <v>8224</v>
      </c>
      <c r="J3960" t="s">
        <v>8246</v>
      </c>
      <c r="K3960">
        <v>1406988000</v>
      </c>
      <c r="L3960" s="8">
        <f t="shared" si="610"/>
        <v>41853.583333333336</v>
      </c>
      <c r="M3960" s="8">
        <f t="shared" si="613"/>
        <v>41853</v>
      </c>
      <c r="N3960" s="9">
        <f t="shared" si="614"/>
        <v>0.58333333333575865</v>
      </c>
      <c r="O3960">
        <v>1403822912</v>
      </c>
      <c r="P3960" s="8">
        <f t="shared" si="611"/>
        <v>41816.950370370374</v>
      </c>
      <c r="Q3960" s="8">
        <f t="shared" si="615"/>
        <v>41816</v>
      </c>
      <c r="R3960" s="9">
        <f t="shared" si="616"/>
        <v>0.95037037037400296</v>
      </c>
      <c r="S3960" t="b">
        <v>0</v>
      </c>
      <c r="T3960">
        <v>16</v>
      </c>
      <c r="U3960" t="str">
        <f t="shared" si="617"/>
        <v/>
      </c>
      <c r="V3960">
        <f t="shared" si="618"/>
        <v>16</v>
      </c>
      <c r="W3960" t="b">
        <v>0</v>
      </c>
      <c r="X3960" t="s">
        <v>8269</v>
      </c>
      <c r="Y3960" s="3">
        <f t="shared" si="619"/>
        <v>0.32050000000000001</v>
      </c>
      <c r="Z3960" s="4">
        <f t="shared" si="612"/>
        <v>40.0625</v>
      </c>
      <c r="AA3960" t="s">
        <v>8313</v>
      </c>
      <c r="AB3960" t="s">
        <v>8314</v>
      </c>
      <c r="AC3960">
        <f>1</f>
        <v>1</v>
      </c>
    </row>
    <row r="3961" spans="1:29" ht="43.2" x14ac:dyDescent="0.3">
      <c r="A3961">
        <v>3959</v>
      </c>
      <c r="B3961" s="1" t="s">
        <v>3956</v>
      </c>
      <c r="C3961" s="1" t="s">
        <v>8066</v>
      </c>
      <c r="D3961">
        <v>1200</v>
      </c>
      <c r="E3961">
        <f>VLOOKUP(D3961,LU_A!$C$2:$D$13,1,TRUE)</f>
        <v>1000</v>
      </c>
      <c r="F3961" t="str">
        <f>VLOOKUP($D3961,LU_A!$C$2:$D$13,2,TRUE)</f>
        <v>SmB</v>
      </c>
      <c r="G3961">
        <v>292</v>
      </c>
      <c r="H3961" t="s">
        <v>8221</v>
      </c>
      <c r="I3961" t="s">
        <v>8224</v>
      </c>
      <c r="J3961" t="s">
        <v>8246</v>
      </c>
      <c r="K3961">
        <v>1411930556</v>
      </c>
      <c r="L3961" s="8">
        <f t="shared" si="610"/>
        <v>41910.788842592592</v>
      </c>
      <c r="M3961" s="8">
        <f t="shared" si="613"/>
        <v>41910</v>
      </c>
      <c r="N3961" s="9">
        <f t="shared" si="614"/>
        <v>0.78884259259211831</v>
      </c>
      <c r="O3961">
        <v>1409338556</v>
      </c>
      <c r="P3961" s="8">
        <f t="shared" si="611"/>
        <v>41880.788842592592</v>
      </c>
      <c r="Q3961" s="8">
        <f t="shared" si="615"/>
        <v>41880</v>
      </c>
      <c r="R3961" s="9">
        <f t="shared" si="616"/>
        <v>0.78884259259211831</v>
      </c>
      <c r="S3961" t="b">
        <v>0</v>
      </c>
      <c r="T3961">
        <v>12</v>
      </c>
      <c r="U3961" t="str">
        <f t="shared" si="617"/>
        <v/>
      </c>
      <c r="V3961">
        <f t="shared" si="618"/>
        <v>12</v>
      </c>
      <c r="W3961" t="b">
        <v>0</v>
      </c>
      <c r="X3961" t="s">
        <v>8269</v>
      </c>
      <c r="Y3961" s="3">
        <f t="shared" si="619"/>
        <v>0.24333333333333335</v>
      </c>
      <c r="Z3961" s="4">
        <f t="shared" si="612"/>
        <v>24.333333333333332</v>
      </c>
      <c r="AA3961" t="s">
        <v>8313</v>
      </c>
      <c r="AB3961" t="s">
        <v>8314</v>
      </c>
      <c r="AC3961">
        <f>1</f>
        <v>1</v>
      </c>
    </row>
    <row r="3962" spans="1:29" ht="43.2" x14ac:dyDescent="0.3">
      <c r="A3962">
        <v>3960</v>
      </c>
      <c r="B3962" s="1" t="s">
        <v>3957</v>
      </c>
      <c r="C3962" s="1" t="s">
        <v>8067</v>
      </c>
      <c r="D3962">
        <v>3000</v>
      </c>
      <c r="E3962">
        <f>VLOOKUP(D3962,LU_A!$C$2:$D$13,1,TRUE)</f>
        <v>1000</v>
      </c>
      <c r="F3962" t="str">
        <f>VLOOKUP($D3962,LU_A!$C$2:$D$13,2,TRUE)</f>
        <v>SmB</v>
      </c>
      <c r="G3962">
        <v>45</v>
      </c>
      <c r="H3962" t="s">
        <v>8221</v>
      </c>
      <c r="I3962" t="s">
        <v>8224</v>
      </c>
      <c r="J3962" t="s">
        <v>8246</v>
      </c>
      <c r="K3962">
        <v>1451852256</v>
      </c>
      <c r="L3962" s="8">
        <f t="shared" si="610"/>
        <v>42372.845555555556</v>
      </c>
      <c r="M3962" s="8">
        <f t="shared" si="613"/>
        <v>42372</v>
      </c>
      <c r="N3962" s="9">
        <f t="shared" si="614"/>
        <v>0.84555555555562023</v>
      </c>
      <c r="O3962">
        <v>1449260256</v>
      </c>
      <c r="P3962" s="8">
        <f t="shared" si="611"/>
        <v>42342.845555555556</v>
      </c>
      <c r="Q3962" s="8">
        <f t="shared" si="615"/>
        <v>42342</v>
      </c>
      <c r="R3962" s="9">
        <f t="shared" si="616"/>
        <v>0.84555555555562023</v>
      </c>
      <c r="S3962" t="b">
        <v>0</v>
      </c>
      <c r="T3962">
        <v>4</v>
      </c>
      <c r="U3962" t="str">
        <f t="shared" si="617"/>
        <v/>
      </c>
      <c r="V3962">
        <f t="shared" si="618"/>
        <v>4</v>
      </c>
      <c r="W3962" t="b">
        <v>0</v>
      </c>
      <c r="X3962" t="s">
        <v>8269</v>
      </c>
      <c r="Y3962" s="3">
        <f t="shared" si="619"/>
        <v>1.4999999999999999E-2</v>
      </c>
      <c r="Z3962" s="4">
        <f t="shared" si="612"/>
        <v>11.25</v>
      </c>
      <c r="AA3962" t="s">
        <v>8313</v>
      </c>
      <c r="AB3962" t="s">
        <v>8314</v>
      </c>
      <c r="AC3962">
        <f>1</f>
        <v>1</v>
      </c>
    </row>
    <row r="3963" spans="1:29" ht="57.6" x14ac:dyDescent="0.3">
      <c r="A3963">
        <v>3961</v>
      </c>
      <c r="B3963" s="1" t="s">
        <v>3958</v>
      </c>
      <c r="C3963" s="1" t="s">
        <v>8068</v>
      </c>
      <c r="D3963">
        <v>5000</v>
      </c>
      <c r="E3963">
        <f>VLOOKUP(D3963,LU_A!$C$2:$D$13,1,TRUE)</f>
        <v>5000</v>
      </c>
      <c r="F3963" t="str">
        <f>VLOOKUP($D3963,LU_A!$C$2:$D$13,2,TRUE)</f>
        <v>SmC</v>
      </c>
      <c r="G3963">
        <v>21</v>
      </c>
      <c r="H3963" t="s">
        <v>8221</v>
      </c>
      <c r="I3963" t="s">
        <v>8225</v>
      </c>
      <c r="J3963" t="s">
        <v>8247</v>
      </c>
      <c r="K3963">
        <v>1399584210</v>
      </c>
      <c r="L3963" s="8">
        <f t="shared" si="610"/>
        <v>41767.891319444447</v>
      </c>
      <c r="M3963" s="8">
        <f t="shared" si="613"/>
        <v>41767</v>
      </c>
      <c r="N3963" s="9">
        <f t="shared" si="614"/>
        <v>0.89131944444670808</v>
      </c>
      <c r="O3963">
        <v>1397683410</v>
      </c>
      <c r="P3963" s="8">
        <f t="shared" si="611"/>
        <v>41745.891319444447</v>
      </c>
      <c r="Q3963" s="8">
        <f t="shared" si="615"/>
        <v>41745</v>
      </c>
      <c r="R3963" s="9">
        <f t="shared" si="616"/>
        <v>0.89131944444670808</v>
      </c>
      <c r="S3963" t="b">
        <v>0</v>
      </c>
      <c r="T3963">
        <v>2</v>
      </c>
      <c r="U3963" t="str">
        <f t="shared" si="617"/>
        <v/>
      </c>
      <c r="V3963">
        <f t="shared" si="618"/>
        <v>2</v>
      </c>
      <c r="W3963" t="b">
        <v>0</v>
      </c>
      <c r="X3963" t="s">
        <v>8269</v>
      </c>
      <c r="Y3963" s="3">
        <f t="shared" si="619"/>
        <v>4.1999999999999997E-3</v>
      </c>
      <c r="Z3963" s="4">
        <f t="shared" si="612"/>
        <v>10.5</v>
      </c>
      <c r="AA3963" t="s">
        <v>8313</v>
      </c>
      <c r="AB3963" t="s">
        <v>8314</v>
      </c>
      <c r="AC3963">
        <f>1</f>
        <v>1</v>
      </c>
    </row>
    <row r="3964" spans="1:29" ht="57.6" x14ac:dyDescent="0.3">
      <c r="A3964">
        <v>3962</v>
      </c>
      <c r="B3964" s="1" t="s">
        <v>3959</v>
      </c>
      <c r="C3964" s="1" t="s">
        <v>8069</v>
      </c>
      <c r="D3964">
        <v>1400</v>
      </c>
      <c r="E3964">
        <f>VLOOKUP(D3964,LU_A!$C$2:$D$13,1,TRUE)</f>
        <v>1000</v>
      </c>
      <c r="F3964" t="str">
        <f>VLOOKUP($D3964,LU_A!$C$2:$D$13,2,TRUE)</f>
        <v>SmB</v>
      </c>
      <c r="G3964">
        <v>45</v>
      </c>
      <c r="H3964" t="s">
        <v>8221</v>
      </c>
      <c r="I3964" t="s">
        <v>8225</v>
      </c>
      <c r="J3964" t="s">
        <v>8247</v>
      </c>
      <c r="K3964">
        <v>1448722494</v>
      </c>
      <c r="L3964" s="8">
        <f t="shared" si="610"/>
        <v>42336.621458333335</v>
      </c>
      <c r="M3964" s="8">
        <f t="shared" si="613"/>
        <v>42336</v>
      </c>
      <c r="N3964" s="9">
        <f t="shared" si="614"/>
        <v>0.62145833333488554</v>
      </c>
      <c r="O3964">
        <v>1446562494</v>
      </c>
      <c r="P3964" s="8">
        <f t="shared" si="611"/>
        <v>42311.621458333335</v>
      </c>
      <c r="Q3964" s="8">
        <f t="shared" si="615"/>
        <v>42311</v>
      </c>
      <c r="R3964" s="9">
        <f t="shared" si="616"/>
        <v>0.62145833333488554</v>
      </c>
      <c r="S3964" t="b">
        <v>0</v>
      </c>
      <c r="T3964">
        <v>3</v>
      </c>
      <c r="U3964" t="str">
        <f t="shared" si="617"/>
        <v/>
      </c>
      <c r="V3964">
        <f t="shared" si="618"/>
        <v>3</v>
      </c>
      <c r="W3964" t="b">
        <v>0</v>
      </c>
      <c r="X3964" t="s">
        <v>8269</v>
      </c>
      <c r="Y3964" s="3">
        <f t="shared" si="619"/>
        <v>3.214285714285714E-2</v>
      </c>
      <c r="Z3964" s="4">
        <f t="shared" si="612"/>
        <v>15</v>
      </c>
      <c r="AA3964" t="s">
        <v>8313</v>
      </c>
      <c r="AB3964" t="s">
        <v>8314</v>
      </c>
      <c r="AC3964">
        <f>1</f>
        <v>1</v>
      </c>
    </row>
    <row r="3965" spans="1:29" ht="43.2" x14ac:dyDescent="0.3">
      <c r="A3965">
        <v>3963</v>
      </c>
      <c r="B3965" s="1" t="s">
        <v>3960</v>
      </c>
      <c r="C3965" s="1" t="s">
        <v>8070</v>
      </c>
      <c r="D3965">
        <v>10000</v>
      </c>
      <c r="E3965">
        <f>VLOOKUP(D3965,LU_A!$C$2:$D$13,1,TRUE)</f>
        <v>10000</v>
      </c>
      <c r="F3965" t="str">
        <f>VLOOKUP($D3965,LU_A!$C$2:$D$13,2,TRUE)</f>
        <v>SmD</v>
      </c>
      <c r="G3965">
        <v>0</v>
      </c>
      <c r="H3965" t="s">
        <v>8221</v>
      </c>
      <c r="I3965" t="s">
        <v>8229</v>
      </c>
      <c r="J3965" t="s">
        <v>8251</v>
      </c>
      <c r="K3965">
        <v>1447821717</v>
      </c>
      <c r="L3965" s="8">
        <f t="shared" si="610"/>
        <v>42326.195798611108</v>
      </c>
      <c r="M3965" s="8">
        <f t="shared" si="613"/>
        <v>42326</v>
      </c>
      <c r="N3965" s="9">
        <f t="shared" si="614"/>
        <v>0.19579861110833008</v>
      </c>
      <c r="O3965">
        <v>1445226117</v>
      </c>
      <c r="P3965" s="8">
        <f t="shared" si="611"/>
        <v>42296.154131944444</v>
      </c>
      <c r="Q3965" s="8">
        <f t="shared" si="615"/>
        <v>42296</v>
      </c>
      <c r="R3965" s="9">
        <f t="shared" si="616"/>
        <v>0.15413194444408873</v>
      </c>
      <c r="S3965" t="b">
        <v>0</v>
      </c>
      <c r="T3965">
        <v>0</v>
      </c>
      <c r="U3965" t="str">
        <f t="shared" si="617"/>
        <v/>
      </c>
      <c r="V3965">
        <f t="shared" si="618"/>
        <v>0</v>
      </c>
      <c r="W3965" t="b">
        <v>0</v>
      </c>
      <c r="X3965" t="s">
        <v>8269</v>
      </c>
      <c r="Y3965" s="3">
        <f t="shared" si="619"/>
        <v>0</v>
      </c>
      <c r="Z3965" s="4" t="str">
        <f t="shared" si="612"/>
        <v xml:space="preserve"> </v>
      </c>
      <c r="AA3965" t="s">
        <v>8313</v>
      </c>
      <c r="AB3965" t="s">
        <v>8314</v>
      </c>
      <c r="AC3965">
        <f>1</f>
        <v>1</v>
      </c>
    </row>
    <row r="3966" spans="1:29" ht="43.2" x14ac:dyDescent="0.3">
      <c r="A3966">
        <v>3964</v>
      </c>
      <c r="B3966" s="1" t="s">
        <v>3961</v>
      </c>
      <c r="C3966" s="1" t="s">
        <v>8071</v>
      </c>
      <c r="D3966">
        <v>2000</v>
      </c>
      <c r="E3966">
        <f>VLOOKUP(D3966,LU_A!$C$2:$D$13,1,TRUE)</f>
        <v>1000</v>
      </c>
      <c r="F3966" t="str">
        <f>VLOOKUP($D3966,LU_A!$C$2:$D$13,2,TRUE)</f>
        <v>SmB</v>
      </c>
      <c r="G3966">
        <v>126</v>
      </c>
      <c r="H3966" t="s">
        <v>8221</v>
      </c>
      <c r="I3966" t="s">
        <v>8224</v>
      </c>
      <c r="J3966" t="s">
        <v>8246</v>
      </c>
      <c r="K3966">
        <v>1429460386</v>
      </c>
      <c r="L3966" s="8">
        <f t="shared" si="610"/>
        <v>42113.680393518516</v>
      </c>
      <c r="M3966" s="8">
        <f t="shared" si="613"/>
        <v>42113</v>
      </c>
      <c r="N3966" s="9">
        <f t="shared" si="614"/>
        <v>0.68039351851621177</v>
      </c>
      <c r="O3966">
        <v>1424279986</v>
      </c>
      <c r="P3966" s="8">
        <f t="shared" si="611"/>
        <v>42053.722060185188</v>
      </c>
      <c r="Q3966" s="8">
        <f t="shared" si="615"/>
        <v>42053</v>
      </c>
      <c r="R3966" s="9">
        <f t="shared" si="616"/>
        <v>0.72206018518772908</v>
      </c>
      <c r="S3966" t="b">
        <v>0</v>
      </c>
      <c r="T3966">
        <v>3</v>
      </c>
      <c r="U3966" t="str">
        <f t="shared" si="617"/>
        <v/>
      </c>
      <c r="V3966">
        <f t="shared" si="618"/>
        <v>3</v>
      </c>
      <c r="W3966" t="b">
        <v>0</v>
      </c>
      <c r="X3966" t="s">
        <v>8269</v>
      </c>
      <c r="Y3966" s="3">
        <f t="shared" si="619"/>
        <v>6.3E-2</v>
      </c>
      <c r="Z3966" s="4">
        <f t="shared" si="612"/>
        <v>42</v>
      </c>
      <c r="AA3966" t="s">
        <v>8313</v>
      </c>
      <c r="AB3966" t="s">
        <v>8314</v>
      </c>
      <c r="AC3966">
        <f>1</f>
        <v>1</v>
      </c>
    </row>
    <row r="3967" spans="1:29" ht="43.2" x14ac:dyDescent="0.3">
      <c r="A3967">
        <v>3965</v>
      </c>
      <c r="B3967" s="1" t="s">
        <v>3962</v>
      </c>
      <c r="C3967" s="1" t="s">
        <v>8072</v>
      </c>
      <c r="D3967">
        <v>2000</v>
      </c>
      <c r="E3967">
        <f>VLOOKUP(D3967,LU_A!$C$2:$D$13,1,TRUE)</f>
        <v>1000</v>
      </c>
      <c r="F3967" t="str">
        <f>VLOOKUP($D3967,LU_A!$C$2:$D$13,2,TRUE)</f>
        <v>SmB</v>
      </c>
      <c r="G3967">
        <v>285</v>
      </c>
      <c r="H3967" t="s">
        <v>8221</v>
      </c>
      <c r="I3967" t="s">
        <v>8224</v>
      </c>
      <c r="J3967" t="s">
        <v>8246</v>
      </c>
      <c r="K3967">
        <v>1460608780</v>
      </c>
      <c r="L3967" s="8">
        <f t="shared" si="610"/>
        <v>42474.194212962961</v>
      </c>
      <c r="M3967" s="8">
        <f t="shared" si="613"/>
        <v>42474</v>
      </c>
      <c r="N3967" s="9">
        <f t="shared" si="614"/>
        <v>0.19421296296059154</v>
      </c>
      <c r="O3967">
        <v>1455428380</v>
      </c>
      <c r="P3967" s="8">
        <f t="shared" si="611"/>
        <v>42414.235879629632</v>
      </c>
      <c r="Q3967" s="8">
        <f t="shared" si="615"/>
        <v>42414</v>
      </c>
      <c r="R3967" s="9">
        <f t="shared" si="616"/>
        <v>0.23587962963210884</v>
      </c>
      <c r="S3967" t="b">
        <v>0</v>
      </c>
      <c r="T3967">
        <v>4</v>
      </c>
      <c r="U3967" t="str">
        <f t="shared" si="617"/>
        <v/>
      </c>
      <c r="V3967">
        <f t="shared" si="618"/>
        <v>4</v>
      </c>
      <c r="W3967" t="b">
        <v>0</v>
      </c>
      <c r="X3967" t="s">
        <v>8269</v>
      </c>
      <c r="Y3967" s="3">
        <f t="shared" si="619"/>
        <v>0.14249999999999999</v>
      </c>
      <c r="Z3967" s="4">
        <f t="shared" si="612"/>
        <v>71.25</v>
      </c>
      <c r="AA3967" t="s">
        <v>8313</v>
      </c>
      <c r="AB3967" t="s">
        <v>8314</v>
      </c>
      <c r="AC3967">
        <f>1</f>
        <v>1</v>
      </c>
    </row>
    <row r="3968" spans="1:29" ht="57.6" x14ac:dyDescent="0.3">
      <c r="A3968">
        <v>3966</v>
      </c>
      <c r="B3968" s="1" t="s">
        <v>3963</v>
      </c>
      <c r="C3968" s="1" t="s">
        <v>8073</v>
      </c>
      <c r="D3968">
        <v>7500</v>
      </c>
      <c r="E3968">
        <f>VLOOKUP(D3968,LU_A!$C$2:$D$13,1,TRUE)</f>
        <v>5000</v>
      </c>
      <c r="F3968" t="str">
        <f>VLOOKUP($D3968,LU_A!$C$2:$D$13,2,TRUE)</f>
        <v>SmC</v>
      </c>
      <c r="G3968">
        <v>45</v>
      </c>
      <c r="H3968" t="s">
        <v>8221</v>
      </c>
      <c r="I3968" t="s">
        <v>8224</v>
      </c>
      <c r="J3968" t="s">
        <v>8246</v>
      </c>
      <c r="K3968">
        <v>1406170740</v>
      </c>
      <c r="L3968" s="8">
        <f t="shared" si="610"/>
        <v>41844.124305555553</v>
      </c>
      <c r="M3968" s="8">
        <f t="shared" si="613"/>
        <v>41844</v>
      </c>
      <c r="N3968" s="9">
        <f t="shared" si="614"/>
        <v>0.12430555555329192</v>
      </c>
      <c r="O3968">
        <v>1402506278</v>
      </c>
      <c r="P3968" s="8">
        <f t="shared" si="611"/>
        <v>41801.711550925924</v>
      </c>
      <c r="Q3968" s="8">
        <f t="shared" si="615"/>
        <v>41801</v>
      </c>
      <c r="R3968" s="9">
        <f t="shared" si="616"/>
        <v>0.71155092592380242</v>
      </c>
      <c r="S3968" t="b">
        <v>0</v>
      </c>
      <c r="T3968">
        <v>2</v>
      </c>
      <c r="U3968" t="str">
        <f t="shared" si="617"/>
        <v/>
      </c>
      <c r="V3968">
        <f t="shared" si="618"/>
        <v>2</v>
      </c>
      <c r="W3968" t="b">
        <v>0</v>
      </c>
      <c r="X3968" t="s">
        <v>8269</v>
      </c>
      <c r="Y3968" s="3">
        <f t="shared" si="619"/>
        <v>6.0000000000000001E-3</v>
      </c>
      <c r="Z3968" s="4">
        <f t="shared" si="612"/>
        <v>22.5</v>
      </c>
      <c r="AA3968" t="s">
        <v>8313</v>
      </c>
      <c r="AB3968" t="s">
        <v>8314</v>
      </c>
      <c r="AC3968">
        <f>1</f>
        <v>1</v>
      </c>
    </row>
    <row r="3969" spans="1:29" ht="43.2" x14ac:dyDescent="0.3">
      <c r="A3969">
        <v>3967</v>
      </c>
      <c r="B3969" s="1" t="s">
        <v>3964</v>
      </c>
      <c r="C3969" s="1" t="s">
        <v>8074</v>
      </c>
      <c r="D3969">
        <v>1700</v>
      </c>
      <c r="E3969">
        <f>VLOOKUP(D3969,LU_A!$C$2:$D$13,1,TRUE)</f>
        <v>1000</v>
      </c>
      <c r="F3969" t="str">
        <f>VLOOKUP($D3969,LU_A!$C$2:$D$13,2,TRUE)</f>
        <v>SmB</v>
      </c>
      <c r="G3969">
        <v>410</v>
      </c>
      <c r="H3969" t="s">
        <v>8221</v>
      </c>
      <c r="I3969" t="s">
        <v>8224</v>
      </c>
      <c r="J3969" t="s">
        <v>8246</v>
      </c>
      <c r="K3969">
        <v>1488783507</v>
      </c>
      <c r="L3969" s="8">
        <f t="shared" si="610"/>
        <v>42800.290590277778</v>
      </c>
      <c r="M3969" s="8">
        <f t="shared" si="613"/>
        <v>42800</v>
      </c>
      <c r="N3969" s="9">
        <f t="shared" si="614"/>
        <v>0.29059027777839219</v>
      </c>
      <c r="O3969">
        <v>1486191507</v>
      </c>
      <c r="P3969" s="8">
        <f t="shared" si="611"/>
        <v>42770.290590277778</v>
      </c>
      <c r="Q3969" s="8">
        <f t="shared" si="615"/>
        <v>42770</v>
      </c>
      <c r="R3969" s="9">
        <f t="shared" si="616"/>
        <v>0.29059027777839219</v>
      </c>
      <c r="S3969" t="b">
        <v>0</v>
      </c>
      <c r="T3969">
        <v>10</v>
      </c>
      <c r="U3969" t="str">
        <f t="shared" si="617"/>
        <v/>
      </c>
      <c r="V3969">
        <f t="shared" si="618"/>
        <v>10</v>
      </c>
      <c r="W3969" t="b">
        <v>0</v>
      </c>
      <c r="X3969" t="s">
        <v>8269</v>
      </c>
      <c r="Y3969" s="3">
        <f t="shared" si="619"/>
        <v>0.2411764705882353</v>
      </c>
      <c r="Z3969" s="4">
        <f t="shared" si="612"/>
        <v>41</v>
      </c>
      <c r="AA3969" t="s">
        <v>8313</v>
      </c>
      <c r="AB3969" t="s">
        <v>8314</v>
      </c>
      <c r="AC3969">
        <f>1</f>
        <v>1</v>
      </c>
    </row>
    <row r="3970" spans="1:29" ht="43.2" x14ac:dyDescent="0.3">
      <c r="A3970">
        <v>3968</v>
      </c>
      <c r="B3970" s="1" t="s">
        <v>3965</v>
      </c>
      <c r="C3970" s="1" t="s">
        <v>8075</v>
      </c>
      <c r="D3970">
        <v>5000</v>
      </c>
      <c r="E3970">
        <f>VLOOKUP(D3970,LU_A!$C$2:$D$13,1,TRUE)</f>
        <v>5000</v>
      </c>
      <c r="F3970" t="str">
        <f>VLOOKUP($D3970,LU_A!$C$2:$D$13,2,TRUE)</f>
        <v>SmC</v>
      </c>
      <c r="G3970">
        <v>527</v>
      </c>
      <c r="H3970" t="s">
        <v>8221</v>
      </c>
      <c r="I3970" t="s">
        <v>8224</v>
      </c>
      <c r="J3970" t="s">
        <v>8246</v>
      </c>
      <c r="K3970">
        <v>1463945673</v>
      </c>
      <c r="L3970" s="8">
        <f t="shared" ref="L3970:L4033" si="620">(((K3970/60)/60)/24)+DATE(1970,1,1)</f>
        <v>42512.815659722226</v>
      </c>
      <c r="M3970" s="8">
        <f t="shared" si="613"/>
        <v>42512</v>
      </c>
      <c r="N3970" s="9">
        <f t="shared" si="614"/>
        <v>0.81565972222597338</v>
      </c>
      <c r="O3970">
        <v>1458761673</v>
      </c>
      <c r="P3970" s="8">
        <f t="shared" ref="P3970:P4033" si="621">(((O3970/60)/60)/24)+DATE(1970,1,1)</f>
        <v>42452.815659722226</v>
      </c>
      <c r="Q3970" s="8">
        <f t="shared" si="615"/>
        <v>42452</v>
      </c>
      <c r="R3970" s="9">
        <f t="shared" si="616"/>
        <v>0.81565972222597338</v>
      </c>
      <c r="S3970" t="b">
        <v>0</v>
      </c>
      <c r="T3970">
        <v>11</v>
      </c>
      <c r="U3970" t="str">
        <f t="shared" si="617"/>
        <v/>
      </c>
      <c r="V3970">
        <f t="shared" si="618"/>
        <v>11</v>
      </c>
      <c r="W3970" t="b">
        <v>0</v>
      </c>
      <c r="X3970" t="s">
        <v>8269</v>
      </c>
      <c r="Y3970" s="3">
        <f t="shared" si="619"/>
        <v>0.10539999999999999</v>
      </c>
      <c r="Z3970" s="4">
        <f t="shared" ref="Z3970:Z4033" si="622">IFERROR(G3970/T3970," ")</f>
        <v>47.909090909090907</v>
      </c>
      <c r="AA3970" t="s">
        <v>8313</v>
      </c>
      <c r="AB3970" t="s">
        <v>8314</v>
      </c>
      <c r="AC3970">
        <f>1</f>
        <v>1</v>
      </c>
    </row>
    <row r="3971" spans="1:29" ht="57.6" x14ac:dyDescent="0.3">
      <c r="A3971">
        <v>3969</v>
      </c>
      <c r="B3971" s="1" t="s">
        <v>3966</v>
      </c>
      <c r="C3971" s="1" t="s">
        <v>8076</v>
      </c>
      <c r="D3971">
        <v>2825</v>
      </c>
      <c r="E3971">
        <f>VLOOKUP(D3971,LU_A!$C$2:$D$13,1,TRUE)</f>
        <v>1000</v>
      </c>
      <c r="F3971" t="str">
        <f>VLOOKUP($D3971,LU_A!$C$2:$D$13,2,TRUE)</f>
        <v>SmB</v>
      </c>
      <c r="G3971">
        <v>211</v>
      </c>
      <c r="H3971" t="s">
        <v>8221</v>
      </c>
      <c r="I3971" t="s">
        <v>8224</v>
      </c>
      <c r="J3971" t="s">
        <v>8246</v>
      </c>
      <c r="K3971">
        <v>1472442900</v>
      </c>
      <c r="L3971" s="8">
        <f t="shared" si="620"/>
        <v>42611.163194444445</v>
      </c>
      <c r="M3971" s="8">
        <f t="shared" ref="M3971:M4034" si="623">INT(L3971)</f>
        <v>42611</v>
      </c>
      <c r="N3971" s="9">
        <f t="shared" ref="N3971:N4034" si="624">L3971-M3971</f>
        <v>0.16319444444525288</v>
      </c>
      <c r="O3971">
        <v>1471638646</v>
      </c>
      <c r="P3971" s="8">
        <f t="shared" si="621"/>
        <v>42601.854699074072</v>
      </c>
      <c r="Q3971" s="8">
        <f t="shared" ref="Q3971:Q4034" si="625">INT(P3971)</f>
        <v>42601</v>
      </c>
      <c r="R3971" s="9">
        <f t="shared" ref="R3971:R4034" si="626">P3971-Q3971</f>
        <v>0.85469907407241408</v>
      </c>
      <c r="S3971" t="b">
        <v>0</v>
      </c>
      <c r="T3971">
        <v>6</v>
      </c>
      <c r="U3971" t="str">
        <f t="shared" ref="U3971:U4034" si="627">IF(H3971="successful",T3971,"")</f>
        <v/>
      </c>
      <c r="V3971">
        <f t="shared" ref="V3971:V4034" si="628">IF(H3971="failed",T3971,"")</f>
        <v>6</v>
      </c>
      <c r="W3971" t="b">
        <v>0</v>
      </c>
      <c r="X3971" t="s">
        <v>8269</v>
      </c>
      <c r="Y3971" s="3">
        <f t="shared" ref="Y3971:Y4034" si="629">G3971/D3971</f>
        <v>7.4690265486725665E-2</v>
      </c>
      <c r="Z3971" s="4">
        <f t="shared" si="622"/>
        <v>35.166666666666664</v>
      </c>
      <c r="AA3971" t="s">
        <v>8313</v>
      </c>
      <c r="AB3971" t="s">
        <v>8314</v>
      </c>
      <c r="AC3971">
        <f>1</f>
        <v>1</v>
      </c>
    </row>
    <row r="3972" spans="1:29" ht="57.6" x14ac:dyDescent="0.3">
      <c r="A3972">
        <v>3970</v>
      </c>
      <c r="B3972" s="1" t="s">
        <v>3967</v>
      </c>
      <c r="C3972" s="1" t="s">
        <v>8077</v>
      </c>
      <c r="D3972">
        <v>15000</v>
      </c>
      <c r="E3972">
        <f>VLOOKUP(D3972,LU_A!$C$2:$D$13,1,TRUE)</f>
        <v>15000</v>
      </c>
      <c r="F3972" t="str">
        <f>VLOOKUP($D3972,LU_A!$C$2:$D$13,2,TRUE)</f>
        <v>MedA</v>
      </c>
      <c r="G3972">
        <v>11</v>
      </c>
      <c r="H3972" t="s">
        <v>8221</v>
      </c>
      <c r="I3972" t="s">
        <v>8224</v>
      </c>
      <c r="J3972" t="s">
        <v>8246</v>
      </c>
      <c r="K3972">
        <v>1460925811</v>
      </c>
      <c r="L3972" s="8">
        <f t="shared" si="620"/>
        <v>42477.863553240735</v>
      </c>
      <c r="M3972" s="8">
        <f t="shared" si="623"/>
        <v>42477</v>
      </c>
      <c r="N3972" s="9">
        <f t="shared" si="624"/>
        <v>0.86355324073520023</v>
      </c>
      <c r="O3972">
        <v>1458333811</v>
      </c>
      <c r="P3972" s="8">
        <f t="shared" si="621"/>
        <v>42447.863553240735</v>
      </c>
      <c r="Q3972" s="8">
        <f t="shared" si="625"/>
        <v>42447</v>
      </c>
      <c r="R3972" s="9">
        <f t="shared" si="626"/>
        <v>0.86355324073520023</v>
      </c>
      <c r="S3972" t="b">
        <v>0</v>
      </c>
      <c r="T3972">
        <v>2</v>
      </c>
      <c r="U3972" t="str">
        <f t="shared" si="627"/>
        <v/>
      </c>
      <c r="V3972">
        <f t="shared" si="628"/>
        <v>2</v>
      </c>
      <c r="W3972" t="b">
        <v>0</v>
      </c>
      <c r="X3972" t="s">
        <v>8269</v>
      </c>
      <c r="Y3972" s="3">
        <f t="shared" si="629"/>
        <v>7.3333333333333334E-4</v>
      </c>
      <c r="Z3972" s="4">
        <f t="shared" si="622"/>
        <v>5.5</v>
      </c>
      <c r="AA3972" t="s">
        <v>8313</v>
      </c>
      <c r="AB3972" t="s">
        <v>8314</v>
      </c>
      <c r="AC3972">
        <f>1</f>
        <v>1</v>
      </c>
    </row>
    <row r="3973" spans="1:29" ht="43.2" x14ac:dyDescent="0.3">
      <c r="A3973">
        <v>3971</v>
      </c>
      <c r="B3973" s="1" t="s">
        <v>3968</v>
      </c>
      <c r="C3973" s="1" t="s">
        <v>8078</v>
      </c>
      <c r="D3973">
        <v>14000</v>
      </c>
      <c r="E3973">
        <f>VLOOKUP(D3973,LU_A!$C$2:$D$13,1,TRUE)</f>
        <v>10000</v>
      </c>
      <c r="F3973" t="str">
        <f>VLOOKUP($D3973,LU_A!$C$2:$D$13,2,TRUE)</f>
        <v>SmD</v>
      </c>
      <c r="G3973">
        <v>136</v>
      </c>
      <c r="H3973" t="s">
        <v>8221</v>
      </c>
      <c r="I3973" t="s">
        <v>8224</v>
      </c>
      <c r="J3973" t="s">
        <v>8246</v>
      </c>
      <c r="K3973">
        <v>1405947126</v>
      </c>
      <c r="L3973" s="8">
        <f t="shared" si="620"/>
        <v>41841.536180555559</v>
      </c>
      <c r="M3973" s="8">
        <f t="shared" si="623"/>
        <v>41841</v>
      </c>
      <c r="N3973" s="9">
        <f t="shared" si="624"/>
        <v>0.53618055555853061</v>
      </c>
      <c r="O3973">
        <v>1403355126</v>
      </c>
      <c r="P3973" s="8">
        <f t="shared" si="621"/>
        <v>41811.536180555559</v>
      </c>
      <c r="Q3973" s="8">
        <f t="shared" si="625"/>
        <v>41811</v>
      </c>
      <c r="R3973" s="9">
        <f t="shared" si="626"/>
        <v>0.53618055555853061</v>
      </c>
      <c r="S3973" t="b">
        <v>0</v>
      </c>
      <c r="T3973">
        <v>6</v>
      </c>
      <c r="U3973" t="str">
        <f t="shared" si="627"/>
        <v/>
      </c>
      <c r="V3973">
        <f t="shared" si="628"/>
        <v>6</v>
      </c>
      <c r="W3973" t="b">
        <v>0</v>
      </c>
      <c r="X3973" t="s">
        <v>8269</v>
      </c>
      <c r="Y3973" s="3">
        <f t="shared" si="629"/>
        <v>9.7142857142857135E-3</v>
      </c>
      <c r="Z3973" s="4">
        <f t="shared" si="622"/>
        <v>22.666666666666668</v>
      </c>
      <c r="AA3973" t="s">
        <v>8313</v>
      </c>
      <c r="AB3973" t="s">
        <v>8314</v>
      </c>
      <c r="AC3973">
        <f>1</f>
        <v>1</v>
      </c>
    </row>
    <row r="3974" spans="1:29" ht="43.2" x14ac:dyDescent="0.3">
      <c r="A3974">
        <v>3972</v>
      </c>
      <c r="B3974" s="1" t="s">
        <v>3969</v>
      </c>
      <c r="C3974" s="1" t="s">
        <v>8079</v>
      </c>
      <c r="D3974">
        <v>1000</v>
      </c>
      <c r="E3974">
        <f>VLOOKUP(D3974,LU_A!$C$2:$D$13,1,TRUE)</f>
        <v>1000</v>
      </c>
      <c r="F3974" t="str">
        <f>VLOOKUP($D3974,LU_A!$C$2:$D$13,2,TRUE)</f>
        <v>SmB</v>
      </c>
      <c r="G3974">
        <v>211</v>
      </c>
      <c r="H3974" t="s">
        <v>8221</v>
      </c>
      <c r="I3974" t="s">
        <v>8224</v>
      </c>
      <c r="J3974" t="s">
        <v>8246</v>
      </c>
      <c r="K3974">
        <v>1423186634</v>
      </c>
      <c r="L3974" s="8">
        <f t="shared" si="620"/>
        <v>42041.067523148144</v>
      </c>
      <c r="M3974" s="8">
        <f t="shared" si="623"/>
        <v>42041</v>
      </c>
      <c r="N3974" s="9">
        <f t="shared" si="624"/>
        <v>6.7523148143664002E-2</v>
      </c>
      <c r="O3974">
        <v>1418002634</v>
      </c>
      <c r="P3974" s="8">
        <f t="shared" si="621"/>
        <v>41981.067523148144</v>
      </c>
      <c r="Q3974" s="8">
        <f t="shared" si="625"/>
        <v>41981</v>
      </c>
      <c r="R3974" s="9">
        <f t="shared" si="626"/>
        <v>6.7523148143664002E-2</v>
      </c>
      <c r="S3974" t="b">
        <v>0</v>
      </c>
      <c r="T3974">
        <v>8</v>
      </c>
      <c r="U3974" t="str">
        <f t="shared" si="627"/>
        <v/>
      </c>
      <c r="V3974">
        <f t="shared" si="628"/>
        <v>8</v>
      </c>
      <c r="W3974" t="b">
        <v>0</v>
      </c>
      <c r="X3974" t="s">
        <v>8269</v>
      </c>
      <c r="Y3974" s="3">
        <f t="shared" si="629"/>
        <v>0.21099999999999999</v>
      </c>
      <c r="Z3974" s="4">
        <f t="shared" si="622"/>
        <v>26.375</v>
      </c>
      <c r="AA3974" t="s">
        <v>8313</v>
      </c>
      <c r="AB3974" t="s">
        <v>8314</v>
      </c>
      <c r="AC3974">
        <f>1</f>
        <v>1</v>
      </c>
    </row>
    <row r="3975" spans="1:29" ht="43.2" x14ac:dyDescent="0.3">
      <c r="A3975">
        <v>3973</v>
      </c>
      <c r="B3975" s="1" t="s">
        <v>3970</v>
      </c>
      <c r="C3975" s="1" t="s">
        <v>8080</v>
      </c>
      <c r="D3975">
        <v>5000</v>
      </c>
      <c r="E3975">
        <f>VLOOKUP(D3975,LU_A!$C$2:$D$13,1,TRUE)</f>
        <v>5000</v>
      </c>
      <c r="F3975" t="str">
        <f>VLOOKUP($D3975,LU_A!$C$2:$D$13,2,TRUE)</f>
        <v>SmC</v>
      </c>
      <c r="G3975">
        <v>3905</v>
      </c>
      <c r="H3975" t="s">
        <v>8221</v>
      </c>
      <c r="I3975" t="s">
        <v>8224</v>
      </c>
      <c r="J3975" t="s">
        <v>8246</v>
      </c>
      <c r="K3975">
        <v>1462766400</v>
      </c>
      <c r="L3975" s="8">
        <f t="shared" si="620"/>
        <v>42499.166666666672</v>
      </c>
      <c r="M3975" s="8">
        <f t="shared" si="623"/>
        <v>42499</v>
      </c>
      <c r="N3975" s="9">
        <f t="shared" si="624"/>
        <v>0.16666666667151731</v>
      </c>
      <c r="O3975">
        <v>1460219110</v>
      </c>
      <c r="P3975" s="8">
        <f t="shared" si="621"/>
        <v>42469.68414351852</v>
      </c>
      <c r="Q3975" s="8">
        <f t="shared" si="625"/>
        <v>42469</v>
      </c>
      <c r="R3975" s="9">
        <f t="shared" si="626"/>
        <v>0.68414351851970423</v>
      </c>
      <c r="S3975" t="b">
        <v>0</v>
      </c>
      <c r="T3975">
        <v>37</v>
      </c>
      <c r="U3975" t="str">
        <f t="shared" si="627"/>
        <v/>
      </c>
      <c r="V3975">
        <f t="shared" si="628"/>
        <v>37</v>
      </c>
      <c r="W3975" t="b">
        <v>0</v>
      </c>
      <c r="X3975" t="s">
        <v>8269</v>
      </c>
      <c r="Y3975" s="3">
        <f t="shared" si="629"/>
        <v>0.78100000000000003</v>
      </c>
      <c r="Z3975" s="4">
        <f t="shared" si="622"/>
        <v>105.54054054054055</v>
      </c>
      <c r="AA3975" t="s">
        <v>8313</v>
      </c>
      <c r="AB3975" t="s">
        <v>8314</v>
      </c>
      <c r="AC3975">
        <f>1</f>
        <v>1</v>
      </c>
    </row>
    <row r="3976" spans="1:29" ht="43.2" x14ac:dyDescent="0.3">
      <c r="A3976">
        <v>3974</v>
      </c>
      <c r="B3976" s="1" t="s">
        <v>3971</v>
      </c>
      <c r="C3976" s="1" t="s">
        <v>8081</v>
      </c>
      <c r="D3976">
        <v>1000</v>
      </c>
      <c r="E3976">
        <f>VLOOKUP(D3976,LU_A!$C$2:$D$13,1,TRUE)</f>
        <v>1000</v>
      </c>
      <c r="F3976" t="str">
        <f>VLOOKUP($D3976,LU_A!$C$2:$D$13,2,TRUE)</f>
        <v>SmB</v>
      </c>
      <c r="G3976">
        <v>320</v>
      </c>
      <c r="H3976" t="s">
        <v>8221</v>
      </c>
      <c r="I3976" t="s">
        <v>8225</v>
      </c>
      <c r="J3976" t="s">
        <v>8247</v>
      </c>
      <c r="K3976">
        <v>1464872848</v>
      </c>
      <c r="L3976" s="8">
        <f t="shared" si="620"/>
        <v>42523.546851851846</v>
      </c>
      <c r="M3976" s="8">
        <f t="shared" si="623"/>
        <v>42523</v>
      </c>
      <c r="N3976" s="9">
        <f t="shared" si="624"/>
        <v>0.5468518518464407</v>
      </c>
      <c r="O3976">
        <v>1462280848</v>
      </c>
      <c r="P3976" s="8">
        <f t="shared" si="621"/>
        <v>42493.546851851846</v>
      </c>
      <c r="Q3976" s="8">
        <f t="shared" si="625"/>
        <v>42493</v>
      </c>
      <c r="R3976" s="9">
        <f t="shared" si="626"/>
        <v>0.5468518518464407</v>
      </c>
      <c r="S3976" t="b">
        <v>0</v>
      </c>
      <c r="T3976">
        <v>11</v>
      </c>
      <c r="U3976" t="str">
        <f t="shared" si="627"/>
        <v/>
      </c>
      <c r="V3976">
        <f t="shared" si="628"/>
        <v>11</v>
      </c>
      <c r="W3976" t="b">
        <v>0</v>
      </c>
      <c r="X3976" t="s">
        <v>8269</v>
      </c>
      <c r="Y3976" s="3">
        <f t="shared" si="629"/>
        <v>0.32</v>
      </c>
      <c r="Z3976" s="4">
        <f t="shared" si="622"/>
        <v>29.09090909090909</v>
      </c>
      <c r="AA3976" t="s">
        <v>8313</v>
      </c>
      <c r="AB3976" t="s">
        <v>8314</v>
      </c>
      <c r="AC3976">
        <f>1</f>
        <v>1</v>
      </c>
    </row>
    <row r="3977" spans="1:29" ht="43.2" x14ac:dyDescent="0.3">
      <c r="A3977">
        <v>3975</v>
      </c>
      <c r="B3977" s="1" t="s">
        <v>3972</v>
      </c>
      <c r="C3977" s="1" t="s">
        <v>8082</v>
      </c>
      <c r="D3977">
        <v>678</v>
      </c>
      <c r="E3977">
        <f>VLOOKUP(D3977,LU_A!$C$2:$D$13,1,TRUE)</f>
        <v>0</v>
      </c>
      <c r="F3977" t="str">
        <f>VLOOKUP($D3977,LU_A!$C$2:$D$13,2,TRUE)</f>
        <v>SmA</v>
      </c>
      <c r="G3977">
        <v>0</v>
      </c>
      <c r="H3977" t="s">
        <v>8221</v>
      </c>
      <c r="I3977" t="s">
        <v>8224</v>
      </c>
      <c r="J3977" t="s">
        <v>8246</v>
      </c>
      <c r="K3977">
        <v>1468442898</v>
      </c>
      <c r="L3977" s="8">
        <f t="shared" si="620"/>
        <v>42564.866875</v>
      </c>
      <c r="M3977" s="8">
        <f t="shared" si="623"/>
        <v>42564</v>
      </c>
      <c r="N3977" s="9">
        <f t="shared" si="624"/>
        <v>0.86687499999970896</v>
      </c>
      <c r="O3977">
        <v>1465850898</v>
      </c>
      <c r="P3977" s="8">
        <f t="shared" si="621"/>
        <v>42534.866875</v>
      </c>
      <c r="Q3977" s="8">
        <f t="shared" si="625"/>
        <v>42534</v>
      </c>
      <c r="R3977" s="9">
        <f t="shared" si="626"/>
        <v>0.86687499999970896</v>
      </c>
      <c r="S3977" t="b">
        <v>0</v>
      </c>
      <c r="T3977">
        <v>0</v>
      </c>
      <c r="U3977" t="str">
        <f t="shared" si="627"/>
        <v/>
      </c>
      <c r="V3977">
        <f t="shared" si="628"/>
        <v>0</v>
      </c>
      <c r="W3977" t="b">
        <v>0</v>
      </c>
      <c r="X3977" t="s">
        <v>8269</v>
      </c>
      <c r="Y3977" s="3">
        <f t="shared" si="629"/>
        <v>0</v>
      </c>
      <c r="Z3977" s="4" t="str">
        <f t="shared" si="622"/>
        <v xml:space="preserve"> </v>
      </c>
      <c r="AA3977" t="s">
        <v>8313</v>
      </c>
      <c r="AB3977" t="s">
        <v>8314</v>
      </c>
      <c r="AC3977">
        <f>1</f>
        <v>1</v>
      </c>
    </row>
    <row r="3978" spans="1:29" ht="43.2" x14ac:dyDescent="0.3">
      <c r="A3978">
        <v>3976</v>
      </c>
      <c r="B3978" s="1" t="s">
        <v>3973</v>
      </c>
      <c r="C3978" s="1" t="s">
        <v>8083</v>
      </c>
      <c r="D3978">
        <v>1300</v>
      </c>
      <c r="E3978">
        <f>VLOOKUP(D3978,LU_A!$C$2:$D$13,1,TRUE)</f>
        <v>1000</v>
      </c>
      <c r="F3978" t="str">
        <f>VLOOKUP($D3978,LU_A!$C$2:$D$13,2,TRUE)</f>
        <v>SmB</v>
      </c>
      <c r="G3978">
        <v>620</v>
      </c>
      <c r="H3978" t="s">
        <v>8221</v>
      </c>
      <c r="I3978" t="s">
        <v>8224</v>
      </c>
      <c r="J3978" t="s">
        <v>8246</v>
      </c>
      <c r="K3978">
        <v>1406876400</v>
      </c>
      <c r="L3978" s="8">
        <f t="shared" si="620"/>
        <v>41852.291666666664</v>
      </c>
      <c r="M3978" s="8">
        <f t="shared" si="623"/>
        <v>41852</v>
      </c>
      <c r="N3978" s="9">
        <f t="shared" si="624"/>
        <v>0.29166666666424135</v>
      </c>
      <c r="O3978">
        <v>1405024561</v>
      </c>
      <c r="P3978" s="8">
        <f t="shared" si="621"/>
        <v>41830.858344907407</v>
      </c>
      <c r="Q3978" s="8">
        <f t="shared" si="625"/>
        <v>41830</v>
      </c>
      <c r="R3978" s="9">
        <f t="shared" si="626"/>
        <v>0.85834490740671754</v>
      </c>
      <c r="S3978" t="b">
        <v>0</v>
      </c>
      <c r="T3978">
        <v>10</v>
      </c>
      <c r="U3978" t="str">
        <f t="shared" si="627"/>
        <v/>
      </c>
      <c r="V3978">
        <f t="shared" si="628"/>
        <v>10</v>
      </c>
      <c r="W3978" t="b">
        <v>0</v>
      </c>
      <c r="X3978" t="s">
        <v>8269</v>
      </c>
      <c r="Y3978" s="3">
        <f t="shared" si="629"/>
        <v>0.47692307692307695</v>
      </c>
      <c r="Z3978" s="4">
        <f t="shared" si="622"/>
        <v>62</v>
      </c>
      <c r="AA3978" t="s">
        <v>8313</v>
      </c>
      <c r="AB3978" t="s">
        <v>8314</v>
      </c>
      <c r="AC3978">
        <f>1</f>
        <v>1</v>
      </c>
    </row>
    <row r="3979" spans="1:29" ht="43.2" x14ac:dyDescent="0.3">
      <c r="A3979">
        <v>3977</v>
      </c>
      <c r="B3979" s="1" t="s">
        <v>3974</v>
      </c>
      <c r="C3979" s="1" t="s">
        <v>8084</v>
      </c>
      <c r="D3979">
        <v>90000</v>
      </c>
      <c r="E3979">
        <f>VLOOKUP(D3979,LU_A!$C$2:$D$13,1,TRUE)</f>
        <v>50000</v>
      </c>
      <c r="F3979" t="str">
        <f>VLOOKUP($D3979,LU_A!$C$2:$D$13,2,TRUE)</f>
        <v>LgD</v>
      </c>
      <c r="G3979">
        <v>1305</v>
      </c>
      <c r="H3979" t="s">
        <v>8221</v>
      </c>
      <c r="I3979" t="s">
        <v>8224</v>
      </c>
      <c r="J3979" t="s">
        <v>8246</v>
      </c>
      <c r="K3979">
        <v>1469213732</v>
      </c>
      <c r="L3979" s="8">
        <f t="shared" si="620"/>
        <v>42573.788564814815</v>
      </c>
      <c r="M3979" s="8">
        <f t="shared" si="623"/>
        <v>42573</v>
      </c>
      <c r="N3979" s="9">
        <f t="shared" si="624"/>
        <v>0.78856481481489027</v>
      </c>
      <c r="O3979">
        <v>1466621732</v>
      </c>
      <c r="P3979" s="8">
        <f t="shared" si="621"/>
        <v>42543.788564814815</v>
      </c>
      <c r="Q3979" s="8">
        <f t="shared" si="625"/>
        <v>42543</v>
      </c>
      <c r="R3979" s="9">
        <f t="shared" si="626"/>
        <v>0.78856481481489027</v>
      </c>
      <c r="S3979" t="b">
        <v>0</v>
      </c>
      <c r="T3979">
        <v>6</v>
      </c>
      <c r="U3979" t="str">
        <f t="shared" si="627"/>
        <v/>
      </c>
      <c r="V3979">
        <f t="shared" si="628"/>
        <v>6</v>
      </c>
      <c r="W3979" t="b">
        <v>0</v>
      </c>
      <c r="X3979" t="s">
        <v>8269</v>
      </c>
      <c r="Y3979" s="3">
        <f t="shared" si="629"/>
        <v>1.4500000000000001E-2</v>
      </c>
      <c r="Z3979" s="4">
        <f t="shared" si="622"/>
        <v>217.5</v>
      </c>
      <c r="AA3979" t="s">
        <v>8313</v>
      </c>
      <c r="AB3979" t="s">
        <v>8314</v>
      </c>
      <c r="AC3979">
        <f>1</f>
        <v>1</v>
      </c>
    </row>
    <row r="3980" spans="1:29" ht="43.2" x14ac:dyDescent="0.3">
      <c r="A3980">
        <v>3978</v>
      </c>
      <c r="B3980" s="1" t="s">
        <v>3975</v>
      </c>
      <c r="C3980" s="1" t="s">
        <v>8085</v>
      </c>
      <c r="D3980">
        <v>2000</v>
      </c>
      <c r="E3980">
        <f>VLOOKUP(D3980,LU_A!$C$2:$D$13,1,TRUE)</f>
        <v>1000</v>
      </c>
      <c r="F3980" t="str">
        <f>VLOOKUP($D3980,LU_A!$C$2:$D$13,2,TRUE)</f>
        <v>SmB</v>
      </c>
      <c r="G3980">
        <v>214</v>
      </c>
      <c r="H3980" t="s">
        <v>8221</v>
      </c>
      <c r="I3980" t="s">
        <v>8224</v>
      </c>
      <c r="J3980" t="s">
        <v>8246</v>
      </c>
      <c r="K3980">
        <v>1422717953</v>
      </c>
      <c r="L3980" s="8">
        <f t="shared" si="620"/>
        <v>42035.642974537041</v>
      </c>
      <c r="M3980" s="8">
        <f t="shared" si="623"/>
        <v>42035</v>
      </c>
      <c r="N3980" s="9">
        <f t="shared" si="624"/>
        <v>0.64297453704057261</v>
      </c>
      <c r="O3980">
        <v>1417533953</v>
      </c>
      <c r="P3980" s="8">
        <f t="shared" si="621"/>
        <v>41975.642974537041</v>
      </c>
      <c r="Q3980" s="8">
        <f t="shared" si="625"/>
        <v>41975</v>
      </c>
      <c r="R3980" s="9">
        <f t="shared" si="626"/>
        <v>0.64297453704057261</v>
      </c>
      <c r="S3980" t="b">
        <v>0</v>
      </c>
      <c r="T3980">
        <v>8</v>
      </c>
      <c r="U3980" t="str">
        <f t="shared" si="627"/>
        <v/>
      </c>
      <c r="V3980">
        <f t="shared" si="628"/>
        <v>8</v>
      </c>
      <c r="W3980" t="b">
        <v>0</v>
      </c>
      <c r="X3980" t="s">
        <v>8269</v>
      </c>
      <c r="Y3980" s="3">
        <f t="shared" si="629"/>
        <v>0.107</v>
      </c>
      <c r="Z3980" s="4">
        <f t="shared" si="622"/>
        <v>26.75</v>
      </c>
      <c r="AA3980" t="s">
        <v>8313</v>
      </c>
      <c r="AB3980" t="s">
        <v>8314</v>
      </c>
      <c r="AC3980">
        <f>1</f>
        <v>1</v>
      </c>
    </row>
    <row r="3981" spans="1:29" ht="43.2" x14ac:dyDescent="0.3">
      <c r="A3981">
        <v>3979</v>
      </c>
      <c r="B3981" s="1" t="s">
        <v>3976</v>
      </c>
      <c r="C3981" s="1" t="s">
        <v>8086</v>
      </c>
      <c r="D3981">
        <v>6000</v>
      </c>
      <c r="E3981">
        <f>VLOOKUP(D3981,LU_A!$C$2:$D$13,1,TRUE)</f>
        <v>5000</v>
      </c>
      <c r="F3981" t="str">
        <f>VLOOKUP($D3981,LU_A!$C$2:$D$13,2,TRUE)</f>
        <v>SmC</v>
      </c>
      <c r="G3981">
        <v>110</v>
      </c>
      <c r="H3981" t="s">
        <v>8221</v>
      </c>
      <c r="I3981" t="s">
        <v>8225</v>
      </c>
      <c r="J3981" t="s">
        <v>8247</v>
      </c>
      <c r="K3981">
        <v>1427659200</v>
      </c>
      <c r="L3981" s="8">
        <f t="shared" si="620"/>
        <v>42092.833333333328</v>
      </c>
      <c r="M3981" s="8">
        <f t="shared" si="623"/>
        <v>42092</v>
      </c>
      <c r="N3981" s="9">
        <f t="shared" si="624"/>
        <v>0.83333333332848269</v>
      </c>
      <c r="O3981">
        <v>1425678057</v>
      </c>
      <c r="P3981" s="8">
        <f t="shared" si="621"/>
        <v>42069.903437500005</v>
      </c>
      <c r="Q3981" s="8">
        <f t="shared" si="625"/>
        <v>42069</v>
      </c>
      <c r="R3981" s="9">
        <f t="shared" si="626"/>
        <v>0.90343750000465661</v>
      </c>
      <c r="S3981" t="b">
        <v>0</v>
      </c>
      <c r="T3981">
        <v>6</v>
      </c>
      <c r="U3981" t="str">
        <f t="shared" si="627"/>
        <v/>
      </c>
      <c r="V3981">
        <f t="shared" si="628"/>
        <v>6</v>
      </c>
      <c r="W3981" t="b">
        <v>0</v>
      </c>
      <c r="X3981" t="s">
        <v>8269</v>
      </c>
      <c r="Y3981" s="3">
        <f t="shared" si="629"/>
        <v>1.8333333333333333E-2</v>
      </c>
      <c r="Z3981" s="4">
        <f t="shared" si="622"/>
        <v>18.333333333333332</v>
      </c>
      <c r="AA3981" t="s">
        <v>8313</v>
      </c>
      <c r="AB3981" t="s">
        <v>8314</v>
      </c>
      <c r="AC3981">
        <f>1</f>
        <v>1</v>
      </c>
    </row>
    <row r="3982" spans="1:29" ht="57.6" x14ac:dyDescent="0.3">
      <c r="A3982">
        <v>3980</v>
      </c>
      <c r="B3982" s="1" t="s">
        <v>3977</v>
      </c>
      <c r="C3982" s="1" t="s">
        <v>8087</v>
      </c>
      <c r="D3982">
        <v>2500</v>
      </c>
      <c r="E3982">
        <f>VLOOKUP(D3982,LU_A!$C$2:$D$13,1,TRUE)</f>
        <v>1000</v>
      </c>
      <c r="F3982" t="str">
        <f>VLOOKUP($D3982,LU_A!$C$2:$D$13,2,TRUE)</f>
        <v>SmB</v>
      </c>
      <c r="G3982">
        <v>450</v>
      </c>
      <c r="H3982" t="s">
        <v>8221</v>
      </c>
      <c r="I3982" t="s">
        <v>8224</v>
      </c>
      <c r="J3982" t="s">
        <v>8246</v>
      </c>
      <c r="K3982">
        <v>1404570147</v>
      </c>
      <c r="L3982" s="8">
        <f t="shared" si="620"/>
        <v>41825.598923611113</v>
      </c>
      <c r="M3982" s="8">
        <f t="shared" si="623"/>
        <v>41825</v>
      </c>
      <c r="N3982" s="9">
        <f t="shared" si="624"/>
        <v>0.59892361111269565</v>
      </c>
      <c r="O3982">
        <v>1401978147</v>
      </c>
      <c r="P3982" s="8">
        <f t="shared" si="621"/>
        <v>41795.598923611113</v>
      </c>
      <c r="Q3982" s="8">
        <f t="shared" si="625"/>
        <v>41795</v>
      </c>
      <c r="R3982" s="9">
        <f t="shared" si="626"/>
        <v>0.59892361111269565</v>
      </c>
      <c r="S3982" t="b">
        <v>0</v>
      </c>
      <c r="T3982">
        <v>7</v>
      </c>
      <c r="U3982" t="str">
        <f t="shared" si="627"/>
        <v/>
      </c>
      <c r="V3982">
        <f t="shared" si="628"/>
        <v>7</v>
      </c>
      <c r="W3982" t="b">
        <v>0</v>
      </c>
      <c r="X3982" t="s">
        <v>8269</v>
      </c>
      <c r="Y3982" s="3">
        <f t="shared" si="629"/>
        <v>0.18</v>
      </c>
      <c r="Z3982" s="4">
        <f t="shared" si="622"/>
        <v>64.285714285714292</v>
      </c>
      <c r="AA3982" t="s">
        <v>8313</v>
      </c>
      <c r="AB3982" t="s">
        <v>8314</v>
      </c>
      <c r="AC3982">
        <f>1</f>
        <v>1</v>
      </c>
    </row>
    <row r="3983" spans="1:29" ht="43.2" x14ac:dyDescent="0.3">
      <c r="A3983">
        <v>3981</v>
      </c>
      <c r="B3983" s="1" t="s">
        <v>3358</v>
      </c>
      <c r="C3983" s="1" t="s">
        <v>7469</v>
      </c>
      <c r="D3983">
        <v>30000</v>
      </c>
      <c r="E3983">
        <f>VLOOKUP(D3983,LU_A!$C$2:$D$13,1,TRUE)</f>
        <v>30000</v>
      </c>
      <c r="F3983" t="str">
        <f>VLOOKUP($D3983,LU_A!$C$2:$D$13,2,TRUE)</f>
        <v>MedD</v>
      </c>
      <c r="G3983">
        <v>1225</v>
      </c>
      <c r="H3983" t="s">
        <v>8221</v>
      </c>
      <c r="I3983" t="s">
        <v>8224</v>
      </c>
      <c r="J3983" t="s">
        <v>8246</v>
      </c>
      <c r="K3983">
        <v>1468729149</v>
      </c>
      <c r="L3983" s="8">
        <f t="shared" si="620"/>
        <v>42568.179965277777</v>
      </c>
      <c r="M3983" s="8">
        <f t="shared" si="623"/>
        <v>42568</v>
      </c>
      <c r="N3983" s="9">
        <f t="shared" si="624"/>
        <v>0.17996527777722804</v>
      </c>
      <c r="O3983">
        <v>1463545149</v>
      </c>
      <c r="P3983" s="8">
        <f t="shared" si="621"/>
        <v>42508.179965277777</v>
      </c>
      <c r="Q3983" s="8">
        <f t="shared" si="625"/>
        <v>42508</v>
      </c>
      <c r="R3983" s="9">
        <f t="shared" si="626"/>
        <v>0.17996527777722804</v>
      </c>
      <c r="S3983" t="b">
        <v>0</v>
      </c>
      <c r="T3983">
        <v>7</v>
      </c>
      <c r="U3983" t="str">
        <f t="shared" si="627"/>
        <v/>
      </c>
      <c r="V3983">
        <f t="shared" si="628"/>
        <v>7</v>
      </c>
      <c r="W3983" t="b">
        <v>0</v>
      </c>
      <c r="X3983" t="s">
        <v>8269</v>
      </c>
      <c r="Y3983" s="3">
        <f t="shared" si="629"/>
        <v>4.0833333333333333E-2</v>
      </c>
      <c r="Z3983" s="4">
        <f t="shared" si="622"/>
        <v>175</v>
      </c>
      <c r="AA3983" t="s">
        <v>8313</v>
      </c>
      <c r="AB3983" t="s">
        <v>8314</v>
      </c>
      <c r="AC3983">
        <f>1</f>
        <v>1</v>
      </c>
    </row>
    <row r="3984" spans="1:29" ht="57.6" x14ac:dyDescent="0.3">
      <c r="A3984">
        <v>3982</v>
      </c>
      <c r="B3984" s="1" t="s">
        <v>3978</v>
      </c>
      <c r="C3984" s="1" t="s">
        <v>8088</v>
      </c>
      <c r="D3984">
        <v>850</v>
      </c>
      <c r="E3984">
        <f>VLOOKUP(D3984,LU_A!$C$2:$D$13,1,TRUE)</f>
        <v>0</v>
      </c>
      <c r="F3984" t="str">
        <f>VLOOKUP($D3984,LU_A!$C$2:$D$13,2,TRUE)</f>
        <v>SmA</v>
      </c>
      <c r="G3984">
        <v>170</v>
      </c>
      <c r="H3984" t="s">
        <v>8221</v>
      </c>
      <c r="I3984" t="s">
        <v>8225</v>
      </c>
      <c r="J3984" t="s">
        <v>8247</v>
      </c>
      <c r="K3984">
        <v>1436297180</v>
      </c>
      <c r="L3984" s="8">
        <f t="shared" si="620"/>
        <v>42192.809953703705</v>
      </c>
      <c r="M3984" s="8">
        <f t="shared" si="623"/>
        <v>42192</v>
      </c>
      <c r="N3984" s="9">
        <f t="shared" si="624"/>
        <v>0.809953703705105</v>
      </c>
      <c r="O3984">
        <v>1431113180</v>
      </c>
      <c r="P3984" s="8">
        <f t="shared" si="621"/>
        <v>42132.809953703705</v>
      </c>
      <c r="Q3984" s="8">
        <f t="shared" si="625"/>
        <v>42132</v>
      </c>
      <c r="R3984" s="9">
        <f t="shared" si="626"/>
        <v>0.809953703705105</v>
      </c>
      <c r="S3984" t="b">
        <v>0</v>
      </c>
      <c r="T3984">
        <v>5</v>
      </c>
      <c r="U3984" t="str">
        <f t="shared" si="627"/>
        <v/>
      </c>
      <c r="V3984">
        <f t="shared" si="628"/>
        <v>5</v>
      </c>
      <c r="W3984" t="b">
        <v>0</v>
      </c>
      <c r="X3984" t="s">
        <v>8269</v>
      </c>
      <c r="Y3984" s="3">
        <f t="shared" si="629"/>
        <v>0.2</v>
      </c>
      <c r="Z3984" s="4">
        <f t="shared" si="622"/>
        <v>34</v>
      </c>
      <c r="AA3984" t="s">
        <v>8313</v>
      </c>
      <c r="AB3984" t="s">
        <v>8314</v>
      </c>
      <c r="AC3984">
        <f>1</f>
        <v>1</v>
      </c>
    </row>
    <row r="3985" spans="1:29" ht="43.2" x14ac:dyDescent="0.3">
      <c r="A3985">
        <v>3983</v>
      </c>
      <c r="B3985" s="1" t="s">
        <v>3979</v>
      </c>
      <c r="C3985" s="1" t="s">
        <v>8089</v>
      </c>
      <c r="D3985">
        <v>11140</v>
      </c>
      <c r="E3985">
        <f>VLOOKUP(D3985,LU_A!$C$2:$D$13,1,TRUE)</f>
        <v>10000</v>
      </c>
      <c r="F3985" t="str">
        <f>VLOOKUP($D3985,LU_A!$C$2:$D$13,2,TRUE)</f>
        <v>SmD</v>
      </c>
      <c r="G3985">
        <v>3877</v>
      </c>
      <c r="H3985" t="s">
        <v>8221</v>
      </c>
      <c r="I3985" t="s">
        <v>8224</v>
      </c>
      <c r="J3985" t="s">
        <v>8246</v>
      </c>
      <c r="K3985">
        <v>1400569140</v>
      </c>
      <c r="L3985" s="8">
        <f t="shared" si="620"/>
        <v>41779.290972222225</v>
      </c>
      <c r="M3985" s="8">
        <f t="shared" si="623"/>
        <v>41779</v>
      </c>
      <c r="N3985" s="9">
        <f t="shared" si="624"/>
        <v>0.29097222222480923</v>
      </c>
      <c r="O3985">
        <v>1397854356</v>
      </c>
      <c r="P3985" s="8">
        <f t="shared" si="621"/>
        <v>41747.86986111111</v>
      </c>
      <c r="Q3985" s="8">
        <f t="shared" si="625"/>
        <v>41747</v>
      </c>
      <c r="R3985" s="9">
        <f t="shared" si="626"/>
        <v>0.86986111111036735</v>
      </c>
      <c r="S3985" t="b">
        <v>0</v>
      </c>
      <c r="T3985">
        <v>46</v>
      </c>
      <c r="U3985" t="str">
        <f t="shared" si="627"/>
        <v/>
      </c>
      <c r="V3985">
        <f t="shared" si="628"/>
        <v>46</v>
      </c>
      <c r="W3985" t="b">
        <v>0</v>
      </c>
      <c r="X3985" t="s">
        <v>8269</v>
      </c>
      <c r="Y3985" s="3">
        <f t="shared" si="629"/>
        <v>0.34802513464991025</v>
      </c>
      <c r="Z3985" s="4">
        <f t="shared" si="622"/>
        <v>84.282608695652172</v>
      </c>
      <c r="AA3985" t="s">
        <v>8313</v>
      </c>
      <c r="AB3985" t="s">
        <v>8314</v>
      </c>
      <c r="AC3985">
        <f>1</f>
        <v>1</v>
      </c>
    </row>
    <row r="3986" spans="1:29" ht="43.2" x14ac:dyDescent="0.3">
      <c r="A3986">
        <v>3984</v>
      </c>
      <c r="B3986" s="1" t="s">
        <v>3980</v>
      </c>
      <c r="C3986" s="1" t="s">
        <v>8090</v>
      </c>
      <c r="D3986">
        <v>1500</v>
      </c>
      <c r="E3986">
        <f>VLOOKUP(D3986,LU_A!$C$2:$D$13,1,TRUE)</f>
        <v>1000</v>
      </c>
      <c r="F3986" t="str">
        <f>VLOOKUP($D3986,LU_A!$C$2:$D$13,2,TRUE)</f>
        <v>SmB</v>
      </c>
      <c r="G3986">
        <v>95</v>
      </c>
      <c r="H3986" t="s">
        <v>8221</v>
      </c>
      <c r="I3986" t="s">
        <v>8225</v>
      </c>
      <c r="J3986" t="s">
        <v>8247</v>
      </c>
      <c r="K3986">
        <v>1415404800</v>
      </c>
      <c r="L3986" s="8">
        <f t="shared" si="620"/>
        <v>41951</v>
      </c>
      <c r="M3986" s="8">
        <f t="shared" si="623"/>
        <v>41951</v>
      </c>
      <c r="N3986" s="9">
        <f t="shared" si="624"/>
        <v>0</v>
      </c>
      <c r="O3986">
        <v>1412809644</v>
      </c>
      <c r="P3986" s="8">
        <f t="shared" si="621"/>
        <v>41920.963472222218</v>
      </c>
      <c r="Q3986" s="8">
        <f t="shared" si="625"/>
        <v>41920</v>
      </c>
      <c r="R3986" s="9">
        <f t="shared" si="626"/>
        <v>0.96347222221811535</v>
      </c>
      <c r="S3986" t="b">
        <v>0</v>
      </c>
      <c r="T3986">
        <v>10</v>
      </c>
      <c r="U3986" t="str">
        <f t="shared" si="627"/>
        <v/>
      </c>
      <c r="V3986">
        <f t="shared" si="628"/>
        <v>10</v>
      </c>
      <c r="W3986" t="b">
        <v>0</v>
      </c>
      <c r="X3986" t="s">
        <v>8269</v>
      </c>
      <c r="Y3986" s="3">
        <f t="shared" si="629"/>
        <v>6.3333333333333339E-2</v>
      </c>
      <c r="Z3986" s="4">
        <f t="shared" si="622"/>
        <v>9.5</v>
      </c>
      <c r="AA3986" t="s">
        <v>8313</v>
      </c>
      <c r="AB3986" t="s">
        <v>8314</v>
      </c>
      <c r="AC3986">
        <f>1</f>
        <v>1</v>
      </c>
    </row>
    <row r="3987" spans="1:29" ht="57.6" x14ac:dyDescent="0.3">
      <c r="A3987">
        <v>3985</v>
      </c>
      <c r="B3987" s="1" t="s">
        <v>3981</v>
      </c>
      <c r="C3987" s="1" t="s">
        <v>8091</v>
      </c>
      <c r="D3987">
        <v>2000</v>
      </c>
      <c r="E3987">
        <f>VLOOKUP(D3987,LU_A!$C$2:$D$13,1,TRUE)</f>
        <v>1000</v>
      </c>
      <c r="F3987" t="str">
        <f>VLOOKUP($D3987,LU_A!$C$2:$D$13,2,TRUE)</f>
        <v>SmB</v>
      </c>
      <c r="G3987">
        <v>641</v>
      </c>
      <c r="H3987" t="s">
        <v>8221</v>
      </c>
      <c r="I3987" t="s">
        <v>8224</v>
      </c>
      <c r="J3987" t="s">
        <v>8246</v>
      </c>
      <c r="K3987">
        <v>1456002300</v>
      </c>
      <c r="L3987" s="8">
        <f t="shared" si="620"/>
        <v>42420.878472222219</v>
      </c>
      <c r="M3987" s="8">
        <f t="shared" si="623"/>
        <v>42420</v>
      </c>
      <c r="N3987" s="9">
        <f t="shared" si="624"/>
        <v>0.87847222221898846</v>
      </c>
      <c r="O3987">
        <v>1454173120</v>
      </c>
      <c r="P3987" s="8">
        <f t="shared" si="621"/>
        <v>42399.707407407404</v>
      </c>
      <c r="Q3987" s="8">
        <f t="shared" si="625"/>
        <v>42399</v>
      </c>
      <c r="R3987" s="9">
        <f t="shared" si="626"/>
        <v>0.70740740740438923</v>
      </c>
      <c r="S3987" t="b">
        <v>0</v>
      </c>
      <c r="T3987">
        <v>19</v>
      </c>
      <c r="U3987" t="str">
        <f t="shared" si="627"/>
        <v/>
      </c>
      <c r="V3987">
        <f t="shared" si="628"/>
        <v>19</v>
      </c>
      <c r="W3987" t="b">
        <v>0</v>
      </c>
      <c r="X3987" t="s">
        <v>8269</v>
      </c>
      <c r="Y3987" s="3">
        <f t="shared" si="629"/>
        <v>0.32050000000000001</v>
      </c>
      <c r="Z3987" s="4">
        <f t="shared" si="622"/>
        <v>33.736842105263158</v>
      </c>
      <c r="AA3987" t="s">
        <v>8313</v>
      </c>
      <c r="AB3987" t="s">
        <v>8314</v>
      </c>
      <c r="AC3987">
        <f>1</f>
        <v>1</v>
      </c>
    </row>
    <row r="3988" spans="1:29" ht="57.6" x14ac:dyDescent="0.3">
      <c r="A3988">
        <v>3986</v>
      </c>
      <c r="B3988" s="1" t="s">
        <v>3982</v>
      </c>
      <c r="C3988" s="1" t="s">
        <v>8092</v>
      </c>
      <c r="D3988">
        <v>5000</v>
      </c>
      <c r="E3988">
        <f>VLOOKUP(D3988,LU_A!$C$2:$D$13,1,TRUE)</f>
        <v>5000</v>
      </c>
      <c r="F3988" t="str">
        <f>VLOOKUP($D3988,LU_A!$C$2:$D$13,2,TRUE)</f>
        <v>SmC</v>
      </c>
      <c r="G3988">
        <v>488</v>
      </c>
      <c r="H3988" t="s">
        <v>8221</v>
      </c>
      <c r="I3988" t="s">
        <v>8225</v>
      </c>
      <c r="J3988" t="s">
        <v>8247</v>
      </c>
      <c r="K3988">
        <v>1462539840</v>
      </c>
      <c r="L3988" s="8">
        <f t="shared" si="620"/>
        <v>42496.544444444444</v>
      </c>
      <c r="M3988" s="8">
        <f t="shared" si="623"/>
        <v>42496</v>
      </c>
      <c r="N3988" s="9">
        <f t="shared" si="624"/>
        <v>0.54444444444379769</v>
      </c>
      <c r="O3988">
        <v>1460034594</v>
      </c>
      <c r="P3988" s="8">
        <f t="shared" si="621"/>
        <v>42467.548541666663</v>
      </c>
      <c r="Q3988" s="8">
        <f t="shared" si="625"/>
        <v>42467</v>
      </c>
      <c r="R3988" s="9">
        <f t="shared" si="626"/>
        <v>0.54854166666336823</v>
      </c>
      <c r="S3988" t="b">
        <v>0</v>
      </c>
      <c r="T3988">
        <v>13</v>
      </c>
      <c r="U3988" t="str">
        <f t="shared" si="627"/>
        <v/>
      </c>
      <c r="V3988">
        <f t="shared" si="628"/>
        <v>13</v>
      </c>
      <c r="W3988" t="b">
        <v>0</v>
      </c>
      <c r="X3988" t="s">
        <v>8269</v>
      </c>
      <c r="Y3988" s="3">
        <f t="shared" si="629"/>
        <v>9.7600000000000006E-2</v>
      </c>
      <c r="Z3988" s="4">
        <f t="shared" si="622"/>
        <v>37.53846153846154</v>
      </c>
      <c r="AA3988" t="s">
        <v>8313</v>
      </c>
      <c r="AB3988" t="s">
        <v>8314</v>
      </c>
      <c r="AC3988">
        <f>1</f>
        <v>1</v>
      </c>
    </row>
    <row r="3989" spans="1:29" ht="43.2" x14ac:dyDescent="0.3">
      <c r="A3989">
        <v>3987</v>
      </c>
      <c r="B3989" s="1" t="s">
        <v>3983</v>
      </c>
      <c r="C3989" s="1" t="s">
        <v>8093</v>
      </c>
      <c r="D3989">
        <v>400</v>
      </c>
      <c r="E3989">
        <f>VLOOKUP(D3989,LU_A!$C$2:$D$13,1,TRUE)</f>
        <v>0</v>
      </c>
      <c r="F3989" t="str">
        <f>VLOOKUP($D3989,LU_A!$C$2:$D$13,2,TRUE)</f>
        <v>SmA</v>
      </c>
      <c r="G3989">
        <v>151</v>
      </c>
      <c r="H3989" t="s">
        <v>8221</v>
      </c>
      <c r="I3989" t="s">
        <v>8225</v>
      </c>
      <c r="J3989" t="s">
        <v>8247</v>
      </c>
      <c r="K3989">
        <v>1400278290</v>
      </c>
      <c r="L3989" s="8">
        <f t="shared" si="620"/>
        <v>41775.92465277778</v>
      </c>
      <c r="M3989" s="8">
        <f t="shared" si="623"/>
        <v>41775</v>
      </c>
      <c r="N3989" s="9">
        <f t="shared" si="624"/>
        <v>0.92465277777955635</v>
      </c>
      <c r="O3989">
        <v>1399414290</v>
      </c>
      <c r="P3989" s="8">
        <f t="shared" si="621"/>
        <v>41765.92465277778</v>
      </c>
      <c r="Q3989" s="8">
        <f t="shared" si="625"/>
        <v>41765</v>
      </c>
      <c r="R3989" s="9">
        <f t="shared" si="626"/>
        <v>0.92465277777955635</v>
      </c>
      <c r="S3989" t="b">
        <v>0</v>
      </c>
      <c r="T3989">
        <v>13</v>
      </c>
      <c r="U3989" t="str">
        <f t="shared" si="627"/>
        <v/>
      </c>
      <c r="V3989">
        <f t="shared" si="628"/>
        <v>13</v>
      </c>
      <c r="W3989" t="b">
        <v>0</v>
      </c>
      <c r="X3989" t="s">
        <v>8269</v>
      </c>
      <c r="Y3989" s="3">
        <f t="shared" si="629"/>
        <v>0.3775</v>
      </c>
      <c r="Z3989" s="4">
        <f t="shared" si="622"/>
        <v>11.615384615384615</v>
      </c>
      <c r="AA3989" t="s">
        <v>8313</v>
      </c>
      <c r="AB3989" t="s">
        <v>8314</v>
      </c>
      <c r="AC3989">
        <f>1</f>
        <v>1</v>
      </c>
    </row>
    <row r="3990" spans="1:29" ht="28.8" x14ac:dyDescent="0.3">
      <c r="A3990">
        <v>3988</v>
      </c>
      <c r="B3990" s="1" t="s">
        <v>3984</v>
      </c>
      <c r="C3990" s="1" t="s">
        <v>8094</v>
      </c>
      <c r="D3990">
        <v>1500</v>
      </c>
      <c r="E3990">
        <f>VLOOKUP(D3990,LU_A!$C$2:$D$13,1,TRUE)</f>
        <v>1000</v>
      </c>
      <c r="F3990" t="str">
        <f>VLOOKUP($D3990,LU_A!$C$2:$D$13,2,TRUE)</f>
        <v>SmB</v>
      </c>
      <c r="G3990">
        <v>32</v>
      </c>
      <c r="H3990" t="s">
        <v>8221</v>
      </c>
      <c r="I3990" t="s">
        <v>8224</v>
      </c>
      <c r="J3990" t="s">
        <v>8246</v>
      </c>
      <c r="K3990">
        <v>1440813413</v>
      </c>
      <c r="L3990" s="8">
        <f t="shared" si="620"/>
        <v>42245.08116898148</v>
      </c>
      <c r="M3990" s="8">
        <f t="shared" si="623"/>
        <v>42245</v>
      </c>
      <c r="N3990" s="9">
        <f t="shared" si="624"/>
        <v>8.1168981480004732E-2</v>
      </c>
      <c r="O3990">
        <v>1439517413</v>
      </c>
      <c r="P3990" s="8">
        <f t="shared" si="621"/>
        <v>42230.08116898148</v>
      </c>
      <c r="Q3990" s="8">
        <f t="shared" si="625"/>
        <v>42230</v>
      </c>
      <c r="R3990" s="9">
        <f t="shared" si="626"/>
        <v>8.1168981480004732E-2</v>
      </c>
      <c r="S3990" t="b">
        <v>0</v>
      </c>
      <c r="T3990">
        <v>4</v>
      </c>
      <c r="U3990" t="str">
        <f t="shared" si="627"/>
        <v/>
      </c>
      <c r="V3990">
        <f t="shared" si="628"/>
        <v>4</v>
      </c>
      <c r="W3990" t="b">
        <v>0</v>
      </c>
      <c r="X3990" t="s">
        <v>8269</v>
      </c>
      <c r="Y3990" s="3">
        <f t="shared" si="629"/>
        <v>2.1333333333333333E-2</v>
      </c>
      <c r="Z3990" s="4">
        <f t="shared" si="622"/>
        <v>8</v>
      </c>
      <c r="AA3990" t="s">
        <v>8313</v>
      </c>
      <c r="AB3990" t="s">
        <v>8314</v>
      </c>
      <c r="AC3990">
        <f>1</f>
        <v>1</v>
      </c>
    </row>
    <row r="3991" spans="1:29" ht="43.2" x14ac:dyDescent="0.3">
      <c r="A3991">
        <v>3989</v>
      </c>
      <c r="B3991" s="1" t="s">
        <v>3985</v>
      </c>
      <c r="C3991" s="1" t="s">
        <v>8095</v>
      </c>
      <c r="D3991">
        <v>3000</v>
      </c>
      <c r="E3991">
        <f>VLOOKUP(D3991,LU_A!$C$2:$D$13,1,TRUE)</f>
        <v>1000</v>
      </c>
      <c r="F3991" t="str">
        <f>VLOOKUP($D3991,LU_A!$C$2:$D$13,2,TRUE)</f>
        <v>SmB</v>
      </c>
      <c r="G3991">
        <v>0</v>
      </c>
      <c r="H3991" t="s">
        <v>8221</v>
      </c>
      <c r="I3991" t="s">
        <v>8224</v>
      </c>
      <c r="J3991" t="s">
        <v>8246</v>
      </c>
      <c r="K3991">
        <v>1447009181</v>
      </c>
      <c r="L3991" s="8">
        <f t="shared" si="620"/>
        <v>42316.791446759264</v>
      </c>
      <c r="M3991" s="8">
        <f t="shared" si="623"/>
        <v>42316</v>
      </c>
      <c r="N3991" s="9">
        <f t="shared" si="624"/>
        <v>0.79144675926363561</v>
      </c>
      <c r="O3991">
        <v>1444413581</v>
      </c>
      <c r="P3991" s="8">
        <f t="shared" si="621"/>
        <v>42286.749780092592</v>
      </c>
      <c r="Q3991" s="8">
        <f t="shared" si="625"/>
        <v>42286</v>
      </c>
      <c r="R3991" s="9">
        <f t="shared" si="626"/>
        <v>0.74978009259211831</v>
      </c>
      <c r="S3991" t="b">
        <v>0</v>
      </c>
      <c r="T3991">
        <v>0</v>
      </c>
      <c r="U3991" t="str">
        <f t="shared" si="627"/>
        <v/>
      </c>
      <c r="V3991">
        <f t="shared" si="628"/>
        <v>0</v>
      </c>
      <c r="W3991" t="b">
        <v>0</v>
      </c>
      <c r="X3991" t="s">
        <v>8269</v>
      </c>
      <c r="Y3991" s="3">
        <f t="shared" si="629"/>
        <v>0</v>
      </c>
      <c r="Z3991" s="4" t="str">
        <f t="shared" si="622"/>
        <v xml:space="preserve"> </v>
      </c>
      <c r="AA3991" t="s">
        <v>8313</v>
      </c>
      <c r="AB3991" t="s">
        <v>8314</v>
      </c>
      <c r="AC3991">
        <f>1</f>
        <v>1</v>
      </c>
    </row>
    <row r="3992" spans="1:29" ht="43.2" x14ac:dyDescent="0.3">
      <c r="A3992">
        <v>3990</v>
      </c>
      <c r="B3992" s="1" t="s">
        <v>3986</v>
      </c>
      <c r="C3992" s="1" t="s">
        <v>8096</v>
      </c>
      <c r="D3992">
        <v>1650</v>
      </c>
      <c r="E3992">
        <f>VLOOKUP(D3992,LU_A!$C$2:$D$13,1,TRUE)</f>
        <v>1000</v>
      </c>
      <c r="F3992" t="str">
        <f>VLOOKUP($D3992,LU_A!$C$2:$D$13,2,TRUE)</f>
        <v>SmB</v>
      </c>
      <c r="G3992">
        <v>69</v>
      </c>
      <c r="H3992" t="s">
        <v>8221</v>
      </c>
      <c r="I3992" t="s">
        <v>8225</v>
      </c>
      <c r="J3992" t="s">
        <v>8247</v>
      </c>
      <c r="K3992">
        <v>1456934893</v>
      </c>
      <c r="L3992" s="8">
        <f t="shared" si="620"/>
        <v>42431.672372685185</v>
      </c>
      <c r="M3992" s="8">
        <f t="shared" si="623"/>
        <v>42431</v>
      </c>
      <c r="N3992" s="9">
        <f t="shared" si="624"/>
        <v>0.67237268518510973</v>
      </c>
      <c r="O3992">
        <v>1454342893</v>
      </c>
      <c r="P3992" s="8">
        <f t="shared" si="621"/>
        <v>42401.672372685185</v>
      </c>
      <c r="Q3992" s="8">
        <f t="shared" si="625"/>
        <v>42401</v>
      </c>
      <c r="R3992" s="9">
        <f t="shared" si="626"/>
        <v>0.67237268518510973</v>
      </c>
      <c r="S3992" t="b">
        <v>0</v>
      </c>
      <c r="T3992">
        <v>3</v>
      </c>
      <c r="U3992" t="str">
        <f t="shared" si="627"/>
        <v/>
      </c>
      <c r="V3992">
        <f t="shared" si="628"/>
        <v>3</v>
      </c>
      <c r="W3992" t="b">
        <v>0</v>
      </c>
      <c r="X3992" t="s">
        <v>8269</v>
      </c>
      <c r="Y3992" s="3">
        <f t="shared" si="629"/>
        <v>4.1818181818181817E-2</v>
      </c>
      <c r="Z3992" s="4">
        <f t="shared" si="622"/>
        <v>23</v>
      </c>
      <c r="AA3992" t="s">
        <v>8313</v>
      </c>
      <c r="AB3992" t="s">
        <v>8314</v>
      </c>
      <c r="AC3992">
        <f>1</f>
        <v>1</v>
      </c>
    </row>
    <row r="3993" spans="1:29" ht="28.8" x14ac:dyDescent="0.3">
      <c r="A3993">
        <v>3991</v>
      </c>
      <c r="B3993" s="1" t="s">
        <v>3987</v>
      </c>
      <c r="C3993" s="1" t="s">
        <v>8097</v>
      </c>
      <c r="D3993">
        <v>500</v>
      </c>
      <c r="E3993">
        <f>VLOOKUP(D3993,LU_A!$C$2:$D$13,1,TRUE)</f>
        <v>0</v>
      </c>
      <c r="F3993" t="str">
        <f>VLOOKUP($D3993,LU_A!$C$2:$D$13,2,TRUE)</f>
        <v>SmA</v>
      </c>
      <c r="G3993">
        <v>100</v>
      </c>
      <c r="H3993" t="s">
        <v>8221</v>
      </c>
      <c r="I3993" t="s">
        <v>8224</v>
      </c>
      <c r="J3993" t="s">
        <v>8246</v>
      </c>
      <c r="K3993">
        <v>1433086082</v>
      </c>
      <c r="L3993" s="8">
        <f t="shared" si="620"/>
        <v>42155.644467592589</v>
      </c>
      <c r="M3993" s="8">
        <f t="shared" si="623"/>
        <v>42155</v>
      </c>
      <c r="N3993" s="9">
        <f t="shared" si="624"/>
        <v>0.64446759258862585</v>
      </c>
      <c r="O3993">
        <v>1430494082</v>
      </c>
      <c r="P3993" s="8">
        <f t="shared" si="621"/>
        <v>42125.644467592589</v>
      </c>
      <c r="Q3993" s="8">
        <f t="shared" si="625"/>
        <v>42125</v>
      </c>
      <c r="R3993" s="9">
        <f t="shared" si="626"/>
        <v>0.64446759258862585</v>
      </c>
      <c r="S3993" t="b">
        <v>0</v>
      </c>
      <c r="T3993">
        <v>1</v>
      </c>
      <c r="U3993" t="str">
        <f t="shared" si="627"/>
        <v/>
      </c>
      <c r="V3993">
        <f t="shared" si="628"/>
        <v>1</v>
      </c>
      <c r="W3993" t="b">
        <v>0</v>
      </c>
      <c r="X3993" t="s">
        <v>8269</v>
      </c>
      <c r="Y3993" s="3">
        <f t="shared" si="629"/>
        <v>0.2</v>
      </c>
      <c r="Z3993" s="4">
        <f t="shared" si="622"/>
        <v>100</v>
      </c>
      <c r="AA3993" t="s">
        <v>8313</v>
      </c>
      <c r="AB3993" t="s">
        <v>8314</v>
      </c>
      <c r="AC3993">
        <f>1</f>
        <v>1</v>
      </c>
    </row>
    <row r="3994" spans="1:29" ht="43.2" x14ac:dyDescent="0.3">
      <c r="A3994">
        <v>3992</v>
      </c>
      <c r="B3994" s="1" t="s">
        <v>3988</v>
      </c>
      <c r="C3994" s="1" t="s">
        <v>8098</v>
      </c>
      <c r="D3994">
        <v>10000</v>
      </c>
      <c r="E3994">
        <f>VLOOKUP(D3994,LU_A!$C$2:$D$13,1,TRUE)</f>
        <v>10000</v>
      </c>
      <c r="F3994" t="str">
        <f>VLOOKUP($D3994,LU_A!$C$2:$D$13,2,TRUE)</f>
        <v>SmD</v>
      </c>
      <c r="G3994">
        <v>541</v>
      </c>
      <c r="H3994" t="s">
        <v>8221</v>
      </c>
      <c r="I3994" t="s">
        <v>8224</v>
      </c>
      <c r="J3994" t="s">
        <v>8246</v>
      </c>
      <c r="K3994">
        <v>1449876859</v>
      </c>
      <c r="L3994" s="8">
        <f t="shared" si="620"/>
        <v>42349.982164351852</v>
      </c>
      <c r="M3994" s="8">
        <f t="shared" si="623"/>
        <v>42349</v>
      </c>
      <c r="N3994" s="9">
        <f t="shared" si="624"/>
        <v>0.98216435185167938</v>
      </c>
      <c r="O3994">
        <v>1444689259</v>
      </c>
      <c r="P3994" s="8">
        <f t="shared" si="621"/>
        <v>42289.94049768518</v>
      </c>
      <c r="Q3994" s="8">
        <f t="shared" si="625"/>
        <v>42289</v>
      </c>
      <c r="R3994" s="9">
        <f t="shared" si="626"/>
        <v>0.94049768518016208</v>
      </c>
      <c r="S3994" t="b">
        <v>0</v>
      </c>
      <c r="T3994">
        <v>9</v>
      </c>
      <c r="U3994" t="str">
        <f t="shared" si="627"/>
        <v/>
      </c>
      <c r="V3994">
        <f t="shared" si="628"/>
        <v>9</v>
      </c>
      <c r="W3994" t="b">
        <v>0</v>
      </c>
      <c r="X3994" t="s">
        <v>8269</v>
      </c>
      <c r="Y3994" s="3">
        <f t="shared" si="629"/>
        <v>5.4100000000000002E-2</v>
      </c>
      <c r="Z3994" s="4">
        <f t="shared" si="622"/>
        <v>60.111111111111114</v>
      </c>
      <c r="AA3994" t="s">
        <v>8313</v>
      </c>
      <c r="AB3994" t="s">
        <v>8314</v>
      </c>
      <c r="AC3994">
        <f>1</f>
        <v>1</v>
      </c>
    </row>
    <row r="3995" spans="1:29" ht="43.2" x14ac:dyDescent="0.3">
      <c r="A3995">
        <v>3993</v>
      </c>
      <c r="B3995" s="1" t="s">
        <v>3989</v>
      </c>
      <c r="C3995" s="1" t="s">
        <v>8099</v>
      </c>
      <c r="D3995">
        <v>50000</v>
      </c>
      <c r="E3995">
        <f>VLOOKUP(D3995,LU_A!$C$2:$D$13,1,TRUE)</f>
        <v>50000</v>
      </c>
      <c r="F3995" t="str">
        <f>VLOOKUP($D3995,LU_A!$C$2:$D$13,2,TRUE)</f>
        <v>LgD</v>
      </c>
      <c r="G3995">
        <v>3</v>
      </c>
      <c r="H3995" t="s">
        <v>8221</v>
      </c>
      <c r="I3995" t="s">
        <v>8224</v>
      </c>
      <c r="J3995" t="s">
        <v>8246</v>
      </c>
      <c r="K3995">
        <v>1431549912</v>
      </c>
      <c r="L3995" s="8">
        <f t="shared" si="620"/>
        <v>42137.864722222221</v>
      </c>
      <c r="M3995" s="8">
        <f t="shared" si="623"/>
        <v>42137</v>
      </c>
      <c r="N3995" s="9">
        <f t="shared" si="624"/>
        <v>0.86472222222073469</v>
      </c>
      <c r="O3995">
        <v>1428957912</v>
      </c>
      <c r="P3995" s="8">
        <f t="shared" si="621"/>
        <v>42107.864722222221</v>
      </c>
      <c r="Q3995" s="8">
        <f t="shared" si="625"/>
        <v>42107</v>
      </c>
      <c r="R3995" s="9">
        <f t="shared" si="626"/>
        <v>0.86472222222073469</v>
      </c>
      <c r="S3995" t="b">
        <v>0</v>
      </c>
      <c r="T3995">
        <v>1</v>
      </c>
      <c r="U3995" t="str">
        <f t="shared" si="627"/>
        <v/>
      </c>
      <c r="V3995">
        <f t="shared" si="628"/>
        <v>1</v>
      </c>
      <c r="W3995" t="b">
        <v>0</v>
      </c>
      <c r="X3995" t="s">
        <v>8269</v>
      </c>
      <c r="Y3995" s="3">
        <f t="shared" si="629"/>
        <v>6.0000000000000002E-5</v>
      </c>
      <c r="Z3995" s="4">
        <f t="shared" si="622"/>
        <v>3</v>
      </c>
      <c r="AA3995" t="s">
        <v>8313</v>
      </c>
      <c r="AB3995" t="s">
        <v>8314</v>
      </c>
      <c r="AC3995">
        <f>1</f>
        <v>1</v>
      </c>
    </row>
    <row r="3996" spans="1:29" ht="43.2" x14ac:dyDescent="0.3">
      <c r="A3996">
        <v>3994</v>
      </c>
      <c r="B3996" s="1" t="s">
        <v>3990</v>
      </c>
      <c r="C3996" s="1" t="s">
        <v>8100</v>
      </c>
      <c r="D3996">
        <v>2000</v>
      </c>
      <c r="E3996">
        <f>VLOOKUP(D3996,LU_A!$C$2:$D$13,1,TRUE)</f>
        <v>1000</v>
      </c>
      <c r="F3996" t="str">
        <f>VLOOKUP($D3996,LU_A!$C$2:$D$13,2,TRUE)</f>
        <v>SmB</v>
      </c>
      <c r="G3996">
        <v>5</v>
      </c>
      <c r="H3996" t="s">
        <v>8221</v>
      </c>
      <c r="I3996" t="s">
        <v>8224</v>
      </c>
      <c r="J3996" t="s">
        <v>8246</v>
      </c>
      <c r="K3996">
        <v>1405761690</v>
      </c>
      <c r="L3996" s="8">
        <f t="shared" si="620"/>
        <v>41839.389930555553</v>
      </c>
      <c r="M3996" s="8">
        <f t="shared" si="623"/>
        <v>41839</v>
      </c>
      <c r="N3996" s="9">
        <f t="shared" si="624"/>
        <v>0.38993055555329192</v>
      </c>
      <c r="O3996">
        <v>1403169690</v>
      </c>
      <c r="P3996" s="8">
        <f t="shared" si="621"/>
        <v>41809.389930555553</v>
      </c>
      <c r="Q3996" s="8">
        <f t="shared" si="625"/>
        <v>41809</v>
      </c>
      <c r="R3996" s="9">
        <f t="shared" si="626"/>
        <v>0.38993055555329192</v>
      </c>
      <c r="S3996" t="b">
        <v>0</v>
      </c>
      <c r="T3996">
        <v>1</v>
      </c>
      <c r="U3996" t="str">
        <f t="shared" si="627"/>
        <v/>
      </c>
      <c r="V3996">
        <f t="shared" si="628"/>
        <v>1</v>
      </c>
      <c r="W3996" t="b">
        <v>0</v>
      </c>
      <c r="X3996" t="s">
        <v>8269</v>
      </c>
      <c r="Y3996" s="3">
        <f t="shared" si="629"/>
        <v>2.5000000000000001E-3</v>
      </c>
      <c r="Z3996" s="4">
        <f t="shared" si="622"/>
        <v>5</v>
      </c>
      <c r="AA3996" t="s">
        <v>8313</v>
      </c>
      <c r="AB3996" t="s">
        <v>8314</v>
      </c>
      <c r="AC3996">
        <f>1</f>
        <v>1</v>
      </c>
    </row>
    <row r="3997" spans="1:29" ht="43.2" x14ac:dyDescent="0.3">
      <c r="A3997">
        <v>3995</v>
      </c>
      <c r="B3997" s="1" t="s">
        <v>3991</v>
      </c>
      <c r="C3997" s="1" t="s">
        <v>8101</v>
      </c>
      <c r="D3997">
        <v>200</v>
      </c>
      <c r="E3997">
        <f>VLOOKUP(D3997,LU_A!$C$2:$D$13,1,TRUE)</f>
        <v>0</v>
      </c>
      <c r="F3997" t="str">
        <f>VLOOKUP($D3997,LU_A!$C$2:$D$13,2,TRUE)</f>
        <v>SmA</v>
      </c>
      <c r="G3997">
        <v>70</v>
      </c>
      <c r="H3997" t="s">
        <v>8221</v>
      </c>
      <c r="I3997" t="s">
        <v>8225</v>
      </c>
      <c r="J3997" t="s">
        <v>8247</v>
      </c>
      <c r="K3997">
        <v>1423913220</v>
      </c>
      <c r="L3997" s="8">
        <f t="shared" si="620"/>
        <v>42049.477083333331</v>
      </c>
      <c r="M3997" s="8">
        <f t="shared" si="623"/>
        <v>42049</v>
      </c>
      <c r="N3997" s="9">
        <f t="shared" si="624"/>
        <v>0.47708333333139308</v>
      </c>
      <c r="O3997">
        <v>1421339077</v>
      </c>
      <c r="P3997" s="8">
        <f t="shared" si="621"/>
        <v>42019.683761574073</v>
      </c>
      <c r="Q3997" s="8">
        <f t="shared" si="625"/>
        <v>42019</v>
      </c>
      <c r="R3997" s="9">
        <f t="shared" si="626"/>
        <v>0.68376157407328719</v>
      </c>
      <c r="S3997" t="b">
        <v>0</v>
      </c>
      <c r="T3997">
        <v>4</v>
      </c>
      <c r="U3997" t="str">
        <f t="shared" si="627"/>
        <v/>
      </c>
      <c r="V3997">
        <f t="shared" si="628"/>
        <v>4</v>
      </c>
      <c r="W3997" t="b">
        <v>0</v>
      </c>
      <c r="X3997" t="s">
        <v>8269</v>
      </c>
      <c r="Y3997" s="3">
        <f t="shared" si="629"/>
        <v>0.35</v>
      </c>
      <c r="Z3997" s="4">
        <f t="shared" si="622"/>
        <v>17.5</v>
      </c>
      <c r="AA3997" t="s">
        <v>8313</v>
      </c>
      <c r="AB3997" t="s">
        <v>8314</v>
      </c>
      <c r="AC3997">
        <f>1</f>
        <v>1</v>
      </c>
    </row>
    <row r="3998" spans="1:29" ht="43.2" x14ac:dyDescent="0.3">
      <c r="A3998">
        <v>3996</v>
      </c>
      <c r="B3998" s="1" t="s">
        <v>3992</v>
      </c>
      <c r="C3998" s="1" t="s">
        <v>8102</v>
      </c>
      <c r="D3998">
        <v>3000</v>
      </c>
      <c r="E3998">
        <f>VLOOKUP(D3998,LU_A!$C$2:$D$13,1,TRUE)</f>
        <v>1000</v>
      </c>
      <c r="F3998" t="str">
        <f>VLOOKUP($D3998,LU_A!$C$2:$D$13,2,TRUE)</f>
        <v>SmB</v>
      </c>
      <c r="G3998">
        <v>497</v>
      </c>
      <c r="H3998" t="s">
        <v>8221</v>
      </c>
      <c r="I3998" t="s">
        <v>8224</v>
      </c>
      <c r="J3998" t="s">
        <v>8246</v>
      </c>
      <c r="K3998">
        <v>1416499440</v>
      </c>
      <c r="L3998" s="8">
        <f t="shared" si="620"/>
        <v>41963.669444444444</v>
      </c>
      <c r="M3998" s="8">
        <f t="shared" si="623"/>
        <v>41963</v>
      </c>
      <c r="N3998" s="9">
        <f t="shared" si="624"/>
        <v>0.66944444444379769</v>
      </c>
      <c r="O3998">
        <v>1415341464</v>
      </c>
      <c r="P3998" s="8">
        <f t="shared" si="621"/>
        <v>41950.26694444444</v>
      </c>
      <c r="Q3998" s="8">
        <f t="shared" si="625"/>
        <v>41950</v>
      </c>
      <c r="R3998" s="9">
        <f t="shared" si="626"/>
        <v>0.26694444444001419</v>
      </c>
      <c r="S3998" t="b">
        <v>0</v>
      </c>
      <c r="T3998">
        <v>17</v>
      </c>
      <c r="U3998" t="str">
        <f t="shared" si="627"/>
        <v/>
      </c>
      <c r="V3998">
        <f t="shared" si="628"/>
        <v>17</v>
      </c>
      <c r="W3998" t="b">
        <v>0</v>
      </c>
      <c r="X3998" t="s">
        <v>8269</v>
      </c>
      <c r="Y3998" s="3">
        <f t="shared" si="629"/>
        <v>0.16566666666666666</v>
      </c>
      <c r="Z3998" s="4">
        <f t="shared" si="622"/>
        <v>29.235294117647058</v>
      </c>
      <c r="AA3998" t="s">
        <v>8313</v>
      </c>
      <c r="AB3998" t="s">
        <v>8314</v>
      </c>
      <c r="AC3998">
        <f>1</f>
        <v>1</v>
      </c>
    </row>
    <row r="3999" spans="1:29" ht="43.2" x14ac:dyDescent="0.3">
      <c r="A3999">
        <v>3997</v>
      </c>
      <c r="B3999" s="1" t="s">
        <v>3993</v>
      </c>
      <c r="C3999" s="1" t="s">
        <v>8103</v>
      </c>
      <c r="D3999">
        <v>3000</v>
      </c>
      <c r="E3999">
        <f>VLOOKUP(D3999,LU_A!$C$2:$D$13,1,TRUE)</f>
        <v>1000</v>
      </c>
      <c r="F3999" t="str">
        <f>VLOOKUP($D3999,LU_A!$C$2:$D$13,2,TRUE)</f>
        <v>SmB</v>
      </c>
      <c r="G3999">
        <v>0</v>
      </c>
      <c r="H3999" t="s">
        <v>8221</v>
      </c>
      <c r="I3999" t="s">
        <v>8225</v>
      </c>
      <c r="J3999" t="s">
        <v>8247</v>
      </c>
      <c r="K3999">
        <v>1428222221</v>
      </c>
      <c r="L3999" s="8">
        <f t="shared" si="620"/>
        <v>42099.349780092598</v>
      </c>
      <c r="M3999" s="8">
        <f t="shared" si="623"/>
        <v>42099</v>
      </c>
      <c r="N3999" s="9">
        <f t="shared" si="624"/>
        <v>0.34978009259793907</v>
      </c>
      <c r="O3999">
        <v>1425633821</v>
      </c>
      <c r="P3999" s="8">
        <f t="shared" si="621"/>
        <v>42069.391446759255</v>
      </c>
      <c r="Q3999" s="8">
        <f t="shared" si="625"/>
        <v>42069</v>
      </c>
      <c r="R3999" s="9">
        <f t="shared" si="626"/>
        <v>0.39144675925490446</v>
      </c>
      <c r="S3999" t="b">
        <v>0</v>
      </c>
      <c r="T3999">
        <v>0</v>
      </c>
      <c r="U3999" t="str">
        <f t="shared" si="627"/>
        <v/>
      </c>
      <c r="V3999">
        <f t="shared" si="628"/>
        <v>0</v>
      </c>
      <c r="W3999" t="b">
        <v>0</v>
      </c>
      <c r="X3999" t="s">
        <v>8269</v>
      </c>
      <c r="Y3999" s="3">
        <f t="shared" si="629"/>
        <v>0</v>
      </c>
      <c r="Z3999" s="4" t="str">
        <f t="shared" si="622"/>
        <v xml:space="preserve"> </v>
      </c>
      <c r="AA3999" t="s">
        <v>8313</v>
      </c>
      <c r="AB3999" t="s">
        <v>8314</v>
      </c>
      <c r="AC3999">
        <f>1</f>
        <v>1</v>
      </c>
    </row>
    <row r="4000" spans="1:29" ht="43.2" x14ac:dyDescent="0.3">
      <c r="A4000">
        <v>3998</v>
      </c>
      <c r="B4000" s="1" t="s">
        <v>3994</v>
      </c>
      <c r="C4000" s="1" t="s">
        <v>8104</v>
      </c>
      <c r="D4000">
        <v>1250</v>
      </c>
      <c r="E4000">
        <f>VLOOKUP(D4000,LU_A!$C$2:$D$13,1,TRUE)</f>
        <v>1000</v>
      </c>
      <c r="F4000" t="str">
        <f>VLOOKUP($D4000,LU_A!$C$2:$D$13,2,TRUE)</f>
        <v>SmB</v>
      </c>
      <c r="G4000">
        <v>715</v>
      </c>
      <c r="H4000" t="s">
        <v>8221</v>
      </c>
      <c r="I4000" t="s">
        <v>8224</v>
      </c>
      <c r="J4000" t="s">
        <v>8246</v>
      </c>
      <c r="K4000">
        <v>1427580426</v>
      </c>
      <c r="L4000" s="8">
        <f t="shared" si="620"/>
        <v>42091.921597222223</v>
      </c>
      <c r="M4000" s="8">
        <f t="shared" si="623"/>
        <v>42091</v>
      </c>
      <c r="N4000" s="9">
        <f t="shared" si="624"/>
        <v>0.92159722222277196</v>
      </c>
      <c r="O4000">
        <v>1424992026</v>
      </c>
      <c r="P4000" s="8">
        <f t="shared" si="621"/>
        <v>42061.963263888887</v>
      </c>
      <c r="Q4000" s="8">
        <f t="shared" si="625"/>
        <v>42061</v>
      </c>
      <c r="R4000" s="9">
        <f t="shared" si="626"/>
        <v>0.96326388888701331</v>
      </c>
      <c r="S4000" t="b">
        <v>0</v>
      </c>
      <c r="T4000">
        <v>12</v>
      </c>
      <c r="U4000" t="str">
        <f t="shared" si="627"/>
        <v/>
      </c>
      <c r="V4000">
        <f t="shared" si="628"/>
        <v>12</v>
      </c>
      <c r="W4000" t="b">
        <v>0</v>
      </c>
      <c r="X4000" t="s">
        <v>8269</v>
      </c>
      <c r="Y4000" s="3">
        <f t="shared" si="629"/>
        <v>0.57199999999999995</v>
      </c>
      <c r="Z4000" s="4">
        <f t="shared" si="622"/>
        <v>59.583333333333336</v>
      </c>
      <c r="AA4000" t="s">
        <v>8313</v>
      </c>
      <c r="AB4000" t="s">
        <v>8314</v>
      </c>
      <c r="AC4000">
        <f>1</f>
        <v>1</v>
      </c>
    </row>
    <row r="4001" spans="1:29" ht="43.2" x14ac:dyDescent="0.3">
      <c r="A4001">
        <v>3999</v>
      </c>
      <c r="B4001" s="1" t="s">
        <v>3995</v>
      </c>
      <c r="C4001" s="1" t="s">
        <v>8105</v>
      </c>
      <c r="D4001">
        <v>7000</v>
      </c>
      <c r="E4001">
        <f>VLOOKUP(D4001,LU_A!$C$2:$D$13,1,TRUE)</f>
        <v>5000</v>
      </c>
      <c r="F4001" t="str">
        <f>VLOOKUP($D4001,LU_A!$C$2:$D$13,2,TRUE)</f>
        <v>SmC</v>
      </c>
      <c r="G4001">
        <v>1156</v>
      </c>
      <c r="H4001" t="s">
        <v>8221</v>
      </c>
      <c r="I4001" t="s">
        <v>8224</v>
      </c>
      <c r="J4001" t="s">
        <v>8246</v>
      </c>
      <c r="K4001">
        <v>1409514709</v>
      </c>
      <c r="L4001" s="8">
        <f t="shared" si="620"/>
        <v>41882.827650462961</v>
      </c>
      <c r="M4001" s="8">
        <f t="shared" si="623"/>
        <v>41882</v>
      </c>
      <c r="N4001" s="9">
        <f t="shared" si="624"/>
        <v>0.82765046296117362</v>
      </c>
      <c r="O4001">
        <v>1406058798</v>
      </c>
      <c r="P4001" s="8">
        <f t="shared" si="621"/>
        <v>41842.828680555554</v>
      </c>
      <c r="Q4001" s="8">
        <f t="shared" si="625"/>
        <v>41842</v>
      </c>
      <c r="R4001" s="9">
        <f t="shared" si="626"/>
        <v>0.82868055555445608</v>
      </c>
      <c r="S4001" t="b">
        <v>0</v>
      </c>
      <c r="T4001">
        <v>14</v>
      </c>
      <c r="U4001" t="str">
        <f t="shared" si="627"/>
        <v/>
      </c>
      <c r="V4001">
        <f t="shared" si="628"/>
        <v>14</v>
      </c>
      <c r="W4001" t="b">
        <v>0</v>
      </c>
      <c r="X4001" t="s">
        <v>8269</v>
      </c>
      <c r="Y4001" s="3">
        <f t="shared" si="629"/>
        <v>0.16514285714285715</v>
      </c>
      <c r="Z4001" s="4">
        <f t="shared" si="622"/>
        <v>82.571428571428569</v>
      </c>
      <c r="AA4001" t="s">
        <v>8313</v>
      </c>
      <c r="AB4001" t="s">
        <v>8314</v>
      </c>
      <c r="AC4001">
        <f>1</f>
        <v>1</v>
      </c>
    </row>
    <row r="4002" spans="1:29" ht="28.8" x14ac:dyDescent="0.3">
      <c r="A4002">
        <v>4000</v>
      </c>
      <c r="B4002" s="1" t="s">
        <v>3996</v>
      </c>
      <c r="C4002" s="1" t="s">
        <v>8106</v>
      </c>
      <c r="D4002">
        <v>8000</v>
      </c>
      <c r="E4002">
        <f>VLOOKUP(D4002,LU_A!$C$2:$D$13,1,TRUE)</f>
        <v>5000</v>
      </c>
      <c r="F4002" t="str">
        <f>VLOOKUP($D4002,LU_A!$C$2:$D$13,2,TRUE)</f>
        <v>SmC</v>
      </c>
      <c r="G4002">
        <v>10</v>
      </c>
      <c r="H4002" t="s">
        <v>8221</v>
      </c>
      <c r="I4002" t="s">
        <v>8224</v>
      </c>
      <c r="J4002" t="s">
        <v>8246</v>
      </c>
      <c r="K4002">
        <v>1462631358</v>
      </c>
      <c r="L4002" s="8">
        <f t="shared" si="620"/>
        <v>42497.603680555556</v>
      </c>
      <c r="M4002" s="8">
        <f t="shared" si="623"/>
        <v>42497</v>
      </c>
      <c r="N4002" s="9">
        <f t="shared" si="624"/>
        <v>0.60368055555591127</v>
      </c>
      <c r="O4002">
        <v>1457450958</v>
      </c>
      <c r="P4002" s="8">
        <f t="shared" si="621"/>
        <v>42437.64534722222</v>
      </c>
      <c r="Q4002" s="8">
        <f t="shared" si="625"/>
        <v>42437</v>
      </c>
      <c r="R4002" s="9">
        <f t="shared" si="626"/>
        <v>0.64534722222015262</v>
      </c>
      <c r="S4002" t="b">
        <v>0</v>
      </c>
      <c r="T4002">
        <v>1</v>
      </c>
      <c r="U4002" t="str">
        <f t="shared" si="627"/>
        <v/>
      </c>
      <c r="V4002">
        <f t="shared" si="628"/>
        <v>1</v>
      </c>
      <c r="W4002" t="b">
        <v>0</v>
      </c>
      <c r="X4002" t="s">
        <v>8269</v>
      </c>
      <c r="Y4002" s="3">
        <f t="shared" si="629"/>
        <v>1.25E-3</v>
      </c>
      <c r="Z4002" s="4">
        <f t="shared" si="622"/>
        <v>10</v>
      </c>
      <c r="AA4002" t="s">
        <v>8313</v>
      </c>
      <c r="AB4002" t="s">
        <v>8314</v>
      </c>
      <c r="AC4002">
        <f>1</f>
        <v>1</v>
      </c>
    </row>
    <row r="4003" spans="1:29" ht="57.6" x14ac:dyDescent="0.3">
      <c r="A4003">
        <v>4001</v>
      </c>
      <c r="B4003" s="1" t="s">
        <v>3997</v>
      </c>
      <c r="C4003" s="1" t="s">
        <v>8107</v>
      </c>
      <c r="D4003">
        <v>1200</v>
      </c>
      <c r="E4003">
        <f>VLOOKUP(D4003,LU_A!$C$2:$D$13,1,TRUE)</f>
        <v>1000</v>
      </c>
      <c r="F4003" t="str">
        <f>VLOOKUP($D4003,LU_A!$C$2:$D$13,2,TRUE)</f>
        <v>SmB</v>
      </c>
      <c r="G4003">
        <v>453</v>
      </c>
      <c r="H4003" t="s">
        <v>8221</v>
      </c>
      <c r="I4003" t="s">
        <v>8225</v>
      </c>
      <c r="J4003" t="s">
        <v>8247</v>
      </c>
      <c r="K4003">
        <v>1488394800</v>
      </c>
      <c r="L4003" s="8">
        <f t="shared" si="620"/>
        <v>42795.791666666672</v>
      </c>
      <c r="M4003" s="8">
        <f t="shared" si="623"/>
        <v>42795</v>
      </c>
      <c r="N4003" s="9">
        <f t="shared" si="624"/>
        <v>0.79166666667151731</v>
      </c>
      <c r="O4003">
        <v>1486681708</v>
      </c>
      <c r="P4003" s="8">
        <f t="shared" si="621"/>
        <v>42775.964212962965</v>
      </c>
      <c r="Q4003" s="8">
        <f t="shared" si="625"/>
        <v>42775</v>
      </c>
      <c r="R4003" s="9">
        <f t="shared" si="626"/>
        <v>0.96421296296466608</v>
      </c>
      <c r="S4003" t="b">
        <v>0</v>
      </c>
      <c r="T4003">
        <v>14</v>
      </c>
      <c r="U4003" t="str">
        <f t="shared" si="627"/>
        <v/>
      </c>
      <c r="V4003">
        <f t="shared" si="628"/>
        <v>14</v>
      </c>
      <c r="W4003" t="b">
        <v>0</v>
      </c>
      <c r="X4003" t="s">
        <v>8269</v>
      </c>
      <c r="Y4003" s="3">
        <f t="shared" si="629"/>
        <v>0.3775</v>
      </c>
      <c r="Z4003" s="4">
        <f t="shared" si="622"/>
        <v>32.357142857142854</v>
      </c>
      <c r="AA4003" t="s">
        <v>8313</v>
      </c>
      <c r="AB4003" t="s">
        <v>8314</v>
      </c>
      <c r="AC4003">
        <f>1</f>
        <v>1</v>
      </c>
    </row>
    <row r="4004" spans="1:29" ht="43.2" x14ac:dyDescent="0.3">
      <c r="A4004">
        <v>4002</v>
      </c>
      <c r="B4004" s="1" t="s">
        <v>3998</v>
      </c>
      <c r="C4004" s="1" t="s">
        <v>8108</v>
      </c>
      <c r="D4004">
        <v>1250</v>
      </c>
      <c r="E4004">
        <f>VLOOKUP(D4004,LU_A!$C$2:$D$13,1,TRUE)</f>
        <v>1000</v>
      </c>
      <c r="F4004" t="str">
        <f>VLOOKUP($D4004,LU_A!$C$2:$D$13,2,TRUE)</f>
        <v>SmB</v>
      </c>
      <c r="G4004">
        <v>23</v>
      </c>
      <c r="H4004" t="s">
        <v>8221</v>
      </c>
      <c r="I4004" t="s">
        <v>8224</v>
      </c>
      <c r="J4004" t="s">
        <v>8246</v>
      </c>
      <c r="K4004">
        <v>1411779761</v>
      </c>
      <c r="L4004" s="8">
        <f t="shared" si="620"/>
        <v>41909.043530092589</v>
      </c>
      <c r="M4004" s="8">
        <f t="shared" si="623"/>
        <v>41909</v>
      </c>
      <c r="N4004" s="9">
        <f t="shared" si="624"/>
        <v>4.3530092589207925E-2</v>
      </c>
      <c r="O4004">
        <v>1409187761</v>
      </c>
      <c r="P4004" s="8">
        <f t="shared" si="621"/>
        <v>41879.043530092589</v>
      </c>
      <c r="Q4004" s="8">
        <f t="shared" si="625"/>
        <v>41879</v>
      </c>
      <c r="R4004" s="9">
        <f t="shared" si="626"/>
        <v>4.3530092589207925E-2</v>
      </c>
      <c r="S4004" t="b">
        <v>0</v>
      </c>
      <c r="T4004">
        <v>4</v>
      </c>
      <c r="U4004" t="str">
        <f t="shared" si="627"/>
        <v/>
      </c>
      <c r="V4004">
        <f t="shared" si="628"/>
        <v>4</v>
      </c>
      <c r="W4004" t="b">
        <v>0</v>
      </c>
      <c r="X4004" t="s">
        <v>8269</v>
      </c>
      <c r="Y4004" s="3">
        <f t="shared" si="629"/>
        <v>1.84E-2</v>
      </c>
      <c r="Z4004" s="4">
        <f t="shared" si="622"/>
        <v>5.75</v>
      </c>
      <c r="AA4004" t="s">
        <v>8313</v>
      </c>
      <c r="AB4004" t="s">
        <v>8314</v>
      </c>
      <c r="AC4004">
        <f>1</f>
        <v>1</v>
      </c>
    </row>
    <row r="4005" spans="1:29" ht="43.2" x14ac:dyDescent="0.3">
      <c r="A4005">
        <v>4003</v>
      </c>
      <c r="B4005" s="1" t="s">
        <v>3999</v>
      </c>
      <c r="C4005" s="1" t="s">
        <v>8071</v>
      </c>
      <c r="D4005">
        <v>2000</v>
      </c>
      <c r="E4005">
        <f>VLOOKUP(D4005,LU_A!$C$2:$D$13,1,TRUE)</f>
        <v>1000</v>
      </c>
      <c r="F4005" t="str">
        <f>VLOOKUP($D4005,LU_A!$C$2:$D$13,2,TRUE)</f>
        <v>SmB</v>
      </c>
      <c r="G4005">
        <v>201</v>
      </c>
      <c r="H4005" t="s">
        <v>8221</v>
      </c>
      <c r="I4005" t="s">
        <v>8224</v>
      </c>
      <c r="J4005" t="s">
        <v>8246</v>
      </c>
      <c r="K4005">
        <v>1424009147</v>
      </c>
      <c r="L4005" s="8">
        <f t="shared" si="620"/>
        <v>42050.587349537032</v>
      </c>
      <c r="M4005" s="8">
        <f t="shared" si="623"/>
        <v>42050</v>
      </c>
      <c r="N4005" s="9">
        <f t="shared" si="624"/>
        <v>0.58734953703242354</v>
      </c>
      <c r="O4005">
        <v>1421417147</v>
      </c>
      <c r="P4005" s="8">
        <f t="shared" si="621"/>
        <v>42020.587349537032</v>
      </c>
      <c r="Q4005" s="8">
        <f t="shared" si="625"/>
        <v>42020</v>
      </c>
      <c r="R4005" s="9">
        <f t="shared" si="626"/>
        <v>0.58734953703242354</v>
      </c>
      <c r="S4005" t="b">
        <v>0</v>
      </c>
      <c r="T4005">
        <v>2</v>
      </c>
      <c r="U4005" t="str">
        <f t="shared" si="627"/>
        <v/>
      </c>
      <c r="V4005">
        <f t="shared" si="628"/>
        <v>2</v>
      </c>
      <c r="W4005" t="b">
        <v>0</v>
      </c>
      <c r="X4005" t="s">
        <v>8269</v>
      </c>
      <c r="Y4005" s="3">
        <f t="shared" si="629"/>
        <v>0.10050000000000001</v>
      </c>
      <c r="Z4005" s="4">
        <f t="shared" si="622"/>
        <v>100.5</v>
      </c>
      <c r="AA4005" t="s">
        <v>8313</v>
      </c>
      <c r="AB4005" t="s">
        <v>8314</v>
      </c>
      <c r="AC4005">
        <f>1</f>
        <v>1</v>
      </c>
    </row>
    <row r="4006" spans="1:29" x14ac:dyDescent="0.3">
      <c r="A4006">
        <v>4004</v>
      </c>
      <c r="B4006" s="1" t="s">
        <v>4000</v>
      </c>
      <c r="C4006" s="1" t="s">
        <v>8109</v>
      </c>
      <c r="D4006">
        <v>500</v>
      </c>
      <c r="E4006">
        <f>VLOOKUP(D4006,LU_A!$C$2:$D$13,1,TRUE)</f>
        <v>0</v>
      </c>
      <c r="F4006" t="str">
        <f>VLOOKUP($D4006,LU_A!$C$2:$D$13,2,TRUE)</f>
        <v>SmA</v>
      </c>
      <c r="G4006">
        <v>1</v>
      </c>
      <c r="H4006" t="s">
        <v>8221</v>
      </c>
      <c r="I4006" t="s">
        <v>8224</v>
      </c>
      <c r="J4006" t="s">
        <v>8246</v>
      </c>
      <c r="K4006">
        <v>1412740457</v>
      </c>
      <c r="L4006" s="8">
        <f t="shared" si="620"/>
        <v>41920.16269675926</v>
      </c>
      <c r="M4006" s="8">
        <f t="shared" si="623"/>
        <v>41920</v>
      </c>
      <c r="N4006" s="9">
        <f t="shared" si="624"/>
        <v>0.16269675926014315</v>
      </c>
      <c r="O4006">
        <v>1410148457</v>
      </c>
      <c r="P4006" s="8">
        <f t="shared" si="621"/>
        <v>41890.16269675926</v>
      </c>
      <c r="Q4006" s="8">
        <f t="shared" si="625"/>
        <v>41890</v>
      </c>
      <c r="R4006" s="9">
        <f t="shared" si="626"/>
        <v>0.16269675926014315</v>
      </c>
      <c r="S4006" t="b">
        <v>0</v>
      </c>
      <c r="T4006">
        <v>1</v>
      </c>
      <c r="U4006" t="str">
        <f t="shared" si="627"/>
        <v/>
      </c>
      <c r="V4006">
        <f t="shared" si="628"/>
        <v>1</v>
      </c>
      <c r="W4006" t="b">
        <v>0</v>
      </c>
      <c r="X4006" t="s">
        <v>8269</v>
      </c>
      <c r="Y4006" s="3">
        <f t="shared" si="629"/>
        <v>2E-3</v>
      </c>
      <c r="Z4006" s="4">
        <f t="shared" si="622"/>
        <v>1</v>
      </c>
      <c r="AA4006" t="s">
        <v>8313</v>
      </c>
      <c r="AB4006" t="s">
        <v>8314</v>
      </c>
      <c r="AC4006">
        <f>1</f>
        <v>1</v>
      </c>
    </row>
    <row r="4007" spans="1:29" ht="43.2" x14ac:dyDescent="0.3">
      <c r="A4007">
        <v>4005</v>
      </c>
      <c r="B4007" s="1" t="s">
        <v>4001</v>
      </c>
      <c r="C4007" s="1" t="s">
        <v>8110</v>
      </c>
      <c r="D4007">
        <v>3000</v>
      </c>
      <c r="E4007">
        <f>VLOOKUP(D4007,LU_A!$C$2:$D$13,1,TRUE)</f>
        <v>1000</v>
      </c>
      <c r="F4007" t="str">
        <f>VLOOKUP($D4007,LU_A!$C$2:$D$13,2,TRUE)</f>
        <v>SmB</v>
      </c>
      <c r="G4007">
        <v>40</v>
      </c>
      <c r="H4007" t="s">
        <v>8221</v>
      </c>
      <c r="I4007" t="s">
        <v>8224</v>
      </c>
      <c r="J4007" t="s">
        <v>8246</v>
      </c>
      <c r="K4007">
        <v>1413832985</v>
      </c>
      <c r="L4007" s="8">
        <f t="shared" si="620"/>
        <v>41932.807696759257</v>
      </c>
      <c r="M4007" s="8">
        <f t="shared" si="623"/>
        <v>41932</v>
      </c>
      <c r="N4007" s="9">
        <f t="shared" si="624"/>
        <v>0.80769675925694173</v>
      </c>
      <c r="O4007">
        <v>1408648985</v>
      </c>
      <c r="P4007" s="8">
        <f t="shared" si="621"/>
        <v>41872.807696759257</v>
      </c>
      <c r="Q4007" s="8">
        <f t="shared" si="625"/>
        <v>41872</v>
      </c>
      <c r="R4007" s="9">
        <f t="shared" si="626"/>
        <v>0.80769675925694173</v>
      </c>
      <c r="S4007" t="b">
        <v>0</v>
      </c>
      <c r="T4007">
        <v>2</v>
      </c>
      <c r="U4007" t="str">
        <f t="shared" si="627"/>
        <v/>
      </c>
      <c r="V4007">
        <f t="shared" si="628"/>
        <v>2</v>
      </c>
      <c r="W4007" t="b">
        <v>0</v>
      </c>
      <c r="X4007" t="s">
        <v>8269</v>
      </c>
      <c r="Y4007" s="3">
        <f t="shared" si="629"/>
        <v>1.3333333333333334E-2</v>
      </c>
      <c r="Z4007" s="4">
        <f t="shared" si="622"/>
        <v>20</v>
      </c>
      <c r="AA4007" t="s">
        <v>8313</v>
      </c>
      <c r="AB4007" t="s">
        <v>8314</v>
      </c>
      <c r="AC4007">
        <f>1</f>
        <v>1</v>
      </c>
    </row>
    <row r="4008" spans="1:29" ht="43.2" x14ac:dyDescent="0.3">
      <c r="A4008">
        <v>4006</v>
      </c>
      <c r="B4008" s="1" t="s">
        <v>4002</v>
      </c>
      <c r="C4008" s="1" t="s">
        <v>8111</v>
      </c>
      <c r="D4008">
        <v>30000</v>
      </c>
      <c r="E4008">
        <f>VLOOKUP(D4008,LU_A!$C$2:$D$13,1,TRUE)</f>
        <v>30000</v>
      </c>
      <c r="F4008" t="str">
        <f>VLOOKUP($D4008,LU_A!$C$2:$D$13,2,TRUE)</f>
        <v>MedD</v>
      </c>
      <c r="G4008">
        <v>2</v>
      </c>
      <c r="H4008" t="s">
        <v>8221</v>
      </c>
      <c r="I4008" t="s">
        <v>8224</v>
      </c>
      <c r="J4008" t="s">
        <v>8246</v>
      </c>
      <c r="K4008">
        <v>1455647587</v>
      </c>
      <c r="L4008" s="8">
        <f t="shared" si="620"/>
        <v>42416.772997685184</v>
      </c>
      <c r="M4008" s="8">
        <f t="shared" si="623"/>
        <v>42416</v>
      </c>
      <c r="N4008" s="9">
        <f t="shared" si="624"/>
        <v>0.77299768518423662</v>
      </c>
      <c r="O4008">
        <v>1453487587</v>
      </c>
      <c r="P4008" s="8">
        <f t="shared" si="621"/>
        <v>42391.772997685184</v>
      </c>
      <c r="Q4008" s="8">
        <f t="shared" si="625"/>
        <v>42391</v>
      </c>
      <c r="R4008" s="9">
        <f t="shared" si="626"/>
        <v>0.77299768518423662</v>
      </c>
      <c r="S4008" t="b">
        <v>0</v>
      </c>
      <c r="T4008">
        <v>1</v>
      </c>
      <c r="U4008" t="str">
        <f t="shared" si="627"/>
        <v/>
      </c>
      <c r="V4008">
        <f t="shared" si="628"/>
        <v>1</v>
      </c>
      <c r="W4008" t="b">
        <v>0</v>
      </c>
      <c r="X4008" t="s">
        <v>8269</v>
      </c>
      <c r="Y4008" s="3">
        <f t="shared" si="629"/>
        <v>6.666666666666667E-5</v>
      </c>
      <c r="Z4008" s="4">
        <f t="shared" si="622"/>
        <v>2</v>
      </c>
      <c r="AA4008" t="s">
        <v>8313</v>
      </c>
      <c r="AB4008" t="s">
        <v>8314</v>
      </c>
      <c r="AC4008">
        <f>1</f>
        <v>1</v>
      </c>
    </row>
    <row r="4009" spans="1:29" ht="43.2" x14ac:dyDescent="0.3">
      <c r="A4009">
        <v>4007</v>
      </c>
      <c r="B4009" s="1" t="s">
        <v>4003</v>
      </c>
      <c r="C4009" s="1" t="s">
        <v>8112</v>
      </c>
      <c r="D4009">
        <v>2000</v>
      </c>
      <c r="E4009">
        <f>VLOOKUP(D4009,LU_A!$C$2:$D$13,1,TRUE)</f>
        <v>1000</v>
      </c>
      <c r="F4009" t="str">
        <f>VLOOKUP($D4009,LU_A!$C$2:$D$13,2,TRUE)</f>
        <v>SmB</v>
      </c>
      <c r="G4009">
        <v>5</v>
      </c>
      <c r="H4009" t="s">
        <v>8221</v>
      </c>
      <c r="I4009" t="s">
        <v>8224</v>
      </c>
      <c r="J4009" t="s">
        <v>8246</v>
      </c>
      <c r="K4009">
        <v>1409070480</v>
      </c>
      <c r="L4009" s="8">
        <f t="shared" si="620"/>
        <v>41877.686111111114</v>
      </c>
      <c r="M4009" s="8">
        <f t="shared" si="623"/>
        <v>41877</v>
      </c>
      <c r="N4009" s="9">
        <f t="shared" si="624"/>
        <v>0.68611111111385981</v>
      </c>
      <c r="O4009">
        <v>1406572381</v>
      </c>
      <c r="P4009" s="8">
        <f t="shared" si="621"/>
        <v>41848.772928240738</v>
      </c>
      <c r="Q4009" s="8">
        <f t="shared" si="625"/>
        <v>41848</v>
      </c>
      <c r="R4009" s="9">
        <f t="shared" si="626"/>
        <v>0.77292824073811062</v>
      </c>
      <c r="S4009" t="b">
        <v>0</v>
      </c>
      <c r="T4009">
        <v>1</v>
      </c>
      <c r="U4009" t="str">
        <f t="shared" si="627"/>
        <v/>
      </c>
      <c r="V4009">
        <f t="shared" si="628"/>
        <v>1</v>
      </c>
      <c r="W4009" t="b">
        <v>0</v>
      </c>
      <c r="X4009" t="s">
        <v>8269</v>
      </c>
      <c r="Y4009" s="3">
        <f t="shared" si="629"/>
        <v>2.5000000000000001E-3</v>
      </c>
      <c r="Z4009" s="4">
        <f t="shared" si="622"/>
        <v>5</v>
      </c>
      <c r="AA4009" t="s">
        <v>8313</v>
      </c>
      <c r="AB4009" t="s">
        <v>8314</v>
      </c>
      <c r="AC4009">
        <f>1</f>
        <v>1</v>
      </c>
    </row>
    <row r="4010" spans="1:29" ht="43.2" x14ac:dyDescent="0.3">
      <c r="A4010">
        <v>4008</v>
      </c>
      <c r="B4010" s="1" t="s">
        <v>4004</v>
      </c>
      <c r="C4010" s="1" t="s">
        <v>8113</v>
      </c>
      <c r="D4010">
        <v>1000</v>
      </c>
      <c r="E4010">
        <f>VLOOKUP(D4010,LU_A!$C$2:$D$13,1,TRUE)</f>
        <v>1000</v>
      </c>
      <c r="F4010" t="str">
        <f>VLOOKUP($D4010,LU_A!$C$2:$D$13,2,TRUE)</f>
        <v>SmB</v>
      </c>
      <c r="G4010">
        <v>60</v>
      </c>
      <c r="H4010" t="s">
        <v>8221</v>
      </c>
      <c r="I4010" t="s">
        <v>8225</v>
      </c>
      <c r="J4010" t="s">
        <v>8247</v>
      </c>
      <c r="K4010">
        <v>1437606507</v>
      </c>
      <c r="L4010" s="8">
        <f t="shared" si="620"/>
        <v>42207.964201388888</v>
      </c>
      <c r="M4010" s="8">
        <f t="shared" si="623"/>
        <v>42207</v>
      </c>
      <c r="N4010" s="9">
        <f t="shared" si="624"/>
        <v>0.96420138888788642</v>
      </c>
      <c r="O4010">
        <v>1435014507</v>
      </c>
      <c r="P4010" s="8">
        <f t="shared" si="621"/>
        <v>42177.964201388888</v>
      </c>
      <c r="Q4010" s="8">
        <f t="shared" si="625"/>
        <v>42177</v>
      </c>
      <c r="R4010" s="9">
        <f t="shared" si="626"/>
        <v>0.96420138888788642</v>
      </c>
      <c r="S4010" t="b">
        <v>0</v>
      </c>
      <c r="T4010">
        <v>4</v>
      </c>
      <c r="U4010" t="str">
        <f t="shared" si="627"/>
        <v/>
      </c>
      <c r="V4010">
        <f t="shared" si="628"/>
        <v>4</v>
      </c>
      <c r="W4010" t="b">
        <v>0</v>
      </c>
      <c r="X4010" t="s">
        <v>8269</v>
      </c>
      <c r="Y4010" s="3">
        <f t="shared" si="629"/>
        <v>0.06</v>
      </c>
      <c r="Z4010" s="4">
        <f t="shared" si="622"/>
        <v>15</v>
      </c>
      <c r="AA4010" t="s">
        <v>8313</v>
      </c>
      <c r="AB4010" t="s">
        <v>8314</v>
      </c>
      <c r="AC4010">
        <f>1</f>
        <v>1</v>
      </c>
    </row>
    <row r="4011" spans="1:29" ht="43.2" x14ac:dyDescent="0.3">
      <c r="A4011">
        <v>4009</v>
      </c>
      <c r="B4011" s="1" t="s">
        <v>4005</v>
      </c>
      <c r="C4011" s="1" t="s">
        <v>8114</v>
      </c>
      <c r="D4011">
        <v>1930</v>
      </c>
      <c r="E4011">
        <f>VLOOKUP(D4011,LU_A!$C$2:$D$13,1,TRUE)</f>
        <v>1000</v>
      </c>
      <c r="F4011" t="str">
        <f>VLOOKUP($D4011,LU_A!$C$2:$D$13,2,TRUE)</f>
        <v>SmB</v>
      </c>
      <c r="G4011">
        <v>75</v>
      </c>
      <c r="H4011" t="s">
        <v>8221</v>
      </c>
      <c r="I4011" t="s">
        <v>8225</v>
      </c>
      <c r="J4011" t="s">
        <v>8247</v>
      </c>
      <c r="K4011">
        <v>1410281360</v>
      </c>
      <c r="L4011" s="8">
        <f t="shared" si="620"/>
        <v>41891.700925925928</v>
      </c>
      <c r="M4011" s="8">
        <f t="shared" si="623"/>
        <v>41891</v>
      </c>
      <c r="N4011" s="9">
        <f t="shared" si="624"/>
        <v>0.70092592592845904</v>
      </c>
      <c r="O4011">
        <v>1406825360</v>
      </c>
      <c r="P4011" s="8">
        <f t="shared" si="621"/>
        <v>41851.700925925928</v>
      </c>
      <c r="Q4011" s="8">
        <f t="shared" si="625"/>
        <v>41851</v>
      </c>
      <c r="R4011" s="9">
        <f t="shared" si="626"/>
        <v>0.70092592592845904</v>
      </c>
      <c r="S4011" t="b">
        <v>0</v>
      </c>
      <c r="T4011">
        <v>3</v>
      </c>
      <c r="U4011" t="str">
        <f t="shared" si="627"/>
        <v/>
      </c>
      <c r="V4011">
        <f t="shared" si="628"/>
        <v>3</v>
      </c>
      <c r="W4011" t="b">
        <v>0</v>
      </c>
      <c r="X4011" t="s">
        <v>8269</v>
      </c>
      <c r="Y4011" s="3">
        <f t="shared" si="629"/>
        <v>3.8860103626943004E-2</v>
      </c>
      <c r="Z4011" s="4">
        <f t="shared" si="622"/>
        <v>25</v>
      </c>
      <c r="AA4011" t="s">
        <v>8313</v>
      </c>
      <c r="AB4011" t="s">
        <v>8314</v>
      </c>
      <c r="AC4011">
        <f>1</f>
        <v>1</v>
      </c>
    </row>
    <row r="4012" spans="1:29" ht="43.2" x14ac:dyDescent="0.3">
      <c r="A4012">
        <v>4010</v>
      </c>
      <c r="B4012" s="1" t="s">
        <v>4006</v>
      </c>
      <c r="C4012" s="1" t="s">
        <v>8115</v>
      </c>
      <c r="D4012">
        <v>7200</v>
      </c>
      <c r="E4012">
        <f>VLOOKUP(D4012,LU_A!$C$2:$D$13,1,TRUE)</f>
        <v>5000</v>
      </c>
      <c r="F4012" t="str">
        <f>VLOOKUP($D4012,LU_A!$C$2:$D$13,2,TRUE)</f>
        <v>SmC</v>
      </c>
      <c r="G4012">
        <v>1742</v>
      </c>
      <c r="H4012" t="s">
        <v>8221</v>
      </c>
      <c r="I4012" t="s">
        <v>8224</v>
      </c>
      <c r="J4012" t="s">
        <v>8246</v>
      </c>
      <c r="K4012">
        <v>1414348166</v>
      </c>
      <c r="L4012" s="8">
        <f t="shared" si="620"/>
        <v>41938.770439814813</v>
      </c>
      <c r="M4012" s="8">
        <f t="shared" si="623"/>
        <v>41938</v>
      </c>
      <c r="N4012" s="9">
        <f t="shared" si="624"/>
        <v>0.77043981481256196</v>
      </c>
      <c r="O4012">
        <v>1412879366</v>
      </c>
      <c r="P4012" s="8">
        <f t="shared" si="621"/>
        <v>41921.770439814813</v>
      </c>
      <c r="Q4012" s="8">
        <f t="shared" si="625"/>
        <v>41921</v>
      </c>
      <c r="R4012" s="9">
        <f t="shared" si="626"/>
        <v>0.77043981481256196</v>
      </c>
      <c r="S4012" t="b">
        <v>0</v>
      </c>
      <c r="T4012">
        <v>38</v>
      </c>
      <c r="U4012" t="str">
        <f t="shared" si="627"/>
        <v/>
      </c>
      <c r="V4012">
        <f t="shared" si="628"/>
        <v>38</v>
      </c>
      <c r="W4012" t="b">
        <v>0</v>
      </c>
      <c r="X4012" t="s">
        <v>8269</v>
      </c>
      <c r="Y4012" s="3">
        <f t="shared" si="629"/>
        <v>0.24194444444444443</v>
      </c>
      <c r="Z4012" s="4">
        <f t="shared" si="622"/>
        <v>45.842105263157897</v>
      </c>
      <c r="AA4012" t="s">
        <v>8313</v>
      </c>
      <c r="AB4012" t="s">
        <v>8314</v>
      </c>
      <c r="AC4012">
        <f>1</f>
        <v>1</v>
      </c>
    </row>
    <row r="4013" spans="1:29" ht="43.2" x14ac:dyDescent="0.3">
      <c r="A4013">
        <v>4011</v>
      </c>
      <c r="B4013" s="1" t="s">
        <v>4007</v>
      </c>
      <c r="C4013" s="1" t="s">
        <v>8116</v>
      </c>
      <c r="D4013">
        <v>250</v>
      </c>
      <c r="E4013">
        <f>VLOOKUP(D4013,LU_A!$C$2:$D$13,1,TRUE)</f>
        <v>0</v>
      </c>
      <c r="F4013" t="str">
        <f>VLOOKUP($D4013,LU_A!$C$2:$D$13,2,TRUE)</f>
        <v>SmA</v>
      </c>
      <c r="G4013">
        <v>19</v>
      </c>
      <c r="H4013" t="s">
        <v>8221</v>
      </c>
      <c r="I4013" t="s">
        <v>8225</v>
      </c>
      <c r="J4013" t="s">
        <v>8247</v>
      </c>
      <c r="K4013">
        <v>1422450278</v>
      </c>
      <c r="L4013" s="8">
        <f t="shared" si="620"/>
        <v>42032.54488425926</v>
      </c>
      <c r="M4013" s="8">
        <f t="shared" si="623"/>
        <v>42032</v>
      </c>
      <c r="N4013" s="9">
        <f t="shared" si="624"/>
        <v>0.54488425925956108</v>
      </c>
      <c r="O4013">
        <v>1419858278</v>
      </c>
      <c r="P4013" s="8">
        <f t="shared" si="621"/>
        <v>42002.54488425926</v>
      </c>
      <c r="Q4013" s="8">
        <f t="shared" si="625"/>
        <v>42002</v>
      </c>
      <c r="R4013" s="9">
        <f t="shared" si="626"/>
        <v>0.54488425925956108</v>
      </c>
      <c r="S4013" t="b">
        <v>0</v>
      </c>
      <c r="T4013">
        <v>4</v>
      </c>
      <c r="U4013" t="str">
        <f t="shared" si="627"/>
        <v/>
      </c>
      <c r="V4013">
        <f t="shared" si="628"/>
        <v>4</v>
      </c>
      <c r="W4013" t="b">
        <v>0</v>
      </c>
      <c r="X4013" t="s">
        <v>8269</v>
      </c>
      <c r="Y4013" s="3">
        <f t="shared" si="629"/>
        <v>7.5999999999999998E-2</v>
      </c>
      <c r="Z4013" s="4">
        <f t="shared" si="622"/>
        <v>4.75</v>
      </c>
      <c r="AA4013" t="s">
        <v>8313</v>
      </c>
      <c r="AB4013" t="s">
        <v>8314</v>
      </c>
      <c r="AC4013">
        <f>1</f>
        <v>1</v>
      </c>
    </row>
    <row r="4014" spans="1:29" ht="57.6" x14ac:dyDescent="0.3">
      <c r="A4014">
        <v>4012</v>
      </c>
      <c r="B4014" s="1" t="s">
        <v>4008</v>
      </c>
      <c r="C4014" s="1" t="s">
        <v>8117</v>
      </c>
      <c r="D4014">
        <v>575</v>
      </c>
      <c r="E4014">
        <f>VLOOKUP(D4014,LU_A!$C$2:$D$13,1,TRUE)</f>
        <v>0</v>
      </c>
      <c r="F4014" t="str">
        <f>VLOOKUP($D4014,LU_A!$C$2:$D$13,2,TRUE)</f>
        <v>SmA</v>
      </c>
      <c r="G4014">
        <v>0</v>
      </c>
      <c r="H4014" t="s">
        <v>8221</v>
      </c>
      <c r="I4014" t="s">
        <v>8225</v>
      </c>
      <c r="J4014" t="s">
        <v>8247</v>
      </c>
      <c r="K4014">
        <v>1430571849</v>
      </c>
      <c r="L4014" s="8">
        <f t="shared" si="620"/>
        <v>42126.544548611113</v>
      </c>
      <c r="M4014" s="8">
        <f t="shared" si="623"/>
        <v>42126</v>
      </c>
      <c r="N4014" s="9">
        <f t="shared" si="624"/>
        <v>0.54454861111298669</v>
      </c>
      <c r="O4014">
        <v>1427979849</v>
      </c>
      <c r="P4014" s="8">
        <f t="shared" si="621"/>
        <v>42096.544548611113</v>
      </c>
      <c r="Q4014" s="8">
        <f t="shared" si="625"/>
        <v>42096</v>
      </c>
      <c r="R4014" s="9">
        <f t="shared" si="626"/>
        <v>0.54454861111298669</v>
      </c>
      <c r="S4014" t="b">
        <v>0</v>
      </c>
      <c r="T4014">
        <v>0</v>
      </c>
      <c r="U4014" t="str">
        <f t="shared" si="627"/>
        <v/>
      </c>
      <c r="V4014">
        <f t="shared" si="628"/>
        <v>0</v>
      </c>
      <c r="W4014" t="b">
        <v>0</v>
      </c>
      <c r="X4014" t="s">
        <v>8269</v>
      </c>
      <c r="Y4014" s="3">
        <f t="shared" si="629"/>
        <v>0</v>
      </c>
      <c r="Z4014" s="4" t="str">
        <f t="shared" si="622"/>
        <v xml:space="preserve"> </v>
      </c>
      <c r="AA4014" t="s">
        <v>8313</v>
      </c>
      <c r="AB4014" t="s">
        <v>8314</v>
      </c>
      <c r="AC4014">
        <f>1</f>
        <v>1</v>
      </c>
    </row>
    <row r="4015" spans="1:29" ht="57.6" x14ac:dyDescent="0.3">
      <c r="A4015">
        <v>4013</v>
      </c>
      <c r="B4015" s="1" t="s">
        <v>4009</v>
      </c>
      <c r="C4015" s="1" t="s">
        <v>8118</v>
      </c>
      <c r="D4015">
        <v>2000</v>
      </c>
      <c r="E4015">
        <f>VLOOKUP(D4015,LU_A!$C$2:$D$13,1,TRUE)</f>
        <v>1000</v>
      </c>
      <c r="F4015" t="str">
        <f>VLOOKUP($D4015,LU_A!$C$2:$D$13,2,TRUE)</f>
        <v>SmB</v>
      </c>
      <c r="G4015">
        <v>26</v>
      </c>
      <c r="H4015" t="s">
        <v>8221</v>
      </c>
      <c r="I4015" t="s">
        <v>8224</v>
      </c>
      <c r="J4015" t="s">
        <v>8246</v>
      </c>
      <c r="K4015">
        <v>1424070823</v>
      </c>
      <c r="L4015" s="8">
        <f t="shared" si="620"/>
        <v>42051.301192129627</v>
      </c>
      <c r="M4015" s="8">
        <f t="shared" si="623"/>
        <v>42051</v>
      </c>
      <c r="N4015" s="9">
        <f t="shared" si="624"/>
        <v>0.30119212962745223</v>
      </c>
      <c r="O4015">
        <v>1421478823</v>
      </c>
      <c r="P4015" s="8">
        <f t="shared" si="621"/>
        <v>42021.301192129627</v>
      </c>
      <c r="Q4015" s="8">
        <f t="shared" si="625"/>
        <v>42021</v>
      </c>
      <c r="R4015" s="9">
        <f t="shared" si="626"/>
        <v>0.30119212962745223</v>
      </c>
      <c r="S4015" t="b">
        <v>0</v>
      </c>
      <c r="T4015">
        <v>2</v>
      </c>
      <c r="U4015" t="str">
        <f t="shared" si="627"/>
        <v/>
      </c>
      <c r="V4015">
        <f t="shared" si="628"/>
        <v>2</v>
      </c>
      <c r="W4015" t="b">
        <v>0</v>
      </c>
      <c r="X4015" t="s">
        <v>8269</v>
      </c>
      <c r="Y4015" s="3">
        <f t="shared" si="629"/>
        <v>1.2999999999999999E-2</v>
      </c>
      <c r="Z4015" s="4">
        <f t="shared" si="622"/>
        <v>13</v>
      </c>
      <c r="AA4015" t="s">
        <v>8313</v>
      </c>
      <c r="AB4015" t="s">
        <v>8314</v>
      </c>
      <c r="AC4015">
        <f>1</f>
        <v>1</v>
      </c>
    </row>
    <row r="4016" spans="1:29" ht="43.2" x14ac:dyDescent="0.3">
      <c r="A4016">
        <v>4014</v>
      </c>
      <c r="B4016" s="1" t="s">
        <v>4010</v>
      </c>
      <c r="C4016" s="1" t="s">
        <v>8119</v>
      </c>
      <c r="D4016">
        <v>9000</v>
      </c>
      <c r="E4016">
        <f>VLOOKUP(D4016,LU_A!$C$2:$D$13,1,TRUE)</f>
        <v>5000</v>
      </c>
      <c r="F4016" t="str">
        <f>VLOOKUP($D4016,LU_A!$C$2:$D$13,2,TRUE)</f>
        <v>SmC</v>
      </c>
      <c r="G4016">
        <v>0</v>
      </c>
      <c r="H4016" t="s">
        <v>8221</v>
      </c>
      <c r="I4016" t="s">
        <v>8224</v>
      </c>
      <c r="J4016" t="s">
        <v>8246</v>
      </c>
      <c r="K4016">
        <v>1457157269</v>
      </c>
      <c r="L4016" s="8">
        <f t="shared" si="620"/>
        <v>42434.246168981481</v>
      </c>
      <c r="M4016" s="8">
        <f t="shared" si="623"/>
        <v>42434</v>
      </c>
      <c r="N4016" s="9">
        <f t="shared" si="624"/>
        <v>0.24616898148087785</v>
      </c>
      <c r="O4016">
        <v>1455861269</v>
      </c>
      <c r="P4016" s="8">
        <f t="shared" si="621"/>
        <v>42419.246168981481</v>
      </c>
      <c r="Q4016" s="8">
        <f t="shared" si="625"/>
        <v>42419</v>
      </c>
      <c r="R4016" s="9">
        <f t="shared" si="626"/>
        <v>0.24616898148087785</v>
      </c>
      <c r="S4016" t="b">
        <v>0</v>
      </c>
      <c r="T4016">
        <v>0</v>
      </c>
      <c r="U4016" t="str">
        <f t="shared" si="627"/>
        <v/>
      </c>
      <c r="V4016">
        <f t="shared" si="628"/>
        <v>0</v>
      </c>
      <c r="W4016" t="b">
        <v>0</v>
      </c>
      <c r="X4016" t="s">
        <v>8269</v>
      </c>
      <c r="Y4016" s="3">
        <f t="shared" si="629"/>
        <v>0</v>
      </c>
      <c r="Z4016" s="4" t="str">
        <f t="shared" si="622"/>
        <v xml:space="preserve"> </v>
      </c>
      <c r="AA4016" t="s">
        <v>8313</v>
      </c>
      <c r="AB4016" t="s">
        <v>8314</v>
      </c>
      <c r="AC4016">
        <f>1</f>
        <v>1</v>
      </c>
    </row>
    <row r="4017" spans="1:29" ht="43.2" x14ac:dyDescent="0.3">
      <c r="A4017">
        <v>4015</v>
      </c>
      <c r="B4017" s="1" t="s">
        <v>4011</v>
      </c>
      <c r="C4017" s="1" t="s">
        <v>8120</v>
      </c>
      <c r="D4017">
        <v>7000</v>
      </c>
      <c r="E4017">
        <f>VLOOKUP(D4017,LU_A!$C$2:$D$13,1,TRUE)</f>
        <v>5000</v>
      </c>
      <c r="F4017" t="str">
        <f>VLOOKUP($D4017,LU_A!$C$2:$D$13,2,TRUE)</f>
        <v>SmC</v>
      </c>
      <c r="G4017">
        <v>1</v>
      </c>
      <c r="H4017" t="s">
        <v>8221</v>
      </c>
      <c r="I4017" t="s">
        <v>8224</v>
      </c>
      <c r="J4017" t="s">
        <v>8246</v>
      </c>
      <c r="K4017">
        <v>1437331463</v>
      </c>
      <c r="L4017" s="8">
        <f t="shared" si="620"/>
        <v>42204.780821759254</v>
      </c>
      <c r="M4017" s="8">
        <f t="shared" si="623"/>
        <v>42204</v>
      </c>
      <c r="N4017" s="9">
        <f t="shared" si="624"/>
        <v>0.78082175925374031</v>
      </c>
      <c r="O4017">
        <v>1434739463</v>
      </c>
      <c r="P4017" s="8">
        <f t="shared" si="621"/>
        <v>42174.780821759254</v>
      </c>
      <c r="Q4017" s="8">
        <f t="shared" si="625"/>
        <v>42174</v>
      </c>
      <c r="R4017" s="9">
        <f t="shared" si="626"/>
        <v>0.78082175925374031</v>
      </c>
      <c r="S4017" t="b">
        <v>0</v>
      </c>
      <c r="T4017">
        <v>1</v>
      </c>
      <c r="U4017" t="str">
        <f t="shared" si="627"/>
        <v/>
      </c>
      <c r="V4017">
        <f t="shared" si="628"/>
        <v>1</v>
      </c>
      <c r="W4017" t="b">
        <v>0</v>
      </c>
      <c r="X4017" t="s">
        <v>8269</v>
      </c>
      <c r="Y4017" s="3">
        <f t="shared" si="629"/>
        <v>1.4285714285714287E-4</v>
      </c>
      <c r="Z4017" s="4">
        <f t="shared" si="622"/>
        <v>1</v>
      </c>
      <c r="AA4017" t="s">
        <v>8313</v>
      </c>
      <c r="AB4017" t="s">
        <v>8314</v>
      </c>
      <c r="AC4017">
        <f>1</f>
        <v>1</v>
      </c>
    </row>
    <row r="4018" spans="1:29" ht="43.2" x14ac:dyDescent="0.3">
      <c r="A4018">
        <v>4016</v>
      </c>
      <c r="B4018" s="1" t="s">
        <v>4012</v>
      </c>
      <c r="C4018" s="1" t="s">
        <v>8121</v>
      </c>
      <c r="D4018">
        <v>500</v>
      </c>
      <c r="E4018">
        <f>VLOOKUP(D4018,LU_A!$C$2:$D$13,1,TRUE)</f>
        <v>0</v>
      </c>
      <c r="F4018" t="str">
        <f>VLOOKUP($D4018,LU_A!$C$2:$D$13,2,TRUE)</f>
        <v>SmA</v>
      </c>
      <c r="G4018">
        <v>70</v>
      </c>
      <c r="H4018" t="s">
        <v>8221</v>
      </c>
      <c r="I4018" t="s">
        <v>8225</v>
      </c>
      <c r="J4018" t="s">
        <v>8247</v>
      </c>
      <c r="K4018">
        <v>1410987400</v>
      </c>
      <c r="L4018" s="8">
        <f t="shared" si="620"/>
        <v>41899.872685185182</v>
      </c>
      <c r="M4018" s="8">
        <f t="shared" si="623"/>
        <v>41899</v>
      </c>
      <c r="N4018" s="9">
        <f t="shared" si="624"/>
        <v>0.87268518518249039</v>
      </c>
      <c r="O4018">
        <v>1408395400</v>
      </c>
      <c r="P4018" s="8">
        <f t="shared" si="621"/>
        <v>41869.872685185182</v>
      </c>
      <c r="Q4018" s="8">
        <f t="shared" si="625"/>
        <v>41869</v>
      </c>
      <c r="R4018" s="9">
        <f t="shared" si="626"/>
        <v>0.87268518518249039</v>
      </c>
      <c r="S4018" t="b">
        <v>0</v>
      </c>
      <c r="T4018">
        <v>7</v>
      </c>
      <c r="U4018" t="str">
        <f t="shared" si="627"/>
        <v/>
      </c>
      <c r="V4018">
        <f t="shared" si="628"/>
        <v>7</v>
      </c>
      <c r="W4018" t="b">
        <v>0</v>
      </c>
      <c r="X4018" t="s">
        <v>8269</v>
      </c>
      <c r="Y4018" s="3">
        <f t="shared" si="629"/>
        <v>0.14000000000000001</v>
      </c>
      <c r="Z4018" s="4">
        <f t="shared" si="622"/>
        <v>10</v>
      </c>
      <c r="AA4018" t="s">
        <v>8313</v>
      </c>
      <c r="AB4018" t="s">
        <v>8314</v>
      </c>
      <c r="AC4018">
        <f>1</f>
        <v>1</v>
      </c>
    </row>
    <row r="4019" spans="1:29" ht="43.2" x14ac:dyDescent="0.3">
      <c r="A4019">
        <v>4017</v>
      </c>
      <c r="B4019" s="1" t="s">
        <v>4013</v>
      </c>
      <c r="C4019" s="1" t="s">
        <v>8122</v>
      </c>
      <c r="D4019">
        <v>10000</v>
      </c>
      <c r="E4019">
        <f>VLOOKUP(D4019,LU_A!$C$2:$D$13,1,TRUE)</f>
        <v>10000</v>
      </c>
      <c r="F4019" t="str">
        <f>VLOOKUP($D4019,LU_A!$C$2:$D$13,2,TRUE)</f>
        <v>SmD</v>
      </c>
      <c r="G4019">
        <v>105</v>
      </c>
      <c r="H4019" t="s">
        <v>8221</v>
      </c>
      <c r="I4019" t="s">
        <v>8224</v>
      </c>
      <c r="J4019" t="s">
        <v>8246</v>
      </c>
      <c r="K4019">
        <v>1409846874</v>
      </c>
      <c r="L4019" s="8">
        <f t="shared" si="620"/>
        <v>41886.672152777777</v>
      </c>
      <c r="M4019" s="8">
        <f t="shared" si="623"/>
        <v>41886</v>
      </c>
      <c r="N4019" s="9">
        <f t="shared" si="624"/>
        <v>0.67215277777722804</v>
      </c>
      <c r="O4019">
        <v>1407254874</v>
      </c>
      <c r="P4019" s="8">
        <f t="shared" si="621"/>
        <v>41856.672152777777</v>
      </c>
      <c r="Q4019" s="8">
        <f t="shared" si="625"/>
        <v>41856</v>
      </c>
      <c r="R4019" s="9">
        <f t="shared" si="626"/>
        <v>0.67215277777722804</v>
      </c>
      <c r="S4019" t="b">
        <v>0</v>
      </c>
      <c r="T4019">
        <v>2</v>
      </c>
      <c r="U4019" t="str">
        <f t="shared" si="627"/>
        <v/>
      </c>
      <c r="V4019">
        <f t="shared" si="628"/>
        <v>2</v>
      </c>
      <c r="W4019" t="b">
        <v>0</v>
      </c>
      <c r="X4019" t="s">
        <v>8269</v>
      </c>
      <c r="Y4019" s="3">
        <f t="shared" si="629"/>
        <v>1.0500000000000001E-2</v>
      </c>
      <c r="Z4019" s="4">
        <f t="shared" si="622"/>
        <v>52.5</v>
      </c>
      <c r="AA4019" t="s">
        <v>8313</v>
      </c>
      <c r="AB4019" t="s">
        <v>8314</v>
      </c>
      <c r="AC4019">
        <f>1</f>
        <v>1</v>
      </c>
    </row>
    <row r="4020" spans="1:29" ht="28.8" x14ac:dyDescent="0.3">
      <c r="A4020">
        <v>4018</v>
      </c>
      <c r="B4020" s="1" t="s">
        <v>4014</v>
      </c>
      <c r="C4020" s="1" t="s">
        <v>8123</v>
      </c>
      <c r="D4020">
        <v>1500</v>
      </c>
      <c r="E4020">
        <f>VLOOKUP(D4020,LU_A!$C$2:$D$13,1,TRUE)</f>
        <v>1000</v>
      </c>
      <c r="F4020" t="str">
        <f>VLOOKUP($D4020,LU_A!$C$2:$D$13,2,TRUE)</f>
        <v>SmB</v>
      </c>
      <c r="G4020">
        <v>130</v>
      </c>
      <c r="H4020" t="s">
        <v>8221</v>
      </c>
      <c r="I4020" t="s">
        <v>8225</v>
      </c>
      <c r="J4020" t="s">
        <v>8247</v>
      </c>
      <c r="K4020">
        <v>1475877108</v>
      </c>
      <c r="L4020" s="8">
        <f t="shared" si="620"/>
        <v>42650.91097222222</v>
      </c>
      <c r="M4020" s="8">
        <f t="shared" si="623"/>
        <v>42650</v>
      </c>
      <c r="N4020" s="9">
        <f t="shared" si="624"/>
        <v>0.91097222222015262</v>
      </c>
      <c r="O4020">
        <v>1473285108</v>
      </c>
      <c r="P4020" s="8">
        <f t="shared" si="621"/>
        <v>42620.91097222222</v>
      </c>
      <c r="Q4020" s="8">
        <f t="shared" si="625"/>
        <v>42620</v>
      </c>
      <c r="R4020" s="9">
        <f t="shared" si="626"/>
        <v>0.91097222222015262</v>
      </c>
      <c r="S4020" t="b">
        <v>0</v>
      </c>
      <c r="T4020">
        <v>4</v>
      </c>
      <c r="U4020" t="str">
        <f t="shared" si="627"/>
        <v/>
      </c>
      <c r="V4020">
        <f t="shared" si="628"/>
        <v>4</v>
      </c>
      <c r="W4020" t="b">
        <v>0</v>
      </c>
      <c r="X4020" t="s">
        <v>8269</v>
      </c>
      <c r="Y4020" s="3">
        <f t="shared" si="629"/>
        <v>8.666666666666667E-2</v>
      </c>
      <c r="Z4020" s="4">
        <f t="shared" si="622"/>
        <v>32.5</v>
      </c>
      <c r="AA4020" t="s">
        <v>8313</v>
      </c>
      <c r="AB4020" t="s">
        <v>8314</v>
      </c>
      <c r="AC4020">
        <f>1</f>
        <v>1</v>
      </c>
    </row>
    <row r="4021" spans="1:29" ht="43.2" x14ac:dyDescent="0.3">
      <c r="A4021">
        <v>4019</v>
      </c>
      <c r="B4021" s="1" t="s">
        <v>4015</v>
      </c>
      <c r="C4021" s="1" t="s">
        <v>8124</v>
      </c>
      <c r="D4021">
        <v>3500</v>
      </c>
      <c r="E4021">
        <f>VLOOKUP(D4021,LU_A!$C$2:$D$13,1,TRUE)</f>
        <v>1000</v>
      </c>
      <c r="F4021" t="str">
        <f>VLOOKUP($D4021,LU_A!$C$2:$D$13,2,TRUE)</f>
        <v>SmB</v>
      </c>
      <c r="G4021">
        <v>29</v>
      </c>
      <c r="H4021" t="s">
        <v>8221</v>
      </c>
      <c r="I4021" t="s">
        <v>8224</v>
      </c>
      <c r="J4021" t="s">
        <v>8246</v>
      </c>
      <c r="K4021">
        <v>1460737680</v>
      </c>
      <c r="L4021" s="8">
        <f t="shared" si="620"/>
        <v>42475.686111111107</v>
      </c>
      <c r="M4021" s="8">
        <f t="shared" si="623"/>
        <v>42475</v>
      </c>
      <c r="N4021" s="9">
        <f t="shared" si="624"/>
        <v>0.68611111110658385</v>
      </c>
      <c r="O4021">
        <v>1455725596</v>
      </c>
      <c r="P4021" s="8">
        <f t="shared" si="621"/>
        <v>42417.675879629634</v>
      </c>
      <c r="Q4021" s="8">
        <f t="shared" si="625"/>
        <v>42417</v>
      </c>
      <c r="R4021" s="9">
        <f t="shared" si="626"/>
        <v>0.67587962963443715</v>
      </c>
      <c r="S4021" t="b">
        <v>0</v>
      </c>
      <c r="T4021">
        <v>4</v>
      </c>
      <c r="U4021" t="str">
        <f t="shared" si="627"/>
        <v/>
      </c>
      <c r="V4021">
        <f t="shared" si="628"/>
        <v>4</v>
      </c>
      <c r="W4021" t="b">
        <v>0</v>
      </c>
      <c r="X4021" t="s">
        <v>8269</v>
      </c>
      <c r="Y4021" s="3">
        <f t="shared" si="629"/>
        <v>8.2857142857142851E-3</v>
      </c>
      <c r="Z4021" s="4">
        <f t="shared" si="622"/>
        <v>7.25</v>
      </c>
      <c r="AA4021" t="s">
        <v>8313</v>
      </c>
      <c r="AB4021" t="s">
        <v>8314</v>
      </c>
      <c r="AC4021">
        <f>1</f>
        <v>1</v>
      </c>
    </row>
    <row r="4022" spans="1:29" ht="43.2" x14ac:dyDescent="0.3">
      <c r="A4022">
        <v>4020</v>
      </c>
      <c r="B4022" s="1" t="s">
        <v>4016</v>
      </c>
      <c r="C4022" s="1" t="s">
        <v>8125</v>
      </c>
      <c r="D4022">
        <v>600</v>
      </c>
      <c r="E4022">
        <f>VLOOKUP(D4022,LU_A!$C$2:$D$13,1,TRUE)</f>
        <v>0</v>
      </c>
      <c r="F4022" t="str">
        <f>VLOOKUP($D4022,LU_A!$C$2:$D$13,2,TRUE)</f>
        <v>SmA</v>
      </c>
      <c r="G4022">
        <v>100</v>
      </c>
      <c r="H4022" t="s">
        <v>8221</v>
      </c>
      <c r="I4022" t="s">
        <v>8224</v>
      </c>
      <c r="J4022" t="s">
        <v>8246</v>
      </c>
      <c r="K4022">
        <v>1427168099</v>
      </c>
      <c r="L4022" s="8">
        <f t="shared" si="620"/>
        <v>42087.149293981478</v>
      </c>
      <c r="M4022" s="8">
        <f t="shared" si="623"/>
        <v>42087</v>
      </c>
      <c r="N4022" s="9">
        <f t="shared" si="624"/>
        <v>0.14929398147796746</v>
      </c>
      <c r="O4022">
        <v>1424579699</v>
      </c>
      <c r="P4022" s="8">
        <f t="shared" si="621"/>
        <v>42057.190960648149</v>
      </c>
      <c r="Q4022" s="8">
        <f t="shared" si="625"/>
        <v>42057</v>
      </c>
      <c r="R4022" s="9">
        <f t="shared" si="626"/>
        <v>0.19096064814948477</v>
      </c>
      <c r="S4022" t="b">
        <v>0</v>
      </c>
      <c r="T4022">
        <v>3</v>
      </c>
      <c r="U4022" t="str">
        <f t="shared" si="627"/>
        <v/>
      </c>
      <c r="V4022">
        <f t="shared" si="628"/>
        <v>3</v>
      </c>
      <c r="W4022" t="b">
        <v>0</v>
      </c>
      <c r="X4022" t="s">
        <v>8269</v>
      </c>
      <c r="Y4022" s="3">
        <f t="shared" si="629"/>
        <v>0.16666666666666666</v>
      </c>
      <c r="Z4022" s="4">
        <f t="shared" si="622"/>
        <v>33.333333333333336</v>
      </c>
      <c r="AA4022" t="s">
        <v>8313</v>
      </c>
      <c r="AB4022" t="s">
        <v>8314</v>
      </c>
      <c r="AC4022">
        <f>1</f>
        <v>1</v>
      </c>
    </row>
    <row r="4023" spans="1:29" ht="43.2" x14ac:dyDescent="0.3">
      <c r="A4023">
        <v>4021</v>
      </c>
      <c r="B4023" s="1" t="s">
        <v>4017</v>
      </c>
      <c r="C4023" s="1" t="s">
        <v>8126</v>
      </c>
      <c r="D4023">
        <v>15000</v>
      </c>
      <c r="E4023">
        <f>VLOOKUP(D4023,LU_A!$C$2:$D$13,1,TRUE)</f>
        <v>15000</v>
      </c>
      <c r="F4023" t="str">
        <f>VLOOKUP($D4023,LU_A!$C$2:$D$13,2,TRUE)</f>
        <v>MedA</v>
      </c>
      <c r="G4023">
        <v>125</v>
      </c>
      <c r="H4023" t="s">
        <v>8221</v>
      </c>
      <c r="I4023" t="s">
        <v>8224</v>
      </c>
      <c r="J4023" t="s">
        <v>8246</v>
      </c>
      <c r="K4023">
        <v>1414360358</v>
      </c>
      <c r="L4023" s="8">
        <f t="shared" si="620"/>
        <v>41938.911550925928</v>
      </c>
      <c r="M4023" s="8">
        <f t="shared" si="623"/>
        <v>41938</v>
      </c>
      <c r="N4023" s="9">
        <f t="shared" si="624"/>
        <v>0.911550925928168</v>
      </c>
      <c r="O4023">
        <v>1409176358</v>
      </c>
      <c r="P4023" s="8">
        <f t="shared" si="621"/>
        <v>41878.911550925928</v>
      </c>
      <c r="Q4023" s="8">
        <f t="shared" si="625"/>
        <v>41878</v>
      </c>
      <c r="R4023" s="9">
        <f t="shared" si="626"/>
        <v>0.911550925928168</v>
      </c>
      <c r="S4023" t="b">
        <v>0</v>
      </c>
      <c r="T4023">
        <v>2</v>
      </c>
      <c r="U4023" t="str">
        <f t="shared" si="627"/>
        <v/>
      </c>
      <c r="V4023">
        <f t="shared" si="628"/>
        <v>2</v>
      </c>
      <c r="W4023" t="b">
        <v>0</v>
      </c>
      <c r="X4023" t="s">
        <v>8269</v>
      </c>
      <c r="Y4023" s="3">
        <f t="shared" si="629"/>
        <v>8.3333333333333332E-3</v>
      </c>
      <c r="Z4023" s="4">
        <f t="shared" si="622"/>
        <v>62.5</v>
      </c>
      <c r="AA4023" t="s">
        <v>8313</v>
      </c>
      <c r="AB4023" t="s">
        <v>8314</v>
      </c>
      <c r="AC4023">
        <f>1</f>
        <v>1</v>
      </c>
    </row>
    <row r="4024" spans="1:29" ht="28.8" x14ac:dyDescent="0.3">
      <c r="A4024">
        <v>4022</v>
      </c>
      <c r="B4024" s="1" t="s">
        <v>4018</v>
      </c>
      <c r="C4024" s="1" t="s">
        <v>8127</v>
      </c>
      <c r="D4024">
        <v>18000</v>
      </c>
      <c r="E4024">
        <f>VLOOKUP(D4024,LU_A!$C$2:$D$13,1,TRUE)</f>
        <v>15000</v>
      </c>
      <c r="F4024" t="str">
        <f>VLOOKUP($D4024,LU_A!$C$2:$D$13,2,TRUE)</f>
        <v>MedA</v>
      </c>
      <c r="G4024">
        <v>12521</v>
      </c>
      <c r="H4024" t="s">
        <v>8221</v>
      </c>
      <c r="I4024" t="s">
        <v>8224</v>
      </c>
      <c r="J4024" t="s">
        <v>8246</v>
      </c>
      <c r="K4024">
        <v>1422759240</v>
      </c>
      <c r="L4024" s="8">
        <f t="shared" si="620"/>
        <v>42036.120833333334</v>
      </c>
      <c r="M4024" s="8">
        <f t="shared" si="623"/>
        <v>42036</v>
      </c>
      <c r="N4024" s="9">
        <f t="shared" si="624"/>
        <v>0.12083333333430346</v>
      </c>
      <c r="O4024">
        <v>1418824867</v>
      </c>
      <c r="P4024" s="8">
        <f t="shared" si="621"/>
        <v>41990.584108796291</v>
      </c>
      <c r="Q4024" s="8">
        <f t="shared" si="625"/>
        <v>41990</v>
      </c>
      <c r="R4024" s="9">
        <f t="shared" si="626"/>
        <v>0.58410879629082046</v>
      </c>
      <c r="S4024" t="b">
        <v>0</v>
      </c>
      <c r="T4024">
        <v>197</v>
      </c>
      <c r="U4024" t="str">
        <f t="shared" si="627"/>
        <v/>
      </c>
      <c r="V4024">
        <f t="shared" si="628"/>
        <v>197</v>
      </c>
      <c r="W4024" t="b">
        <v>0</v>
      </c>
      <c r="X4024" t="s">
        <v>8269</v>
      </c>
      <c r="Y4024" s="3">
        <f t="shared" si="629"/>
        <v>0.69561111111111107</v>
      </c>
      <c r="Z4024" s="4">
        <f t="shared" si="622"/>
        <v>63.558375634517766</v>
      </c>
      <c r="AA4024" t="s">
        <v>8313</v>
      </c>
      <c r="AB4024" t="s">
        <v>8314</v>
      </c>
      <c r="AC4024">
        <f>1</f>
        <v>1</v>
      </c>
    </row>
    <row r="4025" spans="1:29" ht="43.2" x14ac:dyDescent="0.3">
      <c r="A4025">
        <v>4023</v>
      </c>
      <c r="B4025" s="1" t="s">
        <v>4019</v>
      </c>
      <c r="C4025" s="1" t="s">
        <v>8128</v>
      </c>
      <c r="D4025">
        <v>7000</v>
      </c>
      <c r="E4025">
        <f>VLOOKUP(D4025,LU_A!$C$2:$D$13,1,TRUE)</f>
        <v>5000</v>
      </c>
      <c r="F4025" t="str">
        <f>VLOOKUP($D4025,LU_A!$C$2:$D$13,2,TRUE)</f>
        <v>SmC</v>
      </c>
      <c r="G4025">
        <v>0</v>
      </c>
      <c r="H4025" t="s">
        <v>8221</v>
      </c>
      <c r="I4025" t="s">
        <v>8224</v>
      </c>
      <c r="J4025" t="s">
        <v>8246</v>
      </c>
      <c r="K4025">
        <v>1458860363</v>
      </c>
      <c r="L4025" s="8">
        <f t="shared" si="620"/>
        <v>42453.957905092597</v>
      </c>
      <c r="M4025" s="8">
        <f t="shared" si="623"/>
        <v>42453</v>
      </c>
      <c r="N4025" s="9">
        <f t="shared" si="624"/>
        <v>0.95790509259677492</v>
      </c>
      <c r="O4025">
        <v>1454975963</v>
      </c>
      <c r="P4025" s="8">
        <f t="shared" si="621"/>
        <v>42408.999571759254</v>
      </c>
      <c r="Q4025" s="8">
        <f t="shared" si="625"/>
        <v>42408</v>
      </c>
      <c r="R4025" s="9">
        <f t="shared" si="626"/>
        <v>0.99957175925374031</v>
      </c>
      <c r="S4025" t="b">
        <v>0</v>
      </c>
      <c r="T4025">
        <v>0</v>
      </c>
      <c r="U4025" t="str">
        <f t="shared" si="627"/>
        <v/>
      </c>
      <c r="V4025">
        <f t="shared" si="628"/>
        <v>0</v>
      </c>
      <c r="W4025" t="b">
        <v>0</v>
      </c>
      <c r="X4025" t="s">
        <v>8269</v>
      </c>
      <c r="Y4025" s="3">
        <f t="shared" si="629"/>
        <v>0</v>
      </c>
      <c r="Z4025" s="4" t="str">
        <f t="shared" si="622"/>
        <v xml:space="preserve"> </v>
      </c>
      <c r="AA4025" t="s">
        <v>8313</v>
      </c>
      <c r="AB4025" t="s">
        <v>8314</v>
      </c>
      <c r="AC4025">
        <f>1</f>
        <v>1</v>
      </c>
    </row>
    <row r="4026" spans="1:29" ht="43.2" x14ac:dyDescent="0.3">
      <c r="A4026">
        <v>4024</v>
      </c>
      <c r="B4026" s="1" t="s">
        <v>4020</v>
      </c>
      <c r="C4026" s="1" t="s">
        <v>8129</v>
      </c>
      <c r="D4026">
        <v>800</v>
      </c>
      <c r="E4026">
        <f>VLOOKUP(D4026,LU_A!$C$2:$D$13,1,TRUE)</f>
        <v>0</v>
      </c>
      <c r="F4026" t="str">
        <f>VLOOKUP($D4026,LU_A!$C$2:$D$13,2,TRUE)</f>
        <v>SmA</v>
      </c>
      <c r="G4026">
        <v>10</v>
      </c>
      <c r="H4026" t="s">
        <v>8221</v>
      </c>
      <c r="I4026" t="s">
        <v>8224</v>
      </c>
      <c r="J4026" t="s">
        <v>8246</v>
      </c>
      <c r="K4026">
        <v>1441037097</v>
      </c>
      <c r="L4026" s="8">
        <f t="shared" si="620"/>
        <v>42247.670104166667</v>
      </c>
      <c r="M4026" s="8">
        <f t="shared" si="623"/>
        <v>42247</v>
      </c>
      <c r="N4026" s="9">
        <f t="shared" si="624"/>
        <v>0.67010416666744277</v>
      </c>
      <c r="O4026">
        <v>1438445097</v>
      </c>
      <c r="P4026" s="8">
        <f t="shared" si="621"/>
        <v>42217.670104166667</v>
      </c>
      <c r="Q4026" s="8">
        <f t="shared" si="625"/>
        <v>42217</v>
      </c>
      <c r="R4026" s="9">
        <f t="shared" si="626"/>
        <v>0.67010416666744277</v>
      </c>
      <c r="S4026" t="b">
        <v>0</v>
      </c>
      <c r="T4026">
        <v>1</v>
      </c>
      <c r="U4026" t="str">
        <f t="shared" si="627"/>
        <v/>
      </c>
      <c r="V4026">
        <f t="shared" si="628"/>
        <v>1</v>
      </c>
      <c r="W4026" t="b">
        <v>0</v>
      </c>
      <c r="X4026" t="s">
        <v>8269</v>
      </c>
      <c r="Y4026" s="3">
        <f t="shared" si="629"/>
        <v>1.2500000000000001E-2</v>
      </c>
      <c r="Z4026" s="4">
        <f t="shared" si="622"/>
        <v>10</v>
      </c>
      <c r="AA4026" t="s">
        <v>8313</v>
      </c>
      <c r="AB4026" t="s">
        <v>8314</v>
      </c>
      <c r="AC4026">
        <f>1</f>
        <v>1</v>
      </c>
    </row>
    <row r="4027" spans="1:29" ht="57.6" x14ac:dyDescent="0.3">
      <c r="A4027">
        <v>4025</v>
      </c>
      <c r="B4027" s="1" t="s">
        <v>4021</v>
      </c>
      <c r="C4027" s="1" t="s">
        <v>8130</v>
      </c>
      <c r="D4027">
        <v>5000</v>
      </c>
      <c r="E4027">
        <f>VLOOKUP(D4027,LU_A!$C$2:$D$13,1,TRUE)</f>
        <v>5000</v>
      </c>
      <c r="F4027" t="str">
        <f>VLOOKUP($D4027,LU_A!$C$2:$D$13,2,TRUE)</f>
        <v>SmC</v>
      </c>
      <c r="G4027">
        <v>250</v>
      </c>
      <c r="H4027" t="s">
        <v>8221</v>
      </c>
      <c r="I4027" t="s">
        <v>8230</v>
      </c>
      <c r="J4027" t="s">
        <v>8249</v>
      </c>
      <c r="K4027">
        <v>1437889336</v>
      </c>
      <c r="L4027" s="8">
        <f t="shared" si="620"/>
        <v>42211.237685185188</v>
      </c>
      <c r="M4027" s="8">
        <f t="shared" si="623"/>
        <v>42211</v>
      </c>
      <c r="N4027" s="9">
        <f t="shared" si="624"/>
        <v>0.23768518518772908</v>
      </c>
      <c r="O4027">
        <v>1432705336</v>
      </c>
      <c r="P4027" s="8">
        <f t="shared" si="621"/>
        <v>42151.237685185188</v>
      </c>
      <c r="Q4027" s="8">
        <f t="shared" si="625"/>
        <v>42151</v>
      </c>
      <c r="R4027" s="9">
        <f t="shared" si="626"/>
        <v>0.23768518518772908</v>
      </c>
      <c r="S4027" t="b">
        <v>0</v>
      </c>
      <c r="T4027">
        <v>4</v>
      </c>
      <c r="U4027" t="str">
        <f t="shared" si="627"/>
        <v/>
      </c>
      <c r="V4027">
        <f t="shared" si="628"/>
        <v>4</v>
      </c>
      <c r="W4027" t="b">
        <v>0</v>
      </c>
      <c r="X4027" t="s">
        <v>8269</v>
      </c>
      <c r="Y4027" s="3">
        <f t="shared" si="629"/>
        <v>0.05</v>
      </c>
      <c r="Z4027" s="4">
        <f t="shared" si="622"/>
        <v>62.5</v>
      </c>
      <c r="AA4027" t="s">
        <v>8313</v>
      </c>
      <c r="AB4027" t="s">
        <v>8314</v>
      </c>
      <c r="AC4027">
        <f>1</f>
        <v>1</v>
      </c>
    </row>
    <row r="4028" spans="1:29" ht="43.2" x14ac:dyDescent="0.3">
      <c r="A4028">
        <v>4026</v>
      </c>
      <c r="B4028" s="1" t="s">
        <v>4022</v>
      </c>
      <c r="C4028" s="1" t="s">
        <v>8131</v>
      </c>
      <c r="D4028">
        <v>4000</v>
      </c>
      <c r="E4028">
        <f>VLOOKUP(D4028,LU_A!$C$2:$D$13,1,TRUE)</f>
        <v>1000</v>
      </c>
      <c r="F4028" t="str">
        <f>VLOOKUP($D4028,LU_A!$C$2:$D$13,2,TRUE)</f>
        <v>SmB</v>
      </c>
      <c r="G4028">
        <v>0</v>
      </c>
      <c r="H4028" t="s">
        <v>8221</v>
      </c>
      <c r="I4028" t="s">
        <v>8224</v>
      </c>
      <c r="J4028" t="s">
        <v>8246</v>
      </c>
      <c r="K4028">
        <v>1449247439</v>
      </c>
      <c r="L4028" s="8">
        <f t="shared" si="620"/>
        <v>42342.697210648148</v>
      </c>
      <c r="M4028" s="8">
        <f t="shared" si="623"/>
        <v>42342</v>
      </c>
      <c r="N4028" s="9">
        <f t="shared" si="624"/>
        <v>0.69721064814802958</v>
      </c>
      <c r="O4028">
        <v>1444059839</v>
      </c>
      <c r="P4028" s="8">
        <f t="shared" si="621"/>
        <v>42282.655543981484</v>
      </c>
      <c r="Q4028" s="8">
        <f t="shared" si="625"/>
        <v>42282</v>
      </c>
      <c r="R4028" s="9">
        <f t="shared" si="626"/>
        <v>0.65554398148378823</v>
      </c>
      <c r="S4028" t="b">
        <v>0</v>
      </c>
      <c r="T4028">
        <v>0</v>
      </c>
      <c r="U4028" t="str">
        <f t="shared" si="627"/>
        <v/>
      </c>
      <c r="V4028">
        <f t="shared" si="628"/>
        <v>0</v>
      </c>
      <c r="W4028" t="b">
        <v>0</v>
      </c>
      <c r="X4028" t="s">
        <v>8269</v>
      </c>
      <c r="Y4028" s="3">
        <f t="shared" si="629"/>
        <v>0</v>
      </c>
      <c r="Z4028" s="4" t="str">
        <f t="shared" si="622"/>
        <v xml:space="preserve"> </v>
      </c>
      <c r="AA4028" t="s">
        <v>8313</v>
      </c>
      <c r="AB4028" t="s">
        <v>8314</v>
      </c>
      <c r="AC4028">
        <f>1</f>
        <v>1</v>
      </c>
    </row>
    <row r="4029" spans="1:29" ht="43.2" x14ac:dyDescent="0.3">
      <c r="A4029">
        <v>4027</v>
      </c>
      <c r="B4029" s="1" t="s">
        <v>4023</v>
      </c>
      <c r="C4029" s="1" t="s">
        <v>8132</v>
      </c>
      <c r="D4029">
        <v>3000</v>
      </c>
      <c r="E4029">
        <f>VLOOKUP(D4029,LU_A!$C$2:$D$13,1,TRUE)</f>
        <v>1000</v>
      </c>
      <c r="F4029" t="str">
        <f>VLOOKUP($D4029,LU_A!$C$2:$D$13,2,TRUE)</f>
        <v>SmB</v>
      </c>
      <c r="G4029">
        <v>215</v>
      </c>
      <c r="H4029" t="s">
        <v>8221</v>
      </c>
      <c r="I4029" t="s">
        <v>8224</v>
      </c>
      <c r="J4029" t="s">
        <v>8246</v>
      </c>
      <c r="K4029">
        <v>1487811600</v>
      </c>
      <c r="L4029" s="8">
        <f t="shared" si="620"/>
        <v>42789.041666666672</v>
      </c>
      <c r="M4029" s="8">
        <f t="shared" si="623"/>
        <v>42789</v>
      </c>
      <c r="N4029" s="9">
        <f t="shared" si="624"/>
        <v>4.1666666671517305E-2</v>
      </c>
      <c r="O4029">
        <v>1486077481</v>
      </c>
      <c r="P4029" s="8">
        <f t="shared" si="621"/>
        <v>42768.97084490741</v>
      </c>
      <c r="Q4029" s="8">
        <f t="shared" si="625"/>
        <v>42768</v>
      </c>
      <c r="R4029" s="9">
        <f t="shared" si="626"/>
        <v>0.97084490740962792</v>
      </c>
      <c r="S4029" t="b">
        <v>0</v>
      </c>
      <c r="T4029">
        <v>7</v>
      </c>
      <c r="U4029" t="str">
        <f t="shared" si="627"/>
        <v/>
      </c>
      <c r="V4029">
        <f t="shared" si="628"/>
        <v>7</v>
      </c>
      <c r="W4029" t="b">
        <v>0</v>
      </c>
      <c r="X4029" t="s">
        <v>8269</v>
      </c>
      <c r="Y4029" s="3">
        <f t="shared" si="629"/>
        <v>7.166666666666667E-2</v>
      </c>
      <c r="Z4029" s="4">
        <f t="shared" si="622"/>
        <v>30.714285714285715</v>
      </c>
      <c r="AA4029" t="s">
        <v>8313</v>
      </c>
      <c r="AB4029" t="s">
        <v>8314</v>
      </c>
      <c r="AC4029">
        <f>1</f>
        <v>1</v>
      </c>
    </row>
    <row r="4030" spans="1:29" ht="43.2" x14ac:dyDescent="0.3">
      <c r="A4030">
        <v>4028</v>
      </c>
      <c r="B4030" s="1" t="s">
        <v>4024</v>
      </c>
      <c r="C4030" s="1" t="s">
        <v>8133</v>
      </c>
      <c r="D4030">
        <v>2000</v>
      </c>
      <c r="E4030">
        <f>VLOOKUP(D4030,LU_A!$C$2:$D$13,1,TRUE)</f>
        <v>1000</v>
      </c>
      <c r="F4030" t="str">
        <f>VLOOKUP($D4030,LU_A!$C$2:$D$13,2,TRUE)</f>
        <v>SmB</v>
      </c>
      <c r="G4030">
        <v>561</v>
      </c>
      <c r="H4030" t="s">
        <v>8221</v>
      </c>
      <c r="I4030" t="s">
        <v>8224</v>
      </c>
      <c r="J4030" t="s">
        <v>8246</v>
      </c>
      <c r="K4030">
        <v>1402007500</v>
      </c>
      <c r="L4030" s="8">
        <f t="shared" si="620"/>
        <v>41795.938657407409</v>
      </c>
      <c r="M4030" s="8">
        <f t="shared" si="623"/>
        <v>41795</v>
      </c>
      <c r="N4030" s="9">
        <f t="shared" si="624"/>
        <v>0.93865740740875481</v>
      </c>
      <c r="O4030">
        <v>1399415500</v>
      </c>
      <c r="P4030" s="8">
        <f t="shared" si="621"/>
        <v>41765.938657407409</v>
      </c>
      <c r="Q4030" s="8">
        <f t="shared" si="625"/>
        <v>41765</v>
      </c>
      <c r="R4030" s="9">
        <f t="shared" si="626"/>
        <v>0.93865740740875481</v>
      </c>
      <c r="S4030" t="b">
        <v>0</v>
      </c>
      <c r="T4030">
        <v>11</v>
      </c>
      <c r="U4030" t="str">
        <f t="shared" si="627"/>
        <v/>
      </c>
      <c r="V4030">
        <f t="shared" si="628"/>
        <v>11</v>
      </c>
      <c r="W4030" t="b">
        <v>0</v>
      </c>
      <c r="X4030" t="s">
        <v>8269</v>
      </c>
      <c r="Y4030" s="3">
        <f t="shared" si="629"/>
        <v>0.28050000000000003</v>
      </c>
      <c r="Z4030" s="4">
        <f t="shared" si="622"/>
        <v>51</v>
      </c>
      <c r="AA4030" t="s">
        <v>8313</v>
      </c>
      <c r="AB4030" t="s">
        <v>8314</v>
      </c>
      <c r="AC4030">
        <f>1</f>
        <v>1</v>
      </c>
    </row>
    <row r="4031" spans="1:29" ht="43.2" x14ac:dyDescent="0.3">
      <c r="A4031">
        <v>4029</v>
      </c>
      <c r="B4031" s="1" t="s">
        <v>4025</v>
      </c>
      <c r="C4031" s="1" t="s">
        <v>8134</v>
      </c>
      <c r="D4031">
        <v>20000</v>
      </c>
      <c r="E4031">
        <f>VLOOKUP(D4031,LU_A!$C$2:$D$13,1,TRUE)</f>
        <v>20000</v>
      </c>
      <c r="F4031" t="str">
        <f>VLOOKUP($D4031,LU_A!$C$2:$D$13,2,TRUE)</f>
        <v>MedB</v>
      </c>
      <c r="G4031">
        <v>0</v>
      </c>
      <c r="H4031" t="s">
        <v>8221</v>
      </c>
      <c r="I4031" t="s">
        <v>8224</v>
      </c>
      <c r="J4031" t="s">
        <v>8246</v>
      </c>
      <c r="K4031">
        <v>1450053370</v>
      </c>
      <c r="L4031" s="8">
        <f t="shared" si="620"/>
        <v>42352.025115740747</v>
      </c>
      <c r="M4031" s="8">
        <f t="shared" si="623"/>
        <v>42352</v>
      </c>
      <c r="N4031" s="9">
        <f t="shared" si="624"/>
        <v>2.5115740747423843E-2</v>
      </c>
      <c r="O4031">
        <v>1447461370</v>
      </c>
      <c r="P4031" s="8">
        <f t="shared" si="621"/>
        <v>42322.025115740747</v>
      </c>
      <c r="Q4031" s="8">
        <f t="shared" si="625"/>
        <v>42322</v>
      </c>
      <c r="R4031" s="9">
        <f t="shared" si="626"/>
        <v>2.5115740747423843E-2</v>
      </c>
      <c r="S4031" t="b">
        <v>0</v>
      </c>
      <c r="T4031">
        <v>0</v>
      </c>
      <c r="U4031" t="str">
        <f t="shared" si="627"/>
        <v/>
      </c>
      <c r="V4031">
        <f t="shared" si="628"/>
        <v>0</v>
      </c>
      <c r="W4031" t="b">
        <v>0</v>
      </c>
      <c r="X4031" t="s">
        <v>8269</v>
      </c>
      <c r="Y4031" s="3">
        <f t="shared" si="629"/>
        <v>0</v>
      </c>
      <c r="Z4031" s="4" t="str">
        <f t="shared" si="622"/>
        <v xml:space="preserve"> </v>
      </c>
      <c r="AA4031" t="s">
        <v>8313</v>
      </c>
      <c r="AB4031" t="s">
        <v>8314</v>
      </c>
      <c r="AC4031">
        <f>1</f>
        <v>1</v>
      </c>
    </row>
    <row r="4032" spans="1:29" ht="57.6" x14ac:dyDescent="0.3">
      <c r="A4032">
        <v>4030</v>
      </c>
      <c r="B4032" s="1" t="s">
        <v>4026</v>
      </c>
      <c r="C4032" s="1" t="s">
        <v>8135</v>
      </c>
      <c r="D4032">
        <v>2500</v>
      </c>
      <c r="E4032">
        <f>VLOOKUP(D4032,LU_A!$C$2:$D$13,1,TRUE)</f>
        <v>1000</v>
      </c>
      <c r="F4032" t="str">
        <f>VLOOKUP($D4032,LU_A!$C$2:$D$13,2,TRUE)</f>
        <v>SmB</v>
      </c>
      <c r="G4032">
        <v>400</v>
      </c>
      <c r="H4032" t="s">
        <v>8221</v>
      </c>
      <c r="I4032" t="s">
        <v>8224</v>
      </c>
      <c r="J4032" t="s">
        <v>8246</v>
      </c>
      <c r="K4032">
        <v>1454525340</v>
      </c>
      <c r="L4032" s="8">
        <f t="shared" si="620"/>
        <v>42403.784027777772</v>
      </c>
      <c r="M4032" s="8">
        <f t="shared" si="623"/>
        <v>42403</v>
      </c>
      <c r="N4032" s="9">
        <f t="shared" si="624"/>
        <v>0.78402777777228039</v>
      </c>
      <c r="O4032">
        <v>1452008599</v>
      </c>
      <c r="P4032" s="8">
        <f t="shared" si="621"/>
        <v>42374.655081018514</v>
      </c>
      <c r="Q4032" s="8">
        <f t="shared" si="625"/>
        <v>42374</v>
      </c>
      <c r="R4032" s="9">
        <f t="shared" si="626"/>
        <v>0.65508101851446554</v>
      </c>
      <c r="S4032" t="b">
        <v>0</v>
      </c>
      <c r="T4032">
        <v>6</v>
      </c>
      <c r="U4032" t="str">
        <f t="shared" si="627"/>
        <v/>
      </c>
      <c r="V4032">
        <f t="shared" si="628"/>
        <v>6</v>
      </c>
      <c r="W4032" t="b">
        <v>0</v>
      </c>
      <c r="X4032" t="s">
        <v>8269</v>
      </c>
      <c r="Y4032" s="3">
        <f t="shared" si="629"/>
        <v>0.16</v>
      </c>
      <c r="Z4032" s="4">
        <f t="shared" si="622"/>
        <v>66.666666666666671</v>
      </c>
      <c r="AA4032" t="s">
        <v>8313</v>
      </c>
      <c r="AB4032" t="s">
        <v>8314</v>
      </c>
      <c r="AC4032">
        <f>1</f>
        <v>1</v>
      </c>
    </row>
    <row r="4033" spans="1:29" ht="43.2" x14ac:dyDescent="0.3">
      <c r="A4033">
        <v>4031</v>
      </c>
      <c r="B4033" s="1" t="s">
        <v>4027</v>
      </c>
      <c r="C4033" s="1" t="s">
        <v>8136</v>
      </c>
      <c r="D4033">
        <v>5000</v>
      </c>
      <c r="E4033">
        <f>VLOOKUP(D4033,LU_A!$C$2:$D$13,1,TRUE)</f>
        <v>5000</v>
      </c>
      <c r="F4033" t="str">
        <f>VLOOKUP($D4033,LU_A!$C$2:$D$13,2,TRUE)</f>
        <v>SmC</v>
      </c>
      <c r="G4033">
        <v>0</v>
      </c>
      <c r="H4033" t="s">
        <v>8221</v>
      </c>
      <c r="I4033" t="s">
        <v>8224</v>
      </c>
      <c r="J4033" t="s">
        <v>8246</v>
      </c>
      <c r="K4033">
        <v>1418914964</v>
      </c>
      <c r="L4033" s="8">
        <f t="shared" si="620"/>
        <v>41991.626898148148</v>
      </c>
      <c r="M4033" s="8">
        <f t="shared" si="623"/>
        <v>41991</v>
      </c>
      <c r="N4033" s="9">
        <f t="shared" si="624"/>
        <v>0.62689814814802958</v>
      </c>
      <c r="O4033">
        <v>1414591364</v>
      </c>
      <c r="P4033" s="8">
        <f t="shared" si="621"/>
        <v>41941.585231481484</v>
      </c>
      <c r="Q4033" s="8">
        <f t="shared" si="625"/>
        <v>41941</v>
      </c>
      <c r="R4033" s="9">
        <f t="shared" si="626"/>
        <v>0.58523148148378823</v>
      </c>
      <c r="S4033" t="b">
        <v>0</v>
      </c>
      <c r="T4033">
        <v>0</v>
      </c>
      <c r="U4033" t="str">
        <f t="shared" si="627"/>
        <v/>
      </c>
      <c r="V4033">
        <f t="shared" si="628"/>
        <v>0</v>
      </c>
      <c r="W4033" t="b">
        <v>0</v>
      </c>
      <c r="X4033" t="s">
        <v>8269</v>
      </c>
      <c r="Y4033" s="3">
        <f t="shared" si="629"/>
        <v>0</v>
      </c>
      <c r="Z4033" s="4" t="str">
        <f t="shared" si="622"/>
        <v xml:space="preserve"> </v>
      </c>
      <c r="AA4033" t="s">
        <v>8313</v>
      </c>
      <c r="AB4033" t="s">
        <v>8314</v>
      </c>
      <c r="AC4033">
        <f>1</f>
        <v>1</v>
      </c>
    </row>
    <row r="4034" spans="1:29" ht="43.2" x14ac:dyDescent="0.3">
      <c r="A4034">
        <v>4032</v>
      </c>
      <c r="B4034" s="1" t="s">
        <v>4028</v>
      </c>
      <c r="C4034" s="1" t="s">
        <v>8137</v>
      </c>
      <c r="D4034">
        <v>6048</v>
      </c>
      <c r="E4034">
        <f>VLOOKUP(D4034,LU_A!$C$2:$D$13,1,TRUE)</f>
        <v>5000</v>
      </c>
      <c r="F4034" t="str">
        <f>VLOOKUP($D4034,LU_A!$C$2:$D$13,2,TRUE)</f>
        <v>SmC</v>
      </c>
      <c r="G4034">
        <v>413</v>
      </c>
      <c r="H4034" t="s">
        <v>8221</v>
      </c>
      <c r="I4034" t="s">
        <v>8224</v>
      </c>
      <c r="J4034" t="s">
        <v>8246</v>
      </c>
      <c r="K4034">
        <v>1450211116</v>
      </c>
      <c r="L4034" s="8">
        <f t="shared" ref="L4034:L4097" si="630">(((K4034/60)/60)/24)+DATE(1970,1,1)</f>
        <v>42353.85087962963</v>
      </c>
      <c r="M4034" s="8">
        <f t="shared" si="623"/>
        <v>42353</v>
      </c>
      <c r="N4034" s="9">
        <f t="shared" si="624"/>
        <v>0.85087962963007158</v>
      </c>
      <c r="O4034">
        <v>1445023516</v>
      </c>
      <c r="P4034" s="8">
        <f t="shared" ref="P4034:P4097" si="631">(((O4034/60)/60)/24)+DATE(1970,1,1)</f>
        <v>42293.809212962966</v>
      </c>
      <c r="Q4034" s="8">
        <f t="shared" si="625"/>
        <v>42293</v>
      </c>
      <c r="R4034" s="9">
        <f t="shared" si="626"/>
        <v>0.80921296296583023</v>
      </c>
      <c r="S4034" t="b">
        <v>0</v>
      </c>
      <c r="T4034">
        <v>7</v>
      </c>
      <c r="U4034" t="str">
        <f t="shared" si="627"/>
        <v/>
      </c>
      <c r="V4034">
        <f t="shared" si="628"/>
        <v>7</v>
      </c>
      <c r="W4034" t="b">
        <v>0</v>
      </c>
      <c r="X4034" t="s">
        <v>8269</v>
      </c>
      <c r="Y4034" s="3">
        <f t="shared" si="629"/>
        <v>6.8287037037037035E-2</v>
      </c>
      <c r="Z4034" s="4">
        <f t="shared" ref="Z4034:Z4097" si="632">IFERROR(G4034/T4034," ")</f>
        <v>59</v>
      </c>
      <c r="AA4034" t="s">
        <v>8313</v>
      </c>
      <c r="AB4034" t="s">
        <v>8314</v>
      </c>
      <c r="AC4034">
        <f>1</f>
        <v>1</v>
      </c>
    </row>
    <row r="4035" spans="1:29" ht="43.2" x14ac:dyDescent="0.3">
      <c r="A4035">
        <v>4033</v>
      </c>
      <c r="B4035" s="1" t="s">
        <v>4029</v>
      </c>
      <c r="C4035" s="1" t="s">
        <v>8138</v>
      </c>
      <c r="D4035">
        <v>23900</v>
      </c>
      <c r="E4035">
        <f>VLOOKUP(D4035,LU_A!$C$2:$D$13,1,TRUE)</f>
        <v>20000</v>
      </c>
      <c r="F4035" t="str">
        <f>VLOOKUP($D4035,LU_A!$C$2:$D$13,2,TRUE)</f>
        <v>MedB</v>
      </c>
      <c r="G4035">
        <v>6141.99</v>
      </c>
      <c r="H4035" t="s">
        <v>8221</v>
      </c>
      <c r="I4035" t="s">
        <v>8225</v>
      </c>
      <c r="J4035" t="s">
        <v>8247</v>
      </c>
      <c r="K4035">
        <v>1475398800</v>
      </c>
      <c r="L4035" s="8">
        <f t="shared" si="630"/>
        <v>42645.375</v>
      </c>
      <c r="M4035" s="8">
        <f t="shared" ref="M4035:M4098" si="633">INT(L4035)</f>
        <v>42645</v>
      </c>
      <c r="N4035" s="9">
        <f t="shared" ref="N4035:N4098" si="634">L4035-M4035</f>
        <v>0.375</v>
      </c>
      <c r="O4035">
        <v>1472711224</v>
      </c>
      <c r="P4035" s="8">
        <f t="shared" si="631"/>
        <v>42614.268796296295</v>
      </c>
      <c r="Q4035" s="8">
        <f t="shared" ref="Q4035:Q4098" si="635">INT(P4035)</f>
        <v>42614</v>
      </c>
      <c r="R4035" s="9">
        <f t="shared" ref="R4035:R4098" si="636">P4035-Q4035</f>
        <v>0.26879629629547708</v>
      </c>
      <c r="S4035" t="b">
        <v>0</v>
      </c>
      <c r="T4035">
        <v>94</v>
      </c>
      <c r="U4035" t="str">
        <f t="shared" ref="U4035:U4098" si="637">IF(H4035="successful",T4035,"")</f>
        <v/>
      </c>
      <c r="V4035">
        <f t="shared" ref="V4035:V4098" si="638">IF(H4035="failed",T4035,"")</f>
        <v>94</v>
      </c>
      <c r="W4035" t="b">
        <v>0</v>
      </c>
      <c r="X4035" t="s">
        <v>8269</v>
      </c>
      <c r="Y4035" s="3">
        <f t="shared" ref="Y4035:Y4098" si="639">G4035/D4035</f>
        <v>0.25698702928870293</v>
      </c>
      <c r="Z4035" s="4">
        <f t="shared" si="632"/>
        <v>65.340319148936175</v>
      </c>
      <c r="AA4035" t="s">
        <v>8313</v>
      </c>
      <c r="AB4035" t="s">
        <v>8314</v>
      </c>
      <c r="AC4035">
        <f>1</f>
        <v>1</v>
      </c>
    </row>
    <row r="4036" spans="1:29" ht="43.2" x14ac:dyDescent="0.3">
      <c r="A4036">
        <v>4034</v>
      </c>
      <c r="B4036" s="1" t="s">
        <v>4030</v>
      </c>
      <c r="C4036" s="1" t="s">
        <v>8139</v>
      </c>
      <c r="D4036">
        <v>13500</v>
      </c>
      <c r="E4036">
        <f>VLOOKUP(D4036,LU_A!$C$2:$D$13,1,TRUE)</f>
        <v>10000</v>
      </c>
      <c r="F4036" t="str">
        <f>VLOOKUP($D4036,LU_A!$C$2:$D$13,2,TRUE)</f>
        <v>SmD</v>
      </c>
      <c r="G4036">
        <v>200</v>
      </c>
      <c r="H4036" t="s">
        <v>8221</v>
      </c>
      <c r="I4036" t="s">
        <v>8224</v>
      </c>
      <c r="J4036" t="s">
        <v>8246</v>
      </c>
      <c r="K4036">
        <v>1428097450</v>
      </c>
      <c r="L4036" s="8">
        <f t="shared" si="630"/>
        <v>42097.905671296292</v>
      </c>
      <c r="M4036" s="8">
        <f t="shared" si="633"/>
        <v>42097</v>
      </c>
      <c r="N4036" s="9">
        <f t="shared" si="634"/>
        <v>0.90567129629198462</v>
      </c>
      <c r="O4036">
        <v>1425509050</v>
      </c>
      <c r="P4036" s="8">
        <f t="shared" si="631"/>
        <v>42067.947337962964</v>
      </c>
      <c r="Q4036" s="8">
        <f t="shared" si="635"/>
        <v>42067</v>
      </c>
      <c r="R4036" s="9">
        <f t="shared" si="636"/>
        <v>0.94733796296350192</v>
      </c>
      <c r="S4036" t="b">
        <v>0</v>
      </c>
      <c r="T4036">
        <v>2</v>
      </c>
      <c r="U4036" t="str">
        <f t="shared" si="637"/>
        <v/>
      </c>
      <c r="V4036">
        <f t="shared" si="638"/>
        <v>2</v>
      </c>
      <c r="W4036" t="b">
        <v>0</v>
      </c>
      <c r="X4036" t="s">
        <v>8269</v>
      </c>
      <c r="Y4036" s="3">
        <f t="shared" si="639"/>
        <v>1.4814814814814815E-2</v>
      </c>
      <c r="Z4036" s="4">
        <f t="shared" si="632"/>
        <v>100</v>
      </c>
      <c r="AA4036" t="s">
        <v>8313</v>
      </c>
      <c r="AB4036" t="s">
        <v>8314</v>
      </c>
      <c r="AC4036">
        <f>1</f>
        <v>1</v>
      </c>
    </row>
    <row r="4037" spans="1:29" ht="28.8" x14ac:dyDescent="0.3">
      <c r="A4037">
        <v>4035</v>
      </c>
      <c r="B4037" s="1" t="s">
        <v>4031</v>
      </c>
      <c r="C4037" s="1" t="s">
        <v>8140</v>
      </c>
      <c r="D4037">
        <v>10000</v>
      </c>
      <c r="E4037">
        <f>VLOOKUP(D4037,LU_A!$C$2:$D$13,1,TRUE)</f>
        <v>10000</v>
      </c>
      <c r="F4037" t="str">
        <f>VLOOKUP($D4037,LU_A!$C$2:$D$13,2,TRUE)</f>
        <v>SmD</v>
      </c>
      <c r="G4037">
        <v>3685</v>
      </c>
      <c r="H4037" t="s">
        <v>8221</v>
      </c>
      <c r="I4037" t="s">
        <v>8224</v>
      </c>
      <c r="J4037" t="s">
        <v>8246</v>
      </c>
      <c r="K4037">
        <v>1413925887</v>
      </c>
      <c r="L4037" s="8">
        <f t="shared" si="630"/>
        <v>41933.882951388885</v>
      </c>
      <c r="M4037" s="8">
        <f t="shared" si="633"/>
        <v>41933</v>
      </c>
      <c r="N4037" s="9">
        <f t="shared" si="634"/>
        <v>0.88295138888497604</v>
      </c>
      <c r="O4037">
        <v>1411333887</v>
      </c>
      <c r="P4037" s="8">
        <f t="shared" si="631"/>
        <v>41903.882951388885</v>
      </c>
      <c r="Q4037" s="8">
        <f t="shared" si="635"/>
        <v>41903</v>
      </c>
      <c r="R4037" s="9">
        <f t="shared" si="636"/>
        <v>0.88295138888497604</v>
      </c>
      <c r="S4037" t="b">
        <v>0</v>
      </c>
      <c r="T4037">
        <v>25</v>
      </c>
      <c r="U4037" t="str">
        <f t="shared" si="637"/>
        <v/>
      </c>
      <c r="V4037">
        <f t="shared" si="638"/>
        <v>25</v>
      </c>
      <c r="W4037" t="b">
        <v>0</v>
      </c>
      <c r="X4037" t="s">
        <v>8269</v>
      </c>
      <c r="Y4037" s="3">
        <f t="shared" si="639"/>
        <v>0.36849999999999999</v>
      </c>
      <c r="Z4037" s="4">
        <f t="shared" si="632"/>
        <v>147.4</v>
      </c>
      <c r="AA4037" t="s">
        <v>8313</v>
      </c>
      <c r="AB4037" t="s">
        <v>8314</v>
      </c>
      <c r="AC4037">
        <f>1</f>
        <v>1</v>
      </c>
    </row>
    <row r="4038" spans="1:29" ht="43.2" x14ac:dyDescent="0.3">
      <c r="A4038">
        <v>4036</v>
      </c>
      <c r="B4038" s="1" t="s">
        <v>4032</v>
      </c>
      <c r="C4038" s="1" t="s">
        <v>7438</v>
      </c>
      <c r="D4038">
        <v>6000</v>
      </c>
      <c r="E4038">
        <f>VLOOKUP(D4038,LU_A!$C$2:$D$13,1,TRUE)</f>
        <v>5000</v>
      </c>
      <c r="F4038" t="str">
        <f>VLOOKUP($D4038,LU_A!$C$2:$D$13,2,TRUE)</f>
        <v>SmC</v>
      </c>
      <c r="G4038">
        <v>2823</v>
      </c>
      <c r="H4038" t="s">
        <v>8221</v>
      </c>
      <c r="I4038" t="s">
        <v>8224</v>
      </c>
      <c r="J4038" t="s">
        <v>8246</v>
      </c>
      <c r="K4038">
        <v>1404253800</v>
      </c>
      <c r="L4038" s="8">
        <f t="shared" si="630"/>
        <v>41821.9375</v>
      </c>
      <c r="M4038" s="8">
        <f t="shared" si="633"/>
        <v>41821</v>
      </c>
      <c r="N4038" s="9">
        <f t="shared" si="634"/>
        <v>0.9375</v>
      </c>
      <c r="O4038">
        <v>1402784964</v>
      </c>
      <c r="P4038" s="8">
        <f t="shared" si="631"/>
        <v>41804.937083333331</v>
      </c>
      <c r="Q4038" s="8">
        <f t="shared" si="635"/>
        <v>41804</v>
      </c>
      <c r="R4038" s="9">
        <f t="shared" si="636"/>
        <v>0.93708333333051996</v>
      </c>
      <c r="S4038" t="b">
        <v>0</v>
      </c>
      <c r="T4038">
        <v>17</v>
      </c>
      <c r="U4038" t="str">
        <f t="shared" si="637"/>
        <v/>
      </c>
      <c r="V4038">
        <f t="shared" si="638"/>
        <v>17</v>
      </c>
      <c r="W4038" t="b">
        <v>0</v>
      </c>
      <c r="X4038" t="s">
        <v>8269</v>
      </c>
      <c r="Y4038" s="3">
        <f t="shared" si="639"/>
        <v>0.47049999999999997</v>
      </c>
      <c r="Z4038" s="4">
        <f t="shared" si="632"/>
        <v>166.05882352941177</v>
      </c>
      <c r="AA4038" t="s">
        <v>8313</v>
      </c>
      <c r="AB4038" t="s">
        <v>8314</v>
      </c>
      <c r="AC4038">
        <f>1</f>
        <v>1</v>
      </c>
    </row>
    <row r="4039" spans="1:29" ht="57.6" x14ac:dyDescent="0.3">
      <c r="A4039">
        <v>4037</v>
      </c>
      <c r="B4039" s="1" t="s">
        <v>4033</v>
      </c>
      <c r="C4039" s="1" t="s">
        <v>8141</v>
      </c>
      <c r="D4039">
        <v>700</v>
      </c>
      <c r="E4039">
        <f>VLOOKUP(D4039,LU_A!$C$2:$D$13,1,TRUE)</f>
        <v>0</v>
      </c>
      <c r="F4039" t="str">
        <f>VLOOKUP($D4039,LU_A!$C$2:$D$13,2,TRUE)</f>
        <v>SmA</v>
      </c>
      <c r="G4039">
        <v>80</v>
      </c>
      <c r="H4039" t="s">
        <v>8221</v>
      </c>
      <c r="I4039" t="s">
        <v>8224</v>
      </c>
      <c r="J4039" t="s">
        <v>8246</v>
      </c>
      <c r="K4039">
        <v>1464099900</v>
      </c>
      <c r="L4039" s="8">
        <f t="shared" si="630"/>
        <v>42514.600694444445</v>
      </c>
      <c r="M4039" s="8">
        <f t="shared" si="633"/>
        <v>42514</v>
      </c>
      <c r="N4039" s="9">
        <f t="shared" si="634"/>
        <v>0.60069444444525288</v>
      </c>
      <c r="O4039">
        <v>1462585315</v>
      </c>
      <c r="P4039" s="8">
        <f t="shared" si="631"/>
        <v>42497.070775462969</v>
      </c>
      <c r="Q4039" s="8">
        <f t="shared" si="635"/>
        <v>42497</v>
      </c>
      <c r="R4039" s="9">
        <f t="shared" si="636"/>
        <v>7.0775462969322689E-2</v>
      </c>
      <c r="S4039" t="b">
        <v>0</v>
      </c>
      <c r="T4039">
        <v>2</v>
      </c>
      <c r="U4039" t="str">
        <f t="shared" si="637"/>
        <v/>
      </c>
      <c r="V4039">
        <f t="shared" si="638"/>
        <v>2</v>
      </c>
      <c r="W4039" t="b">
        <v>0</v>
      </c>
      <c r="X4039" t="s">
        <v>8269</v>
      </c>
      <c r="Y4039" s="3">
        <f t="shared" si="639"/>
        <v>0.11428571428571428</v>
      </c>
      <c r="Z4039" s="4">
        <f t="shared" si="632"/>
        <v>40</v>
      </c>
      <c r="AA4039" t="s">
        <v>8313</v>
      </c>
      <c r="AB4039" t="s">
        <v>8314</v>
      </c>
      <c r="AC4039">
        <f>1</f>
        <v>1</v>
      </c>
    </row>
    <row r="4040" spans="1:29" ht="43.2" x14ac:dyDescent="0.3">
      <c r="A4040">
        <v>4038</v>
      </c>
      <c r="B4040" s="1" t="s">
        <v>4034</v>
      </c>
      <c r="C4040" s="1" t="s">
        <v>8142</v>
      </c>
      <c r="D4040">
        <v>2500</v>
      </c>
      <c r="E4040">
        <f>VLOOKUP(D4040,LU_A!$C$2:$D$13,1,TRUE)</f>
        <v>1000</v>
      </c>
      <c r="F4040" t="str">
        <f>VLOOKUP($D4040,LU_A!$C$2:$D$13,2,TRUE)</f>
        <v>SmB</v>
      </c>
      <c r="G4040">
        <v>301</v>
      </c>
      <c r="H4040" t="s">
        <v>8221</v>
      </c>
      <c r="I4040" t="s">
        <v>8224</v>
      </c>
      <c r="J4040" t="s">
        <v>8246</v>
      </c>
      <c r="K4040">
        <v>1413573010</v>
      </c>
      <c r="L4040" s="8">
        <f t="shared" si="630"/>
        <v>41929.798726851855</v>
      </c>
      <c r="M4040" s="8">
        <f t="shared" si="633"/>
        <v>41929</v>
      </c>
      <c r="N4040" s="9">
        <f t="shared" si="634"/>
        <v>0.79872685185546288</v>
      </c>
      <c r="O4040">
        <v>1408389010</v>
      </c>
      <c r="P4040" s="8">
        <f t="shared" si="631"/>
        <v>41869.798726851855</v>
      </c>
      <c r="Q4040" s="8">
        <f t="shared" si="635"/>
        <v>41869</v>
      </c>
      <c r="R4040" s="9">
        <f t="shared" si="636"/>
        <v>0.79872685185546288</v>
      </c>
      <c r="S4040" t="b">
        <v>0</v>
      </c>
      <c r="T4040">
        <v>4</v>
      </c>
      <c r="U4040" t="str">
        <f t="shared" si="637"/>
        <v/>
      </c>
      <c r="V4040">
        <f t="shared" si="638"/>
        <v>4</v>
      </c>
      <c r="W4040" t="b">
        <v>0</v>
      </c>
      <c r="X4040" t="s">
        <v>8269</v>
      </c>
      <c r="Y4040" s="3">
        <f t="shared" si="639"/>
        <v>0.12039999999999999</v>
      </c>
      <c r="Z4040" s="4">
        <f t="shared" si="632"/>
        <v>75.25</v>
      </c>
      <c r="AA4040" t="s">
        <v>8313</v>
      </c>
      <c r="AB4040" t="s">
        <v>8314</v>
      </c>
      <c r="AC4040">
        <f>1</f>
        <v>1</v>
      </c>
    </row>
    <row r="4041" spans="1:29" ht="43.2" x14ac:dyDescent="0.3">
      <c r="A4041">
        <v>4039</v>
      </c>
      <c r="B4041" s="1" t="s">
        <v>4035</v>
      </c>
      <c r="C4041" s="1" t="s">
        <v>8143</v>
      </c>
      <c r="D4041">
        <v>500</v>
      </c>
      <c r="E4041">
        <f>VLOOKUP(D4041,LU_A!$C$2:$D$13,1,TRUE)</f>
        <v>0</v>
      </c>
      <c r="F4041" t="str">
        <f>VLOOKUP($D4041,LU_A!$C$2:$D$13,2,TRUE)</f>
        <v>SmA</v>
      </c>
      <c r="G4041">
        <v>300</v>
      </c>
      <c r="H4041" t="s">
        <v>8221</v>
      </c>
      <c r="I4041" t="s">
        <v>8224</v>
      </c>
      <c r="J4041" t="s">
        <v>8246</v>
      </c>
      <c r="K4041">
        <v>1448949540</v>
      </c>
      <c r="L4041" s="8">
        <f t="shared" si="630"/>
        <v>42339.249305555553</v>
      </c>
      <c r="M4041" s="8">
        <f t="shared" si="633"/>
        <v>42339</v>
      </c>
      <c r="N4041" s="9">
        <f t="shared" si="634"/>
        <v>0.24930555555329192</v>
      </c>
      <c r="O4041">
        <v>1446048367</v>
      </c>
      <c r="P4041" s="8">
        <f t="shared" si="631"/>
        <v>42305.670914351853</v>
      </c>
      <c r="Q4041" s="8">
        <f t="shared" si="635"/>
        <v>42305</v>
      </c>
      <c r="R4041" s="9">
        <f t="shared" si="636"/>
        <v>0.67091435185284354</v>
      </c>
      <c r="S4041" t="b">
        <v>0</v>
      </c>
      <c r="T4041">
        <v>5</v>
      </c>
      <c r="U4041" t="str">
        <f t="shared" si="637"/>
        <v/>
      </c>
      <c r="V4041">
        <f t="shared" si="638"/>
        <v>5</v>
      </c>
      <c r="W4041" t="b">
        <v>0</v>
      </c>
      <c r="X4041" t="s">
        <v>8269</v>
      </c>
      <c r="Y4041" s="3">
        <f t="shared" si="639"/>
        <v>0.6</v>
      </c>
      <c r="Z4041" s="4">
        <f t="shared" si="632"/>
        <v>60</v>
      </c>
      <c r="AA4041" t="s">
        <v>8313</v>
      </c>
      <c r="AB4041" t="s">
        <v>8314</v>
      </c>
      <c r="AC4041">
        <f>1</f>
        <v>1</v>
      </c>
    </row>
    <row r="4042" spans="1:29" ht="43.2" x14ac:dyDescent="0.3">
      <c r="A4042">
        <v>4040</v>
      </c>
      <c r="B4042" s="1" t="s">
        <v>4036</v>
      </c>
      <c r="C4042" s="1" t="s">
        <v>8144</v>
      </c>
      <c r="D4042">
        <v>8000</v>
      </c>
      <c r="E4042">
        <f>VLOOKUP(D4042,LU_A!$C$2:$D$13,1,TRUE)</f>
        <v>5000</v>
      </c>
      <c r="F4042" t="str">
        <f>VLOOKUP($D4042,LU_A!$C$2:$D$13,2,TRUE)</f>
        <v>SmC</v>
      </c>
      <c r="G4042">
        <v>2500</v>
      </c>
      <c r="H4042" t="s">
        <v>8221</v>
      </c>
      <c r="I4042" t="s">
        <v>8224</v>
      </c>
      <c r="J4042" t="s">
        <v>8246</v>
      </c>
      <c r="K4042">
        <v>1437188400</v>
      </c>
      <c r="L4042" s="8">
        <f t="shared" si="630"/>
        <v>42203.125</v>
      </c>
      <c r="M4042" s="8">
        <f t="shared" si="633"/>
        <v>42203</v>
      </c>
      <c r="N4042" s="9">
        <f t="shared" si="634"/>
        <v>0.125</v>
      </c>
      <c r="O4042">
        <v>1432100004</v>
      </c>
      <c r="P4042" s="8">
        <f t="shared" si="631"/>
        <v>42144.231527777782</v>
      </c>
      <c r="Q4042" s="8">
        <f t="shared" si="635"/>
        <v>42144</v>
      </c>
      <c r="R4042" s="9">
        <f t="shared" si="636"/>
        <v>0.23152777778159361</v>
      </c>
      <c r="S4042" t="b">
        <v>0</v>
      </c>
      <c r="T4042">
        <v>2</v>
      </c>
      <c r="U4042" t="str">
        <f t="shared" si="637"/>
        <v/>
      </c>
      <c r="V4042">
        <f t="shared" si="638"/>
        <v>2</v>
      </c>
      <c r="W4042" t="b">
        <v>0</v>
      </c>
      <c r="X4042" t="s">
        <v>8269</v>
      </c>
      <c r="Y4042" s="3">
        <f t="shared" si="639"/>
        <v>0.3125</v>
      </c>
      <c r="Z4042" s="4">
        <f t="shared" si="632"/>
        <v>1250</v>
      </c>
      <c r="AA4042" t="s">
        <v>8313</v>
      </c>
      <c r="AB4042" t="s">
        <v>8314</v>
      </c>
      <c r="AC4042">
        <f>1</f>
        <v>1</v>
      </c>
    </row>
    <row r="4043" spans="1:29" ht="28.8" x14ac:dyDescent="0.3">
      <c r="A4043">
        <v>4041</v>
      </c>
      <c r="B4043" s="1" t="s">
        <v>4037</v>
      </c>
      <c r="C4043" s="1" t="s">
        <v>8145</v>
      </c>
      <c r="D4043">
        <v>5000</v>
      </c>
      <c r="E4043">
        <f>VLOOKUP(D4043,LU_A!$C$2:$D$13,1,TRUE)</f>
        <v>5000</v>
      </c>
      <c r="F4043" t="str">
        <f>VLOOKUP($D4043,LU_A!$C$2:$D$13,2,TRUE)</f>
        <v>SmC</v>
      </c>
      <c r="G4043">
        <v>21</v>
      </c>
      <c r="H4043" t="s">
        <v>8221</v>
      </c>
      <c r="I4043" t="s">
        <v>8225</v>
      </c>
      <c r="J4043" t="s">
        <v>8247</v>
      </c>
      <c r="K4043">
        <v>1473160954</v>
      </c>
      <c r="L4043" s="8">
        <f t="shared" si="630"/>
        <v>42619.474004629628</v>
      </c>
      <c r="M4043" s="8">
        <f t="shared" si="633"/>
        <v>42619</v>
      </c>
      <c r="N4043" s="9">
        <f t="shared" si="634"/>
        <v>0.47400462962832535</v>
      </c>
      <c r="O4043">
        <v>1467976954</v>
      </c>
      <c r="P4043" s="8">
        <f t="shared" si="631"/>
        <v>42559.474004629628</v>
      </c>
      <c r="Q4043" s="8">
        <f t="shared" si="635"/>
        <v>42559</v>
      </c>
      <c r="R4043" s="9">
        <f t="shared" si="636"/>
        <v>0.47400462962832535</v>
      </c>
      <c r="S4043" t="b">
        <v>0</v>
      </c>
      <c r="T4043">
        <v>2</v>
      </c>
      <c r="U4043" t="str">
        <f t="shared" si="637"/>
        <v/>
      </c>
      <c r="V4043">
        <f t="shared" si="638"/>
        <v>2</v>
      </c>
      <c r="W4043" t="b">
        <v>0</v>
      </c>
      <c r="X4043" t="s">
        <v>8269</v>
      </c>
      <c r="Y4043" s="3">
        <f t="shared" si="639"/>
        <v>4.1999999999999997E-3</v>
      </c>
      <c r="Z4043" s="4">
        <f t="shared" si="632"/>
        <v>10.5</v>
      </c>
      <c r="AA4043" t="s">
        <v>8313</v>
      </c>
      <c r="AB4043" t="s">
        <v>8314</v>
      </c>
      <c r="AC4043">
        <f>1</f>
        <v>1</v>
      </c>
    </row>
    <row r="4044" spans="1:29" ht="43.2" x14ac:dyDescent="0.3">
      <c r="A4044">
        <v>4042</v>
      </c>
      <c r="B4044" s="1" t="s">
        <v>4038</v>
      </c>
      <c r="C4044" s="1" t="s">
        <v>8146</v>
      </c>
      <c r="D4044">
        <v>10000</v>
      </c>
      <c r="E4044">
        <f>VLOOKUP(D4044,LU_A!$C$2:$D$13,1,TRUE)</f>
        <v>10000</v>
      </c>
      <c r="F4044" t="str">
        <f>VLOOKUP($D4044,LU_A!$C$2:$D$13,2,TRUE)</f>
        <v>SmD</v>
      </c>
      <c r="G4044">
        <v>21</v>
      </c>
      <c r="H4044" t="s">
        <v>8221</v>
      </c>
      <c r="I4044" t="s">
        <v>8224</v>
      </c>
      <c r="J4044" t="s">
        <v>8246</v>
      </c>
      <c r="K4044">
        <v>1421781360</v>
      </c>
      <c r="L4044" s="8">
        <f t="shared" si="630"/>
        <v>42024.802777777775</v>
      </c>
      <c r="M4044" s="8">
        <f t="shared" si="633"/>
        <v>42024</v>
      </c>
      <c r="N4044" s="9">
        <f t="shared" si="634"/>
        <v>0.80277777777519077</v>
      </c>
      <c r="O4044">
        <v>1419213664</v>
      </c>
      <c r="P4044" s="8">
        <f t="shared" si="631"/>
        <v>41995.084074074075</v>
      </c>
      <c r="Q4044" s="8">
        <f t="shared" si="635"/>
        <v>41995</v>
      </c>
      <c r="R4044" s="9">
        <f t="shared" si="636"/>
        <v>8.4074074075033423E-2</v>
      </c>
      <c r="S4044" t="b">
        <v>0</v>
      </c>
      <c r="T4044">
        <v>3</v>
      </c>
      <c r="U4044" t="str">
        <f t="shared" si="637"/>
        <v/>
      </c>
      <c r="V4044">
        <f t="shared" si="638"/>
        <v>3</v>
      </c>
      <c r="W4044" t="b">
        <v>0</v>
      </c>
      <c r="X4044" t="s">
        <v>8269</v>
      </c>
      <c r="Y4044" s="3">
        <f t="shared" si="639"/>
        <v>2.0999999999999999E-3</v>
      </c>
      <c r="Z4044" s="4">
        <f t="shared" si="632"/>
        <v>7</v>
      </c>
      <c r="AA4044" t="s">
        <v>8313</v>
      </c>
      <c r="AB4044" t="s">
        <v>8314</v>
      </c>
      <c r="AC4044">
        <f>1</f>
        <v>1</v>
      </c>
    </row>
    <row r="4045" spans="1:29" ht="43.2" x14ac:dyDescent="0.3">
      <c r="A4045">
        <v>4043</v>
      </c>
      <c r="B4045" s="1" t="s">
        <v>4039</v>
      </c>
      <c r="C4045" s="1" t="s">
        <v>8147</v>
      </c>
      <c r="D4045">
        <v>300</v>
      </c>
      <c r="E4045">
        <f>VLOOKUP(D4045,LU_A!$C$2:$D$13,1,TRUE)</f>
        <v>0</v>
      </c>
      <c r="F4045" t="str">
        <f>VLOOKUP($D4045,LU_A!$C$2:$D$13,2,TRUE)</f>
        <v>SmA</v>
      </c>
      <c r="G4045">
        <v>0</v>
      </c>
      <c r="H4045" t="s">
        <v>8221</v>
      </c>
      <c r="I4045" t="s">
        <v>8229</v>
      </c>
      <c r="J4045" t="s">
        <v>8251</v>
      </c>
      <c r="K4045">
        <v>1416524325</v>
      </c>
      <c r="L4045" s="8">
        <f t="shared" si="630"/>
        <v>41963.957465277781</v>
      </c>
      <c r="M4045" s="8">
        <f t="shared" si="633"/>
        <v>41963</v>
      </c>
      <c r="N4045" s="9">
        <f t="shared" si="634"/>
        <v>0.95746527778101154</v>
      </c>
      <c r="O4045">
        <v>1415228325</v>
      </c>
      <c r="P4045" s="8">
        <f t="shared" si="631"/>
        <v>41948.957465277781</v>
      </c>
      <c r="Q4045" s="8">
        <f t="shared" si="635"/>
        <v>41948</v>
      </c>
      <c r="R4045" s="9">
        <f t="shared" si="636"/>
        <v>0.95746527778101154</v>
      </c>
      <c r="S4045" t="b">
        <v>0</v>
      </c>
      <c r="T4045">
        <v>0</v>
      </c>
      <c r="U4045" t="str">
        <f t="shared" si="637"/>
        <v/>
      </c>
      <c r="V4045">
        <f t="shared" si="638"/>
        <v>0</v>
      </c>
      <c r="W4045" t="b">
        <v>0</v>
      </c>
      <c r="X4045" t="s">
        <v>8269</v>
      </c>
      <c r="Y4045" s="3">
        <f t="shared" si="639"/>
        <v>0</v>
      </c>
      <c r="Z4045" s="4" t="str">
        <f t="shared" si="632"/>
        <v xml:space="preserve"> </v>
      </c>
      <c r="AA4045" t="s">
        <v>8313</v>
      </c>
      <c r="AB4045" t="s">
        <v>8314</v>
      </c>
      <c r="AC4045">
        <f>1</f>
        <v>1</v>
      </c>
    </row>
    <row r="4046" spans="1:29" ht="43.2" x14ac:dyDescent="0.3">
      <c r="A4046">
        <v>4044</v>
      </c>
      <c r="B4046" s="1" t="s">
        <v>4040</v>
      </c>
      <c r="C4046" s="1" t="s">
        <v>8148</v>
      </c>
      <c r="D4046">
        <v>600</v>
      </c>
      <c r="E4046">
        <f>VLOOKUP(D4046,LU_A!$C$2:$D$13,1,TRUE)</f>
        <v>0</v>
      </c>
      <c r="F4046" t="str">
        <f>VLOOKUP($D4046,LU_A!$C$2:$D$13,2,TRUE)</f>
        <v>SmA</v>
      </c>
      <c r="G4046">
        <v>225</v>
      </c>
      <c r="H4046" t="s">
        <v>8221</v>
      </c>
      <c r="I4046" t="s">
        <v>8224</v>
      </c>
      <c r="J4046" t="s">
        <v>8246</v>
      </c>
      <c r="K4046">
        <v>1428642000</v>
      </c>
      <c r="L4046" s="8">
        <f t="shared" si="630"/>
        <v>42104.208333333328</v>
      </c>
      <c r="M4046" s="8">
        <f t="shared" si="633"/>
        <v>42104</v>
      </c>
      <c r="N4046" s="9">
        <f t="shared" si="634"/>
        <v>0.20833333332848269</v>
      </c>
      <c r="O4046">
        <v>1426050982</v>
      </c>
      <c r="P4046" s="8">
        <f t="shared" si="631"/>
        <v>42074.219699074078</v>
      </c>
      <c r="Q4046" s="8">
        <f t="shared" si="635"/>
        <v>42074</v>
      </c>
      <c r="R4046" s="9">
        <f t="shared" si="636"/>
        <v>0.21969907407765277</v>
      </c>
      <c r="S4046" t="b">
        <v>0</v>
      </c>
      <c r="T4046">
        <v>4</v>
      </c>
      <c r="U4046" t="str">
        <f t="shared" si="637"/>
        <v/>
      </c>
      <c r="V4046">
        <f t="shared" si="638"/>
        <v>4</v>
      </c>
      <c r="W4046" t="b">
        <v>0</v>
      </c>
      <c r="X4046" t="s">
        <v>8269</v>
      </c>
      <c r="Y4046" s="3">
        <f t="shared" si="639"/>
        <v>0.375</v>
      </c>
      <c r="Z4046" s="4">
        <f t="shared" si="632"/>
        <v>56.25</v>
      </c>
      <c r="AA4046" t="s">
        <v>8313</v>
      </c>
      <c r="AB4046" t="s">
        <v>8314</v>
      </c>
      <c r="AC4046">
        <f>1</f>
        <v>1</v>
      </c>
    </row>
    <row r="4047" spans="1:29" ht="57.6" x14ac:dyDescent="0.3">
      <c r="A4047">
        <v>4045</v>
      </c>
      <c r="B4047" s="1" t="s">
        <v>4041</v>
      </c>
      <c r="C4047" s="1" t="s">
        <v>8149</v>
      </c>
      <c r="D4047">
        <v>5000</v>
      </c>
      <c r="E4047">
        <f>VLOOKUP(D4047,LU_A!$C$2:$D$13,1,TRUE)</f>
        <v>5000</v>
      </c>
      <c r="F4047" t="str">
        <f>VLOOKUP($D4047,LU_A!$C$2:$D$13,2,TRUE)</f>
        <v>SmC</v>
      </c>
      <c r="G4047">
        <v>1</v>
      </c>
      <c r="H4047" t="s">
        <v>8221</v>
      </c>
      <c r="I4047" t="s">
        <v>8226</v>
      </c>
      <c r="J4047" t="s">
        <v>8248</v>
      </c>
      <c r="K4047">
        <v>1408596589</v>
      </c>
      <c r="L4047" s="8">
        <f t="shared" si="630"/>
        <v>41872.201261574075</v>
      </c>
      <c r="M4047" s="8">
        <f t="shared" si="633"/>
        <v>41872</v>
      </c>
      <c r="N4047" s="9">
        <f t="shared" si="634"/>
        <v>0.20126157407503342</v>
      </c>
      <c r="O4047">
        <v>1406004589</v>
      </c>
      <c r="P4047" s="8">
        <f t="shared" si="631"/>
        <v>41842.201261574075</v>
      </c>
      <c r="Q4047" s="8">
        <f t="shared" si="635"/>
        <v>41842</v>
      </c>
      <c r="R4047" s="9">
        <f t="shared" si="636"/>
        <v>0.20126157407503342</v>
      </c>
      <c r="S4047" t="b">
        <v>0</v>
      </c>
      <c r="T4047">
        <v>1</v>
      </c>
      <c r="U4047" t="str">
        <f t="shared" si="637"/>
        <v/>
      </c>
      <c r="V4047">
        <f t="shared" si="638"/>
        <v>1</v>
      </c>
      <c r="W4047" t="b">
        <v>0</v>
      </c>
      <c r="X4047" t="s">
        <v>8269</v>
      </c>
      <c r="Y4047" s="3">
        <f t="shared" si="639"/>
        <v>2.0000000000000001E-4</v>
      </c>
      <c r="Z4047" s="4">
        <f t="shared" si="632"/>
        <v>1</v>
      </c>
      <c r="AA4047" t="s">
        <v>8313</v>
      </c>
      <c r="AB4047" t="s">
        <v>8314</v>
      </c>
      <c r="AC4047">
        <f>1</f>
        <v>1</v>
      </c>
    </row>
    <row r="4048" spans="1:29" ht="57.6" x14ac:dyDescent="0.3">
      <c r="A4048">
        <v>4046</v>
      </c>
      <c r="B4048" s="1" t="s">
        <v>4042</v>
      </c>
      <c r="C4048" s="1" t="s">
        <v>8150</v>
      </c>
      <c r="D4048">
        <v>5600</v>
      </c>
      <c r="E4048">
        <f>VLOOKUP(D4048,LU_A!$C$2:$D$13,1,TRUE)</f>
        <v>5000</v>
      </c>
      <c r="F4048" t="str">
        <f>VLOOKUP($D4048,LU_A!$C$2:$D$13,2,TRUE)</f>
        <v>SmC</v>
      </c>
      <c r="G4048">
        <v>460</v>
      </c>
      <c r="H4048" t="s">
        <v>8221</v>
      </c>
      <c r="I4048" t="s">
        <v>8224</v>
      </c>
      <c r="J4048" t="s">
        <v>8246</v>
      </c>
      <c r="K4048">
        <v>1413992210</v>
      </c>
      <c r="L4048" s="8">
        <f t="shared" si="630"/>
        <v>41934.650578703702</v>
      </c>
      <c r="M4048" s="8">
        <f t="shared" si="633"/>
        <v>41934</v>
      </c>
      <c r="N4048" s="9">
        <f t="shared" si="634"/>
        <v>0.65057870370219462</v>
      </c>
      <c r="O4048">
        <v>1411400210</v>
      </c>
      <c r="P4048" s="8">
        <f t="shared" si="631"/>
        <v>41904.650578703702</v>
      </c>
      <c r="Q4048" s="8">
        <f t="shared" si="635"/>
        <v>41904</v>
      </c>
      <c r="R4048" s="9">
        <f t="shared" si="636"/>
        <v>0.65057870370219462</v>
      </c>
      <c r="S4048" t="b">
        <v>0</v>
      </c>
      <c r="T4048">
        <v>12</v>
      </c>
      <c r="U4048" t="str">
        <f t="shared" si="637"/>
        <v/>
      </c>
      <c r="V4048">
        <f t="shared" si="638"/>
        <v>12</v>
      </c>
      <c r="W4048" t="b">
        <v>0</v>
      </c>
      <c r="X4048" t="s">
        <v>8269</v>
      </c>
      <c r="Y4048" s="3">
        <f t="shared" si="639"/>
        <v>8.2142857142857142E-2</v>
      </c>
      <c r="Z4048" s="4">
        <f t="shared" si="632"/>
        <v>38.333333333333336</v>
      </c>
      <c r="AA4048" t="s">
        <v>8313</v>
      </c>
      <c r="AB4048" t="s">
        <v>8314</v>
      </c>
      <c r="AC4048">
        <f>1</f>
        <v>1</v>
      </c>
    </row>
    <row r="4049" spans="1:29" ht="43.2" x14ac:dyDescent="0.3">
      <c r="A4049">
        <v>4047</v>
      </c>
      <c r="B4049" s="1" t="s">
        <v>4043</v>
      </c>
      <c r="C4049" s="1" t="s">
        <v>8151</v>
      </c>
      <c r="D4049">
        <v>5000</v>
      </c>
      <c r="E4049">
        <f>VLOOKUP(D4049,LU_A!$C$2:$D$13,1,TRUE)</f>
        <v>5000</v>
      </c>
      <c r="F4049" t="str">
        <f>VLOOKUP($D4049,LU_A!$C$2:$D$13,2,TRUE)</f>
        <v>SmC</v>
      </c>
      <c r="G4049">
        <v>110</v>
      </c>
      <c r="H4049" t="s">
        <v>8221</v>
      </c>
      <c r="I4049" t="s">
        <v>8224</v>
      </c>
      <c r="J4049" t="s">
        <v>8246</v>
      </c>
      <c r="K4049">
        <v>1420938000</v>
      </c>
      <c r="L4049" s="8">
        <f t="shared" si="630"/>
        <v>42015.041666666672</v>
      </c>
      <c r="M4049" s="8">
        <f t="shared" si="633"/>
        <v>42015</v>
      </c>
      <c r="N4049" s="9">
        <f t="shared" si="634"/>
        <v>4.1666666671517305E-2</v>
      </c>
      <c r="O4049">
        <v>1418862743</v>
      </c>
      <c r="P4049" s="8">
        <f t="shared" si="631"/>
        <v>41991.022488425922</v>
      </c>
      <c r="Q4049" s="8">
        <f t="shared" si="635"/>
        <v>41991</v>
      </c>
      <c r="R4049" s="9">
        <f t="shared" si="636"/>
        <v>2.2488425922347233E-2</v>
      </c>
      <c r="S4049" t="b">
        <v>0</v>
      </c>
      <c r="T4049">
        <v>4</v>
      </c>
      <c r="U4049" t="str">
        <f t="shared" si="637"/>
        <v/>
      </c>
      <c r="V4049">
        <f t="shared" si="638"/>
        <v>4</v>
      </c>
      <c r="W4049" t="b">
        <v>0</v>
      </c>
      <c r="X4049" t="s">
        <v>8269</v>
      </c>
      <c r="Y4049" s="3">
        <f t="shared" si="639"/>
        <v>2.1999999999999999E-2</v>
      </c>
      <c r="Z4049" s="4">
        <f t="shared" si="632"/>
        <v>27.5</v>
      </c>
      <c r="AA4049" t="s">
        <v>8313</v>
      </c>
      <c r="AB4049" t="s">
        <v>8314</v>
      </c>
      <c r="AC4049">
        <f>1</f>
        <v>1</v>
      </c>
    </row>
    <row r="4050" spans="1:29" ht="43.2" x14ac:dyDescent="0.3">
      <c r="A4050">
        <v>4048</v>
      </c>
      <c r="B4050" s="1" t="s">
        <v>4044</v>
      </c>
      <c r="C4050" s="1" t="s">
        <v>8152</v>
      </c>
      <c r="D4050">
        <v>17000</v>
      </c>
      <c r="E4050">
        <f>VLOOKUP(D4050,LU_A!$C$2:$D$13,1,TRUE)</f>
        <v>15000</v>
      </c>
      <c r="F4050" t="str">
        <f>VLOOKUP($D4050,LU_A!$C$2:$D$13,2,TRUE)</f>
        <v>MedA</v>
      </c>
      <c r="G4050">
        <v>3001</v>
      </c>
      <c r="H4050" t="s">
        <v>8221</v>
      </c>
      <c r="I4050" t="s">
        <v>8225</v>
      </c>
      <c r="J4050" t="s">
        <v>8247</v>
      </c>
      <c r="K4050">
        <v>1460373187</v>
      </c>
      <c r="L4050" s="8">
        <f t="shared" si="630"/>
        <v>42471.467442129629</v>
      </c>
      <c r="M4050" s="8">
        <f t="shared" si="633"/>
        <v>42471</v>
      </c>
      <c r="N4050" s="9">
        <f t="shared" si="634"/>
        <v>0.4674421296294895</v>
      </c>
      <c r="O4050">
        <v>1457352787</v>
      </c>
      <c r="P4050" s="8">
        <f t="shared" si="631"/>
        <v>42436.509108796294</v>
      </c>
      <c r="Q4050" s="8">
        <f t="shared" si="635"/>
        <v>42436</v>
      </c>
      <c r="R4050" s="9">
        <f t="shared" si="636"/>
        <v>0.50910879629373085</v>
      </c>
      <c r="S4050" t="b">
        <v>0</v>
      </c>
      <c r="T4050">
        <v>91</v>
      </c>
      <c r="U4050" t="str">
        <f t="shared" si="637"/>
        <v/>
      </c>
      <c r="V4050">
        <f t="shared" si="638"/>
        <v>91</v>
      </c>
      <c r="W4050" t="b">
        <v>0</v>
      </c>
      <c r="X4050" t="s">
        <v>8269</v>
      </c>
      <c r="Y4050" s="3">
        <f t="shared" si="639"/>
        <v>0.17652941176470588</v>
      </c>
      <c r="Z4050" s="4">
        <f t="shared" si="632"/>
        <v>32.978021978021978</v>
      </c>
      <c r="AA4050" t="s">
        <v>8313</v>
      </c>
      <c r="AB4050" t="s">
        <v>8314</v>
      </c>
      <c r="AC4050">
        <f>1</f>
        <v>1</v>
      </c>
    </row>
    <row r="4051" spans="1:29" ht="43.2" x14ac:dyDescent="0.3">
      <c r="A4051">
        <v>4049</v>
      </c>
      <c r="B4051" s="1" t="s">
        <v>4045</v>
      </c>
      <c r="C4051" s="1" t="s">
        <v>8153</v>
      </c>
      <c r="D4051">
        <v>20000</v>
      </c>
      <c r="E4051">
        <f>VLOOKUP(D4051,LU_A!$C$2:$D$13,1,TRUE)</f>
        <v>20000</v>
      </c>
      <c r="F4051" t="str">
        <f>VLOOKUP($D4051,LU_A!$C$2:$D$13,2,TRUE)</f>
        <v>MedB</v>
      </c>
      <c r="G4051">
        <v>16</v>
      </c>
      <c r="H4051" t="s">
        <v>8221</v>
      </c>
      <c r="I4051" t="s">
        <v>8224</v>
      </c>
      <c r="J4051" t="s">
        <v>8246</v>
      </c>
      <c r="K4051">
        <v>1436914815</v>
      </c>
      <c r="L4051" s="8">
        <f t="shared" si="630"/>
        <v>42199.958506944444</v>
      </c>
      <c r="M4051" s="8">
        <f t="shared" si="633"/>
        <v>42199</v>
      </c>
      <c r="N4051" s="9">
        <f t="shared" si="634"/>
        <v>0.95850694444379769</v>
      </c>
      <c r="O4051">
        <v>1434322815</v>
      </c>
      <c r="P4051" s="8">
        <f t="shared" si="631"/>
        <v>42169.958506944444</v>
      </c>
      <c r="Q4051" s="8">
        <f t="shared" si="635"/>
        <v>42169</v>
      </c>
      <c r="R4051" s="9">
        <f t="shared" si="636"/>
        <v>0.95850694444379769</v>
      </c>
      <c r="S4051" t="b">
        <v>0</v>
      </c>
      <c r="T4051">
        <v>1</v>
      </c>
      <c r="U4051" t="str">
        <f t="shared" si="637"/>
        <v/>
      </c>
      <c r="V4051">
        <f t="shared" si="638"/>
        <v>1</v>
      </c>
      <c r="W4051" t="b">
        <v>0</v>
      </c>
      <c r="X4051" t="s">
        <v>8269</v>
      </c>
      <c r="Y4051" s="3">
        <f t="shared" si="639"/>
        <v>8.0000000000000004E-4</v>
      </c>
      <c r="Z4051" s="4">
        <f t="shared" si="632"/>
        <v>16</v>
      </c>
      <c r="AA4051" t="s">
        <v>8313</v>
      </c>
      <c r="AB4051" t="s">
        <v>8314</v>
      </c>
      <c r="AC4051">
        <f>1</f>
        <v>1</v>
      </c>
    </row>
    <row r="4052" spans="1:29" ht="43.2" x14ac:dyDescent="0.3">
      <c r="A4052">
        <v>4050</v>
      </c>
      <c r="B4052" s="1" t="s">
        <v>4046</v>
      </c>
      <c r="C4052" s="1" t="s">
        <v>8154</v>
      </c>
      <c r="D4052">
        <v>1500</v>
      </c>
      <c r="E4052">
        <f>VLOOKUP(D4052,LU_A!$C$2:$D$13,1,TRUE)</f>
        <v>1000</v>
      </c>
      <c r="F4052" t="str">
        <f>VLOOKUP($D4052,LU_A!$C$2:$D$13,2,TRUE)</f>
        <v>SmB</v>
      </c>
      <c r="G4052">
        <v>1</v>
      </c>
      <c r="H4052" t="s">
        <v>8221</v>
      </c>
      <c r="I4052" t="s">
        <v>8224</v>
      </c>
      <c r="J4052" t="s">
        <v>8246</v>
      </c>
      <c r="K4052">
        <v>1414077391</v>
      </c>
      <c r="L4052" s="8">
        <f t="shared" si="630"/>
        <v>41935.636469907404</v>
      </c>
      <c r="M4052" s="8">
        <f t="shared" si="633"/>
        <v>41935</v>
      </c>
      <c r="N4052" s="9">
        <f t="shared" si="634"/>
        <v>0.63646990740380716</v>
      </c>
      <c r="O4052">
        <v>1411485391</v>
      </c>
      <c r="P4052" s="8">
        <f t="shared" si="631"/>
        <v>41905.636469907404</v>
      </c>
      <c r="Q4052" s="8">
        <f t="shared" si="635"/>
        <v>41905</v>
      </c>
      <c r="R4052" s="9">
        <f t="shared" si="636"/>
        <v>0.63646990740380716</v>
      </c>
      <c r="S4052" t="b">
        <v>0</v>
      </c>
      <c r="T4052">
        <v>1</v>
      </c>
      <c r="U4052" t="str">
        <f t="shared" si="637"/>
        <v/>
      </c>
      <c r="V4052">
        <f t="shared" si="638"/>
        <v>1</v>
      </c>
      <c r="W4052" t="b">
        <v>0</v>
      </c>
      <c r="X4052" t="s">
        <v>8269</v>
      </c>
      <c r="Y4052" s="3">
        <f t="shared" si="639"/>
        <v>6.6666666666666664E-4</v>
      </c>
      <c r="Z4052" s="4">
        <f t="shared" si="632"/>
        <v>1</v>
      </c>
      <c r="AA4052" t="s">
        <v>8313</v>
      </c>
      <c r="AB4052" t="s">
        <v>8314</v>
      </c>
      <c r="AC4052">
        <f>1</f>
        <v>1</v>
      </c>
    </row>
    <row r="4053" spans="1:29" ht="43.2" x14ac:dyDescent="0.3">
      <c r="A4053">
        <v>4051</v>
      </c>
      <c r="B4053" s="1" t="s">
        <v>4047</v>
      </c>
      <c r="C4053" s="1" t="s">
        <v>8155</v>
      </c>
      <c r="D4053">
        <v>500</v>
      </c>
      <c r="E4053">
        <f>VLOOKUP(D4053,LU_A!$C$2:$D$13,1,TRUE)</f>
        <v>0</v>
      </c>
      <c r="F4053" t="str">
        <f>VLOOKUP($D4053,LU_A!$C$2:$D$13,2,TRUE)</f>
        <v>SmA</v>
      </c>
      <c r="G4053">
        <v>0</v>
      </c>
      <c r="H4053" t="s">
        <v>8221</v>
      </c>
      <c r="I4053" t="s">
        <v>8224</v>
      </c>
      <c r="J4053" t="s">
        <v>8246</v>
      </c>
      <c r="K4053">
        <v>1399618380</v>
      </c>
      <c r="L4053" s="8">
        <f t="shared" si="630"/>
        <v>41768.286805555559</v>
      </c>
      <c r="M4053" s="8">
        <f t="shared" si="633"/>
        <v>41768</v>
      </c>
      <c r="N4053" s="9">
        <f t="shared" si="634"/>
        <v>0.28680555555911269</v>
      </c>
      <c r="O4053">
        <v>1399058797</v>
      </c>
      <c r="P4053" s="8">
        <f t="shared" si="631"/>
        <v>41761.810150462967</v>
      </c>
      <c r="Q4053" s="8">
        <f t="shared" si="635"/>
        <v>41761</v>
      </c>
      <c r="R4053" s="9">
        <f t="shared" si="636"/>
        <v>0.81015046296670334</v>
      </c>
      <c r="S4053" t="b">
        <v>0</v>
      </c>
      <c r="T4053">
        <v>0</v>
      </c>
      <c r="U4053" t="str">
        <f t="shared" si="637"/>
        <v/>
      </c>
      <c r="V4053">
        <f t="shared" si="638"/>
        <v>0</v>
      </c>
      <c r="W4053" t="b">
        <v>0</v>
      </c>
      <c r="X4053" t="s">
        <v>8269</v>
      </c>
      <c r="Y4053" s="3">
        <f t="shared" si="639"/>
        <v>0</v>
      </c>
      <c r="Z4053" s="4" t="str">
        <f t="shared" si="632"/>
        <v xml:space="preserve"> </v>
      </c>
      <c r="AA4053" t="s">
        <v>8313</v>
      </c>
      <c r="AB4053" t="s">
        <v>8314</v>
      </c>
      <c r="AC4053">
        <f>1</f>
        <v>1</v>
      </c>
    </row>
    <row r="4054" spans="1:29" ht="57.6" x14ac:dyDescent="0.3">
      <c r="A4054">
        <v>4052</v>
      </c>
      <c r="B4054" s="1" t="s">
        <v>4048</v>
      </c>
      <c r="C4054" s="1" t="s">
        <v>8156</v>
      </c>
      <c r="D4054">
        <v>3000</v>
      </c>
      <c r="E4054">
        <f>VLOOKUP(D4054,LU_A!$C$2:$D$13,1,TRUE)</f>
        <v>1000</v>
      </c>
      <c r="F4054" t="str">
        <f>VLOOKUP($D4054,LU_A!$C$2:$D$13,2,TRUE)</f>
        <v>SmB</v>
      </c>
      <c r="G4054">
        <v>1126</v>
      </c>
      <c r="H4054" t="s">
        <v>8221</v>
      </c>
      <c r="I4054" t="s">
        <v>8224</v>
      </c>
      <c r="J4054" t="s">
        <v>8246</v>
      </c>
      <c r="K4054">
        <v>1413234316</v>
      </c>
      <c r="L4054" s="8">
        <f t="shared" si="630"/>
        <v>41925.878657407404</v>
      </c>
      <c r="M4054" s="8">
        <f t="shared" si="633"/>
        <v>41925</v>
      </c>
      <c r="N4054" s="9">
        <f t="shared" si="634"/>
        <v>0.87865740740380716</v>
      </c>
      <c r="O4054">
        <v>1408050316</v>
      </c>
      <c r="P4054" s="8">
        <f t="shared" si="631"/>
        <v>41865.878657407404</v>
      </c>
      <c r="Q4054" s="8">
        <f t="shared" si="635"/>
        <v>41865</v>
      </c>
      <c r="R4054" s="9">
        <f t="shared" si="636"/>
        <v>0.87865740740380716</v>
      </c>
      <c r="S4054" t="b">
        <v>0</v>
      </c>
      <c r="T4054">
        <v>13</v>
      </c>
      <c r="U4054" t="str">
        <f t="shared" si="637"/>
        <v/>
      </c>
      <c r="V4054">
        <f t="shared" si="638"/>
        <v>13</v>
      </c>
      <c r="W4054" t="b">
        <v>0</v>
      </c>
      <c r="X4054" t="s">
        <v>8269</v>
      </c>
      <c r="Y4054" s="3">
        <f t="shared" si="639"/>
        <v>0.37533333333333335</v>
      </c>
      <c r="Z4054" s="4">
        <f t="shared" si="632"/>
        <v>86.615384615384613</v>
      </c>
      <c r="AA4054" t="s">
        <v>8313</v>
      </c>
      <c r="AB4054" t="s">
        <v>8314</v>
      </c>
      <c r="AC4054">
        <f>1</f>
        <v>1</v>
      </c>
    </row>
    <row r="4055" spans="1:29" ht="43.2" x14ac:dyDescent="0.3">
      <c r="A4055">
        <v>4053</v>
      </c>
      <c r="B4055" s="1" t="s">
        <v>4049</v>
      </c>
      <c r="C4055" s="1" t="s">
        <v>8157</v>
      </c>
      <c r="D4055">
        <v>500</v>
      </c>
      <c r="E4055">
        <f>VLOOKUP(D4055,LU_A!$C$2:$D$13,1,TRUE)</f>
        <v>0</v>
      </c>
      <c r="F4055" t="str">
        <f>VLOOKUP($D4055,LU_A!$C$2:$D$13,2,TRUE)</f>
        <v>SmA</v>
      </c>
      <c r="G4055">
        <v>110</v>
      </c>
      <c r="H4055" t="s">
        <v>8221</v>
      </c>
      <c r="I4055" t="s">
        <v>8225</v>
      </c>
      <c r="J4055" t="s">
        <v>8247</v>
      </c>
      <c r="K4055">
        <v>1416081600</v>
      </c>
      <c r="L4055" s="8">
        <f t="shared" si="630"/>
        <v>41958.833333333328</v>
      </c>
      <c r="M4055" s="8">
        <f t="shared" si="633"/>
        <v>41958</v>
      </c>
      <c r="N4055" s="9">
        <f t="shared" si="634"/>
        <v>0.83333333332848269</v>
      </c>
      <c r="O4055">
        <v>1413477228</v>
      </c>
      <c r="P4055" s="8">
        <f t="shared" si="631"/>
        <v>41928.690138888887</v>
      </c>
      <c r="Q4055" s="8">
        <f t="shared" si="635"/>
        <v>41928</v>
      </c>
      <c r="R4055" s="9">
        <f t="shared" si="636"/>
        <v>0.69013888888730435</v>
      </c>
      <c r="S4055" t="b">
        <v>0</v>
      </c>
      <c r="T4055">
        <v>2</v>
      </c>
      <c r="U4055" t="str">
        <f t="shared" si="637"/>
        <v/>
      </c>
      <c r="V4055">
        <f t="shared" si="638"/>
        <v>2</v>
      </c>
      <c r="W4055" t="b">
        <v>0</v>
      </c>
      <c r="X4055" t="s">
        <v>8269</v>
      </c>
      <c r="Y4055" s="3">
        <f t="shared" si="639"/>
        <v>0.22</v>
      </c>
      <c r="Z4055" s="4">
        <f t="shared" si="632"/>
        <v>55</v>
      </c>
      <c r="AA4055" t="s">
        <v>8313</v>
      </c>
      <c r="AB4055" t="s">
        <v>8314</v>
      </c>
      <c r="AC4055">
        <f>1</f>
        <v>1</v>
      </c>
    </row>
    <row r="4056" spans="1:29" ht="43.2" x14ac:dyDescent="0.3">
      <c r="A4056">
        <v>4054</v>
      </c>
      <c r="B4056" s="1" t="s">
        <v>4050</v>
      </c>
      <c r="C4056" s="1" t="s">
        <v>8158</v>
      </c>
      <c r="D4056">
        <v>8880</v>
      </c>
      <c r="E4056">
        <f>VLOOKUP(D4056,LU_A!$C$2:$D$13,1,TRUE)</f>
        <v>5000</v>
      </c>
      <c r="F4056" t="str">
        <f>VLOOKUP($D4056,LU_A!$C$2:$D$13,2,TRUE)</f>
        <v>SmC</v>
      </c>
      <c r="G4056">
        <v>0</v>
      </c>
      <c r="H4056" t="s">
        <v>8221</v>
      </c>
      <c r="I4056" t="s">
        <v>8224</v>
      </c>
      <c r="J4056" t="s">
        <v>8246</v>
      </c>
      <c r="K4056">
        <v>1475294400</v>
      </c>
      <c r="L4056" s="8">
        <f t="shared" si="630"/>
        <v>42644.166666666672</v>
      </c>
      <c r="M4056" s="8">
        <f t="shared" si="633"/>
        <v>42644</v>
      </c>
      <c r="N4056" s="9">
        <f t="shared" si="634"/>
        <v>0.16666666667151731</v>
      </c>
      <c r="O4056">
        <v>1472674285</v>
      </c>
      <c r="P4056" s="8">
        <f t="shared" si="631"/>
        <v>42613.841261574074</v>
      </c>
      <c r="Q4056" s="8">
        <f t="shared" si="635"/>
        <v>42613</v>
      </c>
      <c r="R4056" s="9">
        <f t="shared" si="636"/>
        <v>0.84126157407445135</v>
      </c>
      <c r="S4056" t="b">
        <v>0</v>
      </c>
      <c r="T4056">
        <v>0</v>
      </c>
      <c r="U4056" t="str">
        <f t="shared" si="637"/>
        <v/>
      </c>
      <c r="V4056">
        <f t="shared" si="638"/>
        <v>0</v>
      </c>
      <c r="W4056" t="b">
        <v>0</v>
      </c>
      <c r="X4056" t="s">
        <v>8269</v>
      </c>
      <c r="Y4056" s="3">
        <f t="shared" si="639"/>
        <v>0</v>
      </c>
      <c r="Z4056" s="4" t="str">
        <f t="shared" si="632"/>
        <v xml:space="preserve"> </v>
      </c>
      <c r="AA4056" t="s">
        <v>8313</v>
      </c>
      <c r="AB4056" t="s">
        <v>8314</v>
      </c>
      <c r="AC4056">
        <f>1</f>
        <v>1</v>
      </c>
    </row>
    <row r="4057" spans="1:29" ht="43.2" x14ac:dyDescent="0.3">
      <c r="A4057">
        <v>4055</v>
      </c>
      <c r="B4057" s="1" t="s">
        <v>4051</v>
      </c>
      <c r="C4057" s="1" t="s">
        <v>8159</v>
      </c>
      <c r="D4057">
        <v>5000</v>
      </c>
      <c r="E4057">
        <f>VLOOKUP(D4057,LU_A!$C$2:$D$13,1,TRUE)</f>
        <v>5000</v>
      </c>
      <c r="F4057" t="str">
        <f>VLOOKUP($D4057,LU_A!$C$2:$D$13,2,TRUE)</f>
        <v>SmC</v>
      </c>
      <c r="G4057">
        <v>881</v>
      </c>
      <c r="H4057" t="s">
        <v>8221</v>
      </c>
      <c r="I4057" t="s">
        <v>8225</v>
      </c>
      <c r="J4057" t="s">
        <v>8247</v>
      </c>
      <c r="K4057">
        <v>1403192031</v>
      </c>
      <c r="L4057" s="8">
        <f t="shared" si="630"/>
        <v>41809.648506944446</v>
      </c>
      <c r="M4057" s="8">
        <f t="shared" si="633"/>
        <v>41809</v>
      </c>
      <c r="N4057" s="9">
        <f t="shared" si="634"/>
        <v>0.648506944446126</v>
      </c>
      <c r="O4057">
        <v>1400600031</v>
      </c>
      <c r="P4057" s="8">
        <f t="shared" si="631"/>
        <v>41779.648506944446</v>
      </c>
      <c r="Q4057" s="8">
        <f t="shared" si="635"/>
        <v>41779</v>
      </c>
      <c r="R4057" s="9">
        <f t="shared" si="636"/>
        <v>0.648506944446126</v>
      </c>
      <c r="S4057" t="b">
        <v>0</v>
      </c>
      <c r="T4057">
        <v>21</v>
      </c>
      <c r="U4057" t="str">
        <f t="shared" si="637"/>
        <v/>
      </c>
      <c r="V4057">
        <f t="shared" si="638"/>
        <v>21</v>
      </c>
      <c r="W4057" t="b">
        <v>0</v>
      </c>
      <c r="X4057" t="s">
        <v>8269</v>
      </c>
      <c r="Y4057" s="3">
        <f t="shared" si="639"/>
        <v>0.1762</v>
      </c>
      <c r="Z4057" s="4">
        <f t="shared" si="632"/>
        <v>41.952380952380949</v>
      </c>
      <c r="AA4057" t="s">
        <v>8313</v>
      </c>
      <c r="AB4057" t="s">
        <v>8314</v>
      </c>
      <c r="AC4057">
        <f>1</f>
        <v>1</v>
      </c>
    </row>
    <row r="4058" spans="1:29" ht="43.2" x14ac:dyDescent="0.3">
      <c r="A4058">
        <v>4056</v>
      </c>
      <c r="B4058" s="1" t="s">
        <v>4052</v>
      </c>
      <c r="C4058" s="1" t="s">
        <v>8160</v>
      </c>
      <c r="D4058">
        <v>1500</v>
      </c>
      <c r="E4058">
        <f>VLOOKUP(D4058,LU_A!$C$2:$D$13,1,TRUE)</f>
        <v>1000</v>
      </c>
      <c r="F4058" t="str">
        <f>VLOOKUP($D4058,LU_A!$C$2:$D$13,2,TRUE)</f>
        <v>SmB</v>
      </c>
      <c r="G4058">
        <v>795</v>
      </c>
      <c r="H4058" t="s">
        <v>8221</v>
      </c>
      <c r="I4058" t="s">
        <v>8224</v>
      </c>
      <c r="J4058" t="s">
        <v>8246</v>
      </c>
      <c r="K4058">
        <v>1467575940</v>
      </c>
      <c r="L4058" s="8">
        <f t="shared" si="630"/>
        <v>42554.832638888889</v>
      </c>
      <c r="M4058" s="8">
        <f t="shared" si="633"/>
        <v>42554</v>
      </c>
      <c r="N4058" s="9">
        <f t="shared" si="634"/>
        <v>0.83263888888905058</v>
      </c>
      <c r="O4058">
        <v>1465856639</v>
      </c>
      <c r="P4058" s="8">
        <f t="shared" si="631"/>
        <v>42534.933321759265</v>
      </c>
      <c r="Q4058" s="8">
        <f t="shared" si="635"/>
        <v>42534</v>
      </c>
      <c r="R4058" s="9">
        <f t="shared" si="636"/>
        <v>0.93332175926479977</v>
      </c>
      <c r="S4058" t="b">
        <v>0</v>
      </c>
      <c r="T4058">
        <v>9</v>
      </c>
      <c r="U4058" t="str">
        <f t="shared" si="637"/>
        <v/>
      </c>
      <c r="V4058">
        <f t="shared" si="638"/>
        <v>9</v>
      </c>
      <c r="W4058" t="b">
        <v>0</v>
      </c>
      <c r="X4058" t="s">
        <v>8269</v>
      </c>
      <c r="Y4058" s="3">
        <f t="shared" si="639"/>
        <v>0.53</v>
      </c>
      <c r="Z4058" s="4">
        <f t="shared" si="632"/>
        <v>88.333333333333329</v>
      </c>
      <c r="AA4058" t="s">
        <v>8313</v>
      </c>
      <c r="AB4058" t="s">
        <v>8314</v>
      </c>
      <c r="AC4058">
        <f>1</f>
        <v>1</v>
      </c>
    </row>
    <row r="4059" spans="1:29" ht="57.6" x14ac:dyDescent="0.3">
      <c r="A4059">
        <v>4057</v>
      </c>
      <c r="B4059" s="1" t="s">
        <v>4053</v>
      </c>
      <c r="C4059" s="1" t="s">
        <v>8161</v>
      </c>
      <c r="D4059">
        <v>3500</v>
      </c>
      <c r="E4059">
        <f>VLOOKUP(D4059,LU_A!$C$2:$D$13,1,TRUE)</f>
        <v>1000</v>
      </c>
      <c r="F4059" t="str">
        <f>VLOOKUP($D4059,LU_A!$C$2:$D$13,2,TRUE)</f>
        <v>SmB</v>
      </c>
      <c r="G4059">
        <v>775</v>
      </c>
      <c r="H4059" t="s">
        <v>8221</v>
      </c>
      <c r="I4059" t="s">
        <v>8225</v>
      </c>
      <c r="J4059" t="s">
        <v>8247</v>
      </c>
      <c r="K4059">
        <v>1448492400</v>
      </c>
      <c r="L4059" s="8">
        <f t="shared" si="630"/>
        <v>42333.958333333328</v>
      </c>
      <c r="M4059" s="8">
        <f t="shared" si="633"/>
        <v>42333</v>
      </c>
      <c r="N4059" s="9">
        <f t="shared" si="634"/>
        <v>0.95833333332848269</v>
      </c>
      <c r="O4059">
        <v>1446506080</v>
      </c>
      <c r="P4059" s="8">
        <f t="shared" si="631"/>
        <v>42310.968518518523</v>
      </c>
      <c r="Q4059" s="8">
        <f t="shared" si="635"/>
        <v>42310</v>
      </c>
      <c r="R4059" s="9">
        <f t="shared" si="636"/>
        <v>0.96851851852261461</v>
      </c>
      <c r="S4059" t="b">
        <v>0</v>
      </c>
      <c r="T4059">
        <v>6</v>
      </c>
      <c r="U4059" t="str">
        <f t="shared" si="637"/>
        <v/>
      </c>
      <c r="V4059">
        <f t="shared" si="638"/>
        <v>6</v>
      </c>
      <c r="W4059" t="b">
        <v>0</v>
      </c>
      <c r="X4059" t="s">
        <v>8269</v>
      </c>
      <c r="Y4059" s="3">
        <f t="shared" si="639"/>
        <v>0.22142857142857142</v>
      </c>
      <c r="Z4059" s="4">
        <f t="shared" si="632"/>
        <v>129.16666666666666</v>
      </c>
      <c r="AA4059" t="s">
        <v>8313</v>
      </c>
      <c r="AB4059" t="s">
        <v>8314</v>
      </c>
      <c r="AC4059">
        <f>1</f>
        <v>1</v>
      </c>
    </row>
    <row r="4060" spans="1:29" ht="43.2" x14ac:dyDescent="0.3">
      <c r="A4060">
        <v>4058</v>
      </c>
      <c r="B4060" s="1" t="s">
        <v>4054</v>
      </c>
      <c r="C4060" s="1" t="s">
        <v>8162</v>
      </c>
      <c r="D4060">
        <v>3750</v>
      </c>
      <c r="E4060">
        <f>VLOOKUP(D4060,LU_A!$C$2:$D$13,1,TRUE)</f>
        <v>1000</v>
      </c>
      <c r="F4060" t="str">
        <f>VLOOKUP($D4060,LU_A!$C$2:$D$13,2,TRUE)</f>
        <v>SmB</v>
      </c>
      <c r="G4060">
        <v>95</v>
      </c>
      <c r="H4060" t="s">
        <v>8221</v>
      </c>
      <c r="I4060" t="s">
        <v>8224</v>
      </c>
      <c r="J4060" t="s">
        <v>8246</v>
      </c>
      <c r="K4060">
        <v>1459483140</v>
      </c>
      <c r="L4060" s="8">
        <f t="shared" si="630"/>
        <v>42461.165972222225</v>
      </c>
      <c r="M4060" s="8">
        <f t="shared" si="633"/>
        <v>42461</v>
      </c>
      <c r="N4060" s="9">
        <f t="shared" si="634"/>
        <v>0.16597222222480923</v>
      </c>
      <c r="O4060">
        <v>1458178044</v>
      </c>
      <c r="P4060" s="8">
        <f t="shared" si="631"/>
        <v>42446.060694444444</v>
      </c>
      <c r="Q4060" s="8">
        <f t="shared" si="635"/>
        <v>42446</v>
      </c>
      <c r="R4060" s="9">
        <f t="shared" si="636"/>
        <v>6.0694444444379769E-2</v>
      </c>
      <c r="S4060" t="b">
        <v>0</v>
      </c>
      <c r="T4060">
        <v>4</v>
      </c>
      <c r="U4060" t="str">
        <f t="shared" si="637"/>
        <v/>
      </c>
      <c r="V4060">
        <f t="shared" si="638"/>
        <v>4</v>
      </c>
      <c r="W4060" t="b">
        <v>0</v>
      </c>
      <c r="X4060" t="s">
        <v>8269</v>
      </c>
      <c r="Y4060" s="3">
        <f t="shared" si="639"/>
        <v>2.5333333333333333E-2</v>
      </c>
      <c r="Z4060" s="4">
        <f t="shared" si="632"/>
        <v>23.75</v>
      </c>
      <c r="AA4060" t="s">
        <v>8313</v>
      </c>
      <c r="AB4060" t="s">
        <v>8314</v>
      </c>
      <c r="AC4060">
        <f>1</f>
        <v>1</v>
      </c>
    </row>
    <row r="4061" spans="1:29" ht="43.2" x14ac:dyDescent="0.3">
      <c r="A4061">
        <v>4059</v>
      </c>
      <c r="B4061" s="1" t="s">
        <v>4055</v>
      </c>
      <c r="C4061" s="1" t="s">
        <v>8163</v>
      </c>
      <c r="D4061">
        <v>10000</v>
      </c>
      <c r="E4061">
        <f>VLOOKUP(D4061,LU_A!$C$2:$D$13,1,TRUE)</f>
        <v>10000</v>
      </c>
      <c r="F4061" t="str">
        <f>VLOOKUP($D4061,LU_A!$C$2:$D$13,2,TRUE)</f>
        <v>SmD</v>
      </c>
      <c r="G4061">
        <v>250</v>
      </c>
      <c r="H4061" t="s">
        <v>8221</v>
      </c>
      <c r="I4061" t="s">
        <v>8229</v>
      </c>
      <c r="J4061" t="s">
        <v>8251</v>
      </c>
      <c r="K4061">
        <v>1410836400</v>
      </c>
      <c r="L4061" s="8">
        <f t="shared" si="630"/>
        <v>41898.125</v>
      </c>
      <c r="M4061" s="8">
        <f t="shared" si="633"/>
        <v>41898</v>
      </c>
      <c r="N4061" s="9">
        <f t="shared" si="634"/>
        <v>0.125</v>
      </c>
      <c r="O4061">
        <v>1408116152</v>
      </c>
      <c r="P4061" s="8">
        <f t="shared" si="631"/>
        <v>41866.640648148146</v>
      </c>
      <c r="Q4061" s="8">
        <f t="shared" si="635"/>
        <v>41866</v>
      </c>
      <c r="R4061" s="9">
        <f t="shared" si="636"/>
        <v>0.64064814814628335</v>
      </c>
      <c r="S4061" t="b">
        <v>0</v>
      </c>
      <c r="T4061">
        <v>7</v>
      </c>
      <c r="U4061" t="str">
        <f t="shared" si="637"/>
        <v/>
      </c>
      <c r="V4061">
        <f t="shared" si="638"/>
        <v>7</v>
      </c>
      <c r="W4061" t="b">
        <v>0</v>
      </c>
      <c r="X4061" t="s">
        <v>8269</v>
      </c>
      <c r="Y4061" s="3">
        <f t="shared" si="639"/>
        <v>2.5000000000000001E-2</v>
      </c>
      <c r="Z4061" s="4">
        <f t="shared" si="632"/>
        <v>35.714285714285715</v>
      </c>
      <c r="AA4061" t="s">
        <v>8313</v>
      </c>
      <c r="AB4061" t="s">
        <v>8314</v>
      </c>
      <c r="AC4061">
        <f>1</f>
        <v>1</v>
      </c>
    </row>
    <row r="4062" spans="1:29" ht="57.6" x14ac:dyDescent="0.3">
      <c r="A4062">
        <v>4060</v>
      </c>
      <c r="B4062" s="1" t="s">
        <v>4056</v>
      </c>
      <c r="C4062" s="1" t="s">
        <v>8164</v>
      </c>
      <c r="D4062">
        <v>10000</v>
      </c>
      <c r="E4062">
        <f>VLOOKUP(D4062,LU_A!$C$2:$D$13,1,TRUE)</f>
        <v>10000</v>
      </c>
      <c r="F4062" t="str">
        <f>VLOOKUP($D4062,LU_A!$C$2:$D$13,2,TRUE)</f>
        <v>SmD</v>
      </c>
      <c r="G4062">
        <v>285</v>
      </c>
      <c r="H4062" t="s">
        <v>8221</v>
      </c>
      <c r="I4062" t="s">
        <v>8229</v>
      </c>
      <c r="J4062" t="s">
        <v>8251</v>
      </c>
      <c r="K4062">
        <v>1403539200</v>
      </c>
      <c r="L4062" s="8">
        <f t="shared" si="630"/>
        <v>41813.666666666664</v>
      </c>
      <c r="M4062" s="8">
        <f t="shared" si="633"/>
        <v>41813</v>
      </c>
      <c r="N4062" s="9">
        <f t="shared" si="634"/>
        <v>0.66666666666424135</v>
      </c>
      <c r="O4062">
        <v>1400604056</v>
      </c>
      <c r="P4062" s="8">
        <f t="shared" si="631"/>
        <v>41779.695092592592</v>
      </c>
      <c r="Q4062" s="8">
        <f t="shared" si="635"/>
        <v>41779</v>
      </c>
      <c r="R4062" s="9">
        <f t="shared" si="636"/>
        <v>0.69509259259211831</v>
      </c>
      <c r="S4062" t="b">
        <v>0</v>
      </c>
      <c r="T4062">
        <v>5</v>
      </c>
      <c r="U4062" t="str">
        <f t="shared" si="637"/>
        <v/>
      </c>
      <c r="V4062">
        <f t="shared" si="638"/>
        <v>5</v>
      </c>
      <c r="W4062" t="b">
        <v>0</v>
      </c>
      <c r="X4062" t="s">
        <v>8269</v>
      </c>
      <c r="Y4062" s="3">
        <f t="shared" si="639"/>
        <v>2.8500000000000001E-2</v>
      </c>
      <c r="Z4062" s="4">
        <f t="shared" si="632"/>
        <v>57</v>
      </c>
      <c r="AA4062" t="s">
        <v>8313</v>
      </c>
      <c r="AB4062" t="s">
        <v>8314</v>
      </c>
      <c r="AC4062">
        <f>1</f>
        <v>1</v>
      </c>
    </row>
    <row r="4063" spans="1:29" ht="43.2" x14ac:dyDescent="0.3">
      <c r="A4063">
        <v>4061</v>
      </c>
      <c r="B4063" s="1" t="s">
        <v>4057</v>
      </c>
      <c r="C4063" s="1" t="s">
        <v>8165</v>
      </c>
      <c r="D4063">
        <v>525</v>
      </c>
      <c r="E4063">
        <f>VLOOKUP(D4063,LU_A!$C$2:$D$13,1,TRUE)</f>
        <v>0</v>
      </c>
      <c r="F4063" t="str">
        <f>VLOOKUP($D4063,LU_A!$C$2:$D$13,2,TRUE)</f>
        <v>SmA</v>
      </c>
      <c r="G4063">
        <v>0</v>
      </c>
      <c r="H4063" t="s">
        <v>8221</v>
      </c>
      <c r="I4063" t="s">
        <v>8224</v>
      </c>
      <c r="J4063" t="s">
        <v>8246</v>
      </c>
      <c r="K4063">
        <v>1461205423</v>
      </c>
      <c r="L4063" s="8">
        <f t="shared" si="630"/>
        <v>42481.099803240737</v>
      </c>
      <c r="M4063" s="8">
        <f t="shared" si="633"/>
        <v>42481</v>
      </c>
      <c r="N4063" s="9">
        <f t="shared" si="634"/>
        <v>9.9803240736946464E-2</v>
      </c>
      <c r="O4063">
        <v>1456025023</v>
      </c>
      <c r="P4063" s="8">
        <f t="shared" si="631"/>
        <v>42421.141469907408</v>
      </c>
      <c r="Q4063" s="8">
        <f t="shared" si="635"/>
        <v>42421</v>
      </c>
      <c r="R4063" s="9">
        <f t="shared" si="636"/>
        <v>0.14146990740846377</v>
      </c>
      <c r="S4063" t="b">
        <v>0</v>
      </c>
      <c r="T4063">
        <v>0</v>
      </c>
      <c r="U4063" t="str">
        <f t="shared" si="637"/>
        <v/>
      </c>
      <c r="V4063">
        <f t="shared" si="638"/>
        <v>0</v>
      </c>
      <c r="W4063" t="b">
        <v>0</v>
      </c>
      <c r="X4063" t="s">
        <v>8269</v>
      </c>
      <c r="Y4063" s="3">
        <f t="shared" si="639"/>
        <v>0</v>
      </c>
      <c r="Z4063" s="4" t="str">
        <f t="shared" si="632"/>
        <v xml:space="preserve"> </v>
      </c>
      <c r="AA4063" t="s">
        <v>8313</v>
      </c>
      <c r="AB4063" t="s">
        <v>8314</v>
      </c>
      <c r="AC4063">
        <f>1</f>
        <v>1</v>
      </c>
    </row>
    <row r="4064" spans="1:29" ht="43.2" x14ac:dyDescent="0.3">
      <c r="A4064">
        <v>4062</v>
      </c>
      <c r="B4064" s="1" t="s">
        <v>4058</v>
      </c>
      <c r="C4064" s="1" t="s">
        <v>8166</v>
      </c>
      <c r="D4064">
        <v>20000</v>
      </c>
      <c r="E4064">
        <f>VLOOKUP(D4064,LU_A!$C$2:$D$13,1,TRUE)</f>
        <v>20000</v>
      </c>
      <c r="F4064" t="str">
        <f>VLOOKUP($D4064,LU_A!$C$2:$D$13,2,TRUE)</f>
        <v>MedB</v>
      </c>
      <c r="G4064">
        <v>490</v>
      </c>
      <c r="H4064" t="s">
        <v>8221</v>
      </c>
      <c r="I4064" t="s">
        <v>8224</v>
      </c>
      <c r="J4064" t="s">
        <v>8246</v>
      </c>
      <c r="K4064">
        <v>1467481468</v>
      </c>
      <c r="L4064" s="8">
        <f t="shared" si="630"/>
        <v>42553.739212962959</v>
      </c>
      <c r="M4064" s="8">
        <f t="shared" si="633"/>
        <v>42553</v>
      </c>
      <c r="N4064" s="9">
        <f t="shared" si="634"/>
        <v>0.73921296295884531</v>
      </c>
      <c r="O4064">
        <v>1464889468</v>
      </c>
      <c r="P4064" s="8">
        <f t="shared" si="631"/>
        <v>42523.739212962959</v>
      </c>
      <c r="Q4064" s="8">
        <f t="shared" si="635"/>
        <v>42523</v>
      </c>
      <c r="R4064" s="9">
        <f t="shared" si="636"/>
        <v>0.73921296295884531</v>
      </c>
      <c r="S4064" t="b">
        <v>0</v>
      </c>
      <c r="T4064">
        <v>3</v>
      </c>
      <c r="U4064" t="str">
        <f t="shared" si="637"/>
        <v/>
      </c>
      <c r="V4064">
        <f t="shared" si="638"/>
        <v>3</v>
      </c>
      <c r="W4064" t="b">
        <v>0</v>
      </c>
      <c r="X4064" t="s">
        <v>8269</v>
      </c>
      <c r="Y4064" s="3">
        <f t="shared" si="639"/>
        <v>2.4500000000000001E-2</v>
      </c>
      <c r="Z4064" s="4">
        <f t="shared" si="632"/>
        <v>163.33333333333334</v>
      </c>
      <c r="AA4064" t="s">
        <v>8313</v>
      </c>
      <c r="AB4064" t="s">
        <v>8314</v>
      </c>
      <c r="AC4064">
        <f>1</f>
        <v>1</v>
      </c>
    </row>
    <row r="4065" spans="1:29" ht="43.2" x14ac:dyDescent="0.3">
      <c r="A4065">
        <v>4063</v>
      </c>
      <c r="B4065" s="1" t="s">
        <v>4059</v>
      </c>
      <c r="C4065" s="1" t="s">
        <v>8167</v>
      </c>
      <c r="D4065">
        <v>9500</v>
      </c>
      <c r="E4065">
        <f>VLOOKUP(D4065,LU_A!$C$2:$D$13,1,TRUE)</f>
        <v>5000</v>
      </c>
      <c r="F4065" t="str">
        <f>VLOOKUP($D4065,LU_A!$C$2:$D$13,2,TRUE)</f>
        <v>SmC</v>
      </c>
      <c r="G4065">
        <v>135</v>
      </c>
      <c r="H4065" t="s">
        <v>8221</v>
      </c>
      <c r="I4065" t="s">
        <v>8225</v>
      </c>
      <c r="J4065" t="s">
        <v>8247</v>
      </c>
      <c r="K4065">
        <v>1403886084</v>
      </c>
      <c r="L4065" s="8">
        <f t="shared" si="630"/>
        <v>41817.681527777779</v>
      </c>
      <c r="M4065" s="8">
        <f t="shared" si="633"/>
        <v>41817</v>
      </c>
      <c r="N4065" s="9">
        <f t="shared" si="634"/>
        <v>0.68152777777868323</v>
      </c>
      <c r="O4065">
        <v>1401294084</v>
      </c>
      <c r="P4065" s="8">
        <f t="shared" si="631"/>
        <v>41787.681527777779</v>
      </c>
      <c r="Q4065" s="8">
        <f t="shared" si="635"/>
        <v>41787</v>
      </c>
      <c r="R4065" s="9">
        <f t="shared" si="636"/>
        <v>0.68152777777868323</v>
      </c>
      <c r="S4065" t="b">
        <v>0</v>
      </c>
      <c r="T4065">
        <v>9</v>
      </c>
      <c r="U4065" t="str">
        <f t="shared" si="637"/>
        <v/>
      </c>
      <c r="V4065">
        <f t="shared" si="638"/>
        <v>9</v>
      </c>
      <c r="W4065" t="b">
        <v>0</v>
      </c>
      <c r="X4065" t="s">
        <v>8269</v>
      </c>
      <c r="Y4065" s="3">
        <f t="shared" si="639"/>
        <v>1.4210526315789474E-2</v>
      </c>
      <c r="Z4065" s="4">
        <f t="shared" si="632"/>
        <v>15</v>
      </c>
      <c r="AA4065" t="s">
        <v>8313</v>
      </c>
      <c r="AB4065" t="s">
        <v>8314</v>
      </c>
      <c r="AC4065">
        <f>1</f>
        <v>1</v>
      </c>
    </row>
    <row r="4066" spans="1:29" ht="43.2" x14ac:dyDescent="0.3">
      <c r="A4066">
        <v>4064</v>
      </c>
      <c r="B4066" s="1" t="s">
        <v>4060</v>
      </c>
      <c r="C4066" s="1" t="s">
        <v>8168</v>
      </c>
      <c r="D4066">
        <v>2000</v>
      </c>
      <c r="E4066">
        <f>VLOOKUP(D4066,LU_A!$C$2:$D$13,1,TRUE)</f>
        <v>1000</v>
      </c>
      <c r="F4066" t="str">
        <f>VLOOKUP($D4066,LU_A!$C$2:$D$13,2,TRUE)</f>
        <v>SmB</v>
      </c>
      <c r="G4066">
        <v>385</v>
      </c>
      <c r="H4066" t="s">
        <v>8221</v>
      </c>
      <c r="I4066" t="s">
        <v>8226</v>
      </c>
      <c r="J4066" t="s">
        <v>8248</v>
      </c>
      <c r="K4066">
        <v>1430316426</v>
      </c>
      <c r="L4066" s="8">
        <f t="shared" si="630"/>
        <v>42123.588263888887</v>
      </c>
      <c r="M4066" s="8">
        <f t="shared" si="633"/>
        <v>42123</v>
      </c>
      <c r="N4066" s="9">
        <f t="shared" si="634"/>
        <v>0.58826388888701331</v>
      </c>
      <c r="O4066">
        <v>1427724426</v>
      </c>
      <c r="P4066" s="8">
        <f t="shared" si="631"/>
        <v>42093.588263888887</v>
      </c>
      <c r="Q4066" s="8">
        <f t="shared" si="635"/>
        <v>42093</v>
      </c>
      <c r="R4066" s="9">
        <f t="shared" si="636"/>
        <v>0.58826388888701331</v>
      </c>
      <c r="S4066" t="b">
        <v>0</v>
      </c>
      <c r="T4066">
        <v>6</v>
      </c>
      <c r="U4066" t="str">
        <f t="shared" si="637"/>
        <v/>
      </c>
      <c r="V4066">
        <f t="shared" si="638"/>
        <v>6</v>
      </c>
      <c r="W4066" t="b">
        <v>0</v>
      </c>
      <c r="X4066" t="s">
        <v>8269</v>
      </c>
      <c r="Y4066" s="3">
        <f t="shared" si="639"/>
        <v>0.1925</v>
      </c>
      <c r="Z4066" s="4">
        <f t="shared" si="632"/>
        <v>64.166666666666671</v>
      </c>
      <c r="AA4066" t="s">
        <v>8313</v>
      </c>
      <c r="AB4066" t="s">
        <v>8314</v>
      </c>
      <c r="AC4066">
        <f>1</f>
        <v>1</v>
      </c>
    </row>
    <row r="4067" spans="1:29" ht="28.8" x14ac:dyDescent="0.3">
      <c r="A4067">
        <v>4065</v>
      </c>
      <c r="B4067" s="1" t="s">
        <v>4061</v>
      </c>
      <c r="C4067" s="1" t="s">
        <v>8169</v>
      </c>
      <c r="D4067">
        <v>4000</v>
      </c>
      <c r="E4067">
        <f>VLOOKUP(D4067,LU_A!$C$2:$D$13,1,TRUE)</f>
        <v>1000</v>
      </c>
      <c r="F4067" t="str">
        <f>VLOOKUP($D4067,LU_A!$C$2:$D$13,2,TRUE)</f>
        <v>SmB</v>
      </c>
      <c r="G4067">
        <v>27</v>
      </c>
      <c r="H4067" t="s">
        <v>8221</v>
      </c>
      <c r="I4067" t="s">
        <v>8224</v>
      </c>
      <c r="J4067" t="s">
        <v>8246</v>
      </c>
      <c r="K4067">
        <v>1407883811</v>
      </c>
      <c r="L4067" s="8">
        <f t="shared" si="630"/>
        <v>41863.951516203706</v>
      </c>
      <c r="M4067" s="8">
        <f t="shared" si="633"/>
        <v>41863</v>
      </c>
      <c r="N4067" s="9">
        <f t="shared" si="634"/>
        <v>0.95151620370597811</v>
      </c>
      <c r="O4067">
        <v>1405291811</v>
      </c>
      <c r="P4067" s="8">
        <f t="shared" si="631"/>
        <v>41833.951516203706</v>
      </c>
      <c r="Q4067" s="8">
        <f t="shared" si="635"/>
        <v>41833</v>
      </c>
      <c r="R4067" s="9">
        <f t="shared" si="636"/>
        <v>0.95151620370597811</v>
      </c>
      <c r="S4067" t="b">
        <v>0</v>
      </c>
      <c r="T4067">
        <v>4</v>
      </c>
      <c r="U4067" t="str">
        <f t="shared" si="637"/>
        <v/>
      </c>
      <c r="V4067">
        <f t="shared" si="638"/>
        <v>4</v>
      </c>
      <c r="W4067" t="b">
        <v>0</v>
      </c>
      <c r="X4067" t="s">
        <v>8269</v>
      </c>
      <c r="Y4067" s="3">
        <f t="shared" si="639"/>
        <v>6.7499999999999999E-3</v>
      </c>
      <c r="Z4067" s="4">
        <f t="shared" si="632"/>
        <v>6.75</v>
      </c>
      <c r="AA4067" t="s">
        <v>8313</v>
      </c>
      <c r="AB4067" t="s">
        <v>8314</v>
      </c>
      <c r="AC4067">
        <f>1</f>
        <v>1</v>
      </c>
    </row>
    <row r="4068" spans="1:29" ht="57.6" x14ac:dyDescent="0.3">
      <c r="A4068">
        <v>4066</v>
      </c>
      <c r="B4068" s="1" t="s">
        <v>4062</v>
      </c>
      <c r="C4068" s="1" t="s">
        <v>8170</v>
      </c>
      <c r="D4068">
        <v>15000</v>
      </c>
      <c r="E4068">
        <f>VLOOKUP(D4068,LU_A!$C$2:$D$13,1,TRUE)</f>
        <v>15000</v>
      </c>
      <c r="F4068" t="str">
        <f>VLOOKUP($D4068,LU_A!$C$2:$D$13,2,TRUE)</f>
        <v>MedA</v>
      </c>
      <c r="G4068">
        <v>25</v>
      </c>
      <c r="H4068" t="s">
        <v>8221</v>
      </c>
      <c r="I4068" t="s">
        <v>8224</v>
      </c>
      <c r="J4068" t="s">
        <v>8246</v>
      </c>
      <c r="K4068">
        <v>1463619388</v>
      </c>
      <c r="L4068" s="8">
        <f t="shared" si="630"/>
        <v>42509.039212962962</v>
      </c>
      <c r="M4068" s="8">
        <f t="shared" si="633"/>
        <v>42509</v>
      </c>
      <c r="N4068" s="9">
        <f t="shared" si="634"/>
        <v>3.9212962961755693E-2</v>
      </c>
      <c r="O4068">
        <v>1461027388</v>
      </c>
      <c r="P4068" s="8">
        <f t="shared" si="631"/>
        <v>42479.039212962962</v>
      </c>
      <c r="Q4068" s="8">
        <f t="shared" si="635"/>
        <v>42479</v>
      </c>
      <c r="R4068" s="9">
        <f t="shared" si="636"/>
        <v>3.9212962961755693E-2</v>
      </c>
      <c r="S4068" t="b">
        <v>0</v>
      </c>
      <c r="T4068">
        <v>1</v>
      </c>
      <c r="U4068" t="str">
        <f t="shared" si="637"/>
        <v/>
      </c>
      <c r="V4068">
        <f t="shared" si="638"/>
        <v>1</v>
      </c>
      <c r="W4068" t="b">
        <v>0</v>
      </c>
      <c r="X4068" t="s">
        <v>8269</v>
      </c>
      <c r="Y4068" s="3">
        <f t="shared" si="639"/>
        <v>1.6666666666666668E-3</v>
      </c>
      <c r="Z4068" s="4">
        <f t="shared" si="632"/>
        <v>25</v>
      </c>
      <c r="AA4068" t="s">
        <v>8313</v>
      </c>
      <c r="AB4068" t="s">
        <v>8314</v>
      </c>
      <c r="AC4068">
        <f>1</f>
        <v>1</v>
      </c>
    </row>
    <row r="4069" spans="1:29" ht="43.2" x14ac:dyDescent="0.3">
      <c r="A4069">
        <v>4067</v>
      </c>
      <c r="B4069" s="1" t="s">
        <v>4063</v>
      </c>
      <c r="C4069" s="1" t="s">
        <v>7998</v>
      </c>
      <c r="D4069">
        <v>5000</v>
      </c>
      <c r="E4069">
        <f>VLOOKUP(D4069,LU_A!$C$2:$D$13,1,TRUE)</f>
        <v>5000</v>
      </c>
      <c r="F4069" t="str">
        <f>VLOOKUP($D4069,LU_A!$C$2:$D$13,2,TRUE)</f>
        <v>SmC</v>
      </c>
      <c r="G4069">
        <v>3045</v>
      </c>
      <c r="H4069" t="s">
        <v>8221</v>
      </c>
      <c r="I4069" t="s">
        <v>8224</v>
      </c>
      <c r="J4069" t="s">
        <v>8246</v>
      </c>
      <c r="K4069">
        <v>1443408550</v>
      </c>
      <c r="L4069" s="8">
        <f t="shared" si="630"/>
        <v>42275.117476851854</v>
      </c>
      <c r="M4069" s="8">
        <f t="shared" si="633"/>
        <v>42275</v>
      </c>
      <c r="N4069" s="9">
        <f t="shared" si="634"/>
        <v>0.11747685185400769</v>
      </c>
      <c r="O4069">
        <v>1439952550</v>
      </c>
      <c r="P4069" s="8">
        <f t="shared" si="631"/>
        <v>42235.117476851854</v>
      </c>
      <c r="Q4069" s="8">
        <f t="shared" si="635"/>
        <v>42235</v>
      </c>
      <c r="R4069" s="9">
        <f t="shared" si="636"/>
        <v>0.11747685185400769</v>
      </c>
      <c r="S4069" t="b">
        <v>0</v>
      </c>
      <c r="T4069">
        <v>17</v>
      </c>
      <c r="U4069" t="str">
        <f t="shared" si="637"/>
        <v/>
      </c>
      <c r="V4069">
        <f t="shared" si="638"/>
        <v>17</v>
      </c>
      <c r="W4069" t="b">
        <v>0</v>
      </c>
      <c r="X4069" t="s">
        <v>8269</v>
      </c>
      <c r="Y4069" s="3">
        <f t="shared" si="639"/>
        <v>0.60899999999999999</v>
      </c>
      <c r="Z4069" s="4">
        <f t="shared" si="632"/>
        <v>179.11764705882354</v>
      </c>
      <c r="AA4069" t="s">
        <v>8313</v>
      </c>
      <c r="AB4069" t="s">
        <v>8314</v>
      </c>
      <c r="AC4069">
        <f>1</f>
        <v>1</v>
      </c>
    </row>
    <row r="4070" spans="1:29" ht="43.2" x14ac:dyDescent="0.3">
      <c r="A4070">
        <v>4068</v>
      </c>
      <c r="B4070" s="1" t="s">
        <v>4064</v>
      </c>
      <c r="C4070" s="1" t="s">
        <v>8171</v>
      </c>
      <c r="D4070">
        <v>3495</v>
      </c>
      <c r="E4070">
        <f>VLOOKUP(D4070,LU_A!$C$2:$D$13,1,TRUE)</f>
        <v>1000</v>
      </c>
      <c r="F4070" t="str">
        <f>VLOOKUP($D4070,LU_A!$C$2:$D$13,2,TRUE)</f>
        <v>SmB</v>
      </c>
      <c r="G4070">
        <v>34.950000000000003</v>
      </c>
      <c r="H4070" t="s">
        <v>8221</v>
      </c>
      <c r="I4070" t="s">
        <v>8224</v>
      </c>
      <c r="J4070" t="s">
        <v>8246</v>
      </c>
      <c r="K4070">
        <v>1484348700</v>
      </c>
      <c r="L4070" s="8">
        <f t="shared" si="630"/>
        <v>42748.961805555555</v>
      </c>
      <c r="M4070" s="8">
        <f t="shared" si="633"/>
        <v>42748</v>
      </c>
      <c r="N4070" s="9">
        <f t="shared" si="634"/>
        <v>0.96180555555474712</v>
      </c>
      <c r="O4070">
        <v>1481756855</v>
      </c>
      <c r="P4070" s="8">
        <f t="shared" si="631"/>
        <v>42718.963599537034</v>
      </c>
      <c r="Q4070" s="8">
        <f t="shared" si="635"/>
        <v>42718</v>
      </c>
      <c r="R4070" s="9">
        <f t="shared" si="636"/>
        <v>0.96359953703358769</v>
      </c>
      <c r="S4070" t="b">
        <v>0</v>
      </c>
      <c r="T4070">
        <v>1</v>
      </c>
      <c r="U4070" t="str">
        <f t="shared" si="637"/>
        <v/>
      </c>
      <c r="V4070">
        <f t="shared" si="638"/>
        <v>1</v>
      </c>
      <c r="W4070" t="b">
        <v>0</v>
      </c>
      <c r="X4070" t="s">
        <v>8269</v>
      </c>
      <c r="Y4070" s="3">
        <f t="shared" si="639"/>
        <v>0.01</v>
      </c>
      <c r="Z4070" s="4">
        <f t="shared" si="632"/>
        <v>34.950000000000003</v>
      </c>
      <c r="AA4070" t="s">
        <v>8313</v>
      </c>
      <c r="AB4070" t="s">
        <v>8314</v>
      </c>
      <c r="AC4070">
        <f>1</f>
        <v>1</v>
      </c>
    </row>
    <row r="4071" spans="1:29" ht="43.2" x14ac:dyDescent="0.3">
      <c r="A4071">
        <v>4069</v>
      </c>
      <c r="B4071" s="1" t="s">
        <v>4065</v>
      </c>
      <c r="C4071" s="1" t="s">
        <v>8172</v>
      </c>
      <c r="D4071">
        <v>1250</v>
      </c>
      <c r="E4071">
        <f>VLOOKUP(D4071,LU_A!$C$2:$D$13,1,TRUE)</f>
        <v>1000</v>
      </c>
      <c r="F4071" t="str">
        <f>VLOOKUP($D4071,LU_A!$C$2:$D$13,2,TRUE)</f>
        <v>SmB</v>
      </c>
      <c r="G4071">
        <v>430</v>
      </c>
      <c r="H4071" t="s">
        <v>8221</v>
      </c>
      <c r="I4071" t="s">
        <v>8225</v>
      </c>
      <c r="J4071" t="s">
        <v>8247</v>
      </c>
      <c r="K4071">
        <v>1425124800</v>
      </c>
      <c r="L4071" s="8">
        <f t="shared" si="630"/>
        <v>42063.5</v>
      </c>
      <c r="M4071" s="8">
        <f t="shared" si="633"/>
        <v>42063</v>
      </c>
      <c r="N4071" s="9">
        <f t="shared" si="634"/>
        <v>0.5</v>
      </c>
      <c r="O4071">
        <v>1421596356</v>
      </c>
      <c r="P4071" s="8">
        <f t="shared" si="631"/>
        <v>42022.661527777775</v>
      </c>
      <c r="Q4071" s="8">
        <f t="shared" si="635"/>
        <v>42022</v>
      </c>
      <c r="R4071" s="9">
        <f t="shared" si="636"/>
        <v>0.66152777777460869</v>
      </c>
      <c r="S4071" t="b">
        <v>0</v>
      </c>
      <c r="T4071">
        <v>13</v>
      </c>
      <c r="U4071" t="str">
        <f t="shared" si="637"/>
        <v/>
      </c>
      <c r="V4071">
        <f t="shared" si="638"/>
        <v>13</v>
      </c>
      <c r="W4071" t="b">
        <v>0</v>
      </c>
      <c r="X4071" t="s">
        <v>8269</v>
      </c>
      <c r="Y4071" s="3">
        <f t="shared" si="639"/>
        <v>0.34399999999999997</v>
      </c>
      <c r="Z4071" s="4">
        <f t="shared" si="632"/>
        <v>33.07692307692308</v>
      </c>
      <c r="AA4071" t="s">
        <v>8313</v>
      </c>
      <c r="AB4071" t="s">
        <v>8314</v>
      </c>
      <c r="AC4071">
        <f>1</f>
        <v>1</v>
      </c>
    </row>
    <row r="4072" spans="1:29" ht="43.2" x14ac:dyDescent="0.3">
      <c r="A4072">
        <v>4070</v>
      </c>
      <c r="B4072" s="1" t="s">
        <v>4066</v>
      </c>
      <c r="C4072" s="1" t="s">
        <v>8173</v>
      </c>
      <c r="D4072">
        <v>1000</v>
      </c>
      <c r="E4072">
        <f>VLOOKUP(D4072,LU_A!$C$2:$D$13,1,TRUE)</f>
        <v>1000</v>
      </c>
      <c r="F4072" t="str">
        <f>VLOOKUP($D4072,LU_A!$C$2:$D$13,2,TRUE)</f>
        <v>SmB</v>
      </c>
      <c r="G4072">
        <v>165</v>
      </c>
      <c r="H4072" t="s">
        <v>8221</v>
      </c>
      <c r="I4072" t="s">
        <v>8224</v>
      </c>
      <c r="J4072" t="s">
        <v>8246</v>
      </c>
      <c r="K4072">
        <v>1425178800</v>
      </c>
      <c r="L4072" s="8">
        <f t="shared" si="630"/>
        <v>42064.125</v>
      </c>
      <c r="M4072" s="8">
        <f t="shared" si="633"/>
        <v>42064</v>
      </c>
      <c r="N4072" s="9">
        <f t="shared" si="634"/>
        <v>0.125</v>
      </c>
      <c r="O4072">
        <v>1422374420</v>
      </c>
      <c r="P4072" s="8">
        <f t="shared" si="631"/>
        <v>42031.666898148149</v>
      </c>
      <c r="Q4072" s="8">
        <f t="shared" si="635"/>
        <v>42031</v>
      </c>
      <c r="R4072" s="9">
        <f t="shared" si="636"/>
        <v>0.66689814814890269</v>
      </c>
      <c r="S4072" t="b">
        <v>0</v>
      </c>
      <c r="T4072">
        <v>6</v>
      </c>
      <c r="U4072" t="str">
        <f t="shared" si="637"/>
        <v/>
      </c>
      <c r="V4072">
        <f t="shared" si="638"/>
        <v>6</v>
      </c>
      <c r="W4072" t="b">
        <v>0</v>
      </c>
      <c r="X4072" t="s">
        <v>8269</v>
      </c>
      <c r="Y4072" s="3">
        <f t="shared" si="639"/>
        <v>0.16500000000000001</v>
      </c>
      <c r="Z4072" s="4">
        <f t="shared" si="632"/>
        <v>27.5</v>
      </c>
      <c r="AA4072" t="s">
        <v>8313</v>
      </c>
      <c r="AB4072" t="s">
        <v>8314</v>
      </c>
      <c r="AC4072">
        <f>1</f>
        <v>1</v>
      </c>
    </row>
    <row r="4073" spans="1:29" ht="57.6" x14ac:dyDescent="0.3">
      <c r="A4073">
        <v>4071</v>
      </c>
      <c r="B4073" s="1" t="s">
        <v>4067</v>
      </c>
      <c r="C4073" s="1" t="s">
        <v>8174</v>
      </c>
      <c r="D4073">
        <v>20000</v>
      </c>
      <c r="E4073">
        <f>VLOOKUP(D4073,LU_A!$C$2:$D$13,1,TRUE)</f>
        <v>20000</v>
      </c>
      <c r="F4073" t="str">
        <f>VLOOKUP($D4073,LU_A!$C$2:$D$13,2,TRUE)</f>
        <v>MedB</v>
      </c>
      <c r="G4073">
        <v>0</v>
      </c>
      <c r="H4073" t="s">
        <v>8221</v>
      </c>
      <c r="I4073" t="s">
        <v>8238</v>
      </c>
      <c r="J4073" t="s">
        <v>8256</v>
      </c>
      <c r="K4073">
        <v>1482779931</v>
      </c>
      <c r="L4073" s="8">
        <f t="shared" si="630"/>
        <v>42730.804756944446</v>
      </c>
      <c r="M4073" s="8">
        <f t="shared" si="633"/>
        <v>42730</v>
      </c>
      <c r="N4073" s="9">
        <f t="shared" si="634"/>
        <v>0.804756944446126</v>
      </c>
      <c r="O4073">
        <v>1480187931</v>
      </c>
      <c r="P4073" s="8">
        <f t="shared" si="631"/>
        <v>42700.804756944446</v>
      </c>
      <c r="Q4073" s="8">
        <f t="shared" si="635"/>
        <v>42700</v>
      </c>
      <c r="R4073" s="9">
        <f t="shared" si="636"/>
        <v>0.804756944446126</v>
      </c>
      <c r="S4073" t="b">
        <v>0</v>
      </c>
      <c r="T4073">
        <v>0</v>
      </c>
      <c r="U4073" t="str">
        <f t="shared" si="637"/>
        <v/>
      </c>
      <c r="V4073">
        <f t="shared" si="638"/>
        <v>0</v>
      </c>
      <c r="W4073" t="b">
        <v>0</v>
      </c>
      <c r="X4073" t="s">
        <v>8269</v>
      </c>
      <c r="Y4073" s="3">
        <f t="shared" si="639"/>
        <v>0</v>
      </c>
      <c r="Z4073" s="4" t="str">
        <f t="shared" si="632"/>
        <v xml:space="preserve"> </v>
      </c>
      <c r="AA4073" t="s">
        <v>8313</v>
      </c>
      <c r="AB4073" t="s">
        <v>8314</v>
      </c>
      <c r="AC4073">
        <f>1</f>
        <v>1</v>
      </c>
    </row>
    <row r="4074" spans="1:29" ht="57.6" x14ac:dyDescent="0.3">
      <c r="A4074">
        <v>4072</v>
      </c>
      <c r="B4074" s="1" t="s">
        <v>4068</v>
      </c>
      <c r="C4074" s="1" t="s">
        <v>8175</v>
      </c>
      <c r="D4074">
        <v>1000</v>
      </c>
      <c r="E4074">
        <f>VLOOKUP(D4074,LU_A!$C$2:$D$13,1,TRUE)</f>
        <v>1000</v>
      </c>
      <c r="F4074" t="str">
        <f>VLOOKUP($D4074,LU_A!$C$2:$D$13,2,TRUE)</f>
        <v>SmB</v>
      </c>
      <c r="G4074">
        <v>4</v>
      </c>
      <c r="H4074" t="s">
        <v>8221</v>
      </c>
      <c r="I4074" t="s">
        <v>8225</v>
      </c>
      <c r="J4074" t="s">
        <v>8247</v>
      </c>
      <c r="K4074">
        <v>1408646111</v>
      </c>
      <c r="L4074" s="8">
        <f t="shared" si="630"/>
        <v>41872.77443287037</v>
      </c>
      <c r="M4074" s="8">
        <f t="shared" si="633"/>
        <v>41872</v>
      </c>
      <c r="N4074" s="9">
        <f t="shared" si="634"/>
        <v>0.77443287037021946</v>
      </c>
      <c r="O4074">
        <v>1403462111</v>
      </c>
      <c r="P4074" s="8">
        <f t="shared" si="631"/>
        <v>41812.77443287037</v>
      </c>
      <c r="Q4074" s="8">
        <f t="shared" si="635"/>
        <v>41812</v>
      </c>
      <c r="R4074" s="9">
        <f t="shared" si="636"/>
        <v>0.77443287037021946</v>
      </c>
      <c r="S4074" t="b">
        <v>0</v>
      </c>
      <c r="T4074">
        <v>2</v>
      </c>
      <c r="U4074" t="str">
        <f t="shared" si="637"/>
        <v/>
      </c>
      <c r="V4074">
        <f t="shared" si="638"/>
        <v>2</v>
      </c>
      <c r="W4074" t="b">
        <v>0</v>
      </c>
      <c r="X4074" t="s">
        <v>8269</v>
      </c>
      <c r="Y4074" s="3">
        <f t="shared" si="639"/>
        <v>4.0000000000000001E-3</v>
      </c>
      <c r="Z4074" s="4">
        <f t="shared" si="632"/>
        <v>2</v>
      </c>
      <c r="AA4074" t="s">
        <v>8313</v>
      </c>
      <c r="AB4074" t="s">
        <v>8314</v>
      </c>
      <c r="AC4074">
        <f>1</f>
        <v>1</v>
      </c>
    </row>
    <row r="4075" spans="1:29" ht="43.2" x14ac:dyDescent="0.3">
      <c r="A4075">
        <v>4073</v>
      </c>
      <c r="B4075" s="1" t="s">
        <v>4069</v>
      </c>
      <c r="C4075" s="1" t="s">
        <v>8176</v>
      </c>
      <c r="D4075">
        <v>3500</v>
      </c>
      <c r="E4075">
        <f>VLOOKUP(D4075,LU_A!$C$2:$D$13,1,TRUE)</f>
        <v>1000</v>
      </c>
      <c r="F4075" t="str">
        <f>VLOOKUP($D4075,LU_A!$C$2:$D$13,2,TRUE)</f>
        <v>SmB</v>
      </c>
      <c r="G4075">
        <v>37</v>
      </c>
      <c r="H4075" t="s">
        <v>8221</v>
      </c>
      <c r="I4075" t="s">
        <v>8224</v>
      </c>
      <c r="J4075" t="s">
        <v>8246</v>
      </c>
      <c r="K4075">
        <v>1431144000</v>
      </c>
      <c r="L4075" s="8">
        <f t="shared" si="630"/>
        <v>42133.166666666672</v>
      </c>
      <c r="M4075" s="8">
        <f t="shared" si="633"/>
        <v>42133</v>
      </c>
      <c r="N4075" s="9">
        <f t="shared" si="634"/>
        <v>0.16666666667151731</v>
      </c>
      <c r="O4075">
        <v>1426407426</v>
      </c>
      <c r="P4075" s="8">
        <f t="shared" si="631"/>
        <v>42078.34520833334</v>
      </c>
      <c r="Q4075" s="8">
        <f t="shared" si="635"/>
        <v>42078</v>
      </c>
      <c r="R4075" s="9">
        <f t="shared" si="636"/>
        <v>0.34520833333954215</v>
      </c>
      <c r="S4075" t="b">
        <v>0</v>
      </c>
      <c r="T4075">
        <v>2</v>
      </c>
      <c r="U4075" t="str">
        <f t="shared" si="637"/>
        <v/>
      </c>
      <c r="V4075">
        <f t="shared" si="638"/>
        <v>2</v>
      </c>
      <c r="W4075" t="b">
        <v>0</v>
      </c>
      <c r="X4075" t="s">
        <v>8269</v>
      </c>
      <c r="Y4075" s="3">
        <f t="shared" si="639"/>
        <v>1.0571428571428572E-2</v>
      </c>
      <c r="Z4075" s="4">
        <f t="shared" si="632"/>
        <v>18.5</v>
      </c>
      <c r="AA4075" t="s">
        <v>8313</v>
      </c>
      <c r="AB4075" t="s">
        <v>8314</v>
      </c>
      <c r="AC4075">
        <f>1</f>
        <v>1</v>
      </c>
    </row>
    <row r="4076" spans="1:29" ht="43.2" x14ac:dyDescent="0.3">
      <c r="A4076">
        <v>4074</v>
      </c>
      <c r="B4076" s="1" t="s">
        <v>4070</v>
      </c>
      <c r="C4076" s="1" t="s">
        <v>8177</v>
      </c>
      <c r="D4076">
        <v>2750</v>
      </c>
      <c r="E4076">
        <f>VLOOKUP(D4076,LU_A!$C$2:$D$13,1,TRUE)</f>
        <v>1000</v>
      </c>
      <c r="F4076" t="str">
        <f>VLOOKUP($D4076,LU_A!$C$2:$D$13,2,TRUE)</f>
        <v>SmB</v>
      </c>
      <c r="G4076">
        <v>735</v>
      </c>
      <c r="H4076" t="s">
        <v>8221</v>
      </c>
      <c r="I4076" t="s">
        <v>8225</v>
      </c>
      <c r="J4076" t="s">
        <v>8247</v>
      </c>
      <c r="K4076">
        <v>1446732975</v>
      </c>
      <c r="L4076" s="8">
        <f t="shared" si="630"/>
        <v>42313.594618055555</v>
      </c>
      <c r="M4076" s="8">
        <f t="shared" si="633"/>
        <v>42313</v>
      </c>
      <c r="N4076" s="9">
        <f t="shared" si="634"/>
        <v>0.59461805555474712</v>
      </c>
      <c r="O4076">
        <v>1444137375</v>
      </c>
      <c r="P4076" s="8">
        <f t="shared" si="631"/>
        <v>42283.552951388891</v>
      </c>
      <c r="Q4076" s="8">
        <f t="shared" si="635"/>
        <v>42283</v>
      </c>
      <c r="R4076" s="9">
        <f t="shared" si="636"/>
        <v>0.55295138889050577</v>
      </c>
      <c r="S4076" t="b">
        <v>0</v>
      </c>
      <c r="T4076">
        <v>21</v>
      </c>
      <c r="U4076" t="str">
        <f t="shared" si="637"/>
        <v/>
      </c>
      <c r="V4076">
        <f t="shared" si="638"/>
        <v>21</v>
      </c>
      <c r="W4076" t="b">
        <v>0</v>
      </c>
      <c r="X4076" t="s">
        <v>8269</v>
      </c>
      <c r="Y4076" s="3">
        <f t="shared" si="639"/>
        <v>0.26727272727272727</v>
      </c>
      <c r="Z4076" s="4">
        <f t="shared" si="632"/>
        <v>35</v>
      </c>
      <c r="AA4076" t="s">
        <v>8313</v>
      </c>
      <c r="AB4076" t="s">
        <v>8314</v>
      </c>
      <c r="AC4076">
        <f>1</f>
        <v>1</v>
      </c>
    </row>
    <row r="4077" spans="1:29" ht="43.2" x14ac:dyDescent="0.3">
      <c r="A4077">
        <v>4075</v>
      </c>
      <c r="B4077" s="1" t="s">
        <v>4071</v>
      </c>
      <c r="C4077" s="1" t="s">
        <v>8178</v>
      </c>
      <c r="D4077">
        <v>2000</v>
      </c>
      <c r="E4077">
        <f>VLOOKUP(D4077,LU_A!$C$2:$D$13,1,TRUE)</f>
        <v>1000</v>
      </c>
      <c r="F4077" t="str">
        <f>VLOOKUP($D4077,LU_A!$C$2:$D$13,2,TRUE)</f>
        <v>SmB</v>
      </c>
      <c r="G4077">
        <v>576</v>
      </c>
      <c r="H4077" t="s">
        <v>8221</v>
      </c>
      <c r="I4077" t="s">
        <v>8225</v>
      </c>
      <c r="J4077" t="s">
        <v>8247</v>
      </c>
      <c r="K4077">
        <v>1404149280</v>
      </c>
      <c r="L4077" s="8">
        <f t="shared" si="630"/>
        <v>41820.727777777778</v>
      </c>
      <c r="M4077" s="8">
        <f t="shared" si="633"/>
        <v>41820</v>
      </c>
      <c r="N4077" s="9">
        <f t="shared" si="634"/>
        <v>0.72777777777810115</v>
      </c>
      <c r="O4077">
        <v>1400547969</v>
      </c>
      <c r="P4077" s="8">
        <f t="shared" si="631"/>
        <v>41779.045937499999</v>
      </c>
      <c r="Q4077" s="8">
        <f t="shared" si="635"/>
        <v>41779</v>
      </c>
      <c r="R4077" s="9">
        <f t="shared" si="636"/>
        <v>4.5937499999126885E-2</v>
      </c>
      <c r="S4077" t="b">
        <v>0</v>
      </c>
      <c r="T4077">
        <v>13</v>
      </c>
      <c r="U4077" t="str">
        <f t="shared" si="637"/>
        <v/>
      </c>
      <c r="V4077">
        <f t="shared" si="638"/>
        <v>13</v>
      </c>
      <c r="W4077" t="b">
        <v>0</v>
      </c>
      <c r="X4077" t="s">
        <v>8269</v>
      </c>
      <c r="Y4077" s="3">
        <f t="shared" si="639"/>
        <v>0.28799999999999998</v>
      </c>
      <c r="Z4077" s="4">
        <f t="shared" si="632"/>
        <v>44.307692307692307</v>
      </c>
      <c r="AA4077" t="s">
        <v>8313</v>
      </c>
      <c r="AB4077" t="s">
        <v>8314</v>
      </c>
      <c r="AC4077">
        <f>1</f>
        <v>1</v>
      </c>
    </row>
    <row r="4078" spans="1:29" ht="43.2" x14ac:dyDescent="0.3">
      <c r="A4078">
        <v>4076</v>
      </c>
      <c r="B4078" s="1" t="s">
        <v>4072</v>
      </c>
      <c r="C4078" s="1" t="s">
        <v>8179</v>
      </c>
      <c r="D4078">
        <v>700</v>
      </c>
      <c r="E4078">
        <f>VLOOKUP(D4078,LU_A!$C$2:$D$13,1,TRUE)</f>
        <v>0</v>
      </c>
      <c r="F4078" t="str">
        <f>VLOOKUP($D4078,LU_A!$C$2:$D$13,2,TRUE)</f>
        <v>SmA</v>
      </c>
      <c r="G4078">
        <v>0</v>
      </c>
      <c r="H4078" t="s">
        <v>8221</v>
      </c>
      <c r="I4078" t="s">
        <v>8224</v>
      </c>
      <c r="J4078" t="s">
        <v>8246</v>
      </c>
      <c r="K4078">
        <v>1413921060</v>
      </c>
      <c r="L4078" s="8">
        <f t="shared" si="630"/>
        <v>41933.82708333333</v>
      </c>
      <c r="M4078" s="8">
        <f t="shared" si="633"/>
        <v>41933</v>
      </c>
      <c r="N4078" s="9">
        <f t="shared" si="634"/>
        <v>0.82708333332993789</v>
      </c>
      <c r="O4078">
        <v>1411499149</v>
      </c>
      <c r="P4078" s="8">
        <f t="shared" si="631"/>
        <v>41905.795706018522</v>
      </c>
      <c r="Q4078" s="8">
        <f t="shared" si="635"/>
        <v>41905</v>
      </c>
      <c r="R4078" s="9">
        <f t="shared" si="636"/>
        <v>0.7957060185217415</v>
      </c>
      <c r="S4078" t="b">
        <v>0</v>
      </c>
      <c r="T4078">
        <v>0</v>
      </c>
      <c r="U4078" t="str">
        <f t="shared" si="637"/>
        <v/>
      </c>
      <c r="V4078">
        <f t="shared" si="638"/>
        <v>0</v>
      </c>
      <c r="W4078" t="b">
        <v>0</v>
      </c>
      <c r="X4078" t="s">
        <v>8269</v>
      </c>
      <c r="Y4078" s="3">
        <f t="shared" si="639"/>
        <v>0</v>
      </c>
      <c r="Z4078" s="4" t="str">
        <f t="shared" si="632"/>
        <v xml:space="preserve"> </v>
      </c>
      <c r="AA4078" t="s">
        <v>8313</v>
      </c>
      <c r="AB4078" t="s">
        <v>8314</v>
      </c>
      <c r="AC4078">
        <f>1</f>
        <v>1</v>
      </c>
    </row>
    <row r="4079" spans="1:29" ht="43.2" x14ac:dyDescent="0.3">
      <c r="A4079">
        <v>4077</v>
      </c>
      <c r="B4079" s="1" t="s">
        <v>4073</v>
      </c>
      <c r="C4079" s="1" t="s">
        <v>8180</v>
      </c>
      <c r="D4079">
        <v>15000</v>
      </c>
      <c r="E4079">
        <f>VLOOKUP(D4079,LU_A!$C$2:$D$13,1,TRUE)</f>
        <v>15000</v>
      </c>
      <c r="F4079" t="str">
        <f>VLOOKUP($D4079,LU_A!$C$2:$D$13,2,TRUE)</f>
        <v>MedA</v>
      </c>
      <c r="G4079">
        <v>1335</v>
      </c>
      <c r="H4079" t="s">
        <v>8221</v>
      </c>
      <c r="I4079" t="s">
        <v>8224</v>
      </c>
      <c r="J4079" t="s">
        <v>8246</v>
      </c>
      <c r="K4079">
        <v>1482339794</v>
      </c>
      <c r="L4079" s="8">
        <f t="shared" si="630"/>
        <v>42725.7105787037</v>
      </c>
      <c r="M4079" s="8">
        <f t="shared" si="633"/>
        <v>42725</v>
      </c>
      <c r="N4079" s="9">
        <f t="shared" si="634"/>
        <v>0.71057870369986631</v>
      </c>
      <c r="O4079">
        <v>1479747794</v>
      </c>
      <c r="P4079" s="8">
        <f t="shared" si="631"/>
        <v>42695.7105787037</v>
      </c>
      <c r="Q4079" s="8">
        <f t="shared" si="635"/>
        <v>42695</v>
      </c>
      <c r="R4079" s="9">
        <f t="shared" si="636"/>
        <v>0.71057870369986631</v>
      </c>
      <c r="S4079" t="b">
        <v>0</v>
      </c>
      <c r="T4079">
        <v>6</v>
      </c>
      <c r="U4079" t="str">
        <f t="shared" si="637"/>
        <v/>
      </c>
      <c r="V4079">
        <f t="shared" si="638"/>
        <v>6</v>
      </c>
      <c r="W4079" t="b">
        <v>0</v>
      </c>
      <c r="X4079" t="s">
        <v>8269</v>
      </c>
      <c r="Y4079" s="3">
        <f t="shared" si="639"/>
        <v>8.8999999999999996E-2</v>
      </c>
      <c r="Z4079" s="4">
        <f t="shared" si="632"/>
        <v>222.5</v>
      </c>
      <c r="AA4079" t="s">
        <v>8313</v>
      </c>
      <c r="AB4079" t="s">
        <v>8314</v>
      </c>
      <c r="AC4079">
        <f>1</f>
        <v>1</v>
      </c>
    </row>
    <row r="4080" spans="1:29" ht="43.2" x14ac:dyDescent="0.3">
      <c r="A4080">
        <v>4078</v>
      </c>
      <c r="B4080" s="1" t="s">
        <v>4074</v>
      </c>
      <c r="C4080" s="1" t="s">
        <v>8181</v>
      </c>
      <c r="D4080">
        <v>250</v>
      </c>
      <c r="E4080">
        <f>VLOOKUP(D4080,LU_A!$C$2:$D$13,1,TRUE)</f>
        <v>0</v>
      </c>
      <c r="F4080" t="str">
        <f>VLOOKUP($D4080,LU_A!$C$2:$D$13,2,TRUE)</f>
        <v>SmA</v>
      </c>
      <c r="G4080">
        <v>0</v>
      </c>
      <c r="H4080" t="s">
        <v>8221</v>
      </c>
      <c r="I4080" t="s">
        <v>8225</v>
      </c>
      <c r="J4080" t="s">
        <v>8247</v>
      </c>
      <c r="K4080">
        <v>1485543242</v>
      </c>
      <c r="L4080" s="8">
        <f t="shared" si="630"/>
        <v>42762.787523148145</v>
      </c>
      <c r="M4080" s="8">
        <f t="shared" si="633"/>
        <v>42762</v>
      </c>
      <c r="N4080" s="9">
        <f t="shared" si="634"/>
        <v>0.78752314814482816</v>
      </c>
      <c r="O4080">
        <v>1482951242</v>
      </c>
      <c r="P4080" s="8">
        <f t="shared" si="631"/>
        <v>42732.787523148145</v>
      </c>
      <c r="Q4080" s="8">
        <f t="shared" si="635"/>
        <v>42732</v>
      </c>
      <c r="R4080" s="9">
        <f t="shared" si="636"/>
        <v>0.78752314814482816</v>
      </c>
      <c r="S4080" t="b">
        <v>0</v>
      </c>
      <c r="T4080">
        <v>0</v>
      </c>
      <c r="U4080" t="str">
        <f t="shared" si="637"/>
        <v/>
      </c>
      <c r="V4080">
        <f t="shared" si="638"/>
        <v>0</v>
      </c>
      <c r="W4080" t="b">
        <v>0</v>
      </c>
      <c r="X4080" t="s">
        <v>8269</v>
      </c>
      <c r="Y4080" s="3">
        <f t="shared" si="639"/>
        <v>0</v>
      </c>
      <c r="Z4080" s="4" t="str">
        <f t="shared" si="632"/>
        <v xml:space="preserve"> </v>
      </c>
      <c r="AA4080" t="s">
        <v>8313</v>
      </c>
      <c r="AB4080" t="s">
        <v>8314</v>
      </c>
      <c r="AC4080">
        <f>1</f>
        <v>1</v>
      </c>
    </row>
    <row r="4081" spans="1:29" ht="43.2" x14ac:dyDescent="0.3">
      <c r="A4081">
        <v>4079</v>
      </c>
      <c r="B4081" s="1" t="s">
        <v>4075</v>
      </c>
      <c r="C4081" s="1" t="s">
        <v>8182</v>
      </c>
      <c r="D4081">
        <v>3000</v>
      </c>
      <c r="E4081">
        <f>VLOOKUP(D4081,LU_A!$C$2:$D$13,1,TRUE)</f>
        <v>1000</v>
      </c>
      <c r="F4081" t="str">
        <f>VLOOKUP($D4081,LU_A!$C$2:$D$13,2,TRUE)</f>
        <v>SmB</v>
      </c>
      <c r="G4081">
        <v>5</v>
      </c>
      <c r="H4081" t="s">
        <v>8221</v>
      </c>
      <c r="I4081" t="s">
        <v>8224</v>
      </c>
      <c r="J4081" t="s">
        <v>8246</v>
      </c>
      <c r="K4081">
        <v>1466375521</v>
      </c>
      <c r="L4081" s="8">
        <f t="shared" si="630"/>
        <v>42540.938900462963</v>
      </c>
      <c r="M4081" s="8">
        <f t="shared" si="633"/>
        <v>42540</v>
      </c>
      <c r="N4081" s="9">
        <f t="shared" si="634"/>
        <v>0.93890046296291985</v>
      </c>
      <c r="O4081">
        <v>1463783521</v>
      </c>
      <c r="P4081" s="8">
        <f t="shared" si="631"/>
        <v>42510.938900462963</v>
      </c>
      <c r="Q4081" s="8">
        <f t="shared" si="635"/>
        <v>42510</v>
      </c>
      <c r="R4081" s="9">
        <f t="shared" si="636"/>
        <v>0.93890046296291985</v>
      </c>
      <c r="S4081" t="b">
        <v>0</v>
      </c>
      <c r="T4081">
        <v>1</v>
      </c>
      <c r="U4081" t="str">
        <f t="shared" si="637"/>
        <v/>
      </c>
      <c r="V4081">
        <f t="shared" si="638"/>
        <v>1</v>
      </c>
      <c r="W4081" t="b">
        <v>0</v>
      </c>
      <c r="X4081" t="s">
        <v>8269</v>
      </c>
      <c r="Y4081" s="3">
        <f t="shared" si="639"/>
        <v>1.6666666666666668E-3</v>
      </c>
      <c r="Z4081" s="4">
        <f t="shared" si="632"/>
        <v>5</v>
      </c>
      <c r="AA4081" t="s">
        <v>8313</v>
      </c>
      <c r="AB4081" t="s">
        <v>8314</v>
      </c>
      <c r="AC4081">
        <f>1</f>
        <v>1</v>
      </c>
    </row>
    <row r="4082" spans="1:29" ht="43.2" x14ac:dyDescent="0.3">
      <c r="A4082">
        <v>4080</v>
      </c>
      <c r="B4082" s="1" t="s">
        <v>4076</v>
      </c>
      <c r="C4082" s="1" t="s">
        <v>8183</v>
      </c>
      <c r="D4082">
        <v>3000</v>
      </c>
      <c r="E4082">
        <f>VLOOKUP(D4082,LU_A!$C$2:$D$13,1,TRUE)</f>
        <v>1000</v>
      </c>
      <c r="F4082" t="str">
        <f>VLOOKUP($D4082,LU_A!$C$2:$D$13,2,TRUE)</f>
        <v>SmB</v>
      </c>
      <c r="G4082">
        <v>0</v>
      </c>
      <c r="H4082" t="s">
        <v>8221</v>
      </c>
      <c r="I4082" t="s">
        <v>8224</v>
      </c>
      <c r="J4082" t="s">
        <v>8246</v>
      </c>
      <c r="K4082">
        <v>1465930440</v>
      </c>
      <c r="L4082" s="8">
        <f t="shared" si="630"/>
        <v>42535.787500000006</v>
      </c>
      <c r="M4082" s="8">
        <f t="shared" si="633"/>
        <v>42535</v>
      </c>
      <c r="N4082" s="9">
        <f t="shared" si="634"/>
        <v>0.78750000000582077</v>
      </c>
      <c r="O4082">
        <v>1463849116</v>
      </c>
      <c r="P4082" s="8">
        <f t="shared" si="631"/>
        <v>42511.698101851856</v>
      </c>
      <c r="Q4082" s="8">
        <f t="shared" si="635"/>
        <v>42511</v>
      </c>
      <c r="R4082" s="9">
        <f t="shared" si="636"/>
        <v>0.698101851856336</v>
      </c>
      <c r="S4082" t="b">
        <v>0</v>
      </c>
      <c r="T4082">
        <v>0</v>
      </c>
      <c r="U4082" t="str">
        <f t="shared" si="637"/>
        <v/>
      </c>
      <c r="V4082">
        <f t="shared" si="638"/>
        <v>0</v>
      </c>
      <c r="W4082" t="b">
        <v>0</v>
      </c>
      <c r="X4082" t="s">
        <v>8269</v>
      </c>
      <c r="Y4082" s="3">
        <f t="shared" si="639"/>
        <v>0</v>
      </c>
      <c r="Z4082" s="4" t="str">
        <f t="shared" si="632"/>
        <v xml:space="preserve"> </v>
      </c>
      <c r="AA4082" t="s">
        <v>8313</v>
      </c>
      <c r="AB4082" t="s">
        <v>8314</v>
      </c>
      <c r="AC4082">
        <f>1</f>
        <v>1</v>
      </c>
    </row>
    <row r="4083" spans="1:29" ht="43.2" x14ac:dyDescent="0.3">
      <c r="A4083">
        <v>4081</v>
      </c>
      <c r="B4083" s="1" t="s">
        <v>4077</v>
      </c>
      <c r="C4083" s="1" t="s">
        <v>8184</v>
      </c>
      <c r="D4083">
        <v>2224</v>
      </c>
      <c r="E4083">
        <f>VLOOKUP(D4083,LU_A!$C$2:$D$13,1,TRUE)</f>
        <v>1000</v>
      </c>
      <c r="F4083" t="str">
        <f>VLOOKUP($D4083,LU_A!$C$2:$D$13,2,TRUE)</f>
        <v>SmB</v>
      </c>
      <c r="G4083">
        <v>350</v>
      </c>
      <c r="H4083" t="s">
        <v>8221</v>
      </c>
      <c r="I4083" t="s">
        <v>8224</v>
      </c>
      <c r="J4083" t="s">
        <v>8246</v>
      </c>
      <c r="K4083">
        <v>1425819425</v>
      </c>
      <c r="L4083" s="8">
        <f t="shared" si="630"/>
        <v>42071.539641203708</v>
      </c>
      <c r="M4083" s="8">
        <f t="shared" si="633"/>
        <v>42071</v>
      </c>
      <c r="N4083" s="9">
        <f t="shared" si="634"/>
        <v>0.53964120370801538</v>
      </c>
      <c r="O4083">
        <v>1423231025</v>
      </c>
      <c r="P4083" s="8">
        <f t="shared" si="631"/>
        <v>42041.581307870365</v>
      </c>
      <c r="Q4083" s="8">
        <f t="shared" si="635"/>
        <v>42041</v>
      </c>
      <c r="R4083" s="9">
        <f t="shared" si="636"/>
        <v>0.58130787036498077</v>
      </c>
      <c r="S4083" t="b">
        <v>0</v>
      </c>
      <c r="T4083">
        <v>12</v>
      </c>
      <c r="U4083" t="str">
        <f t="shared" si="637"/>
        <v/>
      </c>
      <c r="V4083">
        <f t="shared" si="638"/>
        <v>12</v>
      </c>
      <c r="W4083" t="b">
        <v>0</v>
      </c>
      <c r="X4083" t="s">
        <v>8269</v>
      </c>
      <c r="Y4083" s="3">
        <f t="shared" si="639"/>
        <v>0.15737410071942445</v>
      </c>
      <c r="Z4083" s="4">
        <f t="shared" si="632"/>
        <v>29.166666666666668</v>
      </c>
      <c r="AA4083" t="s">
        <v>8313</v>
      </c>
      <c r="AB4083" t="s">
        <v>8314</v>
      </c>
      <c r="AC4083">
        <f>1</f>
        <v>1</v>
      </c>
    </row>
    <row r="4084" spans="1:29" ht="43.2" x14ac:dyDescent="0.3">
      <c r="A4084">
        <v>4082</v>
      </c>
      <c r="B4084" s="1" t="s">
        <v>4078</v>
      </c>
      <c r="C4084" s="1" t="s">
        <v>8185</v>
      </c>
      <c r="D4084">
        <v>150</v>
      </c>
      <c r="E4084">
        <f>VLOOKUP(D4084,LU_A!$C$2:$D$13,1,TRUE)</f>
        <v>0</v>
      </c>
      <c r="F4084" t="str">
        <f>VLOOKUP($D4084,LU_A!$C$2:$D$13,2,TRUE)</f>
        <v>SmA</v>
      </c>
      <c r="G4084">
        <v>3</v>
      </c>
      <c r="H4084" t="s">
        <v>8221</v>
      </c>
      <c r="I4084" t="s">
        <v>8224</v>
      </c>
      <c r="J4084" t="s">
        <v>8246</v>
      </c>
      <c r="K4084">
        <v>1447542000</v>
      </c>
      <c r="L4084" s="8">
        <f t="shared" si="630"/>
        <v>42322.958333333328</v>
      </c>
      <c r="M4084" s="8">
        <f t="shared" si="633"/>
        <v>42322</v>
      </c>
      <c r="N4084" s="9">
        <f t="shared" si="634"/>
        <v>0.95833333332848269</v>
      </c>
      <c r="O4084">
        <v>1446179553</v>
      </c>
      <c r="P4084" s="8">
        <f t="shared" si="631"/>
        <v>42307.189270833333</v>
      </c>
      <c r="Q4084" s="8">
        <f t="shared" si="635"/>
        <v>42307</v>
      </c>
      <c r="R4084" s="9">
        <f t="shared" si="636"/>
        <v>0.18927083333255723</v>
      </c>
      <c r="S4084" t="b">
        <v>0</v>
      </c>
      <c r="T4084">
        <v>2</v>
      </c>
      <c r="U4084" t="str">
        <f t="shared" si="637"/>
        <v/>
      </c>
      <c r="V4084">
        <f t="shared" si="638"/>
        <v>2</v>
      </c>
      <c r="W4084" t="b">
        <v>0</v>
      </c>
      <c r="X4084" t="s">
        <v>8269</v>
      </c>
      <c r="Y4084" s="3">
        <f t="shared" si="639"/>
        <v>0.02</v>
      </c>
      <c r="Z4084" s="4">
        <f t="shared" si="632"/>
        <v>1.5</v>
      </c>
      <c r="AA4084" t="s">
        <v>8313</v>
      </c>
      <c r="AB4084" t="s">
        <v>8314</v>
      </c>
      <c r="AC4084">
        <f>1</f>
        <v>1</v>
      </c>
    </row>
    <row r="4085" spans="1:29" ht="43.2" x14ac:dyDescent="0.3">
      <c r="A4085">
        <v>4083</v>
      </c>
      <c r="B4085" s="1" t="s">
        <v>4079</v>
      </c>
      <c r="C4085" s="1" t="s">
        <v>8186</v>
      </c>
      <c r="D4085">
        <v>3500</v>
      </c>
      <c r="E4085">
        <f>VLOOKUP(D4085,LU_A!$C$2:$D$13,1,TRUE)</f>
        <v>1000</v>
      </c>
      <c r="F4085" t="str">
        <f>VLOOKUP($D4085,LU_A!$C$2:$D$13,2,TRUE)</f>
        <v>SmB</v>
      </c>
      <c r="G4085">
        <v>759</v>
      </c>
      <c r="H4085" t="s">
        <v>8221</v>
      </c>
      <c r="I4085" t="s">
        <v>8224</v>
      </c>
      <c r="J4085" t="s">
        <v>8246</v>
      </c>
      <c r="K4085">
        <v>1452795416</v>
      </c>
      <c r="L4085" s="8">
        <f t="shared" si="630"/>
        <v>42383.761759259258</v>
      </c>
      <c r="M4085" s="8">
        <f t="shared" si="633"/>
        <v>42383</v>
      </c>
      <c r="N4085" s="9">
        <f t="shared" si="634"/>
        <v>0.76175925925781485</v>
      </c>
      <c r="O4085">
        <v>1450203416</v>
      </c>
      <c r="P4085" s="8">
        <f t="shared" si="631"/>
        <v>42353.761759259258</v>
      </c>
      <c r="Q4085" s="8">
        <f t="shared" si="635"/>
        <v>42353</v>
      </c>
      <c r="R4085" s="9">
        <f t="shared" si="636"/>
        <v>0.76175925925781485</v>
      </c>
      <c r="S4085" t="b">
        <v>0</v>
      </c>
      <c r="T4085">
        <v>6</v>
      </c>
      <c r="U4085" t="str">
        <f t="shared" si="637"/>
        <v/>
      </c>
      <c r="V4085">
        <f t="shared" si="638"/>
        <v>6</v>
      </c>
      <c r="W4085" t="b">
        <v>0</v>
      </c>
      <c r="X4085" t="s">
        <v>8269</v>
      </c>
      <c r="Y4085" s="3">
        <f t="shared" si="639"/>
        <v>0.21685714285714286</v>
      </c>
      <c r="Z4085" s="4">
        <f t="shared" si="632"/>
        <v>126.5</v>
      </c>
      <c r="AA4085" t="s">
        <v>8313</v>
      </c>
      <c r="AB4085" t="s">
        <v>8314</v>
      </c>
      <c r="AC4085">
        <f>1</f>
        <v>1</v>
      </c>
    </row>
    <row r="4086" spans="1:29" ht="57.6" x14ac:dyDescent="0.3">
      <c r="A4086">
        <v>4084</v>
      </c>
      <c r="B4086" s="1" t="s">
        <v>4080</v>
      </c>
      <c r="C4086" s="1" t="s">
        <v>8187</v>
      </c>
      <c r="D4086">
        <v>3000</v>
      </c>
      <c r="E4086">
        <f>VLOOKUP(D4086,LU_A!$C$2:$D$13,1,TRUE)</f>
        <v>1000</v>
      </c>
      <c r="F4086" t="str">
        <f>VLOOKUP($D4086,LU_A!$C$2:$D$13,2,TRUE)</f>
        <v>SmB</v>
      </c>
      <c r="G4086">
        <v>10</v>
      </c>
      <c r="H4086" t="s">
        <v>8221</v>
      </c>
      <c r="I4086" t="s">
        <v>8237</v>
      </c>
      <c r="J4086" t="s">
        <v>8249</v>
      </c>
      <c r="K4086">
        <v>1476008906</v>
      </c>
      <c r="L4086" s="8">
        <f t="shared" si="630"/>
        <v>42652.436412037037</v>
      </c>
      <c r="M4086" s="8">
        <f t="shared" si="633"/>
        <v>42652</v>
      </c>
      <c r="N4086" s="9">
        <f t="shared" si="634"/>
        <v>0.43641203703737119</v>
      </c>
      <c r="O4086">
        <v>1473416906</v>
      </c>
      <c r="P4086" s="8">
        <f t="shared" si="631"/>
        <v>42622.436412037037</v>
      </c>
      <c r="Q4086" s="8">
        <f t="shared" si="635"/>
        <v>42622</v>
      </c>
      <c r="R4086" s="9">
        <f t="shared" si="636"/>
        <v>0.43641203703737119</v>
      </c>
      <c r="S4086" t="b">
        <v>0</v>
      </c>
      <c r="T4086">
        <v>1</v>
      </c>
      <c r="U4086" t="str">
        <f t="shared" si="637"/>
        <v/>
      </c>
      <c r="V4086">
        <f t="shared" si="638"/>
        <v>1</v>
      </c>
      <c r="W4086" t="b">
        <v>0</v>
      </c>
      <c r="X4086" t="s">
        <v>8269</v>
      </c>
      <c r="Y4086" s="3">
        <f t="shared" si="639"/>
        <v>3.3333333333333335E-3</v>
      </c>
      <c r="Z4086" s="4">
        <f t="shared" si="632"/>
        <v>10</v>
      </c>
      <c r="AA4086" t="s">
        <v>8313</v>
      </c>
      <c r="AB4086" t="s">
        <v>8314</v>
      </c>
      <c r="AC4086">
        <f>1</f>
        <v>1</v>
      </c>
    </row>
    <row r="4087" spans="1:29" ht="43.2" x14ac:dyDescent="0.3">
      <c r="A4087">
        <v>4085</v>
      </c>
      <c r="B4087" s="1" t="s">
        <v>4081</v>
      </c>
      <c r="C4087" s="1" t="s">
        <v>8188</v>
      </c>
      <c r="D4087">
        <v>3500</v>
      </c>
      <c r="E4087">
        <f>VLOOKUP(D4087,LU_A!$C$2:$D$13,1,TRUE)</f>
        <v>1000</v>
      </c>
      <c r="F4087" t="str">
        <f>VLOOKUP($D4087,LU_A!$C$2:$D$13,2,TRUE)</f>
        <v>SmB</v>
      </c>
      <c r="G4087">
        <v>10</v>
      </c>
      <c r="H4087" t="s">
        <v>8221</v>
      </c>
      <c r="I4087" t="s">
        <v>8224</v>
      </c>
      <c r="J4087" t="s">
        <v>8246</v>
      </c>
      <c r="K4087">
        <v>1427169540</v>
      </c>
      <c r="L4087" s="8">
        <f t="shared" si="630"/>
        <v>42087.165972222225</v>
      </c>
      <c r="M4087" s="8">
        <f t="shared" si="633"/>
        <v>42087</v>
      </c>
      <c r="N4087" s="9">
        <f t="shared" si="634"/>
        <v>0.16597222222480923</v>
      </c>
      <c r="O4087">
        <v>1424701775</v>
      </c>
      <c r="P4087" s="8">
        <f t="shared" si="631"/>
        <v>42058.603877314818</v>
      </c>
      <c r="Q4087" s="8">
        <f t="shared" si="635"/>
        <v>42058</v>
      </c>
      <c r="R4087" s="9">
        <f t="shared" si="636"/>
        <v>0.60387731481750961</v>
      </c>
      <c r="S4087" t="b">
        <v>0</v>
      </c>
      <c r="T4087">
        <v>1</v>
      </c>
      <c r="U4087" t="str">
        <f t="shared" si="637"/>
        <v/>
      </c>
      <c r="V4087">
        <f t="shared" si="638"/>
        <v>1</v>
      </c>
      <c r="W4087" t="b">
        <v>0</v>
      </c>
      <c r="X4087" t="s">
        <v>8269</v>
      </c>
      <c r="Y4087" s="3">
        <f t="shared" si="639"/>
        <v>2.8571428571428571E-3</v>
      </c>
      <c r="Z4087" s="4">
        <f t="shared" si="632"/>
        <v>10</v>
      </c>
      <c r="AA4087" t="s">
        <v>8313</v>
      </c>
      <c r="AB4087" t="s">
        <v>8314</v>
      </c>
      <c r="AC4087">
        <f>1</f>
        <v>1</v>
      </c>
    </row>
    <row r="4088" spans="1:29" ht="43.2" x14ac:dyDescent="0.3">
      <c r="A4088">
        <v>4086</v>
      </c>
      <c r="B4088" s="1" t="s">
        <v>4082</v>
      </c>
      <c r="C4088" s="1" t="s">
        <v>8189</v>
      </c>
      <c r="D4088">
        <v>1000</v>
      </c>
      <c r="E4088">
        <f>VLOOKUP(D4088,LU_A!$C$2:$D$13,1,TRUE)</f>
        <v>1000</v>
      </c>
      <c r="F4088" t="str">
        <f>VLOOKUP($D4088,LU_A!$C$2:$D$13,2,TRUE)</f>
        <v>SmB</v>
      </c>
      <c r="G4088">
        <v>47</v>
      </c>
      <c r="H4088" t="s">
        <v>8221</v>
      </c>
      <c r="I4088" t="s">
        <v>8224</v>
      </c>
      <c r="J4088" t="s">
        <v>8246</v>
      </c>
      <c r="K4088">
        <v>1448078400</v>
      </c>
      <c r="L4088" s="8">
        <f t="shared" si="630"/>
        <v>42329.166666666672</v>
      </c>
      <c r="M4088" s="8">
        <f t="shared" si="633"/>
        <v>42329</v>
      </c>
      <c r="N4088" s="9">
        <f t="shared" si="634"/>
        <v>0.16666666667151731</v>
      </c>
      <c r="O4088">
        <v>1445985299</v>
      </c>
      <c r="P4088" s="8">
        <f t="shared" si="631"/>
        <v>42304.940960648149</v>
      </c>
      <c r="Q4088" s="8">
        <f t="shared" si="635"/>
        <v>42304</v>
      </c>
      <c r="R4088" s="9">
        <f t="shared" si="636"/>
        <v>0.94096064814948477</v>
      </c>
      <c r="S4088" t="b">
        <v>0</v>
      </c>
      <c r="T4088">
        <v>5</v>
      </c>
      <c r="U4088" t="str">
        <f t="shared" si="637"/>
        <v/>
      </c>
      <c r="V4088">
        <f t="shared" si="638"/>
        <v>5</v>
      </c>
      <c r="W4088" t="b">
        <v>0</v>
      </c>
      <c r="X4088" t="s">
        <v>8269</v>
      </c>
      <c r="Y4088" s="3">
        <f t="shared" si="639"/>
        <v>4.7E-2</v>
      </c>
      <c r="Z4088" s="4">
        <f t="shared" si="632"/>
        <v>9.4</v>
      </c>
      <c r="AA4088" t="s">
        <v>8313</v>
      </c>
      <c r="AB4088" t="s">
        <v>8314</v>
      </c>
      <c r="AC4088">
        <f>1</f>
        <v>1</v>
      </c>
    </row>
    <row r="4089" spans="1:29" x14ac:dyDescent="0.3">
      <c r="A4089">
        <v>4087</v>
      </c>
      <c r="B4089" s="1" t="s">
        <v>4083</v>
      </c>
      <c r="C4089" s="1" t="s">
        <v>8190</v>
      </c>
      <c r="D4089">
        <v>9600</v>
      </c>
      <c r="E4089">
        <f>VLOOKUP(D4089,LU_A!$C$2:$D$13,1,TRUE)</f>
        <v>5000</v>
      </c>
      <c r="F4089" t="str">
        <f>VLOOKUP($D4089,LU_A!$C$2:$D$13,2,TRUE)</f>
        <v>SmC</v>
      </c>
      <c r="G4089">
        <v>0</v>
      </c>
      <c r="H4089" t="s">
        <v>8221</v>
      </c>
      <c r="I4089" t="s">
        <v>8224</v>
      </c>
      <c r="J4089" t="s">
        <v>8246</v>
      </c>
      <c r="K4089">
        <v>1468777786</v>
      </c>
      <c r="L4089" s="8">
        <f t="shared" si="630"/>
        <v>42568.742893518516</v>
      </c>
      <c r="M4089" s="8">
        <f t="shared" si="633"/>
        <v>42568</v>
      </c>
      <c r="N4089" s="9">
        <f t="shared" si="634"/>
        <v>0.74289351851621177</v>
      </c>
      <c r="O4089">
        <v>1466185786</v>
      </c>
      <c r="P4089" s="8">
        <f t="shared" si="631"/>
        <v>42538.742893518516</v>
      </c>
      <c r="Q4089" s="8">
        <f t="shared" si="635"/>
        <v>42538</v>
      </c>
      <c r="R4089" s="9">
        <f t="shared" si="636"/>
        <v>0.74289351851621177</v>
      </c>
      <c r="S4089" t="b">
        <v>0</v>
      </c>
      <c r="T4089">
        <v>0</v>
      </c>
      <c r="U4089" t="str">
        <f t="shared" si="637"/>
        <v/>
      </c>
      <c r="V4089">
        <f t="shared" si="638"/>
        <v>0</v>
      </c>
      <c r="W4089" t="b">
        <v>0</v>
      </c>
      <c r="X4089" t="s">
        <v>8269</v>
      </c>
      <c r="Y4089" s="3">
        <f t="shared" si="639"/>
        <v>0</v>
      </c>
      <c r="Z4089" s="4" t="str">
        <f t="shared" si="632"/>
        <v xml:space="preserve"> </v>
      </c>
      <c r="AA4089" t="s">
        <v>8313</v>
      </c>
      <c r="AB4089" t="s">
        <v>8314</v>
      </c>
      <c r="AC4089">
        <f>1</f>
        <v>1</v>
      </c>
    </row>
    <row r="4090" spans="1:29" ht="43.2" x14ac:dyDescent="0.3">
      <c r="A4090">
        <v>4088</v>
      </c>
      <c r="B4090" s="1" t="s">
        <v>4084</v>
      </c>
      <c r="C4090" s="1" t="s">
        <v>8191</v>
      </c>
      <c r="D4090">
        <v>2000</v>
      </c>
      <c r="E4090">
        <f>VLOOKUP(D4090,LU_A!$C$2:$D$13,1,TRUE)</f>
        <v>1000</v>
      </c>
      <c r="F4090" t="str">
        <f>VLOOKUP($D4090,LU_A!$C$2:$D$13,2,TRUE)</f>
        <v>SmB</v>
      </c>
      <c r="G4090">
        <v>216</v>
      </c>
      <c r="H4090" t="s">
        <v>8221</v>
      </c>
      <c r="I4090" t="s">
        <v>8225</v>
      </c>
      <c r="J4090" t="s">
        <v>8247</v>
      </c>
      <c r="K4090">
        <v>1421403960</v>
      </c>
      <c r="L4090" s="8">
        <f t="shared" si="630"/>
        <v>42020.434722222228</v>
      </c>
      <c r="M4090" s="8">
        <f t="shared" si="633"/>
        <v>42020</v>
      </c>
      <c r="N4090" s="9">
        <f t="shared" si="634"/>
        <v>0.43472222222771961</v>
      </c>
      <c r="O4090">
        <v>1418827324</v>
      </c>
      <c r="P4090" s="8">
        <f t="shared" si="631"/>
        <v>41990.612546296295</v>
      </c>
      <c r="Q4090" s="8">
        <f t="shared" si="635"/>
        <v>41990</v>
      </c>
      <c r="R4090" s="9">
        <f t="shared" si="636"/>
        <v>0.61254629629547708</v>
      </c>
      <c r="S4090" t="b">
        <v>0</v>
      </c>
      <c r="T4090">
        <v>3</v>
      </c>
      <c r="U4090" t="str">
        <f t="shared" si="637"/>
        <v/>
      </c>
      <c r="V4090">
        <f t="shared" si="638"/>
        <v>3</v>
      </c>
      <c r="W4090" t="b">
        <v>0</v>
      </c>
      <c r="X4090" t="s">
        <v>8269</v>
      </c>
      <c r="Y4090" s="3">
        <f t="shared" si="639"/>
        <v>0.108</v>
      </c>
      <c r="Z4090" s="4">
        <f t="shared" si="632"/>
        <v>72</v>
      </c>
      <c r="AA4090" t="s">
        <v>8313</v>
      </c>
      <c r="AB4090" t="s">
        <v>8314</v>
      </c>
      <c r="AC4090">
        <f>1</f>
        <v>1</v>
      </c>
    </row>
    <row r="4091" spans="1:29" ht="57.6" x14ac:dyDescent="0.3">
      <c r="A4091">
        <v>4089</v>
      </c>
      <c r="B4091" s="1" t="s">
        <v>4085</v>
      </c>
      <c r="C4091" s="1" t="s">
        <v>8192</v>
      </c>
      <c r="D4091">
        <v>5000</v>
      </c>
      <c r="E4091">
        <f>VLOOKUP(D4091,LU_A!$C$2:$D$13,1,TRUE)</f>
        <v>5000</v>
      </c>
      <c r="F4091" t="str">
        <f>VLOOKUP($D4091,LU_A!$C$2:$D$13,2,TRUE)</f>
        <v>SmC</v>
      </c>
      <c r="G4091">
        <v>240</v>
      </c>
      <c r="H4091" t="s">
        <v>8221</v>
      </c>
      <c r="I4091" t="s">
        <v>8224</v>
      </c>
      <c r="J4091" t="s">
        <v>8246</v>
      </c>
      <c r="K4091">
        <v>1433093700</v>
      </c>
      <c r="L4091" s="8">
        <f t="shared" si="630"/>
        <v>42155.732638888891</v>
      </c>
      <c r="M4091" s="8">
        <f t="shared" si="633"/>
        <v>42155</v>
      </c>
      <c r="N4091" s="9">
        <f t="shared" si="634"/>
        <v>0.73263888889050577</v>
      </c>
      <c r="O4091">
        <v>1430242488</v>
      </c>
      <c r="P4091" s="8">
        <f t="shared" si="631"/>
        <v>42122.732499999998</v>
      </c>
      <c r="Q4091" s="8">
        <f t="shared" si="635"/>
        <v>42122</v>
      </c>
      <c r="R4091" s="9">
        <f t="shared" si="636"/>
        <v>0.73249999999825377</v>
      </c>
      <c r="S4091" t="b">
        <v>0</v>
      </c>
      <c r="T4091">
        <v>8</v>
      </c>
      <c r="U4091" t="str">
        <f t="shared" si="637"/>
        <v/>
      </c>
      <c r="V4091">
        <f t="shared" si="638"/>
        <v>8</v>
      </c>
      <c r="W4091" t="b">
        <v>0</v>
      </c>
      <c r="X4091" t="s">
        <v>8269</v>
      </c>
      <c r="Y4091" s="3">
        <f t="shared" si="639"/>
        <v>4.8000000000000001E-2</v>
      </c>
      <c r="Z4091" s="4">
        <f t="shared" si="632"/>
        <v>30</v>
      </c>
      <c r="AA4091" t="s">
        <v>8313</v>
      </c>
      <c r="AB4091" t="s">
        <v>8314</v>
      </c>
      <c r="AC4091">
        <f>1</f>
        <v>1</v>
      </c>
    </row>
    <row r="4092" spans="1:29" ht="43.2" x14ac:dyDescent="0.3">
      <c r="A4092">
        <v>4090</v>
      </c>
      <c r="B4092" s="1" t="s">
        <v>4086</v>
      </c>
      <c r="C4092" s="1" t="s">
        <v>8193</v>
      </c>
      <c r="D4092">
        <v>1000</v>
      </c>
      <c r="E4092">
        <f>VLOOKUP(D4092,LU_A!$C$2:$D$13,1,TRUE)</f>
        <v>1000</v>
      </c>
      <c r="F4092" t="str">
        <f>VLOOKUP($D4092,LU_A!$C$2:$D$13,2,TRUE)</f>
        <v>SmB</v>
      </c>
      <c r="G4092">
        <v>32</v>
      </c>
      <c r="H4092" t="s">
        <v>8221</v>
      </c>
      <c r="I4092" t="s">
        <v>8224</v>
      </c>
      <c r="J4092" t="s">
        <v>8246</v>
      </c>
      <c r="K4092">
        <v>1438959600</v>
      </c>
      <c r="L4092" s="8">
        <f t="shared" si="630"/>
        <v>42223.625</v>
      </c>
      <c r="M4092" s="8">
        <f t="shared" si="633"/>
        <v>42223</v>
      </c>
      <c r="N4092" s="9">
        <f t="shared" si="634"/>
        <v>0.625</v>
      </c>
      <c r="O4092">
        <v>1437754137</v>
      </c>
      <c r="P4092" s="8">
        <f t="shared" si="631"/>
        <v>42209.67288194444</v>
      </c>
      <c r="Q4092" s="8">
        <f t="shared" si="635"/>
        <v>42209</v>
      </c>
      <c r="R4092" s="9">
        <f t="shared" si="636"/>
        <v>0.67288194443972316</v>
      </c>
      <c r="S4092" t="b">
        <v>0</v>
      </c>
      <c r="T4092">
        <v>3</v>
      </c>
      <c r="U4092" t="str">
        <f t="shared" si="637"/>
        <v/>
      </c>
      <c r="V4092">
        <f t="shared" si="638"/>
        <v>3</v>
      </c>
      <c r="W4092" t="b">
        <v>0</v>
      </c>
      <c r="X4092" t="s">
        <v>8269</v>
      </c>
      <c r="Y4092" s="3">
        <f t="shared" si="639"/>
        <v>3.2000000000000001E-2</v>
      </c>
      <c r="Z4092" s="4">
        <f t="shared" si="632"/>
        <v>10.666666666666666</v>
      </c>
      <c r="AA4092" t="s">
        <v>8313</v>
      </c>
      <c r="AB4092" t="s">
        <v>8314</v>
      </c>
      <c r="AC4092">
        <f>1</f>
        <v>1</v>
      </c>
    </row>
    <row r="4093" spans="1:29" ht="43.2" x14ac:dyDescent="0.3">
      <c r="A4093">
        <v>4091</v>
      </c>
      <c r="B4093" s="1" t="s">
        <v>4087</v>
      </c>
      <c r="C4093" s="1" t="s">
        <v>8194</v>
      </c>
      <c r="D4093">
        <v>1600</v>
      </c>
      <c r="E4093">
        <f>VLOOKUP(D4093,LU_A!$C$2:$D$13,1,TRUE)</f>
        <v>1000</v>
      </c>
      <c r="F4093" t="str">
        <f>VLOOKUP($D4093,LU_A!$C$2:$D$13,2,TRUE)</f>
        <v>SmB</v>
      </c>
      <c r="G4093">
        <v>204</v>
      </c>
      <c r="H4093" t="s">
        <v>8221</v>
      </c>
      <c r="I4093" t="s">
        <v>8224</v>
      </c>
      <c r="J4093" t="s">
        <v>8246</v>
      </c>
      <c r="K4093">
        <v>1421410151</v>
      </c>
      <c r="L4093" s="8">
        <f t="shared" si="630"/>
        <v>42020.506377314814</v>
      </c>
      <c r="M4093" s="8">
        <f t="shared" si="633"/>
        <v>42020</v>
      </c>
      <c r="N4093" s="9">
        <f t="shared" si="634"/>
        <v>0.50637731481401715</v>
      </c>
      <c r="O4093">
        <v>1418818151</v>
      </c>
      <c r="P4093" s="8">
        <f t="shared" si="631"/>
        <v>41990.506377314814</v>
      </c>
      <c r="Q4093" s="8">
        <f t="shared" si="635"/>
        <v>41990</v>
      </c>
      <c r="R4093" s="9">
        <f t="shared" si="636"/>
        <v>0.50637731481401715</v>
      </c>
      <c r="S4093" t="b">
        <v>0</v>
      </c>
      <c r="T4093">
        <v>8</v>
      </c>
      <c r="U4093" t="str">
        <f t="shared" si="637"/>
        <v/>
      </c>
      <c r="V4093">
        <f t="shared" si="638"/>
        <v>8</v>
      </c>
      <c r="W4093" t="b">
        <v>0</v>
      </c>
      <c r="X4093" t="s">
        <v>8269</v>
      </c>
      <c r="Y4093" s="3">
        <f t="shared" si="639"/>
        <v>0.1275</v>
      </c>
      <c r="Z4093" s="4">
        <f t="shared" si="632"/>
        <v>25.5</v>
      </c>
      <c r="AA4093" t="s">
        <v>8313</v>
      </c>
      <c r="AB4093" t="s">
        <v>8314</v>
      </c>
      <c r="AC4093">
        <f>1</f>
        <v>1</v>
      </c>
    </row>
    <row r="4094" spans="1:29" ht="43.2" x14ac:dyDescent="0.3">
      <c r="A4094">
        <v>4092</v>
      </c>
      <c r="B4094" s="1" t="s">
        <v>4088</v>
      </c>
      <c r="C4094" s="1" t="s">
        <v>8195</v>
      </c>
      <c r="D4094">
        <v>110000</v>
      </c>
      <c r="E4094">
        <f>VLOOKUP(D4094,LU_A!$C$2:$D$13,1,TRUE)</f>
        <v>50000</v>
      </c>
      <c r="F4094" t="str">
        <f>VLOOKUP($D4094,LU_A!$C$2:$D$13,2,TRUE)</f>
        <v>LgD</v>
      </c>
      <c r="G4094">
        <v>20</v>
      </c>
      <c r="H4094" t="s">
        <v>8221</v>
      </c>
      <c r="I4094" t="s">
        <v>8224</v>
      </c>
      <c r="J4094" t="s">
        <v>8246</v>
      </c>
      <c r="K4094">
        <v>1428205247</v>
      </c>
      <c r="L4094" s="8">
        <f t="shared" si="630"/>
        <v>42099.153321759266</v>
      </c>
      <c r="M4094" s="8">
        <f t="shared" si="633"/>
        <v>42099</v>
      </c>
      <c r="N4094" s="9">
        <f t="shared" si="634"/>
        <v>0.15332175926596392</v>
      </c>
      <c r="O4094">
        <v>1423024847</v>
      </c>
      <c r="P4094" s="8">
        <f t="shared" si="631"/>
        <v>42039.194988425923</v>
      </c>
      <c r="Q4094" s="8">
        <f t="shared" si="635"/>
        <v>42039</v>
      </c>
      <c r="R4094" s="9">
        <f t="shared" si="636"/>
        <v>0.19498842592292931</v>
      </c>
      <c r="S4094" t="b">
        <v>0</v>
      </c>
      <c r="T4094">
        <v>1</v>
      </c>
      <c r="U4094" t="str">
        <f t="shared" si="637"/>
        <v/>
      </c>
      <c r="V4094">
        <f t="shared" si="638"/>
        <v>1</v>
      </c>
      <c r="W4094" t="b">
        <v>0</v>
      </c>
      <c r="X4094" t="s">
        <v>8269</v>
      </c>
      <c r="Y4094" s="3">
        <f t="shared" si="639"/>
        <v>1.8181818181818181E-4</v>
      </c>
      <c r="Z4094" s="4">
        <f t="shared" si="632"/>
        <v>20</v>
      </c>
      <c r="AA4094" t="s">
        <v>8313</v>
      </c>
      <c r="AB4094" t="s">
        <v>8314</v>
      </c>
      <c r="AC4094">
        <f>1</f>
        <v>1</v>
      </c>
    </row>
    <row r="4095" spans="1:29" ht="43.2" x14ac:dyDescent="0.3">
      <c r="A4095">
        <v>4093</v>
      </c>
      <c r="B4095" s="1" t="s">
        <v>4089</v>
      </c>
      <c r="C4095" s="1" t="s">
        <v>8196</v>
      </c>
      <c r="D4095">
        <v>2500</v>
      </c>
      <c r="E4095">
        <f>VLOOKUP(D4095,LU_A!$C$2:$D$13,1,TRUE)</f>
        <v>1000</v>
      </c>
      <c r="F4095" t="str">
        <f>VLOOKUP($D4095,LU_A!$C$2:$D$13,2,TRUE)</f>
        <v>SmB</v>
      </c>
      <c r="G4095">
        <v>60</v>
      </c>
      <c r="H4095" t="s">
        <v>8221</v>
      </c>
      <c r="I4095" t="s">
        <v>8225</v>
      </c>
      <c r="J4095" t="s">
        <v>8247</v>
      </c>
      <c r="K4095">
        <v>1440272093</v>
      </c>
      <c r="L4095" s="8">
        <f t="shared" si="630"/>
        <v>42238.815891203703</v>
      </c>
      <c r="M4095" s="8">
        <f t="shared" si="633"/>
        <v>42238</v>
      </c>
      <c r="N4095" s="9">
        <f t="shared" si="634"/>
        <v>0.81589120370335877</v>
      </c>
      <c r="O4095">
        <v>1435088093</v>
      </c>
      <c r="P4095" s="8">
        <f t="shared" si="631"/>
        <v>42178.815891203703</v>
      </c>
      <c r="Q4095" s="8">
        <f t="shared" si="635"/>
        <v>42178</v>
      </c>
      <c r="R4095" s="9">
        <f t="shared" si="636"/>
        <v>0.81589120370335877</v>
      </c>
      <c r="S4095" t="b">
        <v>0</v>
      </c>
      <c r="T4095">
        <v>4</v>
      </c>
      <c r="U4095" t="str">
        <f t="shared" si="637"/>
        <v/>
      </c>
      <c r="V4095">
        <f t="shared" si="638"/>
        <v>4</v>
      </c>
      <c r="W4095" t="b">
        <v>0</v>
      </c>
      <c r="X4095" t="s">
        <v>8269</v>
      </c>
      <c r="Y4095" s="3">
        <f t="shared" si="639"/>
        <v>2.4E-2</v>
      </c>
      <c r="Z4095" s="4">
        <f t="shared" si="632"/>
        <v>15</v>
      </c>
      <c r="AA4095" t="s">
        <v>8313</v>
      </c>
      <c r="AB4095" t="s">
        <v>8314</v>
      </c>
      <c r="AC4095">
        <f>1</f>
        <v>1</v>
      </c>
    </row>
    <row r="4096" spans="1:29" ht="43.2" x14ac:dyDescent="0.3">
      <c r="A4096">
        <v>4094</v>
      </c>
      <c r="B4096" s="1" t="s">
        <v>4090</v>
      </c>
      <c r="C4096" s="1" t="s">
        <v>8197</v>
      </c>
      <c r="D4096">
        <v>2000</v>
      </c>
      <c r="E4096">
        <f>VLOOKUP(D4096,LU_A!$C$2:$D$13,1,TRUE)</f>
        <v>1000</v>
      </c>
      <c r="F4096" t="str">
        <f>VLOOKUP($D4096,LU_A!$C$2:$D$13,2,TRUE)</f>
        <v>SmB</v>
      </c>
      <c r="G4096">
        <v>730</v>
      </c>
      <c r="H4096" t="s">
        <v>8221</v>
      </c>
      <c r="I4096" t="s">
        <v>8224</v>
      </c>
      <c r="J4096" t="s">
        <v>8246</v>
      </c>
      <c r="K4096">
        <v>1413953940</v>
      </c>
      <c r="L4096" s="8">
        <f t="shared" si="630"/>
        <v>41934.207638888889</v>
      </c>
      <c r="M4096" s="8">
        <f t="shared" si="633"/>
        <v>41934</v>
      </c>
      <c r="N4096" s="9">
        <f t="shared" si="634"/>
        <v>0.20763888888905058</v>
      </c>
      <c r="O4096">
        <v>1410141900</v>
      </c>
      <c r="P4096" s="8">
        <f t="shared" si="631"/>
        <v>41890.086805555555</v>
      </c>
      <c r="Q4096" s="8">
        <f t="shared" si="635"/>
        <v>41890</v>
      </c>
      <c r="R4096" s="9">
        <f t="shared" si="636"/>
        <v>8.6805555554747116E-2</v>
      </c>
      <c r="S4096" t="b">
        <v>0</v>
      </c>
      <c r="T4096">
        <v>8</v>
      </c>
      <c r="U4096" t="str">
        <f t="shared" si="637"/>
        <v/>
      </c>
      <c r="V4096">
        <f t="shared" si="638"/>
        <v>8</v>
      </c>
      <c r="W4096" t="b">
        <v>0</v>
      </c>
      <c r="X4096" t="s">
        <v>8269</v>
      </c>
      <c r="Y4096" s="3">
        <f t="shared" si="639"/>
        <v>0.36499999999999999</v>
      </c>
      <c r="Z4096" s="4">
        <f t="shared" si="632"/>
        <v>91.25</v>
      </c>
      <c r="AA4096" t="s">
        <v>8313</v>
      </c>
      <c r="AB4096" t="s">
        <v>8314</v>
      </c>
      <c r="AC4096">
        <f>1</f>
        <v>1</v>
      </c>
    </row>
    <row r="4097" spans="1:29" ht="43.2" x14ac:dyDescent="0.3">
      <c r="A4097">
        <v>4095</v>
      </c>
      <c r="B4097" s="1" t="s">
        <v>4091</v>
      </c>
      <c r="C4097" s="1" t="s">
        <v>8198</v>
      </c>
      <c r="D4097">
        <v>30000</v>
      </c>
      <c r="E4097">
        <f>VLOOKUP(D4097,LU_A!$C$2:$D$13,1,TRUE)</f>
        <v>30000</v>
      </c>
      <c r="F4097" t="str">
        <f>VLOOKUP($D4097,LU_A!$C$2:$D$13,2,TRUE)</f>
        <v>MedD</v>
      </c>
      <c r="G4097">
        <v>800</v>
      </c>
      <c r="H4097" t="s">
        <v>8221</v>
      </c>
      <c r="I4097" t="s">
        <v>8238</v>
      </c>
      <c r="J4097" t="s">
        <v>8256</v>
      </c>
      <c r="K4097">
        <v>1482108350</v>
      </c>
      <c r="L4097" s="8">
        <f t="shared" si="630"/>
        <v>42723.031828703708</v>
      </c>
      <c r="M4097" s="8">
        <f t="shared" si="633"/>
        <v>42723</v>
      </c>
      <c r="N4097" s="9">
        <f t="shared" si="634"/>
        <v>3.1828703708015382E-2</v>
      </c>
      <c r="O4097">
        <v>1479516350</v>
      </c>
      <c r="P4097" s="8">
        <f t="shared" si="631"/>
        <v>42693.031828703708</v>
      </c>
      <c r="Q4097" s="8">
        <f t="shared" si="635"/>
        <v>42693</v>
      </c>
      <c r="R4097" s="9">
        <f t="shared" si="636"/>
        <v>3.1828703708015382E-2</v>
      </c>
      <c r="S4097" t="b">
        <v>0</v>
      </c>
      <c r="T4097">
        <v>1</v>
      </c>
      <c r="U4097" t="str">
        <f t="shared" si="637"/>
        <v/>
      </c>
      <c r="V4097">
        <f t="shared" si="638"/>
        <v>1</v>
      </c>
      <c r="W4097" t="b">
        <v>0</v>
      </c>
      <c r="X4097" t="s">
        <v>8269</v>
      </c>
      <c r="Y4097" s="3">
        <f t="shared" si="639"/>
        <v>2.6666666666666668E-2</v>
      </c>
      <c r="Z4097" s="4">
        <f t="shared" si="632"/>
        <v>800</v>
      </c>
      <c r="AA4097" t="s">
        <v>8313</v>
      </c>
      <c r="AB4097" t="s">
        <v>8314</v>
      </c>
      <c r="AC4097">
        <f>1</f>
        <v>1</v>
      </c>
    </row>
    <row r="4098" spans="1:29" ht="43.2" x14ac:dyDescent="0.3">
      <c r="A4098">
        <v>4096</v>
      </c>
      <c r="B4098" s="1" t="s">
        <v>4092</v>
      </c>
      <c r="C4098" s="1" t="s">
        <v>8199</v>
      </c>
      <c r="D4098">
        <v>3500</v>
      </c>
      <c r="E4098">
        <f>VLOOKUP(D4098,LU_A!$C$2:$D$13,1,TRUE)</f>
        <v>1000</v>
      </c>
      <c r="F4098" t="str">
        <f>VLOOKUP($D4098,LU_A!$C$2:$D$13,2,TRUE)</f>
        <v>SmB</v>
      </c>
      <c r="G4098">
        <v>400</v>
      </c>
      <c r="H4098" t="s">
        <v>8221</v>
      </c>
      <c r="I4098" t="s">
        <v>8225</v>
      </c>
      <c r="J4098" t="s">
        <v>8247</v>
      </c>
      <c r="K4098">
        <v>1488271860</v>
      </c>
      <c r="L4098" s="8">
        <f t="shared" ref="L4098:L4114" si="640">(((K4098/60)/60)/24)+DATE(1970,1,1)</f>
        <v>42794.368749999994</v>
      </c>
      <c r="M4098" s="8">
        <f t="shared" si="633"/>
        <v>42794</v>
      </c>
      <c r="N4098" s="9">
        <f t="shared" si="634"/>
        <v>0.36874999999417923</v>
      </c>
      <c r="O4098">
        <v>1484484219</v>
      </c>
      <c r="P4098" s="8">
        <f t="shared" ref="P4098:P4114" si="641">(((O4098/60)/60)/24)+DATE(1970,1,1)</f>
        <v>42750.530312499999</v>
      </c>
      <c r="Q4098" s="8">
        <f t="shared" si="635"/>
        <v>42750</v>
      </c>
      <c r="R4098" s="9">
        <f t="shared" si="636"/>
        <v>0.53031249999912689</v>
      </c>
      <c r="S4098" t="b">
        <v>0</v>
      </c>
      <c r="T4098">
        <v>5</v>
      </c>
      <c r="U4098" t="str">
        <f t="shared" si="637"/>
        <v/>
      </c>
      <c r="V4098">
        <f t="shared" si="638"/>
        <v>5</v>
      </c>
      <c r="W4098" t="b">
        <v>0</v>
      </c>
      <c r="X4098" t="s">
        <v>8269</v>
      </c>
      <c r="Y4098" s="3">
        <f t="shared" si="639"/>
        <v>0.11428571428571428</v>
      </c>
      <c r="Z4098" s="4">
        <f t="shared" ref="Z4098:Z4115" si="642">IFERROR(G4098/T4098," ")</f>
        <v>80</v>
      </c>
      <c r="AA4098" t="s">
        <v>8313</v>
      </c>
      <c r="AB4098" t="s">
        <v>8314</v>
      </c>
      <c r="AC4098">
        <f>1</f>
        <v>1</v>
      </c>
    </row>
    <row r="4099" spans="1:29" ht="43.2" x14ac:dyDescent="0.3">
      <c r="A4099">
        <v>4097</v>
      </c>
      <c r="B4099" s="1" t="s">
        <v>4093</v>
      </c>
      <c r="C4099" s="1" t="s">
        <v>8200</v>
      </c>
      <c r="D4099">
        <v>10000</v>
      </c>
      <c r="E4099">
        <f>VLOOKUP(D4099,LU_A!$C$2:$D$13,1,TRUE)</f>
        <v>10000</v>
      </c>
      <c r="F4099" t="str">
        <f>VLOOKUP($D4099,LU_A!$C$2:$D$13,2,TRUE)</f>
        <v>SmD</v>
      </c>
      <c r="G4099">
        <v>0</v>
      </c>
      <c r="H4099" t="s">
        <v>8221</v>
      </c>
      <c r="I4099" t="s">
        <v>8225</v>
      </c>
      <c r="J4099" t="s">
        <v>8247</v>
      </c>
      <c r="K4099">
        <v>1454284500</v>
      </c>
      <c r="L4099" s="8">
        <f t="shared" si="640"/>
        <v>42400.996527777781</v>
      </c>
      <c r="M4099" s="8">
        <f t="shared" ref="M4099:M4115" si="643">INT(L4099)</f>
        <v>42400</v>
      </c>
      <c r="N4099" s="9">
        <f t="shared" ref="N4099:N4115" si="644">L4099-M4099</f>
        <v>0.99652777778101154</v>
      </c>
      <c r="O4099">
        <v>1449431237</v>
      </c>
      <c r="P4099" s="8">
        <f t="shared" si="641"/>
        <v>42344.824502314819</v>
      </c>
      <c r="Q4099" s="8">
        <f t="shared" ref="Q4099:Q4115" si="645">INT(P4099)</f>
        <v>42344</v>
      </c>
      <c r="R4099" s="9">
        <f t="shared" ref="R4099:R4115" si="646">P4099-Q4099</f>
        <v>0.82450231481925584</v>
      </c>
      <c r="S4099" t="b">
        <v>0</v>
      </c>
      <c r="T4099">
        <v>0</v>
      </c>
      <c r="U4099" t="str">
        <f t="shared" ref="U4099:U4115" si="647">IF(H4099="successful",T4099,"")</f>
        <v/>
      </c>
      <c r="V4099">
        <f t="shared" ref="V4099:V4115" si="648">IF(H4099="failed",T4099,"")</f>
        <v>0</v>
      </c>
      <c r="W4099" t="b">
        <v>0</v>
      </c>
      <c r="X4099" t="s">
        <v>8269</v>
      </c>
      <c r="Y4099" s="3">
        <f t="shared" ref="Y4099:Y4115" si="649">G4099/D4099</f>
        <v>0</v>
      </c>
      <c r="Z4099" s="4" t="str">
        <f t="shared" si="642"/>
        <v xml:space="preserve"> </v>
      </c>
      <c r="AA4099" t="s">
        <v>8313</v>
      </c>
      <c r="AB4099" t="s">
        <v>8314</v>
      </c>
      <c r="AC4099">
        <f>1</f>
        <v>1</v>
      </c>
    </row>
    <row r="4100" spans="1:29" ht="43.2" x14ac:dyDescent="0.3">
      <c r="A4100">
        <v>4098</v>
      </c>
      <c r="B4100" s="1" t="s">
        <v>4094</v>
      </c>
      <c r="C4100" s="1" t="s">
        <v>8201</v>
      </c>
      <c r="D4100">
        <v>75000</v>
      </c>
      <c r="E4100">
        <f>VLOOKUP(D4100,LU_A!$C$2:$D$13,1,TRUE)</f>
        <v>50000</v>
      </c>
      <c r="F4100" t="str">
        <f>VLOOKUP($D4100,LU_A!$C$2:$D$13,2,TRUE)</f>
        <v>LgD</v>
      </c>
      <c r="G4100">
        <v>0</v>
      </c>
      <c r="H4100" t="s">
        <v>8221</v>
      </c>
      <c r="I4100" t="s">
        <v>8224</v>
      </c>
      <c r="J4100" t="s">
        <v>8246</v>
      </c>
      <c r="K4100">
        <v>1465060797</v>
      </c>
      <c r="L4100" s="8">
        <f t="shared" si="640"/>
        <v>42525.722187499996</v>
      </c>
      <c r="M4100" s="8">
        <f t="shared" si="643"/>
        <v>42525</v>
      </c>
      <c r="N4100" s="9">
        <f t="shared" si="644"/>
        <v>0.72218749999592546</v>
      </c>
      <c r="O4100">
        <v>1462468797</v>
      </c>
      <c r="P4100" s="8">
        <f t="shared" si="641"/>
        <v>42495.722187499996</v>
      </c>
      <c r="Q4100" s="8">
        <f t="shared" si="645"/>
        <v>42495</v>
      </c>
      <c r="R4100" s="9">
        <f t="shared" si="646"/>
        <v>0.72218749999592546</v>
      </c>
      <c r="S4100" t="b">
        <v>0</v>
      </c>
      <c r="T4100">
        <v>0</v>
      </c>
      <c r="U4100" t="str">
        <f t="shared" si="647"/>
        <v/>
      </c>
      <c r="V4100">
        <f t="shared" si="648"/>
        <v>0</v>
      </c>
      <c r="W4100" t="b">
        <v>0</v>
      </c>
      <c r="X4100" t="s">
        <v>8269</v>
      </c>
      <c r="Y4100" s="3">
        <f t="shared" si="649"/>
        <v>0</v>
      </c>
      <c r="Z4100" s="4" t="str">
        <f t="shared" si="642"/>
        <v xml:space="preserve"> </v>
      </c>
      <c r="AA4100" t="s">
        <v>8313</v>
      </c>
      <c r="AB4100" t="s">
        <v>8314</v>
      </c>
      <c r="AC4100">
        <f>1</f>
        <v>1</v>
      </c>
    </row>
    <row r="4101" spans="1:29" ht="57.6" x14ac:dyDescent="0.3">
      <c r="A4101">
        <v>4099</v>
      </c>
      <c r="B4101" s="1" t="s">
        <v>4095</v>
      </c>
      <c r="C4101" s="1" t="s">
        <v>8202</v>
      </c>
      <c r="D4101">
        <v>4500</v>
      </c>
      <c r="E4101">
        <f>VLOOKUP(D4101,LU_A!$C$2:$D$13,1,TRUE)</f>
        <v>1000</v>
      </c>
      <c r="F4101" t="str">
        <f>VLOOKUP($D4101,LU_A!$C$2:$D$13,2,TRUE)</f>
        <v>SmB</v>
      </c>
      <c r="G4101">
        <v>50</v>
      </c>
      <c r="H4101" t="s">
        <v>8221</v>
      </c>
      <c r="I4101" t="s">
        <v>8224</v>
      </c>
      <c r="J4101" t="s">
        <v>8246</v>
      </c>
      <c r="K4101">
        <v>1472847873</v>
      </c>
      <c r="L4101" s="8">
        <f t="shared" si="640"/>
        <v>42615.850381944445</v>
      </c>
      <c r="M4101" s="8">
        <f t="shared" si="643"/>
        <v>42615</v>
      </c>
      <c r="N4101" s="9">
        <f t="shared" si="644"/>
        <v>0.85038194444496185</v>
      </c>
      <c r="O4101">
        <v>1468959873</v>
      </c>
      <c r="P4101" s="8">
        <f t="shared" si="641"/>
        <v>42570.850381944445</v>
      </c>
      <c r="Q4101" s="8">
        <f t="shared" si="645"/>
        <v>42570</v>
      </c>
      <c r="R4101" s="9">
        <f t="shared" si="646"/>
        <v>0.85038194444496185</v>
      </c>
      <c r="S4101" t="b">
        <v>0</v>
      </c>
      <c r="T4101">
        <v>1</v>
      </c>
      <c r="U4101" t="str">
        <f t="shared" si="647"/>
        <v/>
      </c>
      <c r="V4101">
        <f t="shared" si="648"/>
        <v>1</v>
      </c>
      <c r="W4101" t="b">
        <v>0</v>
      </c>
      <c r="X4101" t="s">
        <v>8269</v>
      </c>
      <c r="Y4101" s="3">
        <f t="shared" si="649"/>
        <v>1.1111111111111112E-2</v>
      </c>
      <c r="Z4101" s="4">
        <f t="shared" si="642"/>
        <v>50</v>
      </c>
      <c r="AA4101" t="s">
        <v>8313</v>
      </c>
      <c r="AB4101" t="s">
        <v>8314</v>
      </c>
      <c r="AC4101">
        <f>1</f>
        <v>1</v>
      </c>
    </row>
    <row r="4102" spans="1:29" ht="43.2" x14ac:dyDescent="0.3">
      <c r="A4102">
        <v>4100</v>
      </c>
      <c r="B4102" s="1" t="s">
        <v>4096</v>
      </c>
      <c r="C4102" s="1" t="s">
        <v>8203</v>
      </c>
      <c r="D4102">
        <v>270</v>
      </c>
      <c r="E4102">
        <f>VLOOKUP(D4102,LU_A!$C$2:$D$13,1,TRUE)</f>
        <v>0</v>
      </c>
      <c r="F4102" t="str">
        <f>VLOOKUP($D4102,LU_A!$C$2:$D$13,2,TRUE)</f>
        <v>SmA</v>
      </c>
      <c r="G4102">
        <v>0</v>
      </c>
      <c r="H4102" t="s">
        <v>8221</v>
      </c>
      <c r="I4102" t="s">
        <v>8224</v>
      </c>
      <c r="J4102" t="s">
        <v>8246</v>
      </c>
      <c r="K4102">
        <v>1414205990</v>
      </c>
      <c r="L4102" s="8">
        <f t="shared" si="640"/>
        <v>41937.124884259261</v>
      </c>
      <c r="M4102" s="8">
        <f t="shared" si="643"/>
        <v>41937</v>
      </c>
      <c r="N4102" s="9">
        <f t="shared" si="644"/>
        <v>0.12488425926130731</v>
      </c>
      <c r="O4102">
        <v>1413341990</v>
      </c>
      <c r="P4102" s="8">
        <f t="shared" si="641"/>
        <v>41927.124884259261</v>
      </c>
      <c r="Q4102" s="8">
        <f t="shared" si="645"/>
        <v>41927</v>
      </c>
      <c r="R4102" s="9">
        <f t="shared" si="646"/>
        <v>0.12488425926130731</v>
      </c>
      <c r="S4102" t="b">
        <v>0</v>
      </c>
      <c r="T4102">
        <v>0</v>
      </c>
      <c r="U4102" t="str">
        <f t="shared" si="647"/>
        <v/>
      </c>
      <c r="V4102">
        <f t="shared" si="648"/>
        <v>0</v>
      </c>
      <c r="W4102" t="b">
        <v>0</v>
      </c>
      <c r="X4102" t="s">
        <v>8269</v>
      </c>
      <c r="Y4102" s="3">
        <f t="shared" si="649"/>
        <v>0</v>
      </c>
      <c r="Z4102" s="4" t="str">
        <f t="shared" si="642"/>
        <v xml:space="preserve"> </v>
      </c>
      <c r="AA4102" t="s">
        <v>8313</v>
      </c>
      <c r="AB4102" t="s">
        <v>8314</v>
      </c>
      <c r="AC4102">
        <f>1</f>
        <v>1</v>
      </c>
    </row>
    <row r="4103" spans="1:29" ht="43.2" x14ac:dyDescent="0.3">
      <c r="A4103">
        <v>4101</v>
      </c>
      <c r="B4103" s="1" t="s">
        <v>4097</v>
      </c>
      <c r="C4103" s="1" t="s">
        <v>8204</v>
      </c>
      <c r="D4103">
        <v>600</v>
      </c>
      <c r="E4103">
        <f>VLOOKUP(D4103,LU_A!$C$2:$D$13,1,TRUE)</f>
        <v>0</v>
      </c>
      <c r="F4103" t="str">
        <f>VLOOKUP($D4103,LU_A!$C$2:$D$13,2,TRUE)</f>
        <v>SmA</v>
      </c>
      <c r="G4103">
        <v>0</v>
      </c>
      <c r="H4103" t="s">
        <v>8221</v>
      </c>
      <c r="I4103" t="s">
        <v>8224</v>
      </c>
      <c r="J4103" t="s">
        <v>8246</v>
      </c>
      <c r="K4103">
        <v>1485380482</v>
      </c>
      <c r="L4103" s="8">
        <f t="shared" si="640"/>
        <v>42760.903726851851</v>
      </c>
      <c r="M4103" s="8">
        <f t="shared" si="643"/>
        <v>42760</v>
      </c>
      <c r="N4103" s="9">
        <f t="shared" si="644"/>
        <v>0.90372685185138835</v>
      </c>
      <c r="O4103">
        <v>1482788482</v>
      </c>
      <c r="P4103" s="8">
        <f t="shared" si="641"/>
        <v>42730.903726851851</v>
      </c>
      <c r="Q4103" s="8">
        <f t="shared" si="645"/>
        <v>42730</v>
      </c>
      <c r="R4103" s="9">
        <f t="shared" si="646"/>
        <v>0.90372685185138835</v>
      </c>
      <c r="S4103" t="b">
        <v>0</v>
      </c>
      <c r="T4103">
        <v>0</v>
      </c>
      <c r="U4103" t="str">
        <f t="shared" si="647"/>
        <v/>
      </c>
      <c r="V4103">
        <f t="shared" si="648"/>
        <v>0</v>
      </c>
      <c r="W4103" t="b">
        <v>0</v>
      </c>
      <c r="X4103" t="s">
        <v>8269</v>
      </c>
      <c r="Y4103" s="3">
        <f t="shared" si="649"/>
        <v>0</v>
      </c>
      <c r="Z4103" s="4" t="str">
        <f t="shared" si="642"/>
        <v xml:space="preserve"> </v>
      </c>
      <c r="AA4103" t="s">
        <v>8313</v>
      </c>
      <c r="AB4103" t="s">
        <v>8314</v>
      </c>
      <c r="AC4103">
        <f>1</f>
        <v>1</v>
      </c>
    </row>
    <row r="4104" spans="1:29" ht="43.2" x14ac:dyDescent="0.3">
      <c r="A4104">
        <v>4102</v>
      </c>
      <c r="B4104" s="1" t="s">
        <v>4098</v>
      </c>
      <c r="C4104" s="1" t="s">
        <v>8205</v>
      </c>
      <c r="D4104">
        <v>500</v>
      </c>
      <c r="E4104">
        <f>VLOOKUP(D4104,LU_A!$C$2:$D$13,1,TRUE)</f>
        <v>0</v>
      </c>
      <c r="F4104" t="str">
        <f>VLOOKUP($D4104,LU_A!$C$2:$D$13,2,TRUE)</f>
        <v>SmA</v>
      </c>
      <c r="G4104">
        <v>137</v>
      </c>
      <c r="H4104" t="s">
        <v>8221</v>
      </c>
      <c r="I4104" t="s">
        <v>8224</v>
      </c>
      <c r="J4104" t="s">
        <v>8246</v>
      </c>
      <c r="K4104">
        <v>1463343673</v>
      </c>
      <c r="L4104" s="8">
        <f t="shared" si="640"/>
        <v>42505.848067129627</v>
      </c>
      <c r="M4104" s="8">
        <f t="shared" si="643"/>
        <v>42505</v>
      </c>
      <c r="N4104" s="9">
        <f t="shared" si="644"/>
        <v>0.84806712962745223</v>
      </c>
      <c r="O4104">
        <v>1460751673</v>
      </c>
      <c r="P4104" s="8">
        <f t="shared" si="641"/>
        <v>42475.848067129627</v>
      </c>
      <c r="Q4104" s="8">
        <f t="shared" si="645"/>
        <v>42475</v>
      </c>
      <c r="R4104" s="9">
        <f t="shared" si="646"/>
        <v>0.84806712962745223</v>
      </c>
      <c r="S4104" t="b">
        <v>0</v>
      </c>
      <c r="T4104">
        <v>6</v>
      </c>
      <c r="U4104" t="str">
        <f t="shared" si="647"/>
        <v/>
      </c>
      <c r="V4104">
        <f t="shared" si="648"/>
        <v>6</v>
      </c>
      <c r="W4104" t="b">
        <v>0</v>
      </c>
      <c r="X4104" t="s">
        <v>8269</v>
      </c>
      <c r="Y4104" s="3">
        <f t="shared" si="649"/>
        <v>0.27400000000000002</v>
      </c>
      <c r="Z4104" s="4">
        <f t="shared" si="642"/>
        <v>22.833333333333332</v>
      </c>
      <c r="AA4104" t="s">
        <v>8313</v>
      </c>
      <c r="AB4104" t="s">
        <v>8314</v>
      </c>
      <c r="AC4104">
        <f>1</f>
        <v>1</v>
      </c>
    </row>
    <row r="4105" spans="1:29" ht="43.2" x14ac:dyDescent="0.3">
      <c r="A4105">
        <v>4103</v>
      </c>
      <c r="B4105" s="1" t="s">
        <v>4099</v>
      </c>
      <c r="C4105" s="1" t="s">
        <v>8206</v>
      </c>
      <c r="D4105">
        <v>1000</v>
      </c>
      <c r="E4105">
        <f>VLOOKUP(D4105,LU_A!$C$2:$D$13,1,TRUE)</f>
        <v>1000</v>
      </c>
      <c r="F4105" t="str">
        <f>VLOOKUP($D4105,LU_A!$C$2:$D$13,2,TRUE)</f>
        <v>SmB</v>
      </c>
      <c r="G4105">
        <v>100</v>
      </c>
      <c r="H4105" t="s">
        <v>8221</v>
      </c>
      <c r="I4105" t="s">
        <v>8224</v>
      </c>
      <c r="J4105" t="s">
        <v>8246</v>
      </c>
      <c r="K4105">
        <v>1440613920</v>
      </c>
      <c r="L4105" s="8">
        <f t="shared" si="640"/>
        <v>42242.772222222222</v>
      </c>
      <c r="M4105" s="8">
        <f t="shared" si="643"/>
        <v>42242</v>
      </c>
      <c r="N4105" s="9">
        <f t="shared" si="644"/>
        <v>0.77222222222189885</v>
      </c>
      <c r="O4105">
        <v>1435953566</v>
      </c>
      <c r="P4105" s="8">
        <f t="shared" si="641"/>
        <v>42188.83293981482</v>
      </c>
      <c r="Q4105" s="8">
        <f t="shared" si="645"/>
        <v>42188</v>
      </c>
      <c r="R4105" s="9">
        <f t="shared" si="646"/>
        <v>0.83293981481983792</v>
      </c>
      <c r="S4105" t="b">
        <v>0</v>
      </c>
      <c r="T4105">
        <v>6</v>
      </c>
      <c r="U4105" t="str">
        <f t="shared" si="647"/>
        <v/>
      </c>
      <c r="V4105">
        <f t="shared" si="648"/>
        <v>6</v>
      </c>
      <c r="W4105" t="b">
        <v>0</v>
      </c>
      <c r="X4105" t="s">
        <v>8269</v>
      </c>
      <c r="Y4105" s="3">
        <f t="shared" si="649"/>
        <v>0.1</v>
      </c>
      <c r="Z4105" s="4">
        <f t="shared" si="642"/>
        <v>16.666666666666668</v>
      </c>
      <c r="AA4105" t="s">
        <v>8313</v>
      </c>
      <c r="AB4105" t="s">
        <v>8314</v>
      </c>
      <c r="AC4105">
        <f>1</f>
        <v>1</v>
      </c>
    </row>
    <row r="4106" spans="1:29" ht="43.2" x14ac:dyDescent="0.3">
      <c r="A4106">
        <v>4104</v>
      </c>
      <c r="B4106" s="1" t="s">
        <v>4100</v>
      </c>
      <c r="C4106" s="1" t="s">
        <v>8207</v>
      </c>
      <c r="D4106">
        <v>3000</v>
      </c>
      <c r="E4106">
        <f>VLOOKUP(D4106,LU_A!$C$2:$D$13,1,TRUE)</f>
        <v>1000</v>
      </c>
      <c r="F4106" t="str">
        <f>VLOOKUP($D4106,LU_A!$C$2:$D$13,2,TRUE)</f>
        <v>SmB</v>
      </c>
      <c r="G4106">
        <v>641</v>
      </c>
      <c r="H4106" t="s">
        <v>8221</v>
      </c>
      <c r="I4106" t="s">
        <v>8226</v>
      </c>
      <c r="J4106" t="s">
        <v>8248</v>
      </c>
      <c r="K4106">
        <v>1477550434</v>
      </c>
      <c r="L4106" s="8">
        <f t="shared" si="640"/>
        <v>42670.278171296297</v>
      </c>
      <c r="M4106" s="8">
        <f t="shared" si="643"/>
        <v>42670</v>
      </c>
      <c r="N4106" s="9">
        <f t="shared" si="644"/>
        <v>0.27817129629693227</v>
      </c>
      <c r="O4106">
        <v>1474958434</v>
      </c>
      <c r="P4106" s="8">
        <f t="shared" si="641"/>
        <v>42640.278171296297</v>
      </c>
      <c r="Q4106" s="8">
        <f t="shared" si="645"/>
        <v>42640</v>
      </c>
      <c r="R4106" s="9">
        <f t="shared" si="646"/>
        <v>0.27817129629693227</v>
      </c>
      <c r="S4106" t="b">
        <v>0</v>
      </c>
      <c r="T4106">
        <v>14</v>
      </c>
      <c r="U4106" t="str">
        <f t="shared" si="647"/>
        <v/>
      </c>
      <c r="V4106">
        <f t="shared" si="648"/>
        <v>14</v>
      </c>
      <c r="W4106" t="b">
        <v>0</v>
      </c>
      <c r="X4106" t="s">
        <v>8269</v>
      </c>
      <c r="Y4106" s="3">
        <f t="shared" si="649"/>
        <v>0.21366666666666667</v>
      </c>
      <c r="Z4106" s="4">
        <f t="shared" si="642"/>
        <v>45.785714285714285</v>
      </c>
      <c r="AA4106" t="s">
        <v>8313</v>
      </c>
      <c r="AB4106" t="s">
        <v>8314</v>
      </c>
      <c r="AC4106">
        <f>1</f>
        <v>1</v>
      </c>
    </row>
    <row r="4107" spans="1:29" ht="57.6" x14ac:dyDescent="0.3">
      <c r="A4107">
        <v>4105</v>
      </c>
      <c r="B4107" s="1" t="s">
        <v>4101</v>
      </c>
      <c r="C4107" s="1" t="s">
        <v>8208</v>
      </c>
      <c r="D4107">
        <v>33000</v>
      </c>
      <c r="E4107">
        <f>VLOOKUP(D4107,LU_A!$C$2:$D$13,1,TRUE)</f>
        <v>30000</v>
      </c>
      <c r="F4107" t="str">
        <f>VLOOKUP($D4107,LU_A!$C$2:$D$13,2,TRUE)</f>
        <v>MedD</v>
      </c>
      <c r="G4107">
        <v>2300</v>
      </c>
      <c r="H4107" t="s">
        <v>8221</v>
      </c>
      <c r="I4107" t="s">
        <v>8238</v>
      </c>
      <c r="J4107" t="s">
        <v>8256</v>
      </c>
      <c r="K4107">
        <v>1482711309</v>
      </c>
      <c r="L4107" s="8">
        <f t="shared" si="640"/>
        <v>42730.010520833333</v>
      </c>
      <c r="M4107" s="8">
        <f t="shared" si="643"/>
        <v>42730</v>
      </c>
      <c r="N4107" s="9">
        <f t="shared" si="644"/>
        <v>1.0520833333430346E-2</v>
      </c>
      <c r="O4107">
        <v>1479860109</v>
      </c>
      <c r="P4107" s="8">
        <f t="shared" si="641"/>
        <v>42697.010520833333</v>
      </c>
      <c r="Q4107" s="8">
        <f t="shared" si="645"/>
        <v>42697</v>
      </c>
      <c r="R4107" s="9">
        <f t="shared" si="646"/>
        <v>1.0520833333430346E-2</v>
      </c>
      <c r="S4107" t="b">
        <v>0</v>
      </c>
      <c r="T4107">
        <v>6</v>
      </c>
      <c r="U4107" t="str">
        <f t="shared" si="647"/>
        <v/>
      </c>
      <c r="V4107">
        <f t="shared" si="648"/>
        <v>6</v>
      </c>
      <c r="W4107" t="b">
        <v>0</v>
      </c>
      <c r="X4107" t="s">
        <v>8269</v>
      </c>
      <c r="Y4107" s="3">
        <f t="shared" si="649"/>
        <v>6.9696969696969702E-2</v>
      </c>
      <c r="Z4107" s="4">
        <f t="shared" si="642"/>
        <v>383.33333333333331</v>
      </c>
      <c r="AA4107" t="s">
        <v>8313</v>
      </c>
      <c r="AB4107" t="s">
        <v>8314</v>
      </c>
      <c r="AC4107">
        <f>1</f>
        <v>1</v>
      </c>
    </row>
    <row r="4108" spans="1:29" ht="43.2" x14ac:dyDescent="0.3">
      <c r="A4108">
        <v>4106</v>
      </c>
      <c r="B4108" s="1" t="s">
        <v>4102</v>
      </c>
      <c r="C4108" s="1" t="s">
        <v>8209</v>
      </c>
      <c r="D4108">
        <v>5000</v>
      </c>
      <c r="E4108">
        <f>VLOOKUP(D4108,LU_A!$C$2:$D$13,1,TRUE)</f>
        <v>5000</v>
      </c>
      <c r="F4108" t="str">
        <f>VLOOKUP($D4108,LU_A!$C$2:$D$13,2,TRUE)</f>
        <v>SmC</v>
      </c>
      <c r="G4108">
        <v>3530</v>
      </c>
      <c r="H4108" t="s">
        <v>8221</v>
      </c>
      <c r="I4108" t="s">
        <v>8224</v>
      </c>
      <c r="J4108" t="s">
        <v>8246</v>
      </c>
      <c r="K4108">
        <v>1427936400</v>
      </c>
      <c r="L4108" s="8">
        <f t="shared" si="640"/>
        <v>42096.041666666672</v>
      </c>
      <c r="M4108" s="8">
        <f t="shared" si="643"/>
        <v>42096</v>
      </c>
      <c r="N4108" s="9">
        <f t="shared" si="644"/>
        <v>4.1666666671517305E-2</v>
      </c>
      <c r="O4108">
        <v>1424221866</v>
      </c>
      <c r="P4108" s="8">
        <f t="shared" si="641"/>
        <v>42053.049375000002</v>
      </c>
      <c r="Q4108" s="8">
        <f t="shared" si="645"/>
        <v>42053</v>
      </c>
      <c r="R4108" s="9">
        <f t="shared" si="646"/>
        <v>4.9375000002328306E-2</v>
      </c>
      <c r="S4108" t="b">
        <v>0</v>
      </c>
      <c r="T4108">
        <v>33</v>
      </c>
      <c r="U4108" t="str">
        <f t="shared" si="647"/>
        <v/>
      </c>
      <c r="V4108">
        <f t="shared" si="648"/>
        <v>33</v>
      </c>
      <c r="W4108" t="b">
        <v>0</v>
      </c>
      <c r="X4108" t="s">
        <v>8269</v>
      </c>
      <c r="Y4108" s="3">
        <f t="shared" si="649"/>
        <v>0.70599999999999996</v>
      </c>
      <c r="Z4108" s="4">
        <f t="shared" si="642"/>
        <v>106.96969696969697</v>
      </c>
      <c r="AA4108" t="s">
        <v>8313</v>
      </c>
      <c r="AB4108" t="s">
        <v>8314</v>
      </c>
      <c r="AC4108">
        <f>1</f>
        <v>1</v>
      </c>
    </row>
    <row r="4109" spans="1:29" ht="43.2" x14ac:dyDescent="0.3">
      <c r="A4109">
        <v>4107</v>
      </c>
      <c r="B4109" s="1" t="s">
        <v>4103</v>
      </c>
      <c r="C4109" s="1" t="s">
        <v>8210</v>
      </c>
      <c r="D4109">
        <v>2000</v>
      </c>
      <c r="E4109">
        <f>VLOOKUP(D4109,LU_A!$C$2:$D$13,1,TRUE)</f>
        <v>1000</v>
      </c>
      <c r="F4109" t="str">
        <f>VLOOKUP($D4109,LU_A!$C$2:$D$13,2,TRUE)</f>
        <v>SmB</v>
      </c>
      <c r="G4109">
        <v>41</v>
      </c>
      <c r="H4109" t="s">
        <v>8221</v>
      </c>
      <c r="I4109" t="s">
        <v>8224</v>
      </c>
      <c r="J4109" t="s">
        <v>8246</v>
      </c>
      <c r="K4109">
        <v>1411596001</v>
      </c>
      <c r="L4109" s="8">
        <f t="shared" si="640"/>
        <v>41906.916678240741</v>
      </c>
      <c r="M4109" s="8">
        <f t="shared" si="643"/>
        <v>41906</v>
      </c>
      <c r="N4109" s="9">
        <f t="shared" si="644"/>
        <v>0.916678240741021</v>
      </c>
      <c r="O4109">
        <v>1409608801</v>
      </c>
      <c r="P4109" s="8">
        <f t="shared" si="641"/>
        <v>41883.916678240741</v>
      </c>
      <c r="Q4109" s="8">
        <f t="shared" si="645"/>
        <v>41883</v>
      </c>
      <c r="R4109" s="9">
        <f t="shared" si="646"/>
        <v>0.916678240741021</v>
      </c>
      <c r="S4109" t="b">
        <v>0</v>
      </c>
      <c r="T4109">
        <v>4</v>
      </c>
      <c r="U4109" t="str">
        <f t="shared" si="647"/>
        <v/>
      </c>
      <c r="V4109">
        <f t="shared" si="648"/>
        <v>4</v>
      </c>
      <c r="W4109" t="b">
        <v>0</v>
      </c>
      <c r="X4109" t="s">
        <v>8269</v>
      </c>
      <c r="Y4109" s="3">
        <f t="shared" si="649"/>
        <v>2.0500000000000001E-2</v>
      </c>
      <c r="Z4109" s="4">
        <f t="shared" si="642"/>
        <v>10.25</v>
      </c>
      <c r="AA4109" t="s">
        <v>8313</v>
      </c>
      <c r="AB4109" t="s">
        <v>8314</v>
      </c>
      <c r="AC4109">
        <f>1</f>
        <v>1</v>
      </c>
    </row>
    <row r="4110" spans="1:29" ht="43.2" x14ac:dyDescent="0.3">
      <c r="A4110">
        <v>4108</v>
      </c>
      <c r="B4110" s="1" t="s">
        <v>4104</v>
      </c>
      <c r="C4110" s="1" t="s">
        <v>8211</v>
      </c>
      <c r="D4110">
        <v>3000</v>
      </c>
      <c r="E4110">
        <f>VLOOKUP(D4110,LU_A!$C$2:$D$13,1,TRUE)</f>
        <v>1000</v>
      </c>
      <c r="F4110" t="str">
        <f>VLOOKUP($D4110,LU_A!$C$2:$D$13,2,TRUE)</f>
        <v>SmB</v>
      </c>
      <c r="G4110">
        <v>59</v>
      </c>
      <c r="H4110" t="s">
        <v>8221</v>
      </c>
      <c r="I4110" t="s">
        <v>8224</v>
      </c>
      <c r="J4110" t="s">
        <v>8246</v>
      </c>
      <c r="K4110">
        <v>1488517200</v>
      </c>
      <c r="L4110" s="8">
        <f t="shared" si="640"/>
        <v>42797.208333333328</v>
      </c>
      <c r="M4110" s="8">
        <f t="shared" si="643"/>
        <v>42797</v>
      </c>
      <c r="N4110" s="9">
        <f t="shared" si="644"/>
        <v>0.20833333332848269</v>
      </c>
      <c r="O4110">
        <v>1485909937</v>
      </c>
      <c r="P4110" s="8">
        <f t="shared" si="641"/>
        <v>42767.031678240746</v>
      </c>
      <c r="Q4110" s="8">
        <f t="shared" si="645"/>
        <v>42767</v>
      </c>
      <c r="R4110" s="9">
        <f t="shared" si="646"/>
        <v>3.1678240746259689E-2</v>
      </c>
      <c r="S4110" t="b">
        <v>0</v>
      </c>
      <c r="T4110">
        <v>1</v>
      </c>
      <c r="U4110" t="str">
        <f t="shared" si="647"/>
        <v/>
      </c>
      <c r="V4110">
        <f t="shared" si="648"/>
        <v>1</v>
      </c>
      <c r="W4110" t="b">
        <v>0</v>
      </c>
      <c r="X4110" t="s">
        <v>8269</v>
      </c>
      <c r="Y4110" s="3">
        <f t="shared" si="649"/>
        <v>1.9666666666666666E-2</v>
      </c>
      <c r="Z4110" s="4">
        <f t="shared" si="642"/>
        <v>59</v>
      </c>
      <c r="AA4110" t="s">
        <v>8313</v>
      </c>
      <c r="AB4110" t="s">
        <v>8314</v>
      </c>
      <c r="AC4110">
        <f>1</f>
        <v>1</v>
      </c>
    </row>
    <row r="4111" spans="1:29" ht="43.2" x14ac:dyDescent="0.3">
      <c r="A4111">
        <v>4109</v>
      </c>
      <c r="B4111" s="1" t="s">
        <v>4105</v>
      </c>
      <c r="C4111" s="1" t="s">
        <v>8212</v>
      </c>
      <c r="D4111">
        <v>500</v>
      </c>
      <c r="E4111">
        <f>VLOOKUP(D4111,LU_A!$C$2:$D$13,1,TRUE)</f>
        <v>0</v>
      </c>
      <c r="F4111" t="str">
        <f>VLOOKUP($D4111,LU_A!$C$2:$D$13,2,TRUE)</f>
        <v>SmA</v>
      </c>
      <c r="G4111">
        <v>0</v>
      </c>
      <c r="H4111" t="s">
        <v>8221</v>
      </c>
      <c r="I4111" t="s">
        <v>8225</v>
      </c>
      <c r="J4111" t="s">
        <v>8247</v>
      </c>
      <c r="K4111">
        <v>1448805404</v>
      </c>
      <c r="L4111" s="8">
        <f t="shared" si="640"/>
        <v>42337.581064814818</v>
      </c>
      <c r="M4111" s="8">
        <f t="shared" si="643"/>
        <v>42337</v>
      </c>
      <c r="N4111" s="9">
        <f t="shared" si="644"/>
        <v>0.58106481481809169</v>
      </c>
      <c r="O4111">
        <v>1446209804</v>
      </c>
      <c r="P4111" s="8">
        <f t="shared" si="641"/>
        <v>42307.539398148147</v>
      </c>
      <c r="Q4111" s="8">
        <f t="shared" si="645"/>
        <v>42307</v>
      </c>
      <c r="R4111" s="9">
        <f t="shared" si="646"/>
        <v>0.53939814814657439</v>
      </c>
      <c r="S4111" t="b">
        <v>0</v>
      </c>
      <c r="T4111">
        <v>0</v>
      </c>
      <c r="U4111" t="str">
        <f t="shared" si="647"/>
        <v/>
      </c>
      <c r="V4111">
        <f t="shared" si="648"/>
        <v>0</v>
      </c>
      <c r="W4111" t="b">
        <v>0</v>
      </c>
      <c r="X4111" t="s">
        <v>8269</v>
      </c>
      <c r="Y4111" s="3">
        <f t="shared" si="649"/>
        <v>0</v>
      </c>
      <c r="Z4111" s="4" t="str">
        <f t="shared" si="642"/>
        <v xml:space="preserve"> </v>
      </c>
      <c r="AA4111" t="s">
        <v>8313</v>
      </c>
      <c r="AB4111" t="s">
        <v>8314</v>
      </c>
      <c r="AC4111">
        <f>1</f>
        <v>1</v>
      </c>
    </row>
    <row r="4112" spans="1:29" ht="43.2" x14ac:dyDescent="0.3">
      <c r="A4112">
        <v>4110</v>
      </c>
      <c r="B4112" s="1" t="s">
        <v>4106</v>
      </c>
      <c r="C4112" s="1" t="s">
        <v>8213</v>
      </c>
      <c r="D4112">
        <v>300</v>
      </c>
      <c r="E4112">
        <f>VLOOKUP(D4112,LU_A!$C$2:$D$13,1,TRUE)</f>
        <v>0</v>
      </c>
      <c r="F4112" t="str">
        <f>VLOOKUP($D4112,LU_A!$C$2:$D$13,2,TRUE)</f>
        <v>SmA</v>
      </c>
      <c r="G4112">
        <v>86</v>
      </c>
      <c r="H4112" t="s">
        <v>8221</v>
      </c>
      <c r="I4112" t="s">
        <v>8225</v>
      </c>
      <c r="J4112" t="s">
        <v>8247</v>
      </c>
      <c r="K4112">
        <v>1469113351</v>
      </c>
      <c r="L4112" s="8">
        <f t="shared" si="640"/>
        <v>42572.626747685179</v>
      </c>
      <c r="M4112" s="8">
        <f t="shared" si="643"/>
        <v>42572</v>
      </c>
      <c r="N4112" s="9">
        <f t="shared" si="644"/>
        <v>0.62674768517899793</v>
      </c>
      <c r="O4112">
        <v>1463929351</v>
      </c>
      <c r="P4112" s="8">
        <f t="shared" si="641"/>
        <v>42512.626747685179</v>
      </c>
      <c r="Q4112" s="8">
        <f t="shared" si="645"/>
        <v>42512</v>
      </c>
      <c r="R4112" s="9">
        <f t="shared" si="646"/>
        <v>0.62674768517899793</v>
      </c>
      <c r="S4112" t="b">
        <v>0</v>
      </c>
      <c r="T4112">
        <v>6</v>
      </c>
      <c r="U4112" t="str">
        <f t="shared" si="647"/>
        <v/>
      </c>
      <c r="V4112">
        <f t="shared" si="648"/>
        <v>6</v>
      </c>
      <c r="W4112" t="b">
        <v>0</v>
      </c>
      <c r="X4112" t="s">
        <v>8269</v>
      </c>
      <c r="Y4112" s="3">
        <f t="shared" si="649"/>
        <v>0.28666666666666668</v>
      </c>
      <c r="Z4112" s="4">
        <f t="shared" si="642"/>
        <v>14.333333333333334</v>
      </c>
      <c r="AA4112" t="s">
        <v>8313</v>
      </c>
      <c r="AB4112" t="s">
        <v>8314</v>
      </c>
      <c r="AC4112">
        <f>1</f>
        <v>1</v>
      </c>
    </row>
    <row r="4113" spans="1:29" ht="43.2" x14ac:dyDescent="0.3">
      <c r="A4113">
        <v>4111</v>
      </c>
      <c r="B4113" s="1" t="s">
        <v>4107</v>
      </c>
      <c r="C4113" s="1" t="s">
        <v>8214</v>
      </c>
      <c r="D4113">
        <v>3000</v>
      </c>
      <c r="E4113">
        <f>VLOOKUP(D4113,LU_A!$C$2:$D$13,1,TRUE)</f>
        <v>1000</v>
      </c>
      <c r="F4113" t="str">
        <f>VLOOKUP($D4113,LU_A!$C$2:$D$13,2,TRUE)</f>
        <v>SmB</v>
      </c>
      <c r="G4113">
        <v>94</v>
      </c>
      <c r="H4113" t="s">
        <v>8221</v>
      </c>
      <c r="I4113" t="s">
        <v>8224</v>
      </c>
      <c r="J4113" t="s">
        <v>8246</v>
      </c>
      <c r="K4113">
        <v>1424747740</v>
      </c>
      <c r="L4113" s="8">
        <f t="shared" si="640"/>
        <v>42059.135879629626</v>
      </c>
      <c r="M4113" s="8">
        <f t="shared" si="643"/>
        <v>42059</v>
      </c>
      <c r="N4113" s="9">
        <f t="shared" si="644"/>
        <v>0.13587962962628808</v>
      </c>
      <c r="O4113">
        <v>1422155740</v>
      </c>
      <c r="P4113" s="8">
        <f t="shared" si="641"/>
        <v>42029.135879629626</v>
      </c>
      <c r="Q4113" s="8">
        <f t="shared" si="645"/>
        <v>42029</v>
      </c>
      <c r="R4113" s="9">
        <f t="shared" si="646"/>
        <v>0.13587962962628808</v>
      </c>
      <c r="S4113" t="b">
        <v>0</v>
      </c>
      <c r="T4113">
        <v>6</v>
      </c>
      <c r="U4113" t="str">
        <f t="shared" si="647"/>
        <v/>
      </c>
      <c r="V4113">
        <f t="shared" si="648"/>
        <v>6</v>
      </c>
      <c r="W4113" t="b">
        <v>0</v>
      </c>
      <c r="X4113" t="s">
        <v>8269</v>
      </c>
      <c r="Y4113" s="3">
        <f t="shared" si="649"/>
        <v>3.1333333333333331E-2</v>
      </c>
      <c r="Z4113" s="4">
        <f t="shared" si="642"/>
        <v>15.666666666666666</v>
      </c>
      <c r="AA4113" t="s">
        <v>8313</v>
      </c>
      <c r="AB4113" t="s">
        <v>8314</v>
      </c>
      <c r="AC4113">
        <f>1</f>
        <v>1</v>
      </c>
    </row>
    <row r="4114" spans="1:29" ht="43.2" x14ac:dyDescent="0.3">
      <c r="A4114">
        <v>4112</v>
      </c>
      <c r="B4114" s="1" t="s">
        <v>4108</v>
      </c>
      <c r="C4114" s="1" t="s">
        <v>6961</v>
      </c>
      <c r="D4114">
        <v>2500</v>
      </c>
      <c r="E4114">
        <f>VLOOKUP(D4114,LU_A!$C$2:$D$13,1,TRUE)</f>
        <v>1000</v>
      </c>
      <c r="F4114" t="str">
        <f>VLOOKUP($D4114,LU_A!$C$2:$D$13,2,TRUE)</f>
        <v>SmB</v>
      </c>
      <c r="G4114">
        <v>1</v>
      </c>
      <c r="H4114" t="s">
        <v>8221</v>
      </c>
      <c r="I4114" t="s">
        <v>8241</v>
      </c>
      <c r="J4114" t="s">
        <v>8249</v>
      </c>
      <c r="K4114">
        <v>1456617600</v>
      </c>
      <c r="L4114" s="8">
        <f t="shared" si="640"/>
        <v>42428</v>
      </c>
      <c r="M4114" s="8">
        <f t="shared" si="643"/>
        <v>42428</v>
      </c>
      <c r="N4114" s="9">
        <f t="shared" si="644"/>
        <v>0</v>
      </c>
      <c r="O4114">
        <v>1454280186</v>
      </c>
      <c r="P4114" s="8">
        <f t="shared" si="641"/>
        <v>42400.946597222224</v>
      </c>
      <c r="Q4114" s="8">
        <f t="shared" si="645"/>
        <v>42400</v>
      </c>
      <c r="R4114" s="9">
        <f t="shared" si="646"/>
        <v>0.94659722222422715</v>
      </c>
      <c r="S4114" t="b">
        <v>0</v>
      </c>
      <c r="T4114">
        <v>1</v>
      </c>
      <c r="U4114" t="str">
        <f t="shared" si="647"/>
        <v/>
      </c>
      <c r="V4114">
        <f t="shared" si="648"/>
        <v>1</v>
      </c>
      <c r="W4114" t="b">
        <v>0</v>
      </c>
      <c r="X4114" t="s">
        <v>8269</v>
      </c>
      <c r="Y4114" s="3">
        <f t="shared" si="649"/>
        <v>4.0000000000000002E-4</v>
      </c>
      <c r="Z4114" s="4">
        <f t="shared" si="642"/>
        <v>1</v>
      </c>
      <c r="AA4114" t="s">
        <v>8313</v>
      </c>
      <c r="AB4114" t="s">
        <v>8314</v>
      </c>
      <c r="AC4114">
        <f>1</f>
        <v>1</v>
      </c>
    </row>
    <row r="4115" spans="1:29" ht="43.2" x14ac:dyDescent="0.3">
      <c r="A4115">
        <v>4113</v>
      </c>
      <c r="B4115" s="1" t="s">
        <v>4109</v>
      </c>
      <c r="C4115" s="1" t="s">
        <v>8215</v>
      </c>
      <c r="D4115">
        <v>1500</v>
      </c>
      <c r="E4115">
        <f>VLOOKUP(D4115,LU_A!$C$2:$D$13,1,TRUE)</f>
        <v>1000</v>
      </c>
      <c r="F4115" t="str">
        <f>VLOOKUP($D4115,LU_A!$C$2:$D$13,2,TRUE)</f>
        <v>SmB</v>
      </c>
      <c r="G4115">
        <v>3</v>
      </c>
      <c r="H4115" t="s">
        <v>8221</v>
      </c>
      <c r="I4115" t="s">
        <v>8224</v>
      </c>
      <c r="J4115" t="s">
        <v>8246</v>
      </c>
      <c r="K4115">
        <v>1452234840</v>
      </c>
      <c r="L4115" s="8">
        <f>(((K4115/60)/60)/24)+DATE(1970,1,1)</f>
        <v>42377.273611111115</v>
      </c>
      <c r="M4115" s="8">
        <f t="shared" si="643"/>
        <v>42377</v>
      </c>
      <c r="N4115" s="9">
        <f t="shared" si="644"/>
        <v>0.273611111115315</v>
      </c>
      <c r="O4115">
        <v>1450619123</v>
      </c>
      <c r="P4115" s="8">
        <f>(((O4115/60)/60)/24)+DATE(1970,1,1)</f>
        <v>42358.573182870372</v>
      </c>
      <c r="Q4115" s="8">
        <f t="shared" si="645"/>
        <v>42358</v>
      </c>
      <c r="R4115" s="9">
        <f t="shared" si="646"/>
        <v>0.57318287037196569</v>
      </c>
      <c r="S4115" t="b">
        <v>0</v>
      </c>
      <c r="T4115">
        <v>3</v>
      </c>
      <c r="U4115" t="str">
        <f t="shared" si="647"/>
        <v/>
      </c>
      <c r="V4115">
        <f t="shared" si="648"/>
        <v>3</v>
      </c>
      <c r="W4115" t="b">
        <v>0</v>
      </c>
      <c r="X4115" t="s">
        <v>8269</v>
      </c>
      <c r="Y4115" s="3">
        <f t="shared" si="649"/>
        <v>2E-3</v>
      </c>
      <c r="Z4115" s="4">
        <f t="shared" si="642"/>
        <v>1</v>
      </c>
      <c r="AA4115" t="s">
        <v>8313</v>
      </c>
      <c r="AB4115" t="s">
        <v>8314</v>
      </c>
      <c r="AC4115">
        <f>1</f>
        <v>1</v>
      </c>
    </row>
  </sheetData>
  <conditionalFormatting sqref="H1:H1048576">
    <cfRule type="cellIs" dxfId="1" priority="11" operator="equal">
      <formula>"Live"</formula>
    </cfRule>
    <cfRule type="cellIs" dxfId="2" priority="12" operator="equal">
      <formula>"Cancelled"</formula>
    </cfRule>
    <cfRule type="cellIs" dxfId="3" priority="13" operator="equal">
      <formula>"Failed"</formula>
    </cfRule>
    <cfRule type="cellIs" dxfId="4" priority="14" operator="equal">
      <formula>"Successful"</formula>
    </cfRule>
    <cfRule type="cellIs" dxfId="0" priority="1" operator="equal">
      <formula>"canceleed"</formula>
    </cfRule>
  </conditionalFormatting>
  <conditionalFormatting sqref="Y2:Y1048576">
    <cfRule type="cellIs" dxfId="10" priority="5" operator="greaterThan">
      <formula>1.999</formula>
    </cfRule>
    <cfRule type="cellIs" dxfId="9" priority="6" operator="between">
      <formula>1</formula>
      <formula>1.999</formula>
    </cfRule>
    <cfRule type="cellIs" dxfId="8" priority="7" operator="between">
      <formula>0</formula>
      <formula>0.999</formula>
    </cfRule>
  </conditionalFormatting>
  <conditionalFormatting sqref="H2:H4115">
    <cfRule type="cellIs" dxfId="6" priority="4" operator="equal">
      <formula>"successful"</formula>
    </cfRule>
    <cfRule type="cellIs" dxfId="7" priority="3" operator="equal">
      <formula>"failed"</formula>
    </cfRule>
    <cfRule type="cellIs" dxfId="5" priority="2" operator="equal">
      <formula>"cancelled"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7D76-3DE2-467E-98B4-EC4342370D58}">
  <dimension ref="A1:G28"/>
  <sheetViews>
    <sheetView workbookViewId="0">
      <selection activeCell="G19" sqref="G19"/>
    </sheetView>
  </sheetViews>
  <sheetFormatPr defaultRowHeight="14.4" x14ac:dyDescent="0.3"/>
  <cols>
    <col min="1" max="1" width="15.33203125" bestFit="1" customWidth="1"/>
    <col min="2" max="5" width="9.77734375" customWidth="1"/>
    <col min="6" max="6" width="12.77734375" customWidth="1"/>
    <col min="7" max="7" width="10.77734375" bestFit="1" customWidth="1"/>
  </cols>
  <sheetData>
    <row r="1" spans="1:6" x14ac:dyDescent="0.3">
      <c r="A1" s="5" t="s">
        <v>8223</v>
      </c>
      <c r="B1" t="s">
        <v>8360</v>
      </c>
    </row>
    <row r="3" spans="1:6" x14ac:dyDescent="0.3">
      <c r="A3" s="5" t="s">
        <v>8363</v>
      </c>
      <c r="B3" s="5" t="s">
        <v>8361</v>
      </c>
    </row>
    <row r="4" spans="1:6" x14ac:dyDescent="0.3">
      <c r="A4" s="5" t="s">
        <v>8358</v>
      </c>
      <c r="B4" t="s">
        <v>8220</v>
      </c>
      <c r="C4" t="s">
        <v>8221</v>
      </c>
      <c r="D4" t="s">
        <v>8222</v>
      </c>
      <c r="E4" t="s">
        <v>8219</v>
      </c>
      <c r="F4" t="s">
        <v>8359</v>
      </c>
    </row>
    <row r="5" spans="1:6" x14ac:dyDescent="0.3">
      <c r="A5" s="6" t="s">
        <v>8306</v>
      </c>
      <c r="B5" s="7">
        <v>40</v>
      </c>
      <c r="C5" s="7">
        <v>180</v>
      </c>
      <c r="D5" s="7"/>
      <c r="E5" s="7">
        <v>300</v>
      </c>
      <c r="F5" s="7">
        <v>520</v>
      </c>
    </row>
    <row r="6" spans="1:6" x14ac:dyDescent="0.3">
      <c r="A6" s="6" t="s">
        <v>8332</v>
      </c>
      <c r="B6" s="7">
        <v>20</v>
      </c>
      <c r="C6" s="7">
        <v>140</v>
      </c>
      <c r="D6" s="7">
        <v>6</v>
      </c>
      <c r="E6" s="7">
        <v>34</v>
      </c>
      <c r="F6" s="7">
        <v>200</v>
      </c>
    </row>
    <row r="7" spans="1:6" x14ac:dyDescent="0.3">
      <c r="A7" s="6" t="s">
        <v>8329</v>
      </c>
      <c r="B7" s="7"/>
      <c r="C7" s="7">
        <v>140</v>
      </c>
      <c r="D7" s="7"/>
      <c r="E7" s="7">
        <v>80</v>
      </c>
      <c r="F7" s="7">
        <v>220</v>
      </c>
    </row>
    <row r="8" spans="1:6" x14ac:dyDescent="0.3">
      <c r="A8" s="6" t="s">
        <v>8327</v>
      </c>
      <c r="B8" s="7">
        <v>24</v>
      </c>
      <c r="C8" s="7"/>
      <c r="D8" s="7"/>
      <c r="E8" s="7"/>
      <c r="F8" s="7">
        <v>24</v>
      </c>
    </row>
    <row r="9" spans="1:6" x14ac:dyDescent="0.3">
      <c r="A9" s="6" t="s">
        <v>8321</v>
      </c>
      <c r="B9" s="7">
        <v>20</v>
      </c>
      <c r="C9" s="7">
        <v>120</v>
      </c>
      <c r="D9" s="7">
        <v>20</v>
      </c>
      <c r="E9" s="7">
        <v>540</v>
      </c>
      <c r="F9" s="7">
        <v>700</v>
      </c>
    </row>
    <row r="10" spans="1:6" x14ac:dyDescent="0.3">
      <c r="A10" s="6" t="s">
        <v>8334</v>
      </c>
      <c r="B10" s="7"/>
      <c r="C10" s="7">
        <v>117</v>
      </c>
      <c r="D10" s="7"/>
      <c r="E10" s="7">
        <v>103</v>
      </c>
      <c r="F10" s="7">
        <v>220</v>
      </c>
    </row>
    <row r="11" spans="1:6" x14ac:dyDescent="0.3">
      <c r="A11" s="6" t="s">
        <v>8318</v>
      </c>
      <c r="B11" s="7">
        <v>30</v>
      </c>
      <c r="C11" s="7">
        <v>127</v>
      </c>
      <c r="D11" s="7"/>
      <c r="E11" s="7">
        <v>80</v>
      </c>
      <c r="F11" s="7">
        <v>237</v>
      </c>
    </row>
    <row r="12" spans="1:6" x14ac:dyDescent="0.3">
      <c r="A12" s="6" t="s">
        <v>8315</v>
      </c>
      <c r="B12" s="7">
        <v>178</v>
      </c>
      <c r="C12" s="7">
        <v>213</v>
      </c>
      <c r="D12" s="7"/>
      <c r="E12" s="7">
        <v>209</v>
      </c>
      <c r="F12" s="7">
        <v>600</v>
      </c>
    </row>
    <row r="13" spans="1:6" x14ac:dyDescent="0.3">
      <c r="A13" s="6" t="s">
        <v>8313</v>
      </c>
      <c r="B13" s="7">
        <v>37</v>
      </c>
      <c r="C13" s="7">
        <v>493</v>
      </c>
      <c r="D13" s="7">
        <v>24</v>
      </c>
      <c r="E13" s="7">
        <v>839</v>
      </c>
      <c r="F13" s="7">
        <v>1393</v>
      </c>
    </row>
    <row r="14" spans="1:6" x14ac:dyDescent="0.3">
      <c r="A14" s="6" t="s">
        <v>8359</v>
      </c>
      <c r="B14" s="7">
        <v>349</v>
      </c>
      <c r="C14" s="7">
        <v>1530</v>
      </c>
      <c r="D14" s="7">
        <v>50</v>
      </c>
      <c r="E14" s="7">
        <v>2185</v>
      </c>
      <c r="F14" s="7">
        <v>4114</v>
      </c>
    </row>
    <row r="18" spans="1:7" x14ac:dyDescent="0.3">
      <c r="A18" s="20" t="s">
        <v>8364</v>
      </c>
      <c r="B18" s="20" t="s">
        <v>4600</v>
      </c>
      <c r="C18" s="20" t="s">
        <v>8434</v>
      </c>
      <c r="D18" s="20" t="s">
        <v>8440</v>
      </c>
      <c r="E18" s="20" t="s">
        <v>8433</v>
      </c>
      <c r="F18" s="20" t="s">
        <v>8359</v>
      </c>
      <c r="G18" s="21" t="s">
        <v>8450</v>
      </c>
    </row>
    <row r="19" spans="1:7" x14ac:dyDescent="0.3">
      <c r="A19" s="23" t="s">
        <v>8442</v>
      </c>
      <c r="B19" s="23">
        <v>20</v>
      </c>
      <c r="C19" s="23">
        <v>120</v>
      </c>
      <c r="D19" s="23">
        <v>20</v>
      </c>
      <c r="E19" s="23">
        <v>540</v>
      </c>
      <c r="F19" s="23">
        <v>700</v>
      </c>
      <c r="G19" s="24">
        <f>E19/(F19-D19)</f>
        <v>0.79411764705882348</v>
      </c>
    </row>
    <row r="20" spans="1:7" x14ac:dyDescent="0.3">
      <c r="A20" s="13" t="s">
        <v>8441</v>
      </c>
      <c r="B20" s="13">
        <v>37</v>
      </c>
      <c r="C20" s="13">
        <v>493</v>
      </c>
      <c r="D20" s="13">
        <v>24</v>
      </c>
      <c r="E20" s="13">
        <v>839</v>
      </c>
      <c r="F20" s="13">
        <v>1393</v>
      </c>
      <c r="G20" s="22">
        <f>E20/(F20-D20)</f>
        <v>0.61285609934258578</v>
      </c>
    </row>
    <row r="21" spans="1:7" x14ac:dyDescent="0.3">
      <c r="A21" s="13" t="s">
        <v>8444</v>
      </c>
      <c r="B21" s="13">
        <v>40</v>
      </c>
      <c r="C21" s="13">
        <v>180</v>
      </c>
      <c r="D21" s="13"/>
      <c r="E21" s="13">
        <v>300</v>
      </c>
      <c r="F21" s="13">
        <v>520</v>
      </c>
      <c r="G21" s="22">
        <f>E21/(F21-D21)</f>
        <v>0.57692307692307687</v>
      </c>
    </row>
    <row r="22" spans="1:7" x14ac:dyDescent="0.3">
      <c r="A22" s="13" t="s">
        <v>8447</v>
      </c>
      <c r="B22" s="13"/>
      <c r="C22" s="13">
        <v>117</v>
      </c>
      <c r="D22" s="13"/>
      <c r="E22" s="13">
        <v>103</v>
      </c>
      <c r="F22" s="13">
        <v>220</v>
      </c>
      <c r="G22" s="22">
        <f>E22/(F22-D22)</f>
        <v>0.4681818181818182</v>
      </c>
    </row>
    <row r="23" spans="1:7" x14ac:dyDescent="0.3">
      <c r="A23" s="13" t="s">
        <v>8446</v>
      </c>
      <c r="B23" s="13"/>
      <c r="C23" s="13">
        <v>140</v>
      </c>
      <c r="D23" s="13"/>
      <c r="E23" s="13">
        <v>80</v>
      </c>
      <c r="F23" s="13">
        <v>220</v>
      </c>
      <c r="G23" s="22">
        <f>E23/(F23-D23)</f>
        <v>0.36363636363636365</v>
      </c>
    </row>
    <row r="24" spans="1:7" x14ac:dyDescent="0.3">
      <c r="A24" s="13" t="s">
        <v>8443</v>
      </c>
      <c r="B24" s="13">
        <v>178</v>
      </c>
      <c r="C24" s="13">
        <v>213</v>
      </c>
      <c r="D24" s="13"/>
      <c r="E24" s="13">
        <v>209</v>
      </c>
      <c r="F24" s="13">
        <v>600</v>
      </c>
      <c r="G24" s="22">
        <f>E24/(F24-D24)</f>
        <v>0.34833333333333333</v>
      </c>
    </row>
    <row r="25" spans="1:7" x14ac:dyDescent="0.3">
      <c r="A25" s="13" t="s">
        <v>8445</v>
      </c>
      <c r="B25" s="13">
        <v>30</v>
      </c>
      <c r="C25" s="13">
        <v>127</v>
      </c>
      <c r="D25" s="13"/>
      <c r="E25" s="13">
        <v>80</v>
      </c>
      <c r="F25" s="13">
        <v>237</v>
      </c>
      <c r="G25" s="22">
        <f>E25/(F25-D25)</f>
        <v>0.33755274261603374</v>
      </c>
    </row>
    <row r="26" spans="1:7" x14ac:dyDescent="0.3">
      <c r="A26" s="13" t="s">
        <v>8448</v>
      </c>
      <c r="B26" s="13">
        <v>20</v>
      </c>
      <c r="C26" s="13">
        <v>140</v>
      </c>
      <c r="D26" s="13">
        <v>6</v>
      </c>
      <c r="E26" s="13">
        <v>34</v>
      </c>
      <c r="F26" s="13">
        <v>200</v>
      </c>
      <c r="G26" s="22">
        <f>E26/(F26-D26)</f>
        <v>0.17525773195876287</v>
      </c>
    </row>
    <row r="27" spans="1:7" x14ac:dyDescent="0.3">
      <c r="A27" s="13" t="s">
        <v>8449</v>
      </c>
      <c r="B27" s="13">
        <v>24</v>
      </c>
      <c r="C27" s="13"/>
      <c r="D27" s="13"/>
      <c r="E27" s="13"/>
      <c r="F27" s="13">
        <v>24</v>
      </c>
      <c r="G27" s="22">
        <f>E27/(F27-D27)</f>
        <v>0</v>
      </c>
    </row>
    <row r="28" spans="1:7" x14ac:dyDescent="0.3">
      <c r="A28" s="25" t="s">
        <v>8359</v>
      </c>
      <c r="B28" s="25">
        <v>349</v>
      </c>
      <c r="C28" s="25">
        <v>1530</v>
      </c>
      <c r="D28" s="25">
        <v>50</v>
      </c>
      <c r="E28" s="25">
        <v>2185</v>
      </c>
      <c r="F28" s="25">
        <v>4114</v>
      </c>
      <c r="G28" s="26">
        <f>E28/(F28-D28)</f>
        <v>0.53764763779527558</v>
      </c>
    </row>
  </sheetData>
  <sortState xmlns:xlrd2="http://schemas.microsoft.com/office/spreadsheetml/2017/richdata2" ref="A19:G27">
    <sortCondition descending="1" ref="G19:G27"/>
  </sortState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E502-6024-4FF9-8A1D-37437FF5CFF6}">
  <dimension ref="A1:G138"/>
  <sheetViews>
    <sheetView topLeftCell="A43" workbookViewId="0">
      <selection activeCell="G99" sqref="G99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5" t="s">
        <v>8223</v>
      </c>
      <c r="B1" t="s">
        <v>8360</v>
      </c>
    </row>
    <row r="2" spans="1:6" x14ac:dyDescent="0.3">
      <c r="A2" s="5" t="s">
        <v>8356</v>
      </c>
      <c r="B2" t="s">
        <v>8360</v>
      </c>
    </row>
    <row r="4" spans="1:6" x14ac:dyDescent="0.3">
      <c r="A4" s="5" t="s">
        <v>8363</v>
      </c>
      <c r="B4" s="5" t="s">
        <v>8361</v>
      </c>
    </row>
    <row r="5" spans="1:6" x14ac:dyDescent="0.3">
      <c r="A5" s="5" t="s">
        <v>8358</v>
      </c>
      <c r="B5" t="s">
        <v>8220</v>
      </c>
      <c r="C5" t="s">
        <v>8221</v>
      </c>
      <c r="D5" t="s">
        <v>8222</v>
      </c>
      <c r="E5" t="s">
        <v>8219</v>
      </c>
      <c r="F5" t="s">
        <v>8359</v>
      </c>
    </row>
    <row r="6" spans="1:6" x14ac:dyDescent="0.3">
      <c r="A6" s="6" t="s">
        <v>8312</v>
      </c>
      <c r="B6" s="7"/>
      <c r="C6" s="7">
        <v>100</v>
      </c>
      <c r="D6" s="7"/>
      <c r="E6" s="7"/>
      <c r="F6" s="7">
        <v>100</v>
      </c>
    </row>
    <row r="7" spans="1:6" x14ac:dyDescent="0.3">
      <c r="A7" s="6" t="s">
        <v>8340</v>
      </c>
      <c r="B7" s="7">
        <v>20</v>
      </c>
      <c r="C7" s="7"/>
      <c r="D7" s="7"/>
      <c r="E7" s="7"/>
      <c r="F7" s="7">
        <v>20</v>
      </c>
    </row>
    <row r="8" spans="1:6" x14ac:dyDescent="0.3">
      <c r="A8" s="6" t="s">
        <v>8328</v>
      </c>
      <c r="B8" s="7">
        <v>24</v>
      </c>
      <c r="C8" s="7"/>
      <c r="D8" s="7"/>
      <c r="E8" s="7"/>
      <c r="F8" s="7">
        <v>24</v>
      </c>
    </row>
    <row r="9" spans="1:6" x14ac:dyDescent="0.3">
      <c r="A9" s="6" t="s">
        <v>8354</v>
      </c>
      <c r="B9" s="7"/>
      <c r="C9" s="7">
        <v>40</v>
      </c>
      <c r="D9" s="7"/>
      <c r="E9" s="7"/>
      <c r="F9" s="7">
        <v>40</v>
      </c>
    </row>
    <row r="10" spans="1:6" x14ac:dyDescent="0.3">
      <c r="A10" s="6" t="s">
        <v>8350</v>
      </c>
      <c r="B10" s="7"/>
      <c r="C10" s="7"/>
      <c r="D10" s="7"/>
      <c r="E10" s="7">
        <v>40</v>
      </c>
      <c r="F10" s="7">
        <v>40</v>
      </c>
    </row>
    <row r="11" spans="1:6" x14ac:dyDescent="0.3">
      <c r="A11" s="6" t="s">
        <v>8311</v>
      </c>
      <c r="B11" s="7"/>
      <c r="C11" s="7"/>
      <c r="D11" s="7"/>
      <c r="E11" s="7">
        <v>180</v>
      </c>
      <c r="F11" s="7">
        <v>180</v>
      </c>
    </row>
    <row r="12" spans="1:6" x14ac:dyDescent="0.3">
      <c r="A12" s="6" t="s">
        <v>8310</v>
      </c>
      <c r="B12" s="7"/>
      <c r="C12" s="7">
        <v>80</v>
      </c>
      <c r="D12" s="7"/>
      <c r="E12" s="7"/>
      <c r="F12" s="7">
        <v>80</v>
      </c>
    </row>
    <row r="13" spans="1:6" x14ac:dyDescent="0.3">
      <c r="A13" s="6" t="s">
        <v>8326</v>
      </c>
      <c r="B13" s="7"/>
      <c r="C13" s="7"/>
      <c r="D13" s="7"/>
      <c r="E13" s="7">
        <v>40</v>
      </c>
      <c r="F13" s="7">
        <v>40</v>
      </c>
    </row>
    <row r="14" spans="1:6" x14ac:dyDescent="0.3">
      <c r="A14" s="6" t="s">
        <v>8343</v>
      </c>
      <c r="B14" s="7"/>
      <c r="C14" s="7">
        <v>40</v>
      </c>
      <c r="D14" s="7">
        <v>20</v>
      </c>
      <c r="E14" s="7"/>
      <c r="F14" s="7">
        <v>60</v>
      </c>
    </row>
    <row r="15" spans="1:6" x14ac:dyDescent="0.3">
      <c r="A15" s="6" t="s">
        <v>8320</v>
      </c>
      <c r="B15" s="7"/>
      <c r="C15" s="7">
        <v>40</v>
      </c>
      <c r="D15" s="7"/>
      <c r="E15" s="7"/>
      <c r="F15" s="7">
        <v>40</v>
      </c>
    </row>
    <row r="16" spans="1:6" x14ac:dyDescent="0.3">
      <c r="A16" s="6" t="s">
        <v>8333</v>
      </c>
      <c r="B16" s="7">
        <v>20</v>
      </c>
      <c r="C16" s="7">
        <v>120</v>
      </c>
      <c r="D16" s="7"/>
      <c r="E16" s="7"/>
      <c r="F16" s="7">
        <v>140</v>
      </c>
    </row>
    <row r="17" spans="1:6" x14ac:dyDescent="0.3">
      <c r="A17" s="6" t="s">
        <v>8344</v>
      </c>
      <c r="B17" s="7"/>
      <c r="C17" s="7">
        <v>20</v>
      </c>
      <c r="D17" s="7"/>
      <c r="E17" s="7"/>
      <c r="F17" s="7">
        <v>20</v>
      </c>
    </row>
    <row r="18" spans="1:6" x14ac:dyDescent="0.3">
      <c r="A18" s="6" t="s">
        <v>8345</v>
      </c>
      <c r="B18" s="7"/>
      <c r="C18" s="7"/>
      <c r="D18" s="7"/>
      <c r="E18" s="7">
        <v>140</v>
      </c>
      <c r="F18" s="7">
        <v>140</v>
      </c>
    </row>
    <row r="19" spans="1:6" x14ac:dyDescent="0.3">
      <c r="A19" s="6" t="s">
        <v>8325</v>
      </c>
      <c r="B19" s="7"/>
      <c r="C19" s="7">
        <v>20</v>
      </c>
      <c r="D19" s="7"/>
      <c r="E19" s="7">
        <v>140</v>
      </c>
      <c r="F19" s="7">
        <v>160</v>
      </c>
    </row>
    <row r="20" spans="1:6" x14ac:dyDescent="0.3">
      <c r="A20" s="6" t="s">
        <v>8324</v>
      </c>
      <c r="B20" s="7"/>
      <c r="C20" s="7">
        <v>60</v>
      </c>
      <c r="D20" s="7"/>
      <c r="E20" s="7"/>
      <c r="F20" s="7">
        <v>60</v>
      </c>
    </row>
    <row r="21" spans="1:6" x14ac:dyDescent="0.3">
      <c r="A21" s="6" t="s">
        <v>8352</v>
      </c>
      <c r="B21" s="7"/>
      <c r="C21" s="7">
        <v>11</v>
      </c>
      <c r="D21" s="7"/>
      <c r="E21" s="7">
        <v>9</v>
      </c>
      <c r="F21" s="7">
        <v>20</v>
      </c>
    </row>
    <row r="22" spans="1:6" x14ac:dyDescent="0.3">
      <c r="A22" s="6" t="s">
        <v>8323</v>
      </c>
      <c r="B22" s="7"/>
      <c r="C22" s="7"/>
      <c r="D22" s="7"/>
      <c r="E22" s="7">
        <v>20</v>
      </c>
      <c r="F22" s="7">
        <v>20</v>
      </c>
    </row>
    <row r="23" spans="1:6" x14ac:dyDescent="0.3">
      <c r="A23" s="6" t="s">
        <v>8331</v>
      </c>
      <c r="B23" s="7"/>
      <c r="C23" s="7">
        <v>40</v>
      </c>
      <c r="D23" s="7"/>
      <c r="E23" s="7"/>
      <c r="F23" s="7">
        <v>40</v>
      </c>
    </row>
    <row r="24" spans="1:6" x14ac:dyDescent="0.3">
      <c r="A24" s="6" t="s">
        <v>8355</v>
      </c>
      <c r="B24" s="7">
        <v>20</v>
      </c>
      <c r="C24" s="7">
        <v>60</v>
      </c>
      <c r="D24" s="7"/>
      <c r="E24" s="7">
        <v>60</v>
      </c>
      <c r="F24" s="7">
        <v>140</v>
      </c>
    </row>
    <row r="25" spans="1:6" x14ac:dyDescent="0.3">
      <c r="A25" s="6" t="s">
        <v>8339</v>
      </c>
      <c r="B25" s="7"/>
      <c r="C25" s="7">
        <v>20</v>
      </c>
      <c r="D25" s="7"/>
      <c r="E25" s="7"/>
      <c r="F25" s="7">
        <v>20</v>
      </c>
    </row>
    <row r="26" spans="1:6" x14ac:dyDescent="0.3">
      <c r="A26" s="6" t="s">
        <v>8319</v>
      </c>
      <c r="B26" s="7"/>
      <c r="C26" s="7"/>
      <c r="D26" s="7"/>
      <c r="E26" s="7">
        <v>60</v>
      </c>
      <c r="F26" s="7">
        <v>60</v>
      </c>
    </row>
    <row r="27" spans="1:6" x14ac:dyDescent="0.3">
      <c r="A27" s="6" t="s">
        <v>8346</v>
      </c>
      <c r="B27" s="7"/>
      <c r="C27" s="7">
        <v>20</v>
      </c>
      <c r="D27" s="7"/>
      <c r="E27" s="7"/>
      <c r="F27" s="7">
        <v>20</v>
      </c>
    </row>
    <row r="28" spans="1:6" x14ac:dyDescent="0.3">
      <c r="A28" s="6" t="s">
        <v>8335</v>
      </c>
      <c r="B28" s="7"/>
      <c r="C28" s="7">
        <v>57</v>
      </c>
      <c r="D28" s="7"/>
      <c r="E28" s="7">
        <v>103</v>
      </c>
      <c r="F28" s="7">
        <v>160</v>
      </c>
    </row>
    <row r="29" spans="1:6" x14ac:dyDescent="0.3">
      <c r="A29" s="6" t="s">
        <v>8341</v>
      </c>
      <c r="B29" s="7"/>
      <c r="C29" s="7">
        <v>20</v>
      </c>
      <c r="D29" s="7"/>
      <c r="E29" s="7"/>
      <c r="F29" s="7">
        <v>20</v>
      </c>
    </row>
    <row r="30" spans="1:6" x14ac:dyDescent="0.3">
      <c r="A30" s="6" t="s">
        <v>8314</v>
      </c>
      <c r="B30" s="7"/>
      <c r="C30" s="7">
        <v>353</v>
      </c>
      <c r="D30" s="7">
        <v>19</v>
      </c>
      <c r="E30" s="7">
        <v>694</v>
      </c>
      <c r="F30" s="7">
        <v>1066</v>
      </c>
    </row>
    <row r="31" spans="1:6" x14ac:dyDescent="0.3">
      <c r="A31" s="6" t="s">
        <v>8342</v>
      </c>
      <c r="B31" s="7"/>
      <c r="C31" s="7"/>
      <c r="D31" s="7"/>
      <c r="E31" s="7">
        <v>40</v>
      </c>
      <c r="F31" s="7">
        <v>40</v>
      </c>
    </row>
    <row r="32" spans="1:6" x14ac:dyDescent="0.3">
      <c r="A32" s="6" t="s">
        <v>8338</v>
      </c>
      <c r="B32" s="7"/>
      <c r="C32" s="7"/>
      <c r="D32" s="7"/>
      <c r="E32" s="7">
        <v>20</v>
      </c>
      <c r="F32" s="7">
        <v>20</v>
      </c>
    </row>
    <row r="33" spans="1:6" x14ac:dyDescent="0.3">
      <c r="A33" s="6" t="s">
        <v>8349</v>
      </c>
      <c r="B33" s="7"/>
      <c r="C33" s="7">
        <v>20</v>
      </c>
      <c r="D33" s="7"/>
      <c r="E33" s="7"/>
      <c r="F33" s="7">
        <v>20</v>
      </c>
    </row>
    <row r="34" spans="1:6" x14ac:dyDescent="0.3">
      <c r="A34" s="6" t="s">
        <v>8322</v>
      </c>
      <c r="B34" s="7"/>
      <c r="C34" s="7"/>
      <c r="D34" s="7"/>
      <c r="E34" s="7">
        <v>260</v>
      </c>
      <c r="F34" s="7">
        <v>260</v>
      </c>
    </row>
    <row r="35" spans="1:6" x14ac:dyDescent="0.3">
      <c r="A35" s="6" t="s">
        <v>8309</v>
      </c>
      <c r="B35" s="7">
        <v>40</v>
      </c>
      <c r="C35" s="7"/>
      <c r="D35" s="7"/>
      <c r="E35" s="7"/>
      <c r="F35" s="7">
        <v>40</v>
      </c>
    </row>
    <row r="36" spans="1:6" x14ac:dyDescent="0.3">
      <c r="A36" s="6" t="s">
        <v>8308</v>
      </c>
      <c r="B36" s="7"/>
      <c r="C36" s="7"/>
      <c r="D36" s="7"/>
      <c r="E36" s="7">
        <v>60</v>
      </c>
      <c r="F36" s="7">
        <v>60</v>
      </c>
    </row>
    <row r="37" spans="1:6" x14ac:dyDescent="0.3">
      <c r="A37" s="6" t="s">
        <v>8348</v>
      </c>
      <c r="B37" s="7"/>
      <c r="C37" s="7"/>
      <c r="D37" s="7">
        <v>6</v>
      </c>
      <c r="E37" s="7">
        <v>34</v>
      </c>
      <c r="F37" s="7">
        <v>40</v>
      </c>
    </row>
    <row r="38" spans="1:6" x14ac:dyDescent="0.3">
      <c r="A38" s="6" t="s">
        <v>8351</v>
      </c>
      <c r="B38" s="7">
        <v>18</v>
      </c>
      <c r="C38" s="7">
        <v>2</v>
      </c>
      <c r="D38" s="7"/>
      <c r="E38" s="7">
        <v>40</v>
      </c>
      <c r="F38" s="7">
        <v>60</v>
      </c>
    </row>
    <row r="39" spans="1:6" x14ac:dyDescent="0.3">
      <c r="A39" s="6" t="s">
        <v>8353</v>
      </c>
      <c r="B39" s="7">
        <v>17</v>
      </c>
      <c r="C39" s="7">
        <v>80</v>
      </c>
      <c r="D39" s="7">
        <v>5</v>
      </c>
      <c r="E39" s="7">
        <v>85</v>
      </c>
      <c r="F39" s="7">
        <v>187</v>
      </c>
    </row>
    <row r="40" spans="1:6" x14ac:dyDescent="0.3">
      <c r="A40" s="6" t="s">
        <v>8347</v>
      </c>
      <c r="B40" s="7"/>
      <c r="C40" s="7"/>
      <c r="D40" s="7"/>
      <c r="E40" s="7">
        <v>80</v>
      </c>
      <c r="F40" s="7">
        <v>80</v>
      </c>
    </row>
    <row r="41" spans="1:6" x14ac:dyDescent="0.3">
      <c r="A41" s="6" t="s">
        <v>8307</v>
      </c>
      <c r="B41" s="7"/>
      <c r="C41" s="7"/>
      <c r="D41" s="7"/>
      <c r="E41" s="7">
        <v>60</v>
      </c>
      <c r="F41" s="7">
        <v>60</v>
      </c>
    </row>
    <row r="42" spans="1:6" x14ac:dyDescent="0.3">
      <c r="A42" s="6" t="s">
        <v>8337</v>
      </c>
      <c r="B42" s="7">
        <v>10</v>
      </c>
      <c r="C42" s="7">
        <v>47</v>
      </c>
      <c r="D42" s="7"/>
      <c r="E42" s="7"/>
      <c r="F42" s="7">
        <v>57</v>
      </c>
    </row>
    <row r="43" spans="1:6" x14ac:dyDescent="0.3">
      <c r="A43" s="6" t="s">
        <v>8330</v>
      </c>
      <c r="B43" s="7"/>
      <c r="C43" s="7">
        <v>100</v>
      </c>
      <c r="D43" s="7"/>
      <c r="E43" s="7"/>
      <c r="F43" s="7">
        <v>100</v>
      </c>
    </row>
    <row r="44" spans="1:6" x14ac:dyDescent="0.3">
      <c r="A44" s="6" t="s">
        <v>8317</v>
      </c>
      <c r="B44" s="7">
        <v>60</v>
      </c>
      <c r="C44" s="7">
        <v>120</v>
      </c>
      <c r="D44" s="7"/>
      <c r="E44" s="7">
        <v>20</v>
      </c>
      <c r="F44" s="7">
        <v>200</v>
      </c>
    </row>
    <row r="45" spans="1:6" x14ac:dyDescent="0.3">
      <c r="A45" s="6" t="s">
        <v>8316</v>
      </c>
      <c r="B45" s="7">
        <v>100</v>
      </c>
      <c r="C45" s="7">
        <v>60</v>
      </c>
      <c r="D45" s="7"/>
      <c r="E45" s="7"/>
      <c r="F45" s="7">
        <v>160</v>
      </c>
    </row>
    <row r="46" spans="1:6" x14ac:dyDescent="0.3">
      <c r="A46" s="6" t="s">
        <v>8336</v>
      </c>
      <c r="B46" s="7">
        <v>20</v>
      </c>
      <c r="C46" s="7"/>
      <c r="D46" s="7"/>
      <c r="E46" s="7"/>
      <c r="F46" s="7">
        <v>20</v>
      </c>
    </row>
    <row r="47" spans="1:6" x14ac:dyDescent="0.3">
      <c r="A47" s="6" t="s">
        <v>8359</v>
      </c>
      <c r="B47" s="7">
        <v>349</v>
      </c>
      <c r="C47" s="7">
        <v>1530</v>
      </c>
      <c r="D47" s="7">
        <v>50</v>
      </c>
      <c r="E47" s="7">
        <v>2185</v>
      </c>
      <c r="F47" s="7">
        <v>4114</v>
      </c>
    </row>
    <row r="51" spans="1:7" x14ac:dyDescent="0.3">
      <c r="A51" s="16" t="s">
        <v>8357</v>
      </c>
      <c r="B51" s="16" t="s">
        <v>4600</v>
      </c>
      <c r="C51" s="16" t="s">
        <v>8434</v>
      </c>
      <c r="D51" s="16" t="s">
        <v>8440</v>
      </c>
      <c r="E51" s="16" t="s">
        <v>8433</v>
      </c>
      <c r="F51" s="16" t="s">
        <v>8359</v>
      </c>
      <c r="G51" s="16" t="s">
        <v>8451</v>
      </c>
    </row>
    <row r="52" spans="1:7" x14ac:dyDescent="0.3">
      <c r="A52" s="13" t="s">
        <v>8312</v>
      </c>
      <c r="B52" s="13"/>
      <c r="C52" s="13">
        <v>100</v>
      </c>
      <c r="D52" s="13"/>
      <c r="E52" s="13"/>
      <c r="F52" s="13">
        <v>100</v>
      </c>
      <c r="G52" s="22">
        <f>F52/$F$93</f>
        <v>2.4307243558580455E-2</v>
      </c>
    </row>
    <row r="53" spans="1:7" x14ac:dyDescent="0.3">
      <c r="A53" s="13" t="s">
        <v>8340</v>
      </c>
      <c r="B53" s="13">
        <v>20</v>
      </c>
      <c r="C53" s="13"/>
      <c r="D53" s="13"/>
      <c r="E53" s="13"/>
      <c r="F53" s="13">
        <v>20</v>
      </c>
      <c r="G53" s="22">
        <f t="shared" ref="G53:G93" si="0">F53/$F$93</f>
        <v>4.8614487117160914E-3</v>
      </c>
    </row>
    <row r="54" spans="1:7" x14ac:dyDescent="0.3">
      <c r="A54" s="13" t="s">
        <v>8328</v>
      </c>
      <c r="B54" s="13">
        <v>24</v>
      </c>
      <c r="C54" s="13"/>
      <c r="D54" s="13"/>
      <c r="E54" s="13"/>
      <c r="F54" s="13">
        <v>24</v>
      </c>
      <c r="G54" s="22">
        <f t="shared" si="0"/>
        <v>5.8337384540593099E-3</v>
      </c>
    </row>
    <row r="55" spans="1:7" x14ac:dyDescent="0.3">
      <c r="A55" s="13" t="s">
        <v>8354</v>
      </c>
      <c r="B55" s="13"/>
      <c r="C55" s="13">
        <v>40</v>
      </c>
      <c r="D55" s="13"/>
      <c r="E55" s="13"/>
      <c r="F55" s="13">
        <v>40</v>
      </c>
      <c r="G55" s="22">
        <f t="shared" si="0"/>
        <v>9.7228974234321829E-3</v>
      </c>
    </row>
    <row r="56" spans="1:7" x14ac:dyDescent="0.3">
      <c r="A56" s="13" t="s">
        <v>8350</v>
      </c>
      <c r="B56" s="13"/>
      <c r="C56" s="13"/>
      <c r="D56" s="13"/>
      <c r="E56" s="13">
        <v>40</v>
      </c>
      <c r="F56" s="13">
        <v>40</v>
      </c>
      <c r="G56" s="22">
        <f t="shared" si="0"/>
        <v>9.7228974234321829E-3</v>
      </c>
    </row>
    <row r="57" spans="1:7" x14ac:dyDescent="0.3">
      <c r="A57" s="13" t="s">
        <v>8311</v>
      </c>
      <c r="B57" s="13"/>
      <c r="C57" s="13"/>
      <c r="D57" s="13"/>
      <c r="E57" s="13">
        <v>180</v>
      </c>
      <c r="F57" s="13">
        <v>180</v>
      </c>
      <c r="G57" s="22">
        <f t="shared" si="0"/>
        <v>4.3753038405444825E-2</v>
      </c>
    </row>
    <row r="58" spans="1:7" x14ac:dyDescent="0.3">
      <c r="A58" s="13" t="s">
        <v>8310</v>
      </c>
      <c r="B58" s="13"/>
      <c r="C58" s="13">
        <v>80</v>
      </c>
      <c r="D58" s="13"/>
      <c r="E58" s="13"/>
      <c r="F58" s="13">
        <v>80</v>
      </c>
      <c r="G58" s="22">
        <f t="shared" si="0"/>
        <v>1.9445794846864366E-2</v>
      </c>
    </row>
    <row r="59" spans="1:7" x14ac:dyDescent="0.3">
      <c r="A59" s="13" t="s">
        <v>8326</v>
      </c>
      <c r="B59" s="13"/>
      <c r="C59" s="13"/>
      <c r="D59" s="13"/>
      <c r="E59" s="13">
        <v>40</v>
      </c>
      <c r="F59" s="13">
        <v>40</v>
      </c>
      <c r="G59" s="22">
        <f t="shared" si="0"/>
        <v>9.7228974234321829E-3</v>
      </c>
    </row>
    <row r="60" spans="1:7" x14ac:dyDescent="0.3">
      <c r="A60" s="13" t="s">
        <v>8343</v>
      </c>
      <c r="B60" s="13"/>
      <c r="C60" s="13">
        <v>40</v>
      </c>
      <c r="D60" s="13">
        <v>20</v>
      </c>
      <c r="E60" s="13"/>
      <c r="F60" s="13">
        <v>60</v>
      </c>
      <c r="G60" s="22">
        <f t="shared" si="0"/>
        <v>1.4584346135148274E-2</v>
      </c>
    </row>
    <row r="61" spans="1:7" x14ac:dyDescent="0.3">
      <c r="A61" s="13" t="s">
        <v>8320</v>
      </c>
      <c r="B61" s="13"/>
      <c r="C61" s="13">
        <v>40</v>
      </c>
      <c r="D61" s="13"/>
      <c r="E61" s="13"/>
      <c r="F61" s="13">
        <v>40</v>
      </c>
      <c r="G61" s="22">
        <f t="shared" si="0"/>
        <v>9.7228974234321829E-3</v>
      </c>
    </row>
    <row r="62" spans="1:7" x14ac:dyDescent="0.3">
      <c r="A62" s="13" t="s">
        <v>8333</v>
      </c>
      <c r="B62" s="13">
        <v>20</v>
      </c>
      <c r="C62" s="13">
        <v>120</v>
      </c>
      <c r="D62" s="13"/>
      <c r="E62" s="13"/>
      <c r="F62" s="13">
        <v>140</v>
      </c>
      <c r="G62" s="22">
        <f t="shared" si="0"/>
        <v>3.4030140982012638E-2</v>
      </c>
    </row>
    <row r="63" spans="1:7" x14ac:dyDescent="0.3">
      <c r="A63" s="13" t="s">
        <v>8344</v>
      </c>
      <c r="B63" s="13"/>
      <c r="C63" s="13">
        <v>20</v>
      </c>
      <c r="D63" s="13"/>
      <c r="E63" s="13"/>
      <c r="F63" s="13">
        <v>20</v>
      </c>
      <c r="G63" s="22">
        <f t="shared" si="0"/>
        <v>4.8614487117160914E-3</v>
      </c>
    </row>
    <row r="64" spans="1:7" x14ac:dyDescent="0.3">
      <c r="A64" s="13" t="s">
        <v>8345</v>
      </c>
      <c r="B64" s="13"/>
      <c r="C64" s="13"/>
      <c r="D64" s="13"/>
      <c r="E64" s="13">
        <v>140</v>
      </c>
      <c r="F64" s="13">
        <v>140</v>
      </c>
      <c r="G64" s="22">
        <f t="shared" si="0"/>
        <v>3.4030140982012638E-2</v>
      </c>
    </row>
    <row r="65" spans="1:7" x14ac:dyDescent="0.3">
      <c r="A65" s="13" t="s">
        <v>8325</v>
      </c>
      <c r="B65" s="13"/>
      <c r="C65" s="13">
        <v>20</v>
      </c>
      <c r="D65" s="13"/>
      <c r="E65" s="13">
        <v>140</v>
      </c>
      <c r="F65" s="13">
        <v>160</v>
      </c>
      <c r="G65" s="22">
        <f t="shared" si="0"/>
        <v>3.8891589693728731E-2</v>
      </c>
    </row>
    <row r="66" spans="1:7" x14ac:dyDescent="0.3">
      <c r="A66" s="13" t="s">
        <v>8324</v>
      </c>
      <c r="B66" s="13"/>
      <c r="C66" s="13">
        <v>60</v>
      </c>
      <c r="D66" s="13"/>
      <c r="E66" s="13"/>
      <c r="F66" s="13">
        <v>60</v>
      </c>
      <c r="G66" s="22">
        <f t="shared" si="0"/>
        <v>1.4584346135148274E-2</v>
      </c>
    </row>
    <row r="67" spans="1:7" x14ac:dyDescent="0.3">
      <c r="A67" s="13" t="s">
        <v>8352</v>
      </c>
      <c r="B67" s="13"/>
      <c r="C67" s="13">
        <v>11</v>
      </c>
      <c r="D67" s="13"/>
      <c r="E67" s="13">
        <v>9</v>
      </c>
      <c r="F67" s="13">
        <v>20</v>
      </c>
      <c r="G67" s="22">
        <f t="shared" si="0"/>
        <v>4.8614487117160914E-3</v>
      </c>
    </row>
    <row r="68" spans="1:7" x14ac:dyDescent="0.3">
      <c r="A68" s="13" t="s">
        <v>8323</v>
      </c>
      <c r="B68" s="13"/>
      <c r="C68" s="13"/>
      <c r="D68" s="13"/>
      <c r="E68" s="13">
        <v>20</v>
      </c>
      <c r="F68" s="13">
        <v>20</v>
      </c>
      <c r="G68" s="22">
        <f t="shared" si="0"/>
        <v>4.8614487117160914E-3</v>
      </c>
    </row>
    <row r="69" spans="1:7" x14ac:dyDescent="0.3">
      <c r="A69" s="13" t="s">
        <v>8331</v>
      </c>
      <c r="B69" s="13"/>
      <c r="C69" s="13">
        <v>40</v>
      </c>
      <c r="D69" s="13"/>
      <c r="E69" s="13"/>
      <c r="F69" s="13">
        <v>40</v>
      </c>
      <c r="G69" s="22">
        <f t="shared" si="0"/>
        <v>9.7228974234321829E-3</v>
      </c>
    </row>
    <row r="70" spans="1:7" x14ac:dyDescent="0.3">
      <c r="A70" s="13" t="s">
        <v>8355</v>
      </c>
      <c r="B70" s="13">
        <v>20</v>
      </c>
      <c r="C70" s="13">
        <v>60</v>
      </c>
      <c r="D70" s="13"/>
      <c r="E70" s="13">
        <v>60</v>
      </c>
      <c r="F70" s="13">
        <v>140</v>
      </c>
      <c r="G70" s="22">
        <f t="shared" si="0"/>
        <v>3.4030140982012638E-2</v>
      </c>
    </row>
    <row r="71" spans="1:7" x14ac:dyDescent="0.3">
      <c r="A71" s="13" t="s">
        <v>8339</v>
      </c>
      <c r="B71" s="13"/>
      <c r="C71" s="13">
        <v>20</v>
      </c>
      <c r="D71" s="13"/>
      <c r="E71" s="13"/>
      <c r="F71" s="13">
        <v>20</v>
      </c>
      <c r="G71" s="22">
        <f t="shared" si="0"/>
        <v>4.8614487117160914E-3</v>
      </c>
    </row>
    <row r="72" spans="1:7" x14ac:dyDescent="0.3">
      <c r="A72" s="13" t="s">
        <v>8319</v>
      </c>
      <c r="B72" s="13"/>
      <c r="C72" s="13"/>
      <c r="D72" s="13"/>
      <c r="E72" s="13">
        <v>60</v>
      </c>
      <c r="F72" s="13">
        <v>60</v>
      </c>
      <c r="G72" s="22">
        <f t="shared" si="0"/>
        <v>1.4584346135148274E-2</v>
      </c>
    </row>
    <row r="73" spans="1:7" x14ac:dyDescent="0.3">
      <c r="A73" s="13" t="s">
        <v>8346</v>
      </c>
      <c r="B73" s="13"/>
      <c r="C73" s="13">
        <v>20</v>
      </c>
      <c r="D73" s="13"/>
      <c r="E73" s="13"/>
      <c r="F73" s="13">
        <v>20</v>
      </c>
      <c r="G73" s="22">
        <f t="shared" si="0"/>
        <v>4.8614487117160914E-3</v>
      </c>
    </row>
    <row r="74" spans="1:7" x14ac:dyDescent="0.3">
      <c r="A74" s="13" t="s">
        <v>8335</v>
      </c>
      <c r="B74" s="13"/>
      <c r="C74" s="13">
        <v>57</v>
      </c>
      <c r="D74" s="13"/>
      <c r="E74" s="13">
        <v>103</v>
      </c>
      <c r="F74" s="13">
        <v>160</v>
      </c>
      <c r="G74" s="22">
        <f t="shared" si="0"/>
        <v>3.8891589693728731E-2</v>
      </c>
    </row>
    <row r="75" spans="1:7" x14ac:dyDescent="0.3">
      <c r="A75" s="13" t="s">
        <v>8341</v>
      </c>
      <c r="B75" s="13"/>
      <c r="C75" s="13">
        <v>20</v>
      </c>
      <c r="D75" s="13"/>
      <c r="E75" s="13"/>
      <c r="F75" s="13">
        <v>20</v>
      </c>
      <c r="G75" s="22">
        <f t="shared" si="0"/>
        <v>4.8614487117160914E-3</v>
      </c>
    </row>
    <row r="76" spans="1:7" x14ac:dyDescent="0.3">
      <c r="A76" s="31" t="s">
        <v>8314</v>
      </c>
      <c r="B76" s="31"/>
      <c r="C76" s="31">
        <v>353</v>
      </c>
      <c r="D76" s="31">
        <v>19</v>
      </c>
      <c r="E76" s="31">
        <v>694</v>
      </c>
      <c r="F76" s="31">
        <v>1066</v>
      </c>
      <c r="G76" s="32">
        <f t="shared" si="0"/>
        <v>0.25911521633446766</v>
      </c>
    </row>
    <row r="77" spans="1:7" x14ac:dyDescent="0.3">
      <c r="A77" s="13" t="s">
        <v>8342</v>
      </c>
      <c r="B77" s="13"/>
      <c r="C77" s="13"/>
      <c r="D77" s="13"/>
      <c r="E77" s="13">
        <v>40</v>
      </c>
      <c r="F77" s="13">
        <v>40</v>
      </c>
      <c r="G77" s="22">
        <f t="shared" si="0"/>
        <v>9.7228974234321829E-3</v>
      </c>
    </row>
    <row r="78" spans="1:7" x14ac:dyDescent="0.3">
      <c r="A78" s="13" t="s">
        <v>8338</v>
      </c>
      <c r="B78" s="13"/>
      <c r="C78" s="13"/>
      <c r="D78" s="13"/>
      <c r="E78" s="13">
        <v>20</v>
      </c>
      <c r="F78" s="13">
        <v>20</v>
      </c>
      <c r="G78" s="22">
        <f t="shared" si="0"/>
        <v>4.8614487117160914E-3</v>
      </c>
    </row>
    <row r="79" spans="1:7" x14ac:dyDescent="0.3">
      <c r="A79" s="13" t="s">
        <v>8349</v>
      </c>
      <c r="B79" s="13"/>
      <c r="C79" s="13">
        <v>20</v>
      </c>
      <c r="D79" s="13"/>
      <c r="E79" s="13"/>
      <c r="F79" s="13">
        <v>20</v>
      </c>
      <c r="G79" s="22">
        <f t="shared" si="0"/>
        <v>4.8614487117160914E-3</v>
      </c>
    </row>
    <row r="80" spans="1:7" x14ac:dyDescent="0.3">
      <c r="A80" s="13" t="s">
        <v>8322</v>
      </c>
      <c r="B80" s="13"/>
      <c r="C80" s="13"/>
      <c r="D80" s="13"/>
      <c r="E80" s="13">
        <v>260</v>
      </c>
      <c r="F80" s="13">
        <v>260</v>
      </c>
      <c r="G80" s="22">
        <f t="shared" si="0"/>
        <v>6.3198833252309183E-2</v>
      </c>
    </row>
    <row r="81" spans="1:7" x14ac:dyDescent="0.3">
      <c r="A81" s="13" t="s">
        <v>8309</v>
      </c>
      <c r="B81" s="13">
        <v>40</v>
      </c>
      <c r="C81" s="13"/>
      <c r="D81" s="13"/>
      <c r="E81" s="13"/>
      <c r="F81" s="13">
        <v>40</v>
      </c>
      <c r="G81" s="22">
        <f t="shared" si="0"/>
        <v>9.7228974234321829E-3</v>
      </c>
    </row>
    <row r="82" spans="1:7" x14ac:dyDescent="0.3">
      <c r="A82" s="13" t="s">
        <v>8308</v>
      </c>
      <c r="B82" s="13"/>
      <c r="C82" s="13"/>
      <c r="D82" s="13"/>
      <c r="E82" s="13">
        <v>60</v>
      </c>
      <c r="F82" s="13">
        <v>60</v>
      </c>
      <c r="G82" s="22">
        <f t="shared" si="0"/>
        <v>1.4584346135148274E-2</v>
      </c>
    </row>
    <row r="83" spans="1:7" x14ac:dyDescent="0.3">
      <c r="A83" s="13" t="s">
        <v>8348</v>
      </c>
      <c r="B83" s="13"/>
      <c r="C83" s="13"/>
      <c r="D83" s="13">
        <v>6</v>
      </c>
      <c r="E83" s="13">
        <v>34</v>
      </c>
      <c r="F83" s="13">
        <v>40</v>
      </c>
      <c r="G83" s="22">
        <f t="shared" si="0"/>
        <v>9.7228974234321829E-3</v>
      </c>
    </row>
    <row r="84" spans="1:7" x14ac:dyDescent="0.3">
      <c r="A84" s="13" t="s">
        <v>8351</v>
      </c>
      <c r="B84" s="13">
        <v>18</v>
      </c>
      <c r="C84" s="13">
        <v>2</v>
      </c>
      <c r="D84" s="13"/>
      <c r="E84" s="13">
        <v>40</v>
      </c>
      <c r="F84" s="13">
        <v>60</v>
      </c>
      <c r="G84" s="22">
        <f t="shared" si="0"/>
        <v>1.4584346135148274E-2</v>
      </c>
    </row>
    <row r="85" spans="1:7" x14ac:dyDescent="0.3">
      <c r="A85" s="13" t="s">
        <v>8353</v>
      </c>
      <c r="B85" s="13">
        <v>17</v>
      </c>
      <c r="C85" s="13">
        <v>80</v>
      </c>
      <c r="D85" s="13">
        <v>5</v>
      </c>
      <c r="E85" s="13">
        <v>85</v>
      </c>
      <c r="F85" s="13">
        <v>187</v>
      </c>
      <c r="G85" s="22">
        <f t="shared" si="0"/>
        <v>4.5454545454545456E-2</v>
      </c>
    </row>
    <row r="86" spans="1:7" x14ac:dyDescent="0.3">
      <c r="A86" s="13" t="s">
        <v>8347</v>
      </c>
      <c r="B86" s="13"/>
      <c r="C86" s="13"/>
      <c r="D86" s="13"/>
      <c r="E86" s="13">
        <v>80</v>
      </c>
      <c r="F86" s="13">
        <v>80</v>
      </c>
      <c r="G86" s="22">
        <f t="shared" si="0"/>
        <v>1.9445794846864366E-2</v>
      </c>
    </row>
    <row r="87" spans="1:7" x14ac:dyDescent="0.3">
      <c r="A87" s="13" t="s">
        <v>8307</v>
      </c>
      <c r="B87" s="13"/>
      <c r="C87" s="13"/>
      <c r="D87" s="13"/>
      <c r="E87" s="13">
        <v>60</v>
      </c>
      <c r="F87" s="13">
        <v>60</v>
      </c>
      <c r="G87" s="22">
        <f t="shared" si="0"/>
        <v>1.4584346135148274E-2</v>
      </c>
    </row>
    <row r="88" spans="1:7" x14ac:dyDescent="0.3">
      <c r="A88" s="13" t="s">
        <v>8337</v>
      </c>
      <c r="B88" s="13">
        <v>10</v>
      </c>
      <c r="C88" s="13">
        <v>47</v>
      </c>
      <c r="D88" s="13"/>
      <c r="E88" s="13"/>
      <c r="F88" s="13">
        <v>57</v>
      </c>
      <c r="G88" s="22">
        <f t="shared" si="0"/>
        <v>1.3855128828390861E-2</v>
      </c>
    </row>
    <row r="89" spans="1:7" x14ac:dyDescent="0.3">
      <c r="A89" s="13" t="s">
        <v>8330</v>
      </c>
      <c r="B89" s="13"/>
      <c r="C89" s="13">
        <v>100</v>
      </c>
      <c r="D89" s="13"/>
      <c r="E89" s="13"/>
      <c r="F89" s="13">
        <v>100</v>
      </c>
      <c r="G89" s="22">
        <f t="shared" si="0"/>
        <v>2.4307243558580455E-2</v>
      </c>
    </row>
    <row r="90" spans="1:7" x14ac:dyDescent="0.3">
      <c r="A90" s="13" t="s">
        <v>8317</v>
      </c>
      <c r="B90" s="13">
        <v>60</v>
      </c>
      <c r="C90" s="13">
        <v>120</v>
      </c>
      <c r="D90" s="13"/>
      <c r="E90" s="13">
        <v>20</v>
      </c>
      <c r="F90" s="13">
        <v>200</v>
      </c>
      <c r="G90" s="22">
        <f t="shared" si="0"/>
        <v>4.8614487117160911E-2</v>
      </c>
    </row>
    <row r="91" spans="1:7" x14ac:dyDescent="0.3">
      <c r="A91" s="13" t="s">
        <v>8316</v>
      </c>
      <c r="B91" s="13">
        <v>100</v>
      </c>
      <c r="C91" s="13">
        <v>60</v>
      </c>
      <c r="D91" s="13"/>
      <c r="E91" s="13"/>
      <c r="F91" s="13">
        <v>160</v>
      </c>
      <c r="G91" s="22">
        <f t="shared" si="0"/>
        <v>3.8891589693728731E-2</v>
      </c>
    </row>
    <row r="92" spans="1:7" x14ac:dyDescent="0.3">
      <c r="A92" s="13" t="s">
        <v>8336</v>
      </c>
      <c r="B92" s="13">
        <v>20</v>
      </c>
      <c r="C92" s="13"/>
      <c r="D92" s="13"/>
      <c r="E92" s="13"/>
      <c r="F92" s="13">
        <v>20</v>
      </c>
      <c r="G92" s="22">
        <f t="shared" si="0"/>
        <v>4.8614487117160914E-3</v>
      </c>
    </row>
    <row r="93" spans="1:7" x14ac:dyDescent="0.3">
      <c r="A93" s="13" t="s">
        <v>8359</v>
      </c>
      <c r="B93" s="13">
        <v>349</v>
      </c>
      <c r="C93" s="13">
        <v>1530</v>
      </c>
      <c r="D93" s="13">
        <v>50</v>
      </c>
      <c r="E93" s="13">
        <v>2185</v>
      </c>
      <c r="F93" s="13">
        <v>4114</v>
      </c>
      <c r="G93" s="22">
        <f t="shared" si="0"/>
        <v>1</v>
      </c>
    </row>
    <row r="96" spans="1:7" x14ac:dyDescent="0.3">
      <c r="A96" s="16" t="s">
        <v>8357</v>
      </c>
      <c r="B96" s="16" t="s">
        <v>4600</v>
      </c>
      <c r="C96" s="16" t="s">
        <v>8434</v>
      </c>
      <c r="D96" s="16" t="s">
        <v>8440</v>
      </c>
      <c r="E96" s="16" t="s">
        <v>8433</v>
      </c>
      <c r="F96" s="16" t="s">
        <v>8359</v>
      </c>
      <c r="G96" s="16" t="s">
        <v>8451</v>
      </c>
    </row>
    <row r="97" spans="1:7" x14ac:dyDescent="0.3">
      <c r="A97" s="13" t="s">
        <v>8359</v>
      </c>
      <c r="B97" s="13">
        <v>349</v>
      </c>
      <c r="C97" s="13">
        <v>1530</v>
      </c>
      <c r="D97" s="13">
        <v>50</v>
      </c>
      <c r="E97" s="13">
        <v>2185</v>
      </c>
      <c r="F97" s="13">
        <v>4114</v>
      </c>
      <c r="G97" s="22">
        <f>F97/$F$93</f>
        <v>1</v>
      </c>
    </row>
    <row r="98" spans="1:7" x14ac:dyDescent="0.3">
      <c r="A98" s="31" t="s">
        <v>8314</v>
      </c>
      <c r="B98" s="31"/>
      <c r="C98" s="31">
        <v>353</v>
      </c>
      <c r="D98" s="31">
        <v>19</v>
      </c>
      <c r="E98" s="31">
        <v>694</v>
      </c>
      <c r="F98" s="31">
        <v>1066</v>
      </c>
      <c r="G98" s="32">
        <f>F98/$F$93</f>
        <v>0.25911521633446766</v>
      </c>
    </row>
    <row r="99" spans="1:7" x14ac:dyDescent="0.3">
      <c r="A99" s="13" t="s">
        <v>8322</v>
      </c>
      <c r="B99" s="13"/>
      <c r="C99" s="13"/>
      <c r="D99" s="13"/>
      <c r="E99" s="13">
        <v>260</v>
      </c>
      <c r="F99" s="13">
        <v>260</v>
      </c>
      <c r="G99" s="22">
        <f>F99/$F$93</f>
        <v>6.3198833252309183E-2</v>
      </c>
    </row>
    <row r="100" spans="1:7" x14ac:dyDescent="0.3">
      <c r="A100" s="13" t="s">
        <v>8317</v>
      </c>
      <c r="B100" s="13">
        <v>60</v>
      </c>
      <c r="C100" s="13">
        <v>120</v>
      </c>
      <c r="D100" s="13"/>
      <c r="E100" s="13">
        <v>20</v>
      </c>
      <c r="F100" s="13">
        <v>200</v>
      </c>
      <c r="G100" s="22">
        <f>F100/$F$93</f>
        <v>4.8614487117160911E-2</v>
      </c>
    </row>
    <row r="101" spans="1:7" x14ac:dyDescent="0.3">
      <c r="A101" s="13" t="s">
        <v>8353</v>
      </c>
      <c r="B101" s="13">
        <v>17</v>
      </c>
      <c r="C101" s="13">
        <v>80</v>
      </c>
      <c r="D101" s="13">
        <v>5</v>
      </c>
      <c r="E101" s="13">
        <v>85</v>
      </c>
      <c r="F101" s="13">
        <v>187</v>
      </c>
      <c r="G101" s="22">
        <f>F101/$F$93</f>
        <v>4.5454545454545456E-2</v>
      </c>
    </row>
    <row r="102" spans="1:7" x14ac:dyDescent="0.3">
      <c r="A102" s="13" t="s">
        <v>8311</v>
      </c>
      <c r="B102" s="13"/>
      <c r="C102" s="13"/>
      <c r="D102" s="13"/>
      <c r="E102" s="13">
        <v>180</v>
      </c>
      <c r="F102" s="13">
        <v>180</v>
      </c>
      <c r="G102" s="22">
        <f>F102/$F$93</f>
        <v>4.3753038405444825E-2</v>
      </c>
    </row>
    <row r="103" spans="1:7" x14ac:dyDescent="0.3">
      <c r="A103" s="13" t="s">
        <v>8325</v>
      </c>
      <c r="B103" s="13"/>
      <c r="C103" s="13">
        <v>20</v>
      </c>
      <c r="D103" s="13"/>
      <c r="E103" s="13">
        <v>140</v>
      </c>
      <c r="F103" s="13">
        <v>160</v>
      </c>
      <c r="G103" s="22">
        <f>F103/$F$93</f>
        <v>3.8891589693728731E-2</v>
      </c>
    </row>
    <row r="104" spans="1:7" x14ac:dyDescent="0.3">
      <c r="A104" s="13" t="s">
        <v>8335</v>
      </c>
      <c r="B104" s="13"/>
      <c r="C104" s="13">
        <v>57</v>
      </c>
      <c r="D104" s="13"/>
      <c r="E104" s="13">
        <v>103</v>
      </c>
      <c r="F104" s="13">
        <v>160</v>
      </c>
      <c r="G104" s="22">
        <f>F104/$F$93</f>
        <v>3.8891589693728731E-2</v>
      </c>
    </row>
    <row r="105" spans="1:7" x14ac:dyDescent="0.3">
      <c r="A105" s="13" t="s">
        <v>8316</v>
      </c>
      <c r="B105" s="13">
        <v>100</v>
      </c>
      <c r="C105" s="13">
        <v>60</v>
      </c>
      <c r="D105" s="13"/>
      <c r="E105" s="13"/>
      <c r="F105" s="13">
        <v>160</v>
      </c>
      <c r="G105" s="22">
        <f>F105/$F$93</f>
        <v>3.8891589693728731E-2</v>
      </c>
    </row>
    <row r="106" spans="1:7" x14ac:dyDescent="0.3">
      <c r="A106" s="13" t="s">
        <v>8333</v>
      </c>
      <c r="B106" s="13">
        <v>20</v>
      </c>
      <c r="C106" s="13">
        <v>120</v>
      </c>
      <c r="D106" s="13"/>
      <c r="E106" s="13"/>
      <c r="F106" s="13">
        <v>140</v>
      </c>
      <c r="G106" s="22">
        <f>F106/$F$93</f>
        <v>3.4030140982012638E-2</v>
      </c>
    </row>
    <row r="107" spans="1:7" x14ac:dyDescent="0.3">
      <c r="A107" s="13" t="s">
        <v>8345</v>
      </c>
      <c r="B107" s="13"/>
      <c r="C107" s="13"/>
      <c r="D107" s="13"/>
      <c r="E107" s="13">
        <v>140</v>
      </c>
      <c r="F107" s="13">
        <v>140</v>
      </c>
      <c r="G107" s="22">
        <f>F107/$F$93</f>
        <v>3.4030140982012638E-2</v>
      </c>
    </row>
    <row r="108" spans="1:7" x14ac:dyDescent="0.3">
      <c r="A108" s="13" t="s">
        <v>8355</v>
      </c>
      <c r="B108" s="13">
        <v>20</v>
      </c>
      <c r="C108" s="13">
        <v>60</v>
      </c>
      <c r="D108" s="13"/>
      <c r="E108" s="13">
        <v>60</v>
      </c>
      <c r="F108" s="13">
        <v>140</v>
      </c>
      <c r="G108" s="22">
        <f>F108/$F$93</f>
        <v>3.4030140982012638E-2</v>
      </c>
    </row>
    <row r="109" spans="1:7" x14ac:dyDescent="0.3">
      <c r="A109" s="13" t="s">
        <v>8312</v>
      </c>
      <c r="B109" s="13"/>
      <c r="C109" s="13">
        <v>100</v>
      </c>
      <c r="D109" s="13"/>
      <c r="E109" s="13"/>
      <c r="F109" s="13">
        <v>100</v>
      </c>
      <c r="G109" s="22">
        <f>F109/$F$93</f>
        <v>2.4307243558580455E-2</v>
      </c>
    </row>
    <row r="110" spans="1:7" x14ac:dyDescent="0.3">
      <c r="A110" s="13" t="s">
        <v>8330</v>
      </c>
      <c r="B110" s="13"/>
      <c r="C110" s="13">
        <v>100</v>
      </c>
      <c r="D110" s="13"/>
      <c r="E110" s="13"/>
      <c r="F110" s="13">
        <v>100</v>
      </c>
      <c r="G110" s="22">
        <f>F110/$F$93</f>
        <v>2.4307243558580455E-2</v>
      </c>
    </row>
    <row r="111" spans="1:7" x14ac:dyDescent="0.3">
      <c r="A111" s="13" t="s">
        <v>8310</v>
      </c>
      <c r="B111" s="13"/>
      <c r="C111" s="13">
        <v>80</v>
      </c>
      <c r="D111" s="13"/>
      <c r="E111" s="13"/>
      <c r="F111" s="13">
        <v>80</v>
      </c>
      <c r="G111" s="22">
        <f>F111/$F$93</f>
        <v>1.9445794846864366E-2</v>
      </c>
    </row>
    <row r="112" spans="1:7" x14ac:dyDescent="0.3">
      <c r="A112" s="13" t="s">
        <v>8347</v>
      </c>
      <c r="B112" s="13"/>
      <c r="C112" s="13"/>
      <c r="D112" s="13"/>
      <c r="E112" s="13">
        <v>80</v>
      </c>
      <c r="F112" s="13">
        <v>80</v>
      </c>
      <c r="G112" s="22">
        <f>F112/$F$93</f>
        <v>1.9445794846864366E-2</v>
      </c>
    </row>
    <row r="113" spans="1:7" x14ac:dyDescent="0.3">
      <c r="A113" s="13" t="s">
        <v>8343</v>
      </c>
      <c r="B113" s="13"/>
      <c r="C113" s="13">
        <v>40</v>
      </c>
      <c r="D113" s="13">
        <v>20</v>
      </c>
      <c r="E113" s="13"/>
      <c r="F113" s="13">
        <v>60</v>
      </c>
      <c r="G113" s="22">
        <f>F113/$F$93</f>
        <v>1.4584346135148274E-2</v>
      </c>
    </row>
    <row r="114" spans="1:7" x14ac:dyDescent="0.3">
      <c r="A114" s="13" t="s">
        <v>8324</v>
      </c>
      <c r="B114" s="13"/>
      <c r="C114" s="13">
        <v>60</v>
      </c>
      <c r="D114" s="13"/>
      <c r="E114" s="13"/>
      <c r="F114" s="13">
        <v>60</v>
      </c>
      <c r="G114" s="22">
        <f>F114/$F$93</f>
        <v>1.4584346135148274E-2</v>
      </c>
    </row>
    <row r="115" spans="1:7" x14ac:dyDescent="0.3">
      <c r="A115" s="13" t="s">
        <v>8319</v>
      </c>
      <c r="B115" s="13"/>
      <c r="C115" s="13"/>
      <c r="D115" s="13"/>
      <c r="E115" s="13">
        <v>60</v>
      </c>
      <c r="F115" s="13">
        <v>60</v>
      </c>
      <c r="G115" s="22">
        <f>F115/$F$93</f>
        <v>1.4584346135148274E-2</v>
      </c>
    </row>
    <row r="116" spans="1:7" x14ac:dyDescent="0.3">
      <c r="A116" s="13" t="s">
        <v>8308</v>
      </c>
      <c r="B116" s="13"/>
      <c r="C116" s="13"/>
      <c r="D116" s="13"/>
      <c r="E116" s="13">
        <v>60</v>
      </c>
      <c r="F116" s="13">
        <v>60</v>
      </c>
      <c r="G116" s="22">
        <f>F116/$F$93</f>
        <v>1.4584346135148274E-2</v>
      </c>
    </row>
    <row r="117" spans="1:7" x14ac:dyDescent="0.3">
      <c r="A117" s="13" t="s">
        <v>8351</v>
      </c>
      <c r="B117" s="13">
        <v>18</v>
      </c>
      <c r="C117" s="13">
        <v>2</v>
      </c>
      <c r="D117" s="13"/>
      <c r="E117" s="13">
        <v>40</v>
      </c>
      <c r="F117" s="13">
        <v>60</v>
      </c>
      <c r="G117" s="22">
        <f>F117/$F$93</f>
        <v>1.4584346135148274E-2</v>
      </c>
    </row>
    <row r="118" spans="1:7" x14ac:dyDescent="0.3">
      <c r="A118" s="13" t="s">
        <v>8307</v>
      </c>
      <c r="B118" s="13"/>
      <c r="C118" s="13"/>
      <c r="D118" s="13"/>
      <c r="E118" s="13">
        <v>60</v>
      </c>
      <c r="F118" s="13">
        <v>60</v>
      </c>
      <c r="G118" s="22">
        <f>F118/$F$93</f>
        <v>1.4584346135148274E-2</v>
      </c>
    </row>
    <row r="119" spans="1:7" x14ac:dyDescent="0.3">
      <c r="A119" s="13" t="s">
        <v>8337</v>
      </c>
      <c r="B119" s="13">
        <v>10</v>
      </c>
      <c r="C119" s="13">
        <v>47</v>
      </c>
      <c r="D119" s="13"/>
      <c r="E119" s="13"/>
      <c r="F119" s="13">
        <v>57</v>
      </c>
      <c r="G119" s="22">
        <f>F119/$F$93</f>
        <v>1.3855128828390861E-2</v>
      </c>
    </row>
    <row r="120" spans="1:7" x14ac:dyDescent="0.3">
      <c r="A120" s="13" t="s">
        <v>8354</v>
      </c>
      <c r="B120" s="13"/>
      <c r="C120" s="13">
        <v>40</v>
      </c>
      <c r="D120" s="13"/>
      <c r="E120" s="13"/>
      <c r="F120" s="13">
        <v>40</v>
      </c>
      <c r="G120" s="22">
        <f>F120/$F$93</f>
        <v>9.7228974234321829E-3</v>
      </c>
    </row>
    <row r="121" spans="1:7" x14ac:dyDescent="0.3">
      <c r="A121" s="13" t="s">
        <v>8350</v>
      </c>
      <c r="B121" s="13"/>
      <c r="C121" s="13"/>
      <c r="D121" s="13"/>
      <c r="E121" s="13">
        <v>40</v>
      </c>
      <c r="F121" s="13">
        <v>40</v>
      </c>
      <c r="G121" s="22">
        <f>F121/$F$93</f>
        <v>9.7228974234321829E-3</v>
      </c>
    </row>
    <row r="122" spans="1:7" x14ac:dyDescent="0.3">
      <c r="A122" s="13" t="s">
        <v>8326</v>
      </c>
      <c r="B122" s="13"/>
      <c r="C122" s="13"/>
      <c r="D122" s="13"/>
      <c r="E122" s="13">
        <v>40</v>
      </c>
      <c r="F122" s="13">
        <v>40</v>
      </c>
      <c r="G122" s="22">
        <f>F122/$F$93</f>
        <v>9.7228974234321829E-3</v>
      </c>
    </row>
    <row r="123" spans="1:7" x14ac:dyDescent="0.3">
      <c r="A123" s="13" t="s">
        <v>8320</v>
      </c>
      <c r="B123" s="13"/>
      <c r="C123" s="13">
        <v>40</v>
      </c>
      <c r="D123" s="13"/>
      <c r="E123" s="13"/>
      <c r="F123" s="13">
        <v>40</v>
      </c>
      <c r="G123" s="22">
        <f>F123/$F$93</f>
        <v>9.7228974234321829E-3</v>
      </c>
    </row>
    <row r="124" spans="1:7" x14ac:dyDescent="0.3">
      <c r="A124" s="13" t="s">
        <v>8331</v>
      </c>
      <c r="B124" s="13"/>
      <c r="C124" s="13">
        <v>40</v>
      </c>
      <c r="D124" s="13"/>
      <c r="E124" s="13"/>
      <c r="F124" s="13">
        <v>40</v>
      </c>
      <c r="G124" s="22">
        <f>F124/$F$93</f>
        <v>9.7228974234321829E-3</v>
      </c>
    </row>
    <row r="125" spans="1:7" x14ac:dyDescent="0.3">
      <c r="A125" s="13" t="s">
        <v>8342</v>
      </c>
      <c r="B125" s="13"/>
      <c r="C125" s="13"/>
      <c r="D125" s="13"/>
      <c r="E125" s="13">
        <v>40</v>
      </c>
      <c r="F125" s="13">
        <v>40</v>
      </c>
      <c r="G125" s="22">
        <f>F125/$F$93</f>
        <v>9.7228974234321829E-3</v>
      </c>
    </row>
    <row r="126" spans="1:7" x14ac:dyDescent="0.3">
      <c r="A126" s="13" t="s">
        <v>8309</v>
      </c>
      <c r="B126" s="13">
        <v>40</v>
      </c>
      <c r="C126" s="13"/>
      <c r="D126" s="13"/>
      <c r="E126" s="13"/>
      <c r="F126" s="13">
        <v>40</v>
      </c>
      <c r="G126" s="22">
        <f>F126/$F$93</f>
        <v>9.7228974234321829E-3</v>
      </c>
    </row>
    <row r="127" spans="1:7" x14ac:dyDescent="0.3">
      <c r="A127" s="13" t="s">
        <v>8348</v>
      </c>
      <c r="B127" s="13"/>
      <c r="C127" s="13"/>
      <c r="D127" s="13">
        <v>6</v>
      </c>
      <c r="E127" s="13">
        <v>34</v>
      </c>
      <c r="F127" s="13">
        <v>40</v>
      </c>
      <c r="G127" s="22">
        <f>F127/$F$93</f>
        <v>9.7228974234321829E-3</v>
      </c>
    </row>
    <row r="128" spans="1:7" x14ac:dyDescent="0.3">
      <c r="A128" s="13" t="s">
        <v>8328</v>
      </c>
      <c r="B128" s="13">
        <v>24</v>
      </c>
      <c r="C128" s="13"/>
      <c r="D128" s="13"/>
      <c r="E128" s="13"/>
      <c r="F128" s="13">
        <v>24</v>
      </c>
      <c r="G128" s="22">
        <f>F128/$F$93</f>
        <v>5.8337384540593099E-3</v>
      </c>
    </row>
    <row r="129" spans="1:7" x14ac:dyDescent="0.3">
      <c r="A129" s="13" t="s">
        <v>8340</v>
      </c>
      <c r="B129" s="13">
        <v>20</v>
      </c>
      <c r="C129" s="13"/>
      <c r="D129" s="13"/>
      <c r="E129" s="13"/>
      <c r="F129" s="13">
        <v>20</v>
      </c>
      <c r="G129" s="22">
        <f>F129/$F$93</f>
        <v>4.8614487117160914E-3</v>
      </c>
    </row>
    <row r="130" spans="1:7" x14ac:dyDescent="0.3">
      <c r="A130" s="13" t="s">
        <v>8344</v>
      </c>
      <c r="B130" s="13"/>
      <c r="C130" s="13">
        <v>20</v>
      </c>
      <c r="D130" s="13"/>
      <c r="E130" s="13"/>
      <c r="F130" s="13">
        <v>20</v>
      </c>
      <c r="G130" s="22">
        <f>F130/$F$93</f>
        <v>4.8614487117160914E-3</v>
      </c>
    </row>
    <row r="131" spans="1:7" x14ac:dyDescent="0.3">
      <c r="A131" s="13" t="s">
        <v>8352</v>
      </c>
      <c r="B131" s="13"/>
      <c r="C131" s="13">
        <v>11</v>
      </c>
      <c r="D131" s="13"/>
      <c r="E131" s="13">
        <v>9</v>
      </c>
      <c r="F131" s="13">
        <v>20</v>
      </c>
      <c r="G131" s="22">
        <f>F131/$F$93</f>
        <v>4.8614487117160914E-3</v>
      </c>
    </row>
    <row r="132" spans="1:7" x14ac:dyDescent="0.3">
      <c r="A132" s="13" t="s">
        <v>8323</v>
      </c>
      <c r="B132" s="13"/>
      <c r="C132" s="13"/>
      <c r="D132" s="13"/>
      <c r="E132" s="13">
        <v>20</v>
      </c>
      <c r="F132" s="13">
        <v>20</v>
      </c>
      <c r="G132" s="22">
        <f>F132/$F$93</f>
        <v>4.8614487117160914E-3</v>
      </c>
    </row>
    <row r="133" spans="1:7" x14ac:dyDescent="0.3">
      <c r="A133" s="13" t="s">
        <v>8339</v>
      </c>
      <c r="B133" s="13"/>
      <c r="C133" s="13">
        <v>20</v>
      </c>
      <c r="D133" s="13"/>
      <c r="E133" s="13"/>
      <c r="F133" s="13">
        <v>20</v>
      </c>
      <c r="G133" s="22">
        <f>F133/$F$93</f>
        <v>4.8614487117160914E-3</v>
      </c>
    </row>
    <row r="134" spans="1:7" x14ac:dyDescent="0.3">
      <c r="A134" s="13" t="s">
        <v>8346</v>
      </c>
      <c r="B134" s="13"/>
      <c r="C134" s="13">
        <v>20</v>
      </c>
      <c r="D134" s="13"/>
      <c r="E134" s="13"/>
      <c r="F134" s="13">
        <v>20</v>
      </c>
      <c r="G134" s="22">
        <f>F134/$F$93</f>
        <v>4.8614487117160914E-3</v>
      </c>
    </row>
    <row r="135" spans="1:7" x14ac:dyDescent="0.3">
      <c r="A135" s="13" t="s">
        <v>8341</v>
      </c>
      <c r="B135" s="13"/>
      <c r="C135" s="13">
        <v>20</v>
      </c>
      <c r="D135" s="13"/>
      <c r="E135" s="13"/>
      <c r="F135" s="13">
        <v>20</v>
      </c>
      <c r="G135" s="22">
        <f>F135/$F$93</f>
        <v>4.8614487117160914E-3</v>
      </c>
    </row>
    <row r="136" spans="1:7" x14ac:dyDescent="0.3">
      <c r="A136" s="13" t="s">
        <v>8338</v>
      </c>
      <c r="B136" s="13"/>
      <c r="C136" s="13"/>
      <c r="D136" s="13"/>
      <c r="E136" s="13">
        <v>20</v>
      </c>
      <c r="F136" s="13">
        <v>20</v>
      </c>
      <c r="G136" s="22">
        <f>F136/$F$93</f>
        <v>4.8614487117160914E-3</v>
      </c>
    </row>
    <row r="137" spans="1:7" x14ac:dyDescent="0.3">
      <c r="A137" s="13" t="s">
        <v>8349</v>
      </c>
      <c r="B137" s="13"/>
      <c r="C137" s="13">
        <v>20</v>
      </c>
      <c r="D137" s="13"/>
      <c r="E137" s="13"/>
      <c r="F137" s="13">
        <v>20</v>
      </c>
      <c r="G137" s="22">
        <f>F137/$F$93</f>
        <v>4.8614487117160914E-3</v>
      </c>
    </row>
    <row r="138" spans="1:7" x14ac:dyDescent="0.3">
      <c r="A138" s="13" t="s">
        <v>8336</v>
      </c>
      <c r="B138" s="13">
        <v>20</v>
      </c>
      <c r="C138" s="13"/>
      <c r="D138" s="13"/>
      <c r="E138" s="13"/>
      <c r="F138" s="13">
        <v>20</v>
      </c>
      <c r="G138" s="22">
        <f>F138/$F$93</f>
        <v>4.8614487117160914E-3</v>
      </c>
    </row>
  </sheetData>
  <sortState xmlns:xlrd2="http://schemas.microsoft.com/office/spreadsheetml/2017/richdata2" ref="A97:G138">
    <sortCondition descending="1" ref="G97:G138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877C-6288-4840-83DF-CA4DE7668636}">
  <dimension ref="A1:G41"/>
  <sheetViews>
    <sheetView workbookViewId="0">
      <selection activeCell="A28" sqref="A28:G41"/>
    </sheetView>
  </sheetViews>
  <sheetFormatPr defaultRowHeight="14.4" x14ac:dyDescent="0.3"/>
  <cols>
    <col min="1" max="1" width="13.88671875" customWidth="1"/>
    <col min="2" max="5" width="9.77734375" customWidth="1"/>
    <col min="6" max="7" width="12.77734375" customWidth="1"/>
    <col min="8" max="2461" width="15.5546875" bestFit="1" customWidth="1"/>
    <col min="2462" max="2462" width="10.77734375" bestFit="1" customWidth="1"/>
  </cols>
  <sheetData>
    <row r="1" spans="1:6" x14ac:dyDescent="0.3">
      <c r="A1" s="5" t="s">
        <v>8364</v>
      </c>
      <c r="B1" t="s" vm="1">
        <v>8365</v>
      </c>
    </row>
    <row r="2" spans="1:6" x14ac:dyDescent="0.3">
      <c r="A2" s="5" t="s">
        <v>8386</v>
      </c>
      <c r="B2" t="s" vm="2">
        <v>8365</v>
      </c>
    </row>
    <row r="4" spans="1:6" x14ac:dyDescent="0.3">
      <c r="A4" s="5" t="s">
        <v>8387</v>
      </c>
      <c r="B4" s="5" t="s">
        <v>8361</v>
      </c>
    </row>
    <row r="5" spans="1:6" x14ac:dyDescent="0.3">
      <c r="A5" s="5" t="s">
        <v>8358</v>
      </c>
      <c r="B5" t="s">
        <v>8220</v>
      </c>
      <c r="C5" t="s">
        <v>8221</v>
      </c>
      <c r="D5" t="s">
        <v>8222</v>
      </c>
      <c r="E5" t="s">
        <v>8219</v>
      </c>
      <c r="F5" t="s">
        <v>8359</v>
      </c>
    </row>
    <row r="6" spans="1:6" x14ac:dyDescent="0.3">
      <c r="A6" s="6" t="s">
        <v>8374</v>
      </c>
      <c r="B6" s="7">
        <v>34</v>
      </c>
      <c r="C6" s="7">
        <v>149</v>
      </c>
      <c r="D6" s="7">
        <v>2</v>
      </c>
      <c r="E6" s="7">
        <v>182</v>
      </c>
      <c r="F6" s="7">
        <v>367</v>
      </c>
    </row>
    <row r="7" spans="1:6" x14ac:dyDescent="0.3">
      <c r="A7" s="6" t="s">
        <v>8375</v>
      </c>
      <c r="B7" s="7">
        <v>27</v>
      </c>
      <c r="C7" s="7">
        <v>106</v>
      </c>
      <c r="D7" s="7">
        <v>18</v>
      </c>
      <c r="E7" s="7">
        <v>202</v>
      </c>
      <c r="F7" s="7">
        <v>353</v>
      </c>
    </row>
    <row r="8" spans="1:6" x14ac:dyDescent="0.3">
      <c r="A8" s="6" t="s">
        <v>8376</v>
      </c>
      <c r="B8" s="7">
        <v>28</v>
      </c>
      <c r="C8" s="7">
        <v>108</v>
      </c>
      <c r="D8" s="7">
        <v>30</v>
      </c>
      <c r="E8" s="7">
        <v>180</v>
      </c>
      <c r="F8" s="7">
        <v>346</v>
      </c>
    </row>
    <row r="9" spans="1:6" x14ac:dyDescent="0.3">
      <c r="A9" s="6" t="s">
        <v>8377</v>
      </c>
      <c r="B9" s="7">
        <v>27</v>
      </c>
      <c r="C9" s="7">
        <v>102</v>
      </c>
      <c r="D9" s="7"/>
      <c r="E9" s="7">
        <v>192</v>
      </c>
      <c r="F9" s="7">
        <v>321</v>
      </c>
    </row>
    <row r="10" spans="1:6" x14ac:dyDescent="0.3">
      <c r="A10" s="6" t="s">
        <v>8378</v>
      </c>
      <c r="B10" s="7">
        <v>26</v>
      </c>
      <c r="C10" s="7">
        <v>126</v>
      </c>
      <c r="D10" s="7"/>
      <c r="E10" s="7">
        <v>234</v>
      </c>
      <c r="F10" s="7">
        <v>386</v>
      </c>
    </row>
    <row r="11" spans="1:6" x14ac:dyDescent="0.3">
      <c r="A11" s="6" t="s">
        <v>8379</v>
      </c>
      <c r="B11" s="7">
        <v>27</v>
      </c>
      <c r="C11" s="7">
        <v>147</v>
      </c>
      <c r="D11" s="7"/>
      <c r="E11" s="7">
        <v>211</v>
      </c>
      <c r="F11" s="7">
        <v>385</v>
      </c>
    </row>
    <row r="12" spans="1:6" x14ac:dyDescent="0.3">
      <c r="A12" s="6" t="s">
        <v>8380</v>
      </c>
      <c r="B12" s="7">
        <v>43</v>
      </c>
      <c r="C12" s="7">
        <v>150</v>
      </c>
      <c r="D12" s="7"/>
      <c r="E12" s="7">
        <v>194</v>
      </c>
      <c r="F12" s="7">
        <v>387</v>
      </c>
    </row>
    <row r="13" spans="1:6" x14ac:dyDescent="0.3">
      <c r="A13" s="6" t="s">
        <v>8381</v>
      </c>
      <c r="B13" s="7">
        <v>33</v>
      </c>
      <c r="C13" s="7">
        <v>134</v>
      </c>
      <c r="D13" s="7"/>
      <c r="E13" s="7">
        <v>166</v>
      </c>
      <c r="F13" s="7">
        <v>333</v>
      </c>
    </row>
    <row r="14" spans="1:6" x14ac:dyDescent="0.3">
      <c r="A14" s="6" t="s">
        <v>8382</v>
      </c>
      <c r="B14" s="7">
        <v>24</v>
      </c>
      <c r="C14" s="7">
        <v>127</v>
      </c>
      <c r="D14" s="7"/>
      <c r="E14" s="7">
        <v>147</v>
      </c>
      <c r="F14" s="7">
        <v>298</v>
      </c>
    </row>
    <row r="15" spans="1:6" x14ac:dyDescent="0.3">
      <c r="A15" s="6" t="s">
        <v>8383</v>
      </c>
      <c r="B15" s="7">
        <v>20</v>
      </c>
      <c r="C15" s="7">
        <v>149</v>
      </c>
      <c r="D15" s="7"/>
      <c r="E15" s="7">
        <v>183</v>
      </c>
      <c r="F15" s="7">
        <v>352</v>
      </c>
    </row>
    <row r="16" spans="1:6" x14ac:dyDescent="0.3">
      <c r="A16" s="6" t="s">
        <v>8384</v>
      </c>
      <c r="B16" s="7">
        <v>37</v>
      </c>
      <c r="C16" s="7">
        <v>114</v>
      </c>
      <c r="D16" s="7"/>
      <c r="E16" s="7">
        <v>183</v>
      </c>
      <c r="F16" s="7">
        <v>334</v>
      </c>
    </row>
    <row r="17" spans="1:7" x14ac:dyDescent="0.3">
      <c r="A17" s="6" t="s">
        <v>8385</v>
      </c>
      <c r="B17" s="7">
        <v>23</v>
      </c>
      <c r="C17" s="7">
        <v>118</v>
      </c>
      <c r="D17" s="7"/>
      <c r="E17" s="7">
        <v>111</v>
      </c>
      <c r="F17" s="7">
        <v>252</v>
      </c>
    </row>
    <row r="18" spans="1:7" x14ac:dyDescent="0.3">
      <c r="A18" s="6" t="s">
        <v>8359</v>
      </c>
      <c r="B18" s="7">
        <v>349</v>
      </c>
      <c r="C18" s="7">
        <v>1530</v>
      </c>
      <c r="D18" s="7">
        <v>50</v>
      </c>
      <c r="E18" s="7">
        <v>2185</v>
      </c>
      <c r="F18" s="7">
        <v>4114</v>
      </c>
    </row>
    <row r="24" spans="1:7" x14ac:dyDescent="0.3">
      <c r="C24" t="s">
        <v>8452</v>
      </c>
    </row>
    <row r="28" spans="1:7" x14ac:dyDescent="0.3">
      <c r="A28" s="16" t="s">
        <v>8453</v>
      </c>
      <c r="B28" s="16" t="s">
        <v>4600</v>
      </c>
      <c r="C28" s="16" t="s">
        <v>8434</v>
      </c>
      <c r="D28" s="16" t="s">
        <v>8440</v>
      </c>
      <c r="E28" s="16" t="s">
        <v>8433</v>
      </c>
      <c r="F28" s="16" t="s">
        <v>8359</v>
      </c>
      <c r="G28" s="16" t="s">
        <v>8450</v>
      </c>
    </row>
    <row r="29" spans="1:7" x14ac:dyDescent="0.3">
      <c r="A29" s="13" t="s">
        <v>8378</v>
      </c>
      <c r="B29" s="13">
        <v>26</v>
      </c>
      <c r="C29" s="13">
        <v>126</v>
      </c>
      <c r="D29" s="13"/>
      <c r="E29" s="13">
        <v>234</v>
      </c>
      <c r="F29" s="13">
        <v>386</v>
      </c>
      <c r="G29" s="22">
        <f>E29/(F29-D29)</f>
        <v>0.60621761658031093</v>
      </c>
    </row>
    <row r="30" spans="1:7" x14ac:dyDescent="0.3">
      <c r="A30" s="13" t="s">
        <v>8375</v>
      </c>
      <c r="B30" s="13">
        <v>27</v>
      </c>
      <c r="C30" s="13">
        <v>106</v>
      </c>
      <c r="D30" s="13">
        <v>18</v>
      </c>
      <c r="E30" s="13">
        <v>202</v>
      </c>
      <c r="F30" s="13">
        <v>353</v>
      </c>
      <c r="G30" s="22">
        <f>E30/(F30-D30)</f>
        <v>0.60298507462686568</v>
      </c>
    </row>
    <row r="31" spans="1:7" x14ac:dyDescent="0.3">
      <c r="A31" s="13" t="s">
        <v>8377</v>
      </c>
      <c r="B31" s="13">
        <v>27</v>
      </c>
      <c r="C31" s="13">
        <v>102</v>
      </c>
      <c r="D31" s="13"/>
      <c r="E31" s="13">
        <v>192</v>
      </c>
      <c r="F31" s="13">
        <v>321</v>
      </c>
      <c r="G31" s="22">
        <f>E31/(F31-D31)</f>
        <v>0.59813084112149528</v>
      </c>
    </row>
    <row r="32" spans="1:7" x14ac:dyDescent="0.3">
      <c r="A32" s="13" t="s">
        <v>8376</v>
      </c>
      <c r="B32" s="13">
        <v>28</v>
      </c>
      <c r="C32" s="13">
        <v>108</v>
      </c>
      <c r="D32" s="13">
        <v>30</v>
      </c>
      <c r="E32" s="13">
        <v>180</v>
      </c>
      <c r="F32" s="13">
        <v>346</v>
      </c>
      <c r="G32" s="22">
        <f>E32/(F32-D32)</f>
        <v>0.569620253164557</v>
      </c>
    </row>
    <row r="33" spans="1:7" x14ac:dyDescent="0.3">
      <c r="A33" s="13" t="s">
        <v>8379</v>
      </c>
      <c r="B33" s="13">
        <v>27</v>
      </c>
      <c r="C33" s="13">
        <v>147</v>
      </c>
      <c r="D33" s="13"/>
      <c r="E33" s="13">
        <v>211</v>
      </c>
      <c r="F33" s="13">
        <v>385</v>
      </c>
      <c r="G33" s="22">
        <f>E33/(F33-D33)</f>
        <v>0.54805194805194801</v>
      </c>
    </row>
    <row r="34" spans="1:7" x14ac:dyDescent="0.3">
      <c r="A34" s="13" t="s">
        <v>8384</v>
      </c>
      <c r="B34" s="13">
        <v>37</v>
      </c>
      <c r="C34" s="13">
        <v>114</v>
      </c>
      <c r="D34" s="13"/>
      <c r="E34" s="13">
        <v>183</v>
      </c>
      <c r="F34" s="13">
        <v>334</v>
      </c>
      <c r="G34" s="22">
        <f>E34/(F34-D34)</f>
        <v>0.54790419161676651</v>
      </c>
    </row>
    <row r="35" spans="1:7" x14ac:dyDescent="0.3">
      <c r="A35" s="13" t="s">
        <v>8383</v>
      </c>
      <c r="B35" s="13">
        <v>20</v>
      </c>
      <c r="C35" s="13">
        <v>149</v>
      </c>
      <c r="D35" s="13"/>
      <c r="E35" s="13">
        <v>183</v>
      </c>
      <c r="F35" s="13">
        <v>352</v>
      </c>
      <c r="G35" s="22">
        <f>E35/(F35-D35)</f>
        <v>0.51988636363636365</v>
      </c>
    </row>
    <row r="36" spans="1:7" x14ac:dyDescent="0.3">
      <c r="A36" s="13" t="s">
        <v>8380</v>
      </c>
      <c r="B36" s="13">
        <v>43</v>
      </c>
      <c r="C36" s="13">
        <v>150</v>
      </c>
      <c r="D36" s="13"/>
      <c r="E36" s="13">
        <v>194</v>
      </c>
      <c r="F36" s="13">
        <v>387</v>
      </c>
      <c r="G36" s="22">
        <f>E36/(F36-D36)</f>
        <v>0.50129198966408273</v>
      </c>
    </row>
    <row r="37" spans="1:7" x14ac:dyDescent="0.3">
      <c r="A37" s="13" t="s">
        <v>8374</v>
      </c>
      <c r="B37" s="13">
        <v>34</v>
      </c>
      <c r="C37" s="13">
        <v>149</v>
      </c>
      <c r="D37" s="13">
        <v>2</v>
      </c>
      <c r="E37" s="13">
        <v>182</v>
      </c>
      <c r="F37" s="13">
        <v>367</v>
      </c>
      <c r="G37" s="22">
        <f>E37/(F37-D37)</f>
        <v>0.49863013698630138</v>
      </c>
    </row>
    <row r="38" spans="1:7" x14ac:dyDescent="0.3">
      <c r="A38" s="13" t="s">
        <v>8381</v>
      </c>
      <c r="B38" s="13">
        <v>33</v>
      </c>
      <c r="C38" s="13">
        <v>134</v>
      </c>
      <c r="D38" s="13"/>
      <c r="E38" s="13">
        <v>166</v>
      </c>
      <c r="F38" s="13">
        <v>333</v>
      </c>
      <c r="G38" s="22">
        <f>E38/(F38-D38)</f>
        <v>0.49849849849849848</v>
      </c>
    </row>
    <row r="39" spans="1:7" x14ac:dyDescent="0.3">
      <c r="A39" s="13" t="s">
        <v>8382</v>
      </c>
      <c r="B39" s="13">
        <v>24</v>
      </c>
      <c r="C39" s="13">
        <v>127</v>
      </c>
      <c r="D39" s="13"/>
      <c r="E39" s="13">
        <v>147</v>
      </c>
      <c r="F39" s="13">
        <v>298</v>
      </c>
      <c r="G39" s="22">
        <f>E39/(F39-D39)</f>
        <v>0.49328859060402686</v>
      </c>
    </row>
    <row r="40" spans="1:7" x14ac:dyDescent="0.3">
      <c r="A40" s="25" t="s">
        <v>8385</v>
      </c>
      <c r="B40" s="25">
        <v>23</v>
      </c>
      <c r="C40" s="25">
        <v>118</v>
      </c>
      <c r="D40" s="25"/>
      <c r="E40" s="25">
        <v>111</v>
      </c>
      <c r="F40" s="25">
        <v>252</v>
      </c>
      <c r="G40" s="26">
        <f>E40/(F40-D40)</f>
        <v>0.44047619047619047</v>
      </c>
    </row>
    <row r="41" spans="1:7" x14ac:dyDescent="0.3">
      <c r="A41" s="13" t="s">
        <v>8359</v>
      </c>
      <c r="B41" s="13">
        <v>349</v>
      </c>
      <c r="C41" s="13">
        <v>1530</v>
      </c>
      <c r="D41" s="13">
        <v>50</v>
      </c>
      <c r="E41" s="13">
        <v>2185</v>
      </c>
      <c r="F41" s="13">
        <v>4114</v>
      </c>
      <c r="G41" s="22">
        <f>E41/(F41-D41)</f>
        <v>0.53764763779527558</v>
      </c>
    </row>
  </sheetData>
  <sortState xmlns:xlrd2="http://schemas.microsoft.com/office/spreadsheetml/2017/richdata2" ref="A29:G40">
    <sortCondition descending="1" ref="G29:G40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3BE1-1C06-4497-9241-771127B6CA42}">
  <dimension ref="B2:O15"/>
  <sheetViews>
    <sheetView workbookViewId="0">
      <selection activeCell="J7" sqref="J7"/>
    </sheetView>
  </sheetViews>
  <sheetFormatPr defaultRowHeight="14.4" x14ac:dyDescent="0.3"/>
  <cols>
    <col min="2" max="2" width="26.44140625" customWidth="1"/>
    <col min="3" max="5" width="17.77734375" customWidth="1"/>
    <col min="6" max="9" width="20.77734375" customWidth="1"/>
    <col min="10" max="10" width="15.77734375" customWidth="1"/>
    <col min="11" max="11" width="15.77734375" style="12" customWidth="1"/>
    <col min="12" max="12" width="15.77734375" customWidth="1"/>
  </cols>
  <sheetData>
    <row r="2" spans="2:15" x14ac:dyDescent="0.3">
      <c r="B2" s="15" t="s">
        <v>8388</v>
      </c>
      <c r="C2" s="16" t="s">
        <v>8389</v>
      </c>
      <c r="D2" s="16" t="s">
        <v>8390</v>
      </c>
      <c r="E2" s="16" t="s">
        <v>8391</v>
      </c>
      <c r="F2" s="16" t="s">
        <v>8427</v>
      </c>
      <c r="G2" s="16" t="s">
        <v>8393</v>
      </c>
      <c r="H2" s="16" t="s">
        <v>8394</v>
      </c>
      <c r="I2" s="16" t="s">
        <v>8395</v>
      </c>
      <c r="K2" s="12" t="s">
        <v>8392</v>
      </c>
      <c r="L2" s="12" t="s">
        <v>8423</v>
      </c>
      <c r="M2" s="12" t="s">
        <v>8422</v>
      </c>
      <c r="N2" s="12" t="s">
        <v>8426</v>
      </c>
      <c r="O2" s="12" t="s">
        <v>8425</v>
      </c>
    </row>
    <row r="3" spans="2:15" x14ac:dyDescent="0.3">
      <c r="B3" s="13" t="s">
        <v>8396</v>
      </c>
      <c r="C3" s="13">
        <f>COUNTIFS(State, "successful", Goal_Size,"SmA")</f>
        <v>322</v>
      </c>
      <c r="D3" s="13">
        <f>COUNTIFS(State, "failed", Goal_Size, "SmA")</f>
        <v>113</v>
      </c>
      <c r="E3" s="13">
        <f>COUNTIFS(State, "canceled", Goal_Size, "SmA")</f>
        <v>18</v>
      </c>
      <c r="F3" s="13">
        <f t="shared" ref="F3:F14" si="0">SUM(C3:E3)</f>
        <v>453</v>
      </c>
      <c r="G3" s="14">
        <f>C3/$F3</f>
        <v>0.71081677704194257</v>
      </c>
      <c r="H3" s="14">
        <f t="shared" ref="H3:H14" si="1">D3/$F3</f>
        <v>0.24944812362030905</v>
      </c>
      <c r="I3" s="14">
        <f t="shared" ref="I3:I14" si="2">E3/$F3</f>
        <v>3.9735099337748346E-2</v>
      </c>
      <c r="J3" s="11"/>
      <c r="K3" s="12">
        <f>COUNTIF(Goal_Size,"SmA")</f>
        <v>461</v>
      </c>
      <c r="L3" s="12" t="s">
        <v>8424</v>
      </c>
      <c r="M3" s="12">
        <f>COUNTIFS(State, "live", Goal_Size, "SmA")</f>
        <v>8</v>
      </c>
      <c r="N3" s="12">
        <f t="shared" ref="N3:N14" si="3">K3-M3</f>
        <v>453</v>
      </c>
      <c r="O3" s="12">
        <f t="shared" ref="O3:O14" si="4">F3-N3</f>
        <v>0</v>
      </c>
    </row>
    <row r="4" spans="2:15" x14ac:dyDescent="0.3">
      <c r="B4" s="13" t="s">
        <v>8397</v>
      </c>
      <c r="C4" s="13">
        <f>COUNTIFS(State, "successful", Goal_Size, "SmB")</f>
        <v>932</v>
      </c>
      <c r="D4" s="13">
        <f>COUNTIFS(State, "failed", Goal_Size, "SmB")</f>
        <v>420</v>
      </c>
      <c r="E4" s="13">
        <f>COUNTIFS(State, "canceled", Goal_Size, "SmB")</f>
        <v>60</v>
      </c>
      <c r="F4" s="13">
        <f t="shared" si="0"/>
        <v>1412</v>
      </c>
      <c r="G4" s="14">
        <f t="shared" ref="G4:G14" si="5">C4/$F4</f>
        <v>0.66005665722379603</v>
      </c>
      <c r="H4" s="14">
        <f t="shared" si="1"/>
        <v>0.29745042492917845</v>
      </c>
      <c r="I4" s="14">
        <f t="shared" si="2"/>
        <v>4.2492917847025496E-2</v>
      </c>
      <c r="J4" s="11"/>
      <c r="K4" s="12">
        <f>COUNTIF(Goal_Size,"SmB")</f>
        <v>1425</v>
      </c>
      <c r="L4" s="12" t="s">
        <v>8409</v>
      </c>
      <c r="M4" s="12">
        <f>COUNTIFS(State, "live", Goal_Size, "SmB")</f>
        <v>13</v>
      </c>
      <c r="N4" s="12">
        <f t="shared" si="3"/>
        <v>1412</v>
      </c>
      <c r="O4" s="12">
        <f t="shared" si="4"/>
        <v>0</v>
      </c>
    </row>
    <row r="5" spans="2:15" x14ac:dyDescent="0.3">
      <c r="B5" s="13" t="s">
        <v>8398</v>
      </c>
      <c r="C5" s="13">
        <f>COUNTIFS(State, "successful", Goal_Size, "SmC")</f>
        <v>381</v>
      </c>
      <c r="D5" s="13">
        <f>COUNTIFS(State, "failed", Goal_Size, "SmC")</f>
        <v>283</v>
      </c>
      <c r="E5" s="13">
        <f>COUNTIFS(State, "canceled", Goal_Size, "SmC")</f>
        <v>52</v>
      </c>
      <c r="F5" s="13">
        <f t="shared" si="0"/>
        <v>716</v>
      </c>
      <c r="G5" s="14">
        <f t="shared" si="5"/>
        <v>0.53212290502793291</v>
      </c>
      <c r="H5" s="14">
        <f t="shared" si="1"/>
        <v>0.39525139664804471</v>
      </c>
      <c r="I5" s="14">
        <f t="shared" si="2"/>
        <v>7.2625698324022353E-2</v>
      </c>
      <c r="J5" s="11"/>
      <c r="K5" s="12">
        <f>COUNTIF(Goal_Size,"SmC")</f>
        <v>722</v>
      </c>
      <c r="L5" s="12" t="s">
        <v>8410</v>
      </c>
      <c r="M5" s="12">
        <f>COUNTIFS(State, "live", Goal_Size, "SmC")</f>
        <v>6</v>
      </c>
      <c r="N5" s="12">
        <f t="shared" si="3"/>
        <v>716</v>
      </c>
      <c r="O5" s="12">
        <f t="shared" si="4"/>
        <v>0</v>
      </c>
    </row>
    <row r="6" spans="2:15" x14ac:dyDescent="0.3">
      <c r="B6" s="13" t="s">
        <v>8399</v>
      </c>
      <c r="C6" s="13">
        <f>COUNTIFS(State, "successful", Goal_Size, "SmD")</f>
        <v>168</v>
      </c>
      <c r="D6" s="13">
        <f>COUNTIFS(State, "failed", Goal_Size, "SmD")</f>
        <v>144</v>
      </c>
      <c r="E6" s="13">
        <f>COUNTIFS(State, "canceled", Goal_Size, "SmD")</f>
        <v>40</v>
      </c>
      <c r="F6" s="13">
        <f t="shared" si="0"/>
        <v>352</v>
      </c>
      <c r="G6" s="14">
        <f t="shared" si="5"/>
        <v>0.47727272727272729</v>
      </c>
      <c r="H6" s="14">
        <f t="shared" si="1"/>
        <v>0.40909090909090912</v>
      </c>
      <c r="I6" s="14">
        <f t="shared" si="2"/>
        <v>0.11363636363636363</v>
      </c>
      <c r="J6" s="11"/>
      <c r="K6" s="12">
        <f>COUNTIF(Goal_Size,"SmD")</f>
        <v>361</v>
      </c>
      <c r="L6" s="12" t="s">
        <v>8411</v>
      </c>
      <c r="M6" s="12">
        <f>COUNTIFS(State, "live", Goal_Size, "SmD")</f>
        <v>9</v>
      </c>
      <c r="N6" s="12">
        <f t="shared" si="3"/>
        <v>352</v>
      </c>
      <c r="O6" s="12">
        <f t="shared" si="4"/>
        <v>0</v>
      </c>
    </row>
    <row r="7" spans="2:15" x14ac:dyDescent="0.3">
      <c r="B7" s="13" t="s">
        <v>8400</v>
      </c>
      <c r="C7" s="13">
        <f>COUNTIFS(State, "successful", Goal_Size, "MedA")</f>
        <v>94</v>
      </c>
      <c r="D7" s="13">
        <f>COUNTIFS(State, "failed", Goal_Size, "MedA")</f>
        <v>90</v>
      </c>
      <c r="E7" s="13">
        <f>COUNTIFS(State, "canceled", Goal_Size, "MedA")</f>
        <v>17</v>
      </c>
      <c r="F7" s="13">
        <f t="shared" si="0"/>
        <v>201</v>
      </c>
      <c r="G7" s="14">
        <f t="shared" si="5"/>
        <v>0.46766169154228854</v>
      </c>
      <c r="H7" s="14">
        <f t="shared" si="1"/>
        <v>0.44776119402985076</v>
      </c>
      <c r="I7" s="14">
        <f t="shared" si="2"/>
        <v>8.45771144278607E-2</v>
      </c>
      <c r="J7" s="11"/>
      <c r="K7" s="12">
        <f>COUNTIF(Goal_Size,"MedA")</f>
        <v>205</v>
      </c>
      <c r="L7" s="12" t="s">
        <v>8412</v>
      </c>
      <c r="M7" s="12">
        <f>COUNTIFS(State, "live", Goal_Size, "MedA")</f>
        <v>4</v>
      </c>
      <c r="N7" s="12">
        <f t="shared" si="3"/>
        <v>201</v>
      </c>
      <c r="O7" s="12">
        <f t="shared" si="4"/>
        <v>0</v>
      </c>
    </row>
    <row r="8" spans="2:15" x14ac:dyDescent="0.3">
      <c r="B8" s="13" t="s">
        <v>8401</v>
      </c>
      <c r="C8" s="13">
        <f>COUNTIFS(State, "successful", Goal_Size, "MedB")</f>
        <v>62</v>
      </c>
      <c r="D8" s="13">
        <f>COUNTIFS(State, "failed", Goal_Size, "MedB")</f>
        <v>72</v>
      </c>
      <c r="E8" s="13">
        <f>COUNTIFS(State, "canceled", Goal_Size, "MedB")</f>
        <v>14</v>
      </c>
      <c r="F8" s="13">
        <f t="shared" si="0"/>
        <v>148</v>
      </c>
      <c r="G8" s="14">
        <f t="shared" si="5"/>
        <v>0.41891891891891891</v>
      </c>
      <c r="H8" s="14">
        <f t="shared" si="1"/>
        <v>0.48648648648648651</v>
      </c>
      <c r="I8" s="14">
        <f t="shared" si="2"/>
        <v>9.45945945945946E-2</v>
      </c>
      <c r="J8" s="11"/>
      <c r="K8" s="12">
        <f>COUNTIF(Goal_Size,"MedB")</f>
        <v>149</v>
      </c>
      <c r="L8" s="12" t="s">
        <v>8413</v>
      </c>
      <c r="M8" s="12">
        <f>COUNTIFS(State, "live", Goal_Size, "MedB")</f>
        <v>1</v>
      </c>
      <c r="N8" s="12">
        <f t="shared" si="3"/>
        <v>148</v>
      </c>
      <c r="O8" s="12">
        <f t="shared" si="4"/>
        <v>0</v>
      </c>
    </row>
    <row r="9" spans="2:15" x14ac:dyDescent="0.3">
      <c r="B9" s="13" t="s">
        <v>8402</v>
      </c>
      <c r="C9" s="13">
        <f>COUNTIFS(State, "successful", Goal_Size, "MedC")</f>
        <v>55</v>
      </c>
      <c r="D9" s="13">
        <f>COUNTIFS(State, "failed", Goal_Size, "MedC")</f>
        <v>64</v>
      </c>
      <c r="E9" s="13">
        <f>COUNTIFS(State, "canceled", Goal_Size, "MedC")</f>
        <v>18</v>
      </c>
      <c r="F9" s="13">
        <f t="shared" si="0"/>
        <v>137</v>
      </c>
      <c r="G9" s="14">
        <f t="shared" si="5"/>
        <v>0.40145985401459855</v>
      </c>
      <c r="H9" s="14">
        <f t="shared" si="1"/>
        <v>0.46715328467153283</v>
      </c>
      <c r="I9" s="14">
        <f t="shared" si="2"/>
        <v>0.13138686131386862</v>
      </c>
      <c r="J9" s="11"/>
      <c r="K9" s="12">
        <f>COUNTIF(Goal_Size,"MedC")</f>
        <v>138</v>
      </c>
      <c r="L9" s="12" t="s">
        <v>8414</v>
      </c>
      <c r="M9" s="12">
        <f>COUNTIFS(State, "live", Goal_Size, "MedC")</f>
        <v>1</v>
      </c>
      <c r="N9" s="12">
        <f t="shared" si="3"/>
        <v>137</v>
      </c>
      <c r="O9" s="12">
        <f t="shared" si="4"/>
        <v>0</v>
      </c>
    </row>
    <row r="10" spans="2:15" x14ac:dyDescent="0.3">
      <c r="B10" s="13" t="s">
        <v>8403</v>
      </c>
      <c r="C10" s="13">
        <f>COUNTIFS(State, "successful", Goal_Size, "MedD")</f>
        <v>32</v>
      </c>
      <c r="D10" s="13">
        <f>COUNTIFS(State, "failed", Goal_Size, "MedD")</f>
        <v>37</v>
      </c>
      <c r="E10" s="13">
        <f>COUNTIFS(State, "canceled", Goal_Size, "MedD")</f>
        <v>13</v>
      </c>
      <c r="F10" s="13">
        <f t="shared" si="0"/>
        <v>82</v>
      </c>
      <c r="G10" s="14">
        <f t="shared" si="5"/>
        <v>0.3902439024390244</v>
      </c>
      <c r="H10" s="14">
        <f t="shared" si="1"/>
        <v>0.45121951219512196</v>
      </c>
      <c r="I10" s="14">
        <f t="shared" si="2"/>
        <v>0.15853658536585366</v>
      </c>
      <c r="J10" s="11"/>
      <c r="K10" s="12">
        <f>COUNTIF(Goal_Size,"MedD")</f>
        <v>84</v>
      </c>
      <c r="L10" s="12" t="s">
        <v>8415</v>
      </c>
      <c r="M10" s="12">
        <f>COUNTIFS(State, "live", Goal_Size, "MedD")</f>
        <v>2</v>
      </c>
      <c r="N10" s="12">
        <f t="shared" si="3"/>
        <v>82</v>
      </c>
      <c r="O10" s="12">
        <f t="shared" si="4"/>
        <v>0</v>
      </c>
    </row>
    <row r="11" spans="2:15" x14ac:dyDescent="0.3">
      <c r="B11" s="13" t="s">
        <v>8404</v>
      </c>
      <c r="C11" s="13">
        <f>COUNTIFS(State, "successful", Goal_Size, "LgA")</f>
        <v>26</v>
      </c>
      <c r="D11" s="13">
        <f>COUNTIFS(State, "failed", Goal_Size, "LgA")</f>
        <v>22</v>
      </c>
      <c r="E11" s="13">
        <f>COUNTIFS(State, "canceled", Goal_Size, "LgA")</f>
        <v>7</v>
      </c>
      <c r="F11" s="13">
        <f t="shared" si="0"/>
        <v>55</v>
      </c>
      <c r="G11" s="14">
        <f t="shared" si="5"/>
        <v>0.47272727272727272</v>
      </c>
      <c r="H11" s="14">
        <f t="shared" si="1"/>
        <v>0.4</v>
      </c>
      <c r="I11" s="14">
        <f t="shared" si="2"/>
        <v>0.12727272727272726</v>
      </c>
      <c r="J11" s="11"/>
      <c r="K11" s="12">
        <f>COUNTIF(Goal_Size,"LgA")</f>
        <v>55</v>
      </c>
      <c r="L11" s="12" t="s">
        <v>8416</v>
      </c>
      <c r="M11" s="12">
        <f>COUNTIFS(State, "live", Goal_Size, "LgA")</f>
        <v>0</v>
      </c>
      <c r="N11" s="12">
        <f t="shared" si="3"/>
        <v>55</v>
      </c>
      <c r="O11" s="12">
        <f t="shared" si="4"/>
        <v>0</v>
      </c>
    </row>
    <row r="12" spans="2:15" x14ac:dyDescent="0.3">
      <c r="B12" s="13" t="s">
        <v>8405</v>
      </c>
      <c r="C12" s="13">
        <f>COUNTIFS(State, "successful", Goal_Size, "LgB")</f>
        <v>21</v>
      </c>
      <c r="D12" s="13">
        <f>COUNTIFS(State, "failed", Goal_Size, "LgB")</f>
        <v>16</v>
      </c>
      <c r="E12" s="13">
        <f>COUNTIFS(State, "canceled", Goal_Size, "LgB")</f>
        <v>6</v>
      </c>
      <c r="F12" s="13">
        <f t="shared" si="0"/>
        <v>43</v>
      </c>
      <c r="G12" s="14">
        <f t="shared" si="5"/>
        <v>0.48837209302325579</v>
      </c>
      <c r="H12" s="14">
        <f t="shared" si="1"/>
        <v>0.37209302325581395</v>
      </c>
      <c r="I12" s="14">
        <f t="shared" si="2"/>
        <v>0.13953488372093023</v>
      </c>
      <c r="J12" s="11"/>
      <c r="K12" s="12">
        <f>COUNTIF(Goal_Size,"LgB")</f>
        <v>44</v>
      </c>
      <c r="L12" s="12" t="s">
        <v>8417</v>
      </c>
      <c r="M12" s="12">
        <f>COUNTIFS(State, "live", Goal_Size, "LgB")</f>
        <v>1</v>
      </c>
      <c r="N12" s="12">
        <f t="shared" si="3"/>
        <v>43</v>
      </c>
      <c r="O12" s="12">
        <f t="shared" si="4"/>
        <v>0</v>
      </c>
    </row>
    <row r="13" spans="2:15" x14ac:dyDescent="0.3">
      <c r="B13" s="13" t="s">
        <v>8406</v>
      </c>
      <c r="C13" s="13">
        <f>COUNTIFS(State, "successful", Goal_Size, "LgC")</f>
        <v>6</v>
      </c>
      <c r="D13" s="13">
        <f>COUNTIFS(State, "failed", Goal_Size, "LgC")</f>
        <v>11</v>
      </c>
      <c r="E13" s="13">
        <f>COUNTIFS(State, "canceled", Goal_Size, "LgC")</f>
        <v>4</v>
      </c>
      <c r="F13" s="13">
        <f t="shared" si="0"/>
        <v>21</v>
      </c>
      <c r="G13" s="14">
        <f t="shared" si="5"/>
        <v>0.2857142857142857</v>
      </c>
      <c r="H13" s="14">
        <f t="shared" si="1"/>
        <v>0.52380952380952384</v>
      </c>
      <c r="I13" s="14">
        <f t="shared" si="2"/>
        <v>0.19047619047619047</v>
      </c>
      <c r="J13" s="11"/>
      <c r="K13" s="12">
        <f>COUNTIF(Goal_Size,"LgC")</f>
        <v>21</v>
      </c>
      <c r="L13" s="12" t="s">
        <v>8418</v>
      </c>
      <c r="M13" s="12">
        <f>COUNTIFS(State, "live", Goal_Size, "LgC")</f>
        <v>0</v>
      </c>
      <c r="N13" s="12">
        <f t="shared" si="3"/>
        <v>21</v>
      </c>
      <c r="O13" s="12">
        <f t="shared" si="4"/>
        <v>0</v>
      </c>
    </row>
    <row r="14" spans="2:15" x14ac:dyDescent="0.3">
      <c r="B14" s="13" t="s">
        <v>8407</v>
      </c>
      <c r="C14" s="13">
        <f>COUNTIFS(State, "successful", Goal_Size, "LgD")</f>
        <v>86</v>
      </c>
      <c r="D14" s="13">
        <f>COUNTIFS(State, "failed", Goal_Size, "LgD")</f>
        <v>258</v>
      </c>
      <c r="E14" s="13">
        <f>COUNTIFS(State, "canceled", Goal_Size, "LgD")</f>
        <v>100</v>
      </c>
      <c r="F14" s="13">
        <f t="shared" si="0"/>
        <v>444</v>
      </c>
      <c r="G14" s="14">
        <f t="shared" si="5"/>
        <v>0.19369369369369369</v>
      </c>
      <c r="H14" s="14">
        <f t="shared" si="1"/>
        <v>0.58108108108108103</v>
      </c>
      <c r="I14" s="14">
        <f t="shared" si="2"/>
        <v>0.22522522522522523</v>
      </c>
      <c r="J14" s="11"/>
      <c r="K14" s="12">
        <f>COUNTIF(Goal_Size,"LgD")</f>
        <v>449</v>
      </c>
      <c r="L14" s="12" t="s">
        <v>8419</v>
      </c>
      <c r="M14" s="12">
        <f>COUNTIFS(State, "live", Goal_Size, "LgD")</f>
        <v>5</v>
      </c>
      <c r="N14" s="12">
        <f t="shared" si="3"/>
        <v>444</v>
      </c>
      <c r="O14" s="12">
        <f t="shared" si="4"/>
        <v>0</v>
      </c>
    </row>
    <row r="15" spans="2:15" x14ac:dyDescent="0.3">
      <c r="F15" s="12">
        <f>SUM(F3:F14)</f>
        <v>4064</v>
      </c>
      <c r="K15" s="12">
        <f>SUM(K3:K14)</f>
        <v>4114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2860-879B-490B-96DF-EBF9D92DC6E1}">
  <dimension ref="B2:D9"/>
  <sheetViews>
    <sheetView workbookViewId="0">
      <selection activeCell="F21" sqref="F21"/>
    </sheetView>
  </sheetViews>
  <sheetFormatPr defaultRowHeight="14.4" x14ac:dyDescent="0.3"/>
  <cols>
    <col min="1" max="1" width="4.21875" customWidth="1"/>
    <col min="2" max="2" width="19" customWidth="1"/>
    <col min="3" max="4" width="12.77734375" customWidth="1"/>
  </cols>
  <sheetData>
    <row r="2" spans="2:4" x14ac:dyDescent="0.3">
      <c r="B2" s="18"/>
      <c r="C2" s="18" t="s">
        <v>8439</v>
      </c>
      <c r="D2" s="18" t="s">
        <v>8439</v>
      </c>
    </row>
    <row r="3" spans="2:4" x14ac:dyDescent="0.3">
      <c r="B3" s="19" t="s">
        <v>8438</v>
      </c>
      <c r="C3" s="19" t="s">
        <v>8433</v>
      </c>
      <c r="D3" s="19" t="s">
        <v>8434</v>
      </c>
    </row>
    <row r="4" spans="2:4" x14ac:dyDescent="0.3">
      <c r="B4" s="13" t="s">
        <v>8428</v>
      </c>
      <c r="C4" s="13">
        <f>ROUND(AVERAGE(Backers_Win),0)</f>
        <v>194</v>
      </c>
      <c r="D4" s="13">
        <f>ROUND(AVERAGE(Backers_LoseII),0)</f>
        <v>18</v>
      </c>
    </row>
    <row r="5" spans="2:4" x14ac:dyDescent="0.3">
      <c r="B5" s="13" t="s">
        <v>8429</v>
      </c>
      <c r="C5" s="13">
        <f>MEDIAN(Backers_Win)</f>
        <v>62</v>
      </c>
      <c r="D5" s="13">
        <f>MEDIAN(Backers_LoseII)</f>
        <v>4</v>
      </c>
    </row>
    <row r="6" spans="2:4" x14ac:dyDescent="0.3">
      <c r="B6" s="13" t="s">
        <v>8435</v>
      </c>
      <c r="C6" s="13">
        <f>MIN(Backers_Win)</f>
        <v>1</v>
      </c>
      <c r="D6" s="13">
        <f>MIN(Backers_LoseII)</f>
        <v>0</v>
      </c>
    </row>
    <row r="7" spans="2:4" x14ac:dyDescent="0.3">
      <c r="B7" s="13" t="s">
        <v>8436</v>
      </c>
      <c r="C7" s="13">
        <f>MAX(Backers_Win)</f>
        <v>26457</v>
      </c>
      <c r="D7" s="13">
        <f>MAX(Backers_LoseII)</f>
        <v>1293</v>
      </c>
    </row>
    <row r="8" spans="2:4" x14ac:dyDescent="0.3">
      <c r="B8" s="13" t="s">
        <v>8432</v>
      </c>
      <c r="C8" s="13">
        <f>C7-C6</f>
        <v>26456</v>
      </c>
      <c r="D8" s="13">
        <f>D7-D6</f>
        <v>1293</v>
      </c>
    </row>
    <row r="9" spans="2:4" x14ac:dyDescent="0.3">
      <c r="B9" s="13" t="s">
        <v>8437</v>
      </c>
      <c r="C9" s="17">
        <f>_xlfn.STDEV.P(Backers_Win)</f>
        <v>844.29910975602149</v>
      </c>
      <c r="D9" s="17">
        <f>_xlfn.STDEV.P(Backers_LoseII)</f>
        <v>61.426555076684906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4E01-0338-4439-AA1A-7F8C120EE844}">
  <dimension ref="B1:L4115"/>
  <sheetViews>
    <sheetView workbookViewId="0">
      <selection activeCell="F22" sqref="F22"/>
    </sheetView>
  </sheetViews>
  <sheetFormatPr defaultRowHeight="14.4" x14ac:dyDescent="0.3"/>
  <cols>
    <col min="2" max="2" width="25.5546875" customWidth="1"/>
    <col min="12" max="12" width="21.44140625" customWidth="1"/>
  </cols>
  <sheetData>
    <row r="1" spans="2:12" x14ac:dyDescent="0.3">
      <c r="L1" t="s">
        <v>8216</v>
      </c>
    </row>
    <row r="2" spans="2:12" x14ac:dyDescent="0.3">
      <c r="B2" t="s">
        <v>8396</v>
      </c>
      <c r="C2" s="10">
        <v>0</v>
      </c>
      <c r="D2" t="s">
        <v>8408</v>
      </c>
      <c r="L2">
        <v>100000000</v>
      </c>
    </row>
    <row r="3" spans="2:12" x14ac:dyDescent="0.3">
      <c r="B3" t="s">
        <v>8397</v>
      </c>
      <c r="C3" s="10">
        <v>1000</v>
      </c>
      <c r="D3" t="s">
        <v>8409</v>
      </c>
      <c r="L3">
        <v>30000000</v>
      </c>
    </row>
    <row r="4" spans="2:12" x14ac:dyDescent="0.3">
      <c r="B4" t="s">
        <v>8398</v>
      </c>
      <c r="C4" s="10">
        <v>5000</v>
      </c>
      <c r="D4" t="s">
        <v>8410</v>
      </c>
      <c r="L4">
        <v>25000000</v>
      </c>
    </row>
    <row r="5" spans="2:12" x14ac:dyDescent="0.3">
      <c r="B5" t="s">
        <v>8399</v>
      </c>
      <c r="C5" s="10">
        <v>10000</v>
      </c>
      <c r="D5" t="s">
        <v>8411</v>
      </c>
      <c r="L5">
        <v>10000000</v>
      </c>
    </row>
    <row r="6" spans="2:12" x14ac:dyDescent="0.3">
      <c r="B6" t="s">
        <v>8400</v>
      </c>
      <c r="C6" s="10">
        <v>15000</v>
      </c>
      <c r="D6" t="s">
        <v>8412</v>
      </c>
      <c r="L6">
        <v>8000000</v>
      </c>
    </row>
    <row r="7" spans="2:12" x14ac:dyDescent="0.3">
      <c r="B7" t="s">
        <v>8401</v>
      </c>
      <c r="C7" s="10">
        <v>20000</v>
      </c>
      <c r="D7" t="s">
        <v>8413</v>
      </c>
      <c r="L7">
        <v>6000000</v>
      </c>
    </row>
    <row r="8" spans="2:12" x14ac:dyDescent="0.3">
      <c r="B8" t="s">
        <v>8402</v>
      </c>
      <c r="C8" s="10">
        <v>25000</v>
      </c>
      <c r="D8" t="s">
        <v>8414</v>
      </c>
      <c r="L8">
        <v>5000000</v>
      </c>
    </row>
    <row r="9" spans="2:12" x14ac:dyDescent="0.3">
      <c r="B9" t="s">
        <v>8403</v>
      </c>
      <c r="C9" s="10">
        <v>30000</v>
      </c>
      <c r="D9" t="s">
        <v>8415</v>
      </c>
      <c r="L9">
        <v>3000000</v>
      </c>
    </row>
    <row r="10" spans="2:12" x14ac:dyDescent="0.3">
      <c r="B10" t="s">
        <v>8404</v>
      </c>
      <c r="C10" s="10">
        <v>35000</v>
      </c>
      <c r="D10" t="s">
        <v>8416</v>
      </c>
      <c r="L10">
        <v>2800000</v>
      </c>
    </row>
    <row r="11" spans="2:12" x14ac:dyDescent="0.3">
      <c r="B11" t="s">
        <v>8405</v>
      </c>
      <c r="C11" s="10">
        <v>40000</v>
      </c>
      <c r="D11" t="s">
        <v>8417</v>
      </c>
      <c r="L11">
        <v>2500000</v>
      </c>
    </row>
    <row r="12" spans="2:12" x14ac:dyDescent="0.3">
      <c r="B12" t="s">
        <v>8406</v>
      </c>
      <c r="C12" s="10">
        <v>45000</v>
      </c>
      <c r="D12" t="s">
        <v>8418</v>
      </c>
      <c r="L12">
        <v>2000000</v>
      </c>
    </row>
    <row r="13" spans="2:12" x14ac:dyDescent="0.3">
      <c r="B13" t="s">
        <v>8407</v>
      </c>
      <c r="C13" s="10">
        <v>50000</v>
      </c>
      <c r="D13" t="s">
        <v>8419</v>
      </c>
      <c r="L13">
        <v>2000000</v>
      </c>
    </row>
    <row r="14" spans="2:12" x14ac:dyDescent="0.3">
      <c r="L14">
        <v>2000000</v>
      </c>
    </row>
    <row r="15" spans="2:12" x14ac:dyDescent="0.3">
      <c r="L15">
        <v>1500000</v>
      </c>
    </row>
    <row r="16" spans="2:12" x14ac:dyDescent="0.3">
      <c r="L16">
        <v>1500000</v>
      </c>
    </row>
    <row r="17" spans="12:12" x14ac:dyDescent="0.3">
      <c r="L17">
        <v>1500000</v>
      </c>
    </row>
    <row r="18" spans="12:12" x14ac:dyDescent="0.3">
      <c r="L18">
        <v>1350000</v>
      </c>
    </row>
    <row r="19" spans="12:12" x14ac:dyDescent="0.3">
      <c r="L19">
        <v>1333666</v>
      </c>
    </row>
    <row r="20" spans="12:12" x14ac:dyDescent="0.3">
      <c r="L20">
        <v>1300000</v>
      </c>
    </row>
    <row r="21" spans="12:12" x14ac:dyDescent="0.3">
      <c r="L21">
        <v>1000000</v>
      </c>
    </row>
    <row r="22" spans="12:12" x14ac:dyDescent="0.3">
      <c r="L22">
        <v>1000000</v>
      </c>
    </row>
    <row r="23" spans="12:12" x14ac:dyDescent="0.3">
      <c r="L23">
        <v>1000000</v>
      </c>
    </row>
    <row r="24" spans="12:12" x14ac:dyDescent="0.3">
      <c r="L24">
        <v>1000000</v>
      </c>
    </row>
    <row r="25" spans="12:12" x14ac:dyDescent="0.3">
      <c r="L25">
        <v>1000000</v>
      </c>
    </row>
    <row r="26" spans="12:12" x14ac:dyDescent="0.3">
      <c r="L26">
        <v>1000000</v>
      </c>
    </row>
    <row r="27" spans="12:12" x14ac:dyDescent="0.3">
      <c r="L27">
        <v>900000</v>
      </c>
    </row>
    <row r="28" spans="12:12" x14ac:dyDescent="0.3">
      <c r="L28">
        <v>894700</v>
      </c>
    </row>
    <row r="29" spans="12:12" x14ac:dyDescent="0.3">
      <c r="L29">
        <v>850000</v>
      </c>
    </row>
    <row r="30" spans="12:12" x14ac:dyDescent="0.3">
      <c r="L30">
        <v>800000</v>
      </c>
    </row>
    <row r="31" spans="12:12" x14ac:dyDescent="0.3">
      <c r="L31">
        <v>550000</v>
      </c>
    </row>
    <row r="32" spans="12:12" x14ac:dyDescent="0.3">
      <c r="L32">
        <v>510000</v>
      </c>
    </row>
    <row r="33" spans="12:12" x14ac:dyDescent="0.3">
      <c r="L33">
        <v>500000</v>
      </c>
    </row>
    <row r="34" spans="12:12" x14ac:dyDescent="0.3">
      <c r="L34">
        <v>500000</v>
      </c>
    </row>
    <row r="35" spans="12:12" x14ac:dyDescent="0.3">
      <c r="L35">
        <v>500000</v>
      </c>
    </row>
    <row r="36" spans="12:12" x14ac:dyDescent="0.3">
      <c r="L36">
        <v>500000</v>
      </c>
    </row>
    <row r="37" spans="12:12" x14ac:dyDescent="0.3">
      <c r="L37">
        <v>500000</v>
      </c>
    </row>
    <row r="38" spans="12:12" x14ac:dyDescent="0.3">
      <c r="L38">
        <v>500000</v>
      </c>
    </row>
    <row r="39" spans="12:12" x14ac:dyDescent="0.3">
      <c r="L39">
        <v>500000</v>
      </c>
    </row>
    <row r="40" spans="12:12" x14ac:dyDescent="0.3">
      <c r="L40">
        <v>500000</v>
      </c>
    </row>
    <row r="41" spans="12:12" x14ac:dyDescent="0.3">
      <c r="L41">
        <v>500000</v>
      </c>
    </row>
    <row r="42" spans="12:12" x14ac:dyDescent="0.3">
      <c r="L42">
        <v>500000</v>
      </c>
    </row>
    <row r="43" spans="12:12" x14ac:dyDescent="0.3">
      <c r="L43">
        <v>500000</v>
      </c>
    </row>
    <row r="44" spans="12:12" x14ac:dyDescent="0.3">
      <c r="L44">
        <v>500000</v>
      </c>
    </row>
    <row r="45" spans="12:12" x14ac:dyDescent="0.3">
      <c r="L45">
        <v>500000</v>
      </c>
    </row>
    <row r="46" spans="12:12" x14ac:dyDescent="0.3">
      <c r="L46">
        <v>474900</v>
      </c>
    </row>
    <row r="47" spans="12:12" x14ac:dyDescent="0.3">
      <c r="L47">
        <v>462000</v>
      </c>
    </row>
    <row r="48" spans="12:12" x14ac:dyDescent="0.3">
      <c r="L48">
        <v>450000</v>
      </c>
    </row>
    <row r="49" spans="12:12" x14ac:dyDescent="0.3">
      <c r="L49">
        <v>400000</v>
      </c>
    </row>
    <row r="50" spans="12:12" x14ac:dyDescent="0.3">
      <c r="L50">
        <v>400000</v>
      </c>
    </row>
    <row r="51" spans="12:12" x14ac:dyDescent="0.3">
      <c r="L51">
        <v>390000</v>
      </c>
    </row>
    <row r="52" spans="12:12" x14ac:dyDescent="0.3">
      <c r="L52">
        <v>390000</v>
      </c>
    </row>
    <row r="53" spans="12:12" x14ac:dyDescent="0.3">
      <c r="L53">
        <v>380000</v>
      </c>
    </row>
    <row r="54" spans="12:12" x14ac:dyDescent="0.3">
      <c r="L54">
        <v>375000</v>
      </c>
    </row>
    <row r="55" spans="12:12" x14ac:dyDescent="0.3">
      <c r="L55">
        <v>372625</v>
      </c>
    </row>
    <row r="56" spans="12:12" x14ac:dyDescent="0.3">
      <c r="L56">
        <v>350000</v>
      </c>
    </row>
    <row r="57" spans="12:12" x14ac:dyDescent="0.3">
      <c r="L57">
        <v>350000</v>
      </c>
    </row>
    <row r="58" spans="12:12" x14ac:dyDescent="0.3">
      <c r="L58">
        <v>320000</v>
      </c>
    </row>
    <row r="59" spans="12:12" x14ac:dyDescent="0.3">
      <c r="L59">
        <v>300000</v>
      </c>
    </row>
    <row r="60" spans="12:12" x14ac:dyDescent="0.3">
      <c r="L60">
        <v>300000</v>
      </c>
    </row>
    <row r="61" spans="12:12" x14ac:dyDescent="0.3">
      <c r="L61">
        <v>300000</v>
      </c>
    </row>
    <row r="62" spans="12:12" x14ac:dyDescent="0.3">
      <c r="L62">
        <v>300000</v>
      </c>
    </row>
    <row r="63" spans="12:12" x14ac:dyDescent="0.3">
      <c r="L63">
        <v>300000</v>
      </c>
    </row>
    <row r="64" spans="12:12" x14ac:dyDescent="0.3">
      <c r="L64">
        <v>280000</v>
      </c>
    </row>
    <row r="65" spans="12:12" x14ac:dyDescent="0.3">
      <c r="L65">
        <v>261962</v>
      </c>
    </row>
    <row r="66" spans="12:12" x14ac:dyDescent="0.3">
      <c r="L66">
        <v>250000</v>
      </c>
    </row>
    <row r="67" spans="12:12" x14ac:dyDescent="0.3">
      <c r="L67">
        <v>250000</v>
      </c>
    </row>
    <row r="68" spans="12:12" x14ac:dyDescent="0.3">
      <c r="L68">
        <v>250000</v>
      </c>
    </row>
    <row r="69" spans="12:12" x14ac:dyDescent="0.3">
      <c r="L69">
        <v>250000</v>
      </c>
    </row>
    <row r="70" spans="12:12" x14ac:dyDescent="0.3">
      <c r="L70">
        <v>250000</v>
      </c>
    </row>
    <row r="71" spans="12:12" x14ac:dyDescent="0.3">
      <c r="L71">
        <v>250000</v>
      </c>
    </row>
    <row r="72" spans="12:12" x14ac:dyDescent="0.3">
      <c r="L72">
        <v>250000</v>
      </c>
    </row>
    <row r="73" spans="12:12" x14ac:dyDescent="0.3">
      <c r="L73">
        <v>250000</v>
      </c>
    </row>
    <row r="74" spans="12:12" x14ac:dyDescent="0.3">
      <c r="L74">
        <v>250000</v>
      </c>
    </row>
    <row r="75" spans="12:12" x14ac:dyDescent="0.3">
      <c r="L75">
        <v>250000</v>
      </c>
    </row>
    <row r="76" spans="12:12" x14ac:dyDescent="0.3">
      <c r="L76">
        <v>240000</v>
      </c>
    </row>
    <row r="77" spans="12:12" x14ac:dyDescent="0.3">
      <c r="L77">
        <v>225000</v>
      </c>
    </row>
    <row r="78" spans="12:12" x14ac:dyDescent="0.3">
      <c r="L78">
        <v>220000</v>
      </c>
    </row>
    <row r="79" spans="12:12" x14ac:dyDescent="0.3">
      <c r="L79">
        <v>220000</v>
      </c>
    </row>
    <row r="80" spans="12:12" x14ac:dyDescent="0.3">
      <c r="L80">
        <v>200000</v>
      </c>
    </row>
    <row r="81" spans="12:12" x14ac:dyDescent="0.3">
      <c r="L81">
        <v>200000</v>
      </c>
    </row>
    <row r="82" spans="12:12" x14ac:dyDescent="0.3">
      <c r="L82">
        <v>200000</v>
      </c>
    </row>
    <row r="83" spans="12:12" x14ac:dyDescent="0.3">
      <c r="L83">
        <v>200000</v>
      </c>
    </row>
    <row r="84" spans="12:12" x14ac:dyDescent="0.3">
      <c r="L84">
        <v>200000</v>
      </c>
    </row>
    <row r="85" spans="12:12" x14ac:dyDescent="0.3">
      <c r="L85">
        <v>200000</v>
      </c>
    </row>
    <row r="86" spans="12:12" x14ac:dyDescent="0.3">
      <c r="L86">
        <v>200000</v>
      </c>
    </row>
    <row r="87" spans="12:12" x14ac:dyDescent="0.3">
      <c r="L87">
        <v>200000</v>
      </c>
    </row>
    <row r="88" spans="12:12" x14ac:dyDescent="0.3">
      <c r="L88">
        <v>200000</v>
      </c>
    </row>
    <row r="89" spans="12:12" x14ac:dyDescent="0.3">
      <c r="L89">
        <v>200000</v>
      </c>
    </row>
    <row r="90" spans="12:12" x14ac:dyDescent="0.3">
      <c r="L90">
        <v>200000</v>
      </c>
    </row>
    <row r="91" spans="12:12" x14ac:dyDescent="0.3">
      <c r="L91">
        <v>200000</v>
      </c>
    </row>
    <row r="92" spans="12:12" x14ac:dyDescent="0.3">
      <c r="L92">
        <v>200000</v>
      </c>
    </row>
    <row r="93" spans="12:12" x14ac:dyDescent="0.3">
      <c r="L93">
        <v>200000</v>
      </c>
    </row>
    <row r="94" spans="12:12" x14ac:dyDescent="0.3">
      <c r="L94">
        <v>200000</v>
      </c>
    </row>
    <row r="95" spans="12:12" x14ac:dyDescent="0.3">
      <c r="L95">
        <v>200000</v>
      </c>
    </row>
    <row r="96" spans="12:12" x14ac:dyDescent="0.3">
      <c r="L96">
        <v>200000</v>
      </c>
    </row>
    <row r="97" spans="12:12" x14ac:dyDescent="0.3">
      <c r="L97">
        <v>198000</v>
      </c>
    </row>
    <row r="98" spans="12:12" x14ac:dyDescent="0.3">
      <c r="L98">
        <v>180000</v>
      </c>
    </row>
    <row r="99" spans="12:12" x14ac:dyDescent="0.3">
      <c r="L99">
        <v>180000</v>
      </c>
    </row>
    <row r="100" spans="12:12" x14ac:dyDescent="0.3">
      <c r="L100">
        <v>180000</v>
      </c>
    </row>
    <row r="101" spans="12:12" x14ac:dyDescent="0.3">
      <c r="L101">
        <v>180000</v>
      </c>
    </row>
    <row r="102" spans="12:12" x14ac:dyDescent="0.3">
      <c r="L102">
        <v>180000</v>
      </c>
    </row>
    <row r="103" spans="12:12" x14ac:dyDescent="0.3">
      <c r="L103">
        <v>179000</v>
      </c>
    </row>
    <row r="104" spans="12:12" x14ac:dyDescent="0.3">
      <c r="L104">
        <v>175000</v>
      </c>
    </row>
    <row r="105" spans="12:12" x14ac:dyDescent="0.3">
      <c r="L105">
        <v>175000</v>
      </c>
    </row>
    <row r="106" spans="12:12" x14ac:dyDescent="0.3">
      <c r="L106">
        <v>175000</v>
      </c>
    </row>
    <row r="107" spans="12:12" x14ac:dyDescent="0.3">
      <c r="L107">
        <v>172889</v>
      </c>
    </row>
    <row r="108" spans="12:12" x14ac:dyDescent="0.3">
      <c r="L108">
        <v>160000</v>
      </c>
    </row>
    <row r="109" spans="12:12" x14ac:dyDescent="0.3">
      <c r="L109">
        <v>160000</v>
      </c>
    </row>
    <row r="110" spans="12:12" x14ac:dyDescent="0.3">
      <c r="L110">
        <v>150000</v>
      </c>
    </row>
    <row r="111" spans="12:12" x14ac:dyDescent="0.3">
      <c r="L111">
        <v>150000</v>
      </c>
    </row>
    <row r="112" spans="12:12" x14ac:dyDescent="0.3">
      <c r="L112">
        <v>150000</v>
      </c>
    </row>
    <row r="113" spans="12:12" x14ac:dyDescent="0.3">
      <c r="L113">
        <v>150000</v>
      </c>
    </row>
    <row r="114" spans="12:12" x14ac:dyDescent="0.3">
      <c r="L114">
        <v>150000</v>
      </c>
    </row>
    <row r="115" spans="12:12" x14ac:dyDescent="0.3">
      <c r="L115">
        <v>150000</v>
      </c>
    </row>
    <row r="116" spans="12:12" x14ac:dyDescent="0.3">
      <c r="L116">
        <v>150000</v>
      </c>
    </row>
    <row r="117" spans="12:12" x14ac:dyDescent="0.3">
      <c r="L117">
        <v>150000</v>
      </c>
    </row>
    <row r="118" spans="12:12" x14ac:dyDescent="0.3">
      <c r="L118">
        <v>150000</v>
      </c>
    </row>
    <row r="119" spans="12:12" x14ac:dyDescent="0.3">
      <c r="L119">
        <v>150000</v>
      </c>
    </row>
    <row r="120" spans="12:12" x14ac:dyDescent="0.3">
      <c r="L120">
        <v>150000</v>
      </c>
    </row>
    <row r="121" spans="12:12" x14ac:dyDescent="0.3">
      <c r="L121">
        <v>150000</v>
      </c>
    </row>
    <row r="122" spans="12:12" x14ac:dyDescent="0.3">
      <c r="L122">
        <v>150000</v>
      </c>
    </row>
    <row r="123" spans="12:12" x14ac:dyDescent="0.3">
      <c r="L123">
        <v>150000</v>
      </c>
    </row>
    <row r="124" spans="12:12" x14ac:dyDescent="0.3">
      <c r="L124">
        <v>150000</v>
      </c>
    </row>
    <row r="125" spans="12:12" x14ac:dyDescent="0.3">
      <c r="L125">
        <v>150000</v>
      </c>
    </row>
    <row r="126" spans="12:12" x14ac:dyDescent="0.3">
      <c r="L126">
        <v>150000</v>
      </c>
    </row>
    <row r="127" spans="12:12" x14ac:dyDescent="0.3">
      <c r="L127">
        <v>150000</v>
      </c>
    </row>
    <row r="128" spans="12:12" x14ac:dyDescent="0.3">
      <c r="L128">
        <v>140000</v>
      </c>
    </row>
    <row r="129" spans="12:12" x14ac:dyDescent="0.3">
      <c r="L129">
        <v>133800</v>
      </c>
    </row>
    <row r="130" spans="12:12" x14ac:dyDescent="0.3">
      <c r="L130">
        <v>133000</v>
      </c>
    </row>
    <row r="131" spans="12:12" x14ac:dyDescent="0.3">
      <c r="L131">
        <v>130000</v>
      </c>
    </row>
    <row r="132" spans="12:12" x14ac:dyDescent="0.3">
      <c r="L132">
        <v>130000</v>
      </c>
    </row>
    <row r="133" spans="12:12" x14ac:dyDescent="0.3">
      <c r="L133">
        <v>130000</v>
      </c>
    </row>
    <row r="134" spans="12:12" x14ac:dyDescent="0.3">
      <c r="L134">
        <v>126000</v>
      </c>
    </row>
    <row r="135" spans="12:12" x14ac:dyDescent="0.3">
      <c r="L135">
        <v>125000</v>
      </c>
    </row>
    <row r="136" spans="12:12" x14ac:dyDescent="0.3">
      <c r="L136">
        <v>125000</v>
      </c>
    </row>
    <row r="137" spans="12:12" x14ac:dyDescent="0.3">
      <c r="L137">
        <v>125000</v>
      </c>
    </row>
    <row r="138" spans="12:12" x14ac:dyDescent="0.3">
      <c r="L138">
        <v>125000</v>
      </c>
    </row>
    <row r="139" spans="12:12" x14ac:dyDescent="0.3">
      <c r="L139">
        <v>125000</v>
      </c>
    </row>
    <row r="140" spans="12:12" x14ac:dyDescent="0.3">
      <c r="L140">
        <v>125000</v>
      </c>
    </row>
    <row r="141" spans="12:12" x14ac:dyDescent="0.3">
      <c r="L141">
        <v>125000</v>
      </c>
    </row>
    <row r="142" spans="12:12" x14ac:dyDescent="0.3">
      <c r="L142">
        <v>124000</v>
      </c>
    </row>
    <row r="143" spans="12:12" x14ac:dyDescent="0.3">
      <c r="L143">
        <v>120000</v>
      </c>
    </row>
    <row r="144" spans="12:12" x14ac:dyDescent="0.3">
      <c r="L144">
        <v>117000</v>
      </c>
    </row>
    <row r="145" spans="12:12" x14ac:dyDescent="0.3">
      <c r="L145">
        <v>116000</v>
      </c>
    </row>
    <row r="146" spans="12:12" x14ac:dyDescent="0.3">
      <c r="L146">
        <v>115250</v>
      </c>
    </row>
    <row r="147" spans="12:12" x14ac:dyDescent="0.3">
      <c r="L147">
        <v>110000</v>
      </c>
    </row>
    <row r="148" spans="12:12" x14ac:dyDescent="0.3">
      <c r="L148">
        <v>110000</v>
      </c>
    </row>
    <row r="149" spans="12:12" x14ac:dyDescent="0.3">
      <c r="L149">
        <v>110000</v>
      </c>
    </row>
    <row r="150" spans="12:12" x14ac:dyDescent="0.3">
      <c r="L150">
        <v>110000</v>
      </c>
    </row>
    <row r="151" spans="12:12" x14ac:dyDescent="0.3">
      <c r="L151">
        <v>110000</v>
      </c>
    </row>
    <row r="152" spans="12:12" x14ac:dyDescent="0.3">
      <c r="L152">
        <v>110000</v>
      </c>
    </row>
    <row r="153" spans="12:12" x14ac:dyDescent="0.3">
      <c r="L153">
        <v>110000</v>
      </c>
    </row>
    <row r="154" spans="12:12" x14ac:dyDescent="0.3">
      <c r="L154">
        <v>110000</v>
      </c>
    </row>
    <row r="155" spans="12:12" x14ac:dyDescent="0.3">
      <c r="L155">
        <v>109225</v>
      </c>
    </row>
    <row r="156" spans="12:12" x14ac:dyDescent="0.3">
      <c r="L156">
        <v>104219</v>
      </c>
    </row>
    <row r="157" spans="12:12" x14ac:dyDescent="0.3">
      <c r="L157">
        <v>100000</v>
      </c>
    </row>
    <row r="158" spans="12:12" x14ac:dyDescent="0.3">
      <c r="L158">
        <v>100000</v>
      </c>
    </row>
    <row r="159" spans="12:12" x14ac:dyDescent="0.3">
      <c r="L159">
        <v>100000</v>
      </c>
    </row>
    <row r="160" spans="12:12" x14ac:dyDescent="0.3">
      <c r="L160">
        <v>100000</v>
      </c>
    </row>
    <row r="161" spans="12:12" x14ac:dyDescent="0.3">
      <c r="L161">
        <v>100000</v>
      </c>
    </row>
    <row r="162" spans="12:12" x14ac:dyDescent="0.3">
      <c r="L162">
        <v>100000</v>
      </c>
    </row>
    <row r="163" spans="12:12" x14ac:dyDescent="0.3">
      <c r="L163">
        <v>100000</v>
      </c>
    </row>
    <row r="164" spans="12:12" x14ac:dyDescent="0.3">
      <c r="L164">
        <v>100000</v>
      </c>
    </row>
    <row r="165" spans="12:12" x14ac:dyDescent="0.3">
      <c r="L165">
        <v>100000</v>
      </c>
    </row>
    <row r="166" spans="12:12" x14ac:dyDescent="0.3">
      <c r="L166">
        <v>100000</v>
      </c>
    </row>
    <row r="167" spans="12:12" x14ac:dyDescent="0.3">
      <c r="L167">
        <v>100000</v>
      </c>
    </row>
    <row r="168" spans="12:12" x14ac:dyDescent="0.3">
      <c r="L168">
        <v>100000</v>
      </c>
    </row>
    <row r="169" spans="12:12" x14ac:dyDescent="0.3">
      <c r="L169">
        <v>100000</v>
      </c>
    </row>
    <row r="170" spans="12:12" x14ac:dyDescent="0.3">
      <c r="L170">
        <v>100000</v>
      </c>
    </row>
    <row r="171" spans="12:12" x14ac:dyDescent="0.3">
      <c r="L171">
        <v>100000</v>
      </c>
    </row>
    <row r="172" spans="12:12" x14ac:dyDescent="0.3">
      <c r="L172">
        <v>100000</v>
      </c>
    </row>
    <row r="173" spans="12:12" x14ac:dyDescent="0.3">
      <c r="L173">
        <v>100000</v>
      </c>
    </row>
    <row r="174" spans="12:12" x14ac:dyDescent="0.3">
      <c r="L174">
        <v>100000</v>
      </c>
    </row>
    <row r="175" spans="12:12" x14ac:dyDescent="0.3">
      <c r="L175">
        <v>100000</v>
      </c>
    </row>
    <row r="176" spans="12:12" x14ac:dyDescent="0.3">
      <c r="L176">
        <v>100000</v>
      </c>
    </row>
    <row r="177" spans="12:12" x14ac:dyDescent="0.3">
      <c r="L177">
        <v>100000</v>
      </c>
    </row>
    <row r="178" spans="12:12" x14ac:dyDescent="0.3">
      <c r="L178">
        <v>100000</v>
      </c>
    </row>
    <row r="179" spans="12:12" x14ac:dyDescent="0.3">
      <c r="L179">
        <v>100000</v>
      </c>
    </row>
    <row r="180" spans="12:12" x14ac:dyDescent="0.3">
      <c r="L180">
        <v>100000</v>
      </c>
    </row>
    <row r="181" spans="12:12" x14ac:dyDescent="0.3">
      <c r="L181">
        <v>100000</v>
      </c>
    </row>
    <row r="182" spans="12:12" x14ac:dyDescent="0.3">
      <c r="L182">
        <v>100000</v>
      </c>
    </row>
    <row r="183" spans="12:12" x14ac:dyDescent="0.3">
      <c r="L183">
        <v>100000</v>
      </c>
    </row>
    <row r="184" spans="12:12" x14ac:dyDescent="0.3">
      <c r="L184">
        <v>100000</v>
      </c>
    </row>
    <row r="185" spans="12:12" x14ac:dyDescent="0.3">
      <c r="L185">
        <v>100000</v>
      </c>
    </row>
    <row r="186" spans="12:12" x14ac:dyDescent="0.3">
      <c r="L186">
        <v>100000</v>
      </c>
    </row>
    <row r="187" spans="12:12" x14ac:dyDescent="0.3">
      <c r="L187">
        <v>100000</v>
      </c>
    </row>
    <row r="188" spans="12:12" x14ac:dyDescent="0.3">
      <c r="L188">
        <v>100000</v>
      </c>
    </row>
    <row r="189" spans="12:12" x14ac:dyDescent="0.3">
      <c r="L189">
        <v>100000</v>
      </c>
    </row>
    <row r="190" spans="12:12" x14ac:dyDescent="0.3">
      <c r="L190">
        <v>100000</v>
      </c>
    </row>
    <row r="191" spans="12:12" x14ac:dyDescent="0.3">
      <c r="L191">
        <v>100000</v>
      </c>
    </row>
    <row r="192" spans="12:12" x14ac:dyDescent="0.3">
      <c r="L192">
        <v>100000</v>
      </c>
    </row>
    <row r="193" spans="12:12" x14ac:dyDescent="0.3">
      <c r="L193">
        <v>100000</v>
      </c>
    </row>
    <row r="194" spans="12:12" x14ac:dyDescent="0.3">
      <c r="L194">
        <v>100000</v>
      </c>
    </row>
    <row r="195" spans="12:12" x14ac:dyDescent="0.3">
      <c r="L195">
        <v>100000</v>
      </c>
    </row>
    <row r="196" spans="12:12" x14ac:dyDescent="0.3">
      <c r="L196">
        <v>100000</v>
      </c>
    </row>
    <row r="197" spans="12:12" x14ac:dyDescent="0.3">
      <c r="L197">
        <v>100000</v>
      </c>
    </row>
    <row r="198" spans="12:12" x14ac:dyDescent="0.3">
      <c r="L198">
        <v>100000</v>
      </c>
    </row>
    <row r="199" spans="12:12" x14ac:dyDescent="0.3">
      <c r="L199">
        <v>100000</v>
      </c>
    </row>
    <row r="200" spans="12:12" x14ac:dyDescent="0.3">
      <c r="L200">
        <v>100000</v>
      </c>
    </row>
    <row r="201" spans="12:12" x14ac:dyDescent="0.3">
      <c r="L201">
        <v>100000</v>
      </c>
    </row>
    <row r="202" spans="12:12" x14ac:dyDescent="0.3">
      <c r="L202">
        <v>100000</v>
      </c>
    </row>
    <row r="203" spans="12:12" x14ac:dyDescent="0.3">
      <c r="L203">
        <v>100000</v>
      </c>
    </row>
    <row r="204" spans="12:12" x14ac:dyDescent="0.3">
      <c r="L204">
        <v>100000</v>
      </c>
    </row>
    <row r="205" spans="12:12" x14ac:dyDescent="0.3">
      <c r="L205">
        <v>100000</v>
      </c>
    </row>
    <row r="206" spans="12:12" x14ac:dyDescent="0.3">
      <c r="L206">
        <v>100000</v>
      </c>
    </row>
    <row r="207" spans="12:12" x14ac:dyDescent="0.3">
      <c r="L207">
        <v>100000</v>
      </c>
    </row>
    <row r="208" spans="12:12" x14ac:dyDescent="0.3">
      <c r="L208">
        <v>100000</v>
      </c>
    </row>
    <row r="209" spans="12:12" x14ac:dyDescent="0.3">
      <c r="L209">
        <v>100000</v>
      </c>
    </row>
    <row r="210" spans="12:12" x14ac:dyDescent="0.3">
      <c r="L210">
        <v>100000</v>
      </c>
    </row>
    <row r="211" spans="12:12" x14ac:dyDescent="0.3">
      <c r="L211">
        <v>100000</v>
      </c>
    </row>
    <row r="212" spans="12:12" x14ac:dyDescent="0.3">
      <c r="L212">
        <v>100000</v>
      </c>
    </row>
    <row r="213" spans="12:12" x14ac:dyDescent="0.3">
      <c r="L213">
        <v>100000</v>
      </c>
    </row>
    <row r="214" spans="12:12" x14ac:dyDescent="0.3">
      <c r="L214">
        <v>100000</v>
      </c>
    </row>
    <row r="215" spans="12:12" x14ac:dyDescent="0.3">
      <c r="L215">
        <v>100000</v>
      </c>
    </row>
    <row r="216" spans="12:12" x14ac:dyDescent="0.3">
      <c r="L216">
        <v>100000</v>
      </c>
    </row>
    <row r="217" spans="12:12" x14ac:dyDescent="0.3">
      <c r="L217">
        <v>100000</v>
      </c>
    </row>
    <row r="218" spans="12:12" x14ac:dyDescent="0.3">
      <c r="L218">
        <v>100000</v>
      </c>
    </row>
    <row r="219" spans="12:12" x14ac:dyDescent="0.3">
      <c r="L219">
        <v>100000</v>
      </c>
    </row>
    <row r="220" spans="12:12" x14ac:dyDescent="0.3">
      <c r="L220">
        <v>99000</v>
      </c>
    </row>
    <row r="221" spans="12:12" x14ac:dyDescent="0.3">
      <c r="L221">
        <v>98000</v>
      </c>
    </row>
    <row r="222" spans="12:12" x14ac:dyDescent="0.3">
      <c r="L222">
        <v>98000</v>
      </c>
    </row>
    <row r="223" spans="12:12" x14ac:dyDescent="0.3">
      <c r="L223">
        <v>97000</v>
      </c>
    </row>
    <row r="224" spans="12:12" x14ac:dyDescent="0.3">
      <c r="L224">
        <v>95000</v>
      </c>
    </row>
    <row r="225" spans="12:12" x14ac:dyDescent="0.3">
      <c r="L225">
        <v>95000</v>
      </c>
    </row>
    <row r="226" spans="12:12" x14ac:dyDescent="0.3">
      <c r="L226">
        <v>95000</v>
      </c>
    </row>
    <row r="227" spans="12:12" x14ac:dyDescent="0.3">
      <c r="L227">
        <v>94875</v>
      </c>
    </row>
    <row r="228" spans="12:12" x14ac:dyDescent="0.3">
      <c r="L228">
        <v>93500</v>
      </c>
    </row>
    <row r="229" spans="12:12" x14ac:dyDescent="0.3">
      <c r="L229">
        <v>90000</v>
      </c>
    </row>
    <row r="230" spans="12:12" x14ac:dyDescent="0.3">
      <c r="L230">
        <v>90000</v>
      </c>
    </row>
    <row r="231" spans="12:12" x14ac:dyDescent="0.3">
      <c r="L231">
        <v>90000</v>
      </c>
    </row>
    <row r="232" spans="12:12" x14ac:dyDescent="0.3">
      <c r="L232">
        <v>90000</v>
      </c>
    </row>
    <row r="233" spans="12:12" x14ac:dyDescent="0.3">
      <c r="L233">
        <v>90000</v>
      </c>
    </row>
    <row r="234" spans="12:12" x14ac:dyDescent="0.3">
      <c r="L234">
        <v>89200</v>
      </c>
    </row>
    <row r="235" spans="12:12" x14ac:dyDescent="0.3">
      <c r="L235">
        <v>88888</v>
      </c>
    </row>
    <row r="236" spans="12:12" x14ac:dyDescent="0.3">
      <c r="L236">
        <v>88888</v>
      </c>
    </row>
    <row r="237" spans="12:12" x14ac:dyDescent="0.3">
      <c r="L237">
        <v>88000</v>
      </c>
    </row>
    <row r="238" spans="12:12" x14ac:dyDescent="0.3">
      <c r="L238">
        <v>86350</v>
      </c>
    </row>
    <row r="239" spans="12:12" x14ac:dyDescent="0.3">
      <c r="L239">
        <v>85000</v>
      </c>
    </row>
    <row r="240" spans="12:12" x14ac:dyDescent="0.3">
      <c r="L240">
        <v>85000</v>
      </c>
    </row>
    <row r="241" spans="12:12" x14ac:dyDescent="0.3">
      <c r="L241">
        <v>85000</v>
      </c>
    </row>
    <row r="242" spans="12:12" x14ac:dyDescent="0.3">
      <c r="L242">
        <v>85000</v>
      </c>
    </row>
    <row r="243" spans="12:12" x14ac:dyDescent="0.3">
      <c r="L243">
        <v>85000</v>
      </c>
    </row>
    <row r="244" spans="12:12" x14ac:dyDescent="0.3">
      <c r="L244">
        <v>85000</v>
      </c>
    </row>
    <row r="245" spans="12:12" x14ac:dyDescent="0.3">
      <c r="L245">
        <v>82000</v>
      </c>
    </row>
    <row r="246" spans="12:12" x14ac:dyDescent="0.3">
      <c r="L246">
        <v>80000</v>
      </c>
    </row>
    <row r="247" spans="12:12" x14ac:dyDescent="0.3">
      <c r="L247">
        <v>80000</v>
      </c>
    </row>
    <row r="248" spans="12:12" x14ac:dyDescent="0.3">
      <c r="L248">
        <v>80000</v>
      </c>
    </row>
    <row r="249" spans="12:12" x14ac:dyDescent="0.3">
      <c r="L249">
        <v>80000</v>
      </c>
    </row>
    <row r="250" spans="12:12" x14ac:dyDescent="0.3">
      <c r="L250">
        <v>80000</v>
      </c>
    </row>
    <row r="251" spans="12:12" x14ac:dyDescent="0.3">
      <c r="L251">
        <v>80000</v>
      </c>
    </row>
    <row r="252" spans="12:12" x14ac:dyDescent="0.3">
      <c r="L252">
        <v>80000</v>
      </c>
    </row>
    <row r="253" spans="12:12" x14ac:dyDescent="0.3">
      <c r="L253">
        <v>80000</v>
      </c>
    </row>
    <row r="254" spans="12:12" x14ac:dyDescent="0.3">
      <c r="L254">
        <v>80000</v>
      </c>
    </row>
    <row r="255" spans="12:12" x14ac:dyDescent="0.3">
      <c r="L255">
        <v>80000</v>
      </c>
    </row>
    <row r="256" spans="12:12" x14ac:dyDescent="0.3">
      <c r="L256">
        <v>80000</v>
      </c>
    </row>
    <row r="257" spans="12:12" x14ac:dyDescent="0.3">
      <c r="L257">
        <v>80000</v>
      </c>
    </row>
    <row r="258" spans="12:12" x14ac:dyDescent="0.3">
      <c r="L258">
        <v>78000</v>
      </c>
    </row>
    <row r="259" spans="12:12" x14ac:dyDescent="0.3">
      <c r="L259">
        <v>75000</v>
      </c>
    </row>
    <row r="260" spans="12:12" x14ac:dyDescent="0.3">
      <c r="L260">
        <v>75000</v>
      </c>
    </row>
    <row r="261" spans="12:12" x14ac:dyDescent="0.3">
      <c r="L261">
        <v>75000</v>
      </c>
    </row>
    <row r="262" spans="12:12" x14ac:dyDescent="0.3">
      <c r="L262">
        <v>75000</v>
      </c>
    </row>
    <row r="263" spans="12:12" x14ac:dyDescent="0.3">
      <c r="L263">
        <v>75000</v>
      </c>
    </row>
    <row r="264" spans="12:12" x14ac:dyDescent="0.3">
      <c r="L264">
        <v>75000</v>
      </c>
    </row>
    <row r="265" spans="12:12" x14ac:dyDescent="0.3">
      <c r="L265">
        <v>75000</v>
      </c>
    </row>
    <row r="266" spans="12:12" x14ac:dyDescent="0.3">
      <c r="L266">
        <v>75000</v>
      </c>
    </row>
    <row r="267" spans="12:12" x14ac:dyDescent="0.3">
      <c r="L267">
        <v>75000</v>
      </c>
    </row>
    <row r="268" spans="12:12" x14ac:dyDescent="0.3">
      <c r="L268">
        <v>75000</v>
      </c>
    </row>
    <row r="269" spans="12:12" x14ac:dyDescent="0.3">
      <c r="L269">
        <v>75000</v>
      </c>
    </row>
    <row r="270" spans="12:12" x14ac:dyDescent="0.3">
      <c r="L270">
        <v>75000</v>
      </c>
    </row>
    <row r="271" spans="12:12" x14ac:dyDescent="0.3">
      <c r="L271">
        <v>75000</v>
      </c>
    </row>
    <row r="272" spans="12:12" x14ac:dyDescent="0.3">
      <c r="L272">
        <v>75000</v>
      </c>
    </row>
    <row r="273" spans="12:12" x14ac:dyDescent="0.3">
      <c r="L273">
        <v>75000</v>
      </c>
    </row>
    <row r="274" spans="12:12" x14ac:dyDescent="0.3">
      <c r="L274">
        <v>75000</v>
      </c>
    </row>
    <row r="275" spans="12:12" x14ac:dyDescent="0.3">
      <c r="L275">
        <v>75000</v>
      </c>
    </row>
    <row r="276" spans="12:12" x14ac:dyDescent="0.3">
      <c r="L276">
        <v>75000</v>
      </c>
    </row>
    <row r="277" spans="12:12" x14ac:dyDescent="0.3">
      <c r="L277">
        <v>75000</v>
      </c>
    </row>
    <row r="278" spans="12:12" x14ac:dyDescent="0.3">
      <c r="L278">
        <v>75000</v>
      </c>
    </row>
    <row r="279" spans="12:12" x14ac:dyDescent="0.3">
      <c r="L279">
        <v>74997</v>
      </c>
    </row>
    <row r="280" spans="12:12" x14ac:dyDescent="0.3">
      <c r="L280">
        <v>71764</v>
      </c>
    </row>
    <row r="281" spans="12:12" x14ac:dyDescent="0.3">
      <c r="L281">
        <v>71500</v>
      </c>
    </row>
    <row r="282" spans="12:12" x14ac:dyDescent="0.3">
      <c r="L282">
        <v>70000</v>
      </c>
    </row>
    <row r="283" spans="12:12" x14ac:dyDescent="0.3">
      <c r="L283">
        <v>70000</v>
      </c>
    </row>
    <row r="284" spans="12:12" x14ac:dyDescent="0.3">
      <c r="L284">
        <v>70000</v>
      </c>
    </row>
    <row r="285" spans="12:12" x14ac:dyDescent="0.3">
      <c r="L285">
        <v>70000</v>
      </c>
    </row>
    <row r="286" spans="12:12" x14ac:dyDescent="0.3">
      <c r="L286">
        <v>70000</v>
      </c>
    </row>
    <row r="287" spans="12:12" x14ac:dyDescent="0.3">
      <c r="L287">
        <v>70000</v>
      </c>
    </row>
    <row r="288" spans="12:12" x14ac:dyDescent="0.3">
      <c r="L288">
        <v>70000</v>
      </c>
    </row>
    <row r="289" spans="12:12" x14ac:dyDescent="0.3">
      <c r="L289">
        <v>70000</v>
      </c>
    </row>
    <row r="290" spans="12:12" x14ac:dyDescent="0.3">
      <c r="L290">
        <v>68000</v>
      </c>
    </row>
    <row r="291" spans="12:12" x14ac:dyDescent="0.3">
      <c r="L291">
        <v>68000</v>
      </c>
    </row>
    <row r="292" spans="12:12" x14ac:dyDescent="0.3">
      <c r="L292">
        <v>68000</v>
      </c>
    </row>
    <row r="293" spans="12:12" x14ac:dyDescent="0.3">
      <c r="L293">
        <v>65108</v>
      </c>
    </row>
    <row r="294" spans="12:12" x14ac:dyDescent="0.3">
      <c r="L294">
        <v>65000</v>
      </c>
    </row>
    <row r="295" spans="12:12" x14ac:dyDescent="0.3">
      <c r="L295">
        <v>65000</v>
      </c>
    </row>
    <row r="296" spans="12:12" x14ac:dyDescent="0.3">
      <c r="L296">
        <v>65000</v>
      </c>
    </row>
    <row r="297" spans="12:12" x14ac:dyDescent="0.3">
      <c r="L297">
        <v>65000</v>
      </c>
    </row>
    <row r="298" spans="12:12" x14ac:dyDescent="0.3">
      <c r="L298">
        <v>65000</v>
      </c>
    </row>
    <row r="299" spans="12:12" x14ac:dyDescent="0.3">
      <c r="L299">
        <v>65000</v>
      </c>
    </row>
    <row r="300" spans="12:12" x14ac:dyDescent="0.3">
      <c r="L300">
        <v>65000</v>
      </c>
    </row>
    <row r="301" spans="12:12" x14ac:dyDescent="0.3">
      <c r="L301">
        <v>65000</v>
      </c>
    </row>
    <row r="302" spans="12:12" x14ac:dyDescent="0.3">
      <c r="L302">
        <v>60000</v>
      </c>
    </row>
    <row r="303" spans="12:12" x14ac:dyDescent="0.3">
      <c r="L303">
        <v>60000</v>
      </c>
    </row>
    <row r="304" spans="12:12" x14ac:dyDescent="0.3">
      <c r="L304">
        <v>60000</v>
      </c>
    </row>
    <row r="305" spans="12:12" x14ac:dyDescent="0.3">
      <c r="L305">
        <v>60000</v>
      </c>
    </row>
    <row r="306" spans="12:12" x14ac:dyDescent="0.3">
      <c r="L306">
        <v>60000</v>
      </c>
    </row>
    <row r="307" spans="12:12" x14ac:dyDescent="0.3">
      <c r="L307">
        <v>60000</v>
      </c>
    </row>
    <row r="308" spans="12:12" x14ac:dyDescent="0.3">
      <c r="L308">
        <v>60000</v>
      </c>
    </row>
    <row r="309" spans="12:12" x14ac:dyDescent="0.3">
      <c r="L309">
        <v>60000</v>
      </c>
    </row>
    <row r="310" spans="12:12" x14ac:dyDescent="0.3">
      <c r="L310">
        <v>60000</v>
      </c>
    </row>
    <row r="311" spans="12:12" x14ac:dyDescent="0.3">
      <c r="L311">
        <v>60000</v>
      </c>
    </row>
    <row r="312" spans="12:12" x14ac:dyDescent="0.3">
      <c r="L312">
        <v>60000</v>
      </c>
    </row>
    <row r="313" spans="12:12" x14ac:dyDescent="0.3">
      <c r="L313">
        <v>60000</v>
      </c>
    </row>
    <row r="314" spans="12:12" x14ac:dyDescent="0.3">
      <c r="L314">
        <v>60000</v>
      </c>
    </row>
    <row r="315" spans="12:12" x14ac:dyDescent="0.3">
      <c r="L315">
        <v>60000</v>
      </c>
    </row>
    <row r="316" spans="12:12" x14ac:dyDescent="0.3">
      <c r="L316">
        <v>60000</v>
      </c>
    </row>
    <row r="317" spans="12:12" x14ac:dyDescent="0.3">
      <c r="L317">
        <v>60000</v>
      </c>
    </row>
    <row r="318" spans="12:12" x14ac:dyDescent="0.3">
      <c r="L318">
        <v>60000</v>
      </c>
    </row>
    <row r="319" spans="12:12" x14ac:dyDescent="0.3">
      <c r="L319">
        <v>60000</v>
      </c>
    </row>
    <row r="320" spans="12:12" x14ac:dyDescent="0.3">
      <c r="L320">
        <v>60000</v>
      </c>
    </row>
    <row r="321" spans="12:12" x14ac:dyDescent="0.3">
      <c r="L321">
        <v>60000</v>
      </c>
    </row>
    <row r="322" spans="12:12" x14ac:dyDescent="0.3">
      <c r="L322">
        <v>60000</v>
      </c>
    </row>
    <row r="323" spans="12:12" x14ac:dyDescent="0.3">
      <c r="L323">
        <v>60000</v>
      </c>
    </row>
    <row r="324" spans="12:12" x14ac:dyDescent="0.3">
      <c r="L324">
        <v>60000</v>
      </c>
    </row>
    <row r="325" spans="12:12" x14ac:dyDescent="0.3">
      <c r="L325">
        <v>58425</v>
      </c>
    </row>
    <row r="326" spans="12:12" x14ac:dyDescent="0.3">
      <c r="L326">
        <v>57000</v>
      </c>
    </row>
    <row r="327" spans="12:12" x14ac:dyDescent="0.3">
      <c r="L327">
        <v>56000</v>
      </c>
    </row>
    <row r="328" spans="12:12" x14ac:dyDescent="0.3">
      <c r="L328">
        <v>55650</v>
      </c>
    </row>
    <row r="329" spans="12:12" x14ac:dyDescent="0.3">
      <c r="L329">
        <v>55000</v>
      </c>
    </row>
    <row r="330" spans="12:12" x14ac:dyDescent="0.3">
      <c r="L330">
        <v>55000</v>
      </c>
    </row>
    <row r="331" spans="12:12" x14ac:dyDescent="0.3">
      <c r="L331">
        <v>55000</v>
      </c>
    </row>
    <row r="332" spans="12:12" x14ac:dyDescent="0.3">
      <c r="L332">
        <v>55000</v>
      </c>
    </row>
    <row r="333" spans="12:12" x14ac:dyDescent="0.3">
      <c r="L333">
        <v>55000</v>
      </c>
    </row>
    <row r="334" spans="12:12" x14ac:dyDescent="0.3">
      <c r="L334">
        <v>55000</v>
      </c>
    </row>
    <row r="335" spans="12:12" x14ac:dyDescent="0.3">
      <c r="L335">
        <v>55000</v>
      </c>
    </row>
    <row r="336" spans="12:12" x14ac:dyDescent="0.3">
      <c r="L336">
        <v>55000</v>
      </c>
    </row>
    <row r="337" spans="12:12" x14ac:dyDescent="0.3">
      <c r="L337">
        <v>54000</v>
      </c>
    </row>
    <row r="338" spans="12:12" x14ac:dyDescent="0.3">
      <c r="L338">
        <v>54000</v>
      </c>
    </row>
    <row r="339" spans="12:12" x14ac:dyDescent="0.3">
      <c r="L339">
        <v>52000</v>
      </c>
    </row>
    <row r="340" spans="12:12" x14ac:dyDescent="0.3">
      <c r="L340">
        <v>51000</v>
      </c>
    </row>
    <row r="341" spans="12:12" x14ac:dyDescent="0.3">
      <c r="L341">
        <v>50000</v>
      </c>
    </row>
    <row r="342" spans="12:12" x14ac:dyDescent="0.3">
      <c r="L342">
        <v>50000</v>
      </c>
    </row>
    <row r="343" spans="12:12" x14ac:dyDescent="0.3">
      <c r="L343">
        <v>50000</v>
      </c>
    </row>
    <row r="344" spans="12:12" x14ac:dyDescent="0.3">
      <c r="L344">
        <v>50000</v>
      </c>
    </row>
    <row r="345" spans="12:12" x14ac:dyDescent="0.3">
      <c r="L345">
        <v>50000</v>
      </c>
    </row>
    <row r="346" spans="12:12" x14ac:dyDescent="0.3">
      <c r="L346">
        <v>50000</v>
      </c>
    </row>
    <row r="347" spans="12:12" x14ac:dyDescent="0.3">
      <c r="L347">
        <v>50000</v>
      </c>
    </row>
    <row r="348" spans="12:12" x14ac:dyDescent="0.3">
      <c r="L348">
        <v>50000</v>
      </c>
    </row>
    <row r="349" spans="12:12" x14ac:dyDescent="0.3">
      <c r="L349">
        <v>50000</v>
      </c>
    </row>
    <row r="350" spans="12:12" x14ac:dyDescent="0.3">
      <c r="L350">
        <v>50000</v>
      </c>
    </row>
    <row r="351" spans="12:12" x14ac:dyDescent="0.3">
      <c r="L351">
        <v>50000</v>
      </c>
    </row>
    <row r="352" spans="12:12" x14ac:dyDescent="0.3">
      <c r="L352">
        <v>50000</v>
      </c>
    </row>
    <row r="353" spans="12:12" x14ac:dyDescent="0.3">
      <c r="L353">
        <v>50000</v>
      </c>
    </row>
    <row r="354" spans="12:12" x14ac:dyDescent="0.3">
      <c r="L354">
        <v>50000</v>
      </c>
    </row>
    <row r="355" spans="12:12" x14ac:dyDescent="0.3">
      <c r="L355">
        <v>50000</v>
      </c>
    </row>
    <row r="356" spans="12:12" x14ac:dyDescent="0.3">
      <c r="L356">
        <v>50000</v>
      </c>
    </row>
    <row r="357" spans="12:12" x14ac:dyDescent="0.3">
      <c r="L357">
        <v>50000</v>
      </c>
    </row>
    <row r="358" spans="12:12" x14ac:dyDescent="0.3">
      <c r="L358">
        <v>50000</v>
      </c>
    </row>
    <row r="359" spans="12:12" x14ac:dyDescent="0.3">
      <c r="L359">
        <v>50000</v>
      </c>
    </row>
    <row r="360" spans="12:12" x14ac:dyDescent="0.3">
      <c r="L360">
        <v>50000</v>
      </c>
    </row>
    <row r="361" spans="12:12" x14ac:dyDescent="0.3">
      <c r="L361">
        <v>50000</v>
      </c>
    </row>
    <row r="362" spans="12:12" x14ac:dyDescent="0.3">
      <c r="L362">
        <v>50000</v>
      </c>
    </row>
    <row r="363" spans="12:12" x14ac:dyDescent="0.3">
      <c r="L363">
        <v>50000</v>
      </c>
    </row>
    <row r="364" spans="12:12" x14ac:dyDescent="0.3">
      <c r="L364">
        <v>50000</v>
      </c>
    </row>
    <row r="365" spans="12:12" x14ac:dyDescent="0.3">
      <c r="L365">
        <v>50000</v>
      </c>
    </row>
    <row r="366" spans="12:12" x14ac:dyDescent="0.3">
      <c r="L366">
        <v>50000</v>
      </c>
    </row>
    <row r="367" spans="12:12" x14ac:dyDescent="0.3">
      <c r="L367">
        <v>50000</v>
      </c>
    </row>
    <row r="368" spans="12:12" x14ac:dyDescent="0.3">
      <c r="L368">
        <v>50000</v>
      </c>
    </row>
    <row r="369" spans="12:12" x14ac:dyDescent="0.3">
      <c r="L369">
        <v>50000</v>
      </c>
    </row>
    <row r="370" spans="12:12" x14ac:dyDescent="0.3">
      <c r="L370">
        <v>50000</v>
      </c>
    </row>
    <row r="371" spans="12:12" x14ac:dyDescent="0.3">
      <c r="L371">
        <v>50000</v>
      </c>
    </row>
    <row r="372" spans="12:12" x14ac:dyDescent="0.3">
      <c r="L372">
        <v>50000</v>
      </c>
    </row>
    <row r="373" spans="12:12" x14ac:dyDescent="0.3">
      <c r="L373">
        <v>50000</v>
      </c>
    </row>
    <row r="374" spans="12:12" x14ac:dyDescent="0.3">
      <c r="L374">
        <v>50000</v>
      </c>
    </row>
    <row r="375" spans="12:12" x14ac:dyDescent="0.3">
      <c r="L375">
        <v>50000</v>
      </c>
    </row>
    <row r="376" spans="12:12" x14ac:dyDescent="0.3">
      <c r="L376">
        <v>50000</v>
      </c>
    </row>
    <row r="377" spans="12:12" x14ac:dyDescent="0.3">
      <c r="L377">
        <v>50000</v>
      </c>
    </row>
    <row r="378" spans="12:12" x14ac:dyDescent="0.3">
      <c r="L378">
        <v>50000</v>
      </c>
    </row>
    <row r="379" spans="12:12" x14ac:dyDescent="0.3">
      <c r="L379">
        <v>50000</v>
      </c>
    </row>
    <row r="380" spans="12:12" x14ac:dyDescent="0.3">
      <c r="L380">
        <v>50000</v>
      </c>
    </row>
    <row r="381" spans="12:12" x14ac:dyDescent="0.3">
      <c r="L381">
        <v>50000</v>
      </c>
    </row>
    <row r="382" spans="12:12" x14ac:dyDescent="0.3">
      <c r="L382">
        <v>50000</v>
      </c>
    </row>
    <row r="383" spans="12:12" x14ac:dyDescent="0.3">
      <c r="L383">
        <v>50000</v>
      </c>
    </row>
    <row r="384" spans="12:12" x14ac:dyDescent="0.3">
      <c r="L384">
        <v>50000</v>
      </c>
    </row>
    <row r="385" spans="12:12" x14ac:dyDescent="0.3">
      <c r="L385">
        <v>50000</v>
      </c>
    </row>
    <row r="386" spans="12:12" x14ac:dyDescent="0.3">
      <c r="L386">
        <v>50000</v>
      </c>
    </row>
    <row r="387" spans="12:12" x14ac:dyDescent="0.3">
      <c r="L387">
        <v>50000</v>
      </c>
    </row>
    <row r="388" spans="12:12" x14ac:dyDescent="0.3">
      <c r="L388">
        <v>50000</v>
      </c>
    </row>
    <row r="389" spans="12:12" x14ac:dyDescent="0.3">
      <c r="L389">
        <v>50000</v>
      </c>
    </row>
    <row r="390" spans="12:12" x14ac:dyDescent="0.3">
      <c r="L390">
        <v>50000</v>
      </c>
    </row>
    <row r="391" spans="12:12" x14ac:dyDescent="0.3">
      <c r="L391">
        <v>50000</v>
      </c>
    </row>
    <row r="392" spans="12:12" x14ac:dyDescent="0.3">
      <c r="L392">
        <v>50000</v>
      </c>
    </row>
    <row r="393" spans="12:12" x14ac:dyDescent="0.3">
      <c r="L393">
        <v>50000</v>
      </c>
    </row>
    <row r="394" spans="12:12" x14ac:dyDescent="0.3">
      <c r="L394">
        <v>50000</v>
      </c>
    </row>
    <row r="395" spans="12:12" x14ac:dyDescent="0.3">
      <c r="L395">
        <v>50000</v>
      </c>
    </row>
    <row r="396" spans="12:12" x14ac:dyDescent="0.3">
      <c r="L396">
        <v>50000</v>
      </c>
    </row>
    <row r="397" spans="12:12" x14ac:dyDescent="0.3">
      <c r="L397">
        <v>50000</v>
      </c>
    </row>
    <row r="398" spans="12:12" x14ac:dyDescent="0.3">
      <c r="L398">
        <v>50000</v>
      </c>
    </row>
    <row r="399" spans="12:12" x14ac:dyDescent="0.3">
      <c r="L399">
        <v>50000</v>
      </c>
    </row>
    <row r="400" spans="12:12" x14ac:dyDescent="0.3">
      <c r="L400">
        <v>50000</v>
      </c>
    </row>
    <row r="401" spans="12:12" x14ac:dyDescent="0.3">
      <c r="L401">
        <v>50000</v>
      </c>
    </row>
    <row r="402" spans="12:12" x14ac:dyDescent="0.3">
      <c r="L402">
        <v>50000</v>
      </c>
    </row>
    <row r="403" spans="12:12" x14ac:dyDescent="0.3">
      <c r="L403">
        <v>50000</v>
      </c>
    </row>
    <row r="404" spans="12:12" x14ac:dyDescent="0.3">
      <c r="L404">
        <v>50000</v>
      </c>
    </row>
    <row r="405" spans="12:12" x14ac:dyDescent="0.3">
      <c r="L405">
        <v>50000</v>
      </c>
    </row>
    <row r="406" spans="12:12" x14ac:dyDescent="0.3">
      <c r="L406">
        <v>50000</v>
      </c>
    </row>
    <row r="407" spans="12:12" x14ac:dyDescent="0.3">
      <c r="L407">
        <v>50000</v>
      </c>
    </row>
    <row r="408" spans="12:12" x14ac:dyDescent="0.3">
      <c r="L408">
        <v>50000</v>
      </c>
    </row>
    <row r="409" spans="12:12" x14ac:dyDescent="0.3">
      <c r="L409">
        <v>50000</v>
      </c>
    </row>
    <row r="410" spans="12:12" x14ac:dyDescent="0.3">
      <c r="L410">
        <v>50000</v>
      </c>
    </row>
    <row r="411" spans="12:12" x14ac:dyDescent="0.3">
      <c r="L411">
        <v>50000</v>
      </c>
    </row>
    <row r="412" spans="12:12" x14ac:dyDescent="0.3">
      <c r="L412">
        <v>50000</v>
      </c>
    </row>
    <row r="413" spans="12:12" x14ac:dyDescent="0.3">
      <c r="L413">
        <v>50000</v>
      </c>
    </row>
    <row r="414" spans="12:12" x14ac:dyDescent="0.3">
      <c r="L414">
        <v>50000</v>
      </c>
    </row>
    <row r="415" spans="12:12" x14ac:dyDescent="0.3">
      <c r="L415">
        <v>50000</v>
      </c>
    </row>
    <row r="416" spans="12:12" x14ac:dyDescent="0.3">
      <c r="L416">
        <v>50000</v>
      </c>
    </row>
    <row r="417" spans="12:12" x14ac:dyDescent="0.3">
      <c r="L417">
        <v>50000</v>
      </c>
    </row>
    <row r="418" spans="12:12" x14ac:dyDescent="0.3">
      <c r="L418">
        <v>50000</v>
      </c>
    </row>
    <row r="419" spans="12:12" x14ac:dyDescent="0.3">
      <c r="L419">
        <v>50000</v>
      </c>
    </row>
    <row r="420" spans="12:12" x14ac:dyDescent="0.3">
      <c r="L420">
        <v>50000</v>
      </c>
    </row>
    <row r="421" spans="12:12" x14ac:dyDescent="0.3">
      <c r="L421">
        <v>50000</v>
      </c>
    </row>
    <row r="422" spans="12:12" x14ac:dyDescent="0.3">
      <c r="L422">
        <v>50000</v>
      </c>
    </row>
    <row r="423" spans="12:12" x14ac:dyDescent="0.3">
      <c r="L423">
        <v>50000</v>
      </c>
    </row>
    <row r="424" spans="12:12" x14ac:dyDescent="0.3">
      <c r="L424">
        <v>50000</v>
      </c>
    </row>
    <row r="425" spans="12:12" x14ac:dyDescent="0.3">
      <c r="L425">
        <v>50000</v>
      </c>
    </row>
    <row r="426" spans="12:12" x14ac:dyDescent="0.3">
      <c r="L426">
        <v>50000</v>
      </c>
    </row>
    <row r="427" spans="12:12" x14ac:dyDescent="0.3">
      <c r="L427">
        <v>50000</v>
      </c>
    </row>
    <row r="428" spans="12:12" x14ac:dyDescent="0.3">
      <c r="L428">
        <v>50000</v>
      </c>
    </row>
    <row r="429" spans="12:12" x14ac:dyDescent="0.3">
      <c r="L429">
        <v>50000</v>
      </c>
    </row>
    <row r="430" spans="12:12" x14ac:dyDescent="0.3">
      <c r="L430">
        <v>50000</v>
      </c>
    </row>
    <row r="431" spans="12:12" x14ac:dyDescent="0.3">
      <c r="L431">
        <v>50000</v>
      </c>
    </row>
    <row r="432" spans="12:12" x14ac:dyDescent="0.3">
      <c r="L432">
        <v>50000</v>
      </c>
    </row>
    <row r="433" spans="12:12" x14ac:dyDescent="0.3">
      <c r="L433">
        <v>50000</v>
      </c>
    </row>
    <row r="434" spans="12:12" x14ac:dyDescent="0.3">
      <c r="L434">
        <v>50000</v>
      </c>
    </row>
    <row r="435" spans="12:12" x14ac:dyDescent="0.3">
      <c r="L435">
        <v>50000</v>
      </c>
    </row>
    <row r="436" spans="12:12" x14ac:dyDescent="0.3">
      <c r="L436">
        <v>50000</v>
      </c>
    </row>
    <row r="437" spans="12:12" x14ac:dyDescent="0.3">
      <c r="L437">
        <v>50000</v>
      </c>
    </row>
    <row r="438" spans="12:12" x14ac:dyDescent="0.3">
      <c r="L438">
        <v>50000</v>
      </c>
    </row>
    <row r="439" spans="12:12" x14ac:dyDescent="0.3">
      <c r="L439">
        <v>50000</v>
      </c>
    </row>
    <row r="440" spans="12:12" x14ac:dyDescent="0.3">
      <c r="L440">
        <v>50000</v>
      </c>
    </row>
    <row r="441" spans="12:12" x14ac:dyDescent="0.3">
      <c r="L441">
        <v>50000</v>
      </c>
    </row>
    <row r="442" spans="12:12" x14ac:dyDescent="0.3">
      <c r="L442">
        <v>50000</v>
      </c>
    </row>
    <row r="443" spans="12:12" x14ac:dyDescent="0.3">
      <c r="L443">
        <v>50000</v>
      </c>
    </row>
    <row r="444" spans="12:12" x14ac:dyDescent="0.3">
      <c r="L444">
        <v>50000</v>
      </c>
    </row>
    <row r="445" spans="12:12" x14ac:dyDescent="0.3">
      <c r="L445">
        <v>50000</v>
      </c>
    </row>
    <row r="446" spans="12:12" x14ac:dyDescent="0.3">
      <c r="L446">
        <v>50000</v>
      </c>
    </row>
    <row r="447" spans="12:12" x14ac:dyDescent="0.3">
      <c r="L447">
        <v>50000</v>
      </c>
    </row>
    <row r="448" spans="12:12" x14ac:dyDescent="0.3">
      <c r="L448">
        <v>50000</v>
      </c>
    </row>
    <row r="449" spans="12:12" x14ac:dyDescent="0.3">
      <c r="L449">
        <v>50000</v>
      </c>
    </row>
    <row r="450" spans="12:12" x14ac:dyDescent="0.3">
      <c r="L450">
        <v>50000</v>
      </c>
    </row>
    <row r="451" spans="12:12" x14ac:dyDescent="0.3">
      <c r="L451">
        <v>49000</v>
      </c>
    </row>
    <row r="452" spans="12:12" x14ac:dyDescent="0.3">
      <c r="L452">
        <v>49000</v>
      </c>
    </row>
    <row r="453" spans="12:12" x14ac:dyDescent="0.3">
      <c r="L453">
        <v>48725</v>
      </c>
    </row>
    <row r="454" spans="12:12" x14ac:dyDescent="0.3">
      <c r="L454">
        <v>48500</v>
      </c>
    </row>
    <row r="455" spans="12:12" x14ac:dyDescent="0.3">
      <c r="L455">
        <v>48000</v>
      </c>
    </row>
    <row r="456" spans="12:12" x14ac:dyDescent="0.3">
      <c r="L456">
        <v>48000</v>
      </c>
    </row>
    <row r="457" spans="12:12" x14ac:dyDescent="0.3">
      <c r="L457">
        <v>48000</v>
      </c>
    </row>
    <row r="458" spans="12:12" x14ac:dyDescent="0.3">
      <c r="L458">
        <v>48000</v>
      </c>
    </row>
    <row r="459" spans="12:12" x14ac:dyDescent="0.3">
      <c r="L459">
        <v>47000</v>
      </c>
    </row>
    <row r="460" spans="12:12" x14ac:dyDescent="0.3">
      <c r="L460">
        <v>46260</v>
      </c>
    </row>
    <row r="461" spans="12:12" x14ac:dyDescent="0.3">
      <c r="L461">
        <v>45000</v>
      </c>
    </row>
    <row r="462" spans="12:12" x14ac:dyDescent="0.3">
      <c r="L462">
        <v>45000</v>
      </c>
    </row>
    <row r="463" spans="12:12" x14ac:dyDescent="0.3">
      <c r="L463">
        <v>45000</v>
      </c>
    </row>
    <row r="464" spans="12:12" x14ac:dyDescent="0.3">
      <c r="L464">
        <v>45000</v>
      </c>
    </row>
    <row r="465" spans="12:12" x14ac:dyDescent="0.3">
      <c r="L465">
        <v>45000</v>
      </c>
    </row>
    <row r="466" spans="12:12" x14ac:dyDescent="0.3">
      <c r="L466">
        <v>45000</v>
      </c>
    </row>
    <row r="467" spans="12:12" x14ac:dyDescent="0.3">
      <c r="L467">
        <v>45000</v>
      </c>
    </row>
    <row r="468" spans="12:12" x14ac:dyDescent="0.3">
      <c r="L468">
        <v>45000</v>
      </c>
    </row>
    <row r="469" spans="12:12" x14ac:dyDescent="0.3">
      <c r="L469">
        <v>45000</v>
      </c>
    </row>
    <row r="470" spans="12:12" x14ac:dyDescent="0.3">
      <c r="L470">
        <v>45000</v>
      </c>
    </row>
    <row r="471" spans="12:12" x14ac:dyDescent="0.3">
      <c r="L471">
        <v>45000</v>
      </c>
    </row>
    <row r="472" spans="12:12" x14ac:dyDescent="0.3">
      <c r="L472">
        <v>44250</v>
      </c>
    </row>
    <row r="473" spans="12:12" x14ac:dyDescent="0.3">
      <c r="L473">
        <v>44000</v>
      </c>
    </row>
    <row r="474" spans="12:12" x14ac:dyDescent="0.3">
      <c r="L474">
        <v>43500</v>
      </c>
    </row>
    <row r="475" spans="12:12" x14ac:dyDescent="0.3">
      <c r="L475">
        <v>42850</v>
      </c>
    </row>
    <row r="476" spans="12:12" x14ac:dyDescent="0.3">
      <c r="L476">
        <v>42500</v>
      </c>
    </row>
    <row r="477" spans="12:12" x14ac:dyDescent="0.3">
      <c r="L477">
        <v>42000</v>
      </c>
    </row>
    <row r="478" spans="12:12" x14ac:dyDescent="0.3">
      <c r="L478">
        <v>42000</v>
      </c>
    </row>
    <row r="479" spans="12:12" x14ac:dyDescent="0.3">
      <c r="L479">
        <v>42000</v>
      </c>
    </row>
    <row r="480" spans="12:12" x14ac:dyDescent="0.3">
      <c r="L480">
        <v>40000</v>
      </c>
    </row>
    <row r="481" spans="12:12" x14ac:dyDescent="0.3">
      <c r="L481">
        <v>40000</v>
      </c>
    </row>
    <row r="482" spans="12:12" x14ac:dyDescent="0.3">
      <c r="L482">
        <v>40000</v>
      </c>
    </row>
    <row r="483" spans="12:12" x14ac:dyDescent="0.3">
      <c r="L483">
        <v>40000</v>
      </c>
    </row>
    <row r="484" spans="12:12" x14ac:dyDescent="0.3">
      <c r="L484">
        <v>40000</v>
      </c>
    </row>
    <row r="485" spans="12:12" x14ac:dyDescent="0.3">
      <c r="L485">
        <v>40000</v>
      </c>
    </row>
    <row r="486" spans="12:12" x14ac:dyDescent="0.3">
      <c r="L486">
        <v>40000</v>
      </c>
    </row>
    <row r="487" spans="12:12" x14ac:dyDescent="0.3">
      <c r="L487">
        <v>40000</v>
      </c>
    </row>
    <row r="488" spans="12:12" x14ac:dyDescent="0.3">
      <c r="L488">
        <v>40000</v>
      </c>
    </row>
    <row r="489" spans="12:12" x14ac:dyDescent="0.3">
      <c r="L489">
        <v>40000</v>
      </c>
    </row>
    <row r="490" spans="12:12" x14ac:dyDescent="0.3">
      <c r="L490">
        <v>40000</v>
      </c>
    </row>
    <row r="491" spans="12:12" x14ac:dyDescent="0.3">
      <c r="L491">
        <v>40000</v>
      </c>
    </row>
    <row r="492" spans="12:12" x14ac:dyDescent="0.3">
      <c r="L492">
        <v>40000</v>
      </c>
    </row>
    <row r="493" spans="12:12" x14ac:dyDescent="0.3">
      <c r="L493">
        <v>40000</v>
      </c>
    </row>
    <row r="494" spans="12:12" x14ac:dyDescent="0.3">
      <c r="L494">
        <v>40000</v>
      </c>
    </row>
    <row r="495" spans="12:12" x14ac:dyDescent="0.3">
      <c r="L495">
        <v>40000</v>
      </c>
    </row>
    <row r="496" spans="12:12" x14ac:dyDescent="0.3">
      <c r="L496">
        <v>40000</v>
      </c>
    </row>
    <row r="497" spans="12:12" x14ac:dyDescent="0.3">
      <c r="L497">
        <v>40000</v>
      </c>
    </row>
    <row r="498" spans="12:12" x14ac:dyDescent="0.3">
      <c r="L498">
        <v>40000</v>
      </c>
    </row>
    <row r="499" spans="12:12" x14ac:dyDescent="0.3">
      <c r="L499">
        <v>40000</v>
      </c>
    </row>
    <row r="500" spans="12:12" x14ac:dyDescent="0.3">
      <c r="L500">
        <v>40000</v>
      </c>
    </row>
    <row r="501" spans="12:12" x14ac:dyDescent="0.3">
      <c r="L501">
        <v>40000</v>
      </c>
    </row>
    <row r="502" spans="12:12" x14ac:dyDescent="0.3">
      <c r="L502">
        <v>40000</v>
      </c>
    </row>
    <row r="503" spans="12:12" x14ac:dyDescent="0.3">
      <c r="L503">
        <v>40000</v>
      </c>
    </row>
    <row r="504" spans="12:12" x14ac:dyDescent="0.3">
      <c r="L504">
        <v>40000</v>
      </c>
    </row>
    <row r="505" spans="12:12" x14ac:dyDescent="0.3">
      <c r="L505">
        <v>40000</v>
      </c>
    </row>
    <row r="506" spans="12:12" x14ac:dyDescent="0.3">
      <c r="L506">
        <v>40000</v>
      </c>
    </row>
    <row r="507" spans="12:12" x14ac:dyDescent="0.3">
      <c r="L507">
        <v>40000</v>
      </c>
    </row>
    <row r="508" spans="12:12" x14ac:dyDescent="0.3">
      <c r="L508">
        <v>40000</v>
      </c>
    </row>
    <row r="509" spans="12:12" x14ac:dyDescent="0.3">
      <c r="L509">
        <v>40000</v>
      </c>
    </row>
    <row r="510" spans="12:12" x14ac:dyDescent="0.3">
      <c r="L510">
        <v>40000</v>
      </c>
    </row>
    <row r="511" spans="12:12" x14ac:dyDescent="0.3">
      <c r="L511">
        <v>40000</v>
      </c>
    </row>
    <row r="512" spans="12:12" x14ac:dyDescent="0.3">
      <c r="L512">
        <v>40000</v>
      </c>
    </row>
    <row r="513" spans="12:12" x14ac:dyDescent="0.3">
      <c r="L513">
        <v>40000</v>
      </c>
    </row>
    <row r="514" spans="12:12" x14ac:dyDescent="0.3">
      <c r="L514">
        <v>40000</v>
      </c>
    </row>
    <row r="515" spans="12:12" x14ac:dyDescent="0.3">
      <c r="L515">
        <v>40000</v>
      </c>
    </row>
    <row r="516" spans="12:12" x14ac:dyDescent="0.3">
      <c r="L516">
        <v>39400</v>
      </c>
    </row>
    <row r="517" spans="12:12" x14ac:dyDescent="0.3">
      <c r="L517">
        <v>39000</v>
      </c>
    </row>
    <row r="518" spans="12:12" x14ac:dyDescent="0.3">
      <c r="L518">
        <v>39000</v>
      </c>
    </row>
    <row r="519" spans="12:12" x14ac:dyDescent="0.3">
      <c r="L519">
        <v>38888</v>
      </c>
    </row>
    <row r="520" spans="12:12" x14ac:dyDescent="0.3">
      <c r="L520">
        <v>38000</v>
      </c>
    </row>
    <row r="521" spans="12:12" x14ac:dyDescent="0.3">
      <c r="L521">
        <v>38000</v>
      </c>
    </row>
    <row r="522" spans="12:12" x14ac:dyDescent="0.3">
      <c r="L522">
        <v>38000</v>
      </c>
    </row>
    <row r="523" spans="12:12" x14ac:dyDescent="0.3">
      <c r="L523">
        <v>38000</v>
      </c>
    </row>
    <row r="524" spans="12:12" x14ac:dyDescent="0.3">
      <c r="L524">
        <v>37956</v>
      </c>
    </row>
    <row r="525" spans="12:12" x14ac:dyDescent="0.3">
      <c r="L525">
        <v>37500</v>
      </c>
    </row>
    <row r="526" spans="12:12" x14ac:dyDescent="0.3">
      <c r="L526">
        <v>37000</v>
      </c>
    </row>
    <row r="527" spans="12:12" x14ac:dyDescent="0.3">
      <c r="L527">
        <v>37000</v>
      </c>
    </row>
    <row r="528" spans="12:12" x14ac:dyDescent="0.3">
      <c r="L528">
        <v>36400</v>
      </c>
    </row>
    <row r="529" spans="12:12" x14ac:dyDescent="0.3">
      <c r="L529">
        <v>35500</v>
      </c>
    </row>
    <row r="530" spans="12:12" x14ac:dyDescent="0.3">
      <c r="L530">
        <v>35000</v>
      </c>
    </row>
    <row r="531" spans="12:12" x14ac:dyDescent="0.3">
      <c r="L531">
        <v>35000</v>
      </c>
    </row>
    <row r="532" spans="12:12" x14ac:dyDescent="0.3">
      <c r="L532">
        <v>35000</v>
      </c>
    </row>
    <row r="533" spans="12:12" x14ac:dyDescent="0.3">
      <c r="L533">
        <v>35000</v>
      </c>
    </row>
    <row r="534" spans="12:12" x14ac:dyDescent="0.3">
      <c r="L534">
        <v>35000</v>
      </c>
    </row>
    <row r="535" spans="12:12" x14ac:dyDescent="0.3">
      <c r="L535">
        <v>35000</v>
      </c>
    </row>
    <row r="536" spans="12:12" x14ac:dyDescent="0.3">
      <c r="L536">
        <v>35000</v>
      </c>
    </row>
    <row r="537" spans="12:12" x14ac:dyDescent="0.3">
      <c r="L537">
        <v>35000</v>
      </c>
    </row>
    <row r="538" spans="12:12" x14ac:dyDescent="0.3">
      <c r="L538">
        <v>35000</v>
      </c>
    </row>
    <row r="539" spans="12:12" x14ac:dyDescent="0.3">
      <c r="L539">
        <v>35000</v>
      </c>
    </row>
    <row r="540" spans="12:12" x14ac:dyDescent="0.3">
      <c r="L540">
        <v>35000</v>
      </c>
    </row>
    <row r="541" spans="12:12" x14ac:dyDescent="0.3">
      <c r="L541">
        <v>35000</v>
      </c>
    </row>
    <row r="542" spans="12:12" x14ac:dyDescent="0.3">
      <c r="L542">
        <v>35000</v>
      </c>
    </row>
    <row r="543" spans="12:12" x14ac:dyDescent="0.3">
      <c r="L543">
        <v>35000</v>
      </c>
    </row>
    <row r="544" spans="12:12" x14ac:dyDescent="0.3">
      <c r="L544">
        <v>35000</v>
      </c>
    </row>
    <row r="545" spans="12:12" x14ac:dyDescent="0.3">
      <c r="L545">
        <v>35000</v>
      </c>
    </row>
    <row r="546" spans="12:12" x14ac:dyDescent="0.3">
      <c r="L546">
        <v>35000</v>
      </c>
    </row>
    <row r="547" spans="12:12" x14ac:dyDescent="0.3">
      <c r="L547">
        <v>35000</v>
      </c>
    </row>
    <row r="548" spans="12:12" x14ac:dyDescent="0.3">
      <c r="L548">
        <v>35000</v>
      </c>
    </row>
    <row r="549" spans="12:12" x14ac:dyDescent="0.3">
      <c r="L549">
        <v>35000</v>
      </c>
    </row>
    <row r="550" spans="12:12" x14ac:dyDescent="0.3">
      <c r="L550">
        <v>35000</v>
      </c>
    </row>
    <row r="551" spans="12:12" x14ac:dyDescent="0.3">
      <c r="L551">
        <v>35000</v>
      </c>
    </row>
    <row r="552" spans="12:12" x14ac:dyDescent="0.3">
      <c r="L552">
        <v>35000</v>
      </c>
    </row>
    <row r="553" spans="12:12" x14ac:dyDescent="0.3">
      <c r="L553">
        <v>35000</v>
      </c>
    </row>
    <row r="554" spans="12:12" x14ac:dyDescent="0.3">
      <c r="L554">
        <v>35000</v>
      </c>
    </row>
    <row r="555" spans="12:12" x14ac:dyDescent="0.3">
      <c r="L555">
        <v>35000</v>
      </c>
    </row>
    <row r="556" spans="12:12" x14ac:dyDescent="0.3">
      <c r="L556">
        <v>35000</v>
      </c>
    </row>
    <row r="557" spans="12:12" x14ac:dyDescent="0.3">
      <c r="L557">
        <v>35000</v>
      </c>
    </row>
    <row r="558" spans="12:12" x14ac:dyDescent="0.3">
      <c r="L558">
        <v>35000</v>
      </c>
    </row>
    <row r="559" spans="12:12" x14ac:dyDescent="0.3">
      <c r="L559">
        <v>35000</v>
      </c>
    </row>
    <row r="560" spans="12:12" x14ac:dyDescent="0.3">
      <c r="L560">
        <v>35000</v>
      </c>
    </row>
    <row r="561" spans="12:12" x14ac:dyDescent="0.3">
      <c r="L561">
        <v>35000</v>
      </c>
    </row>
    <row r="562" spans="12:12" x14ac:dyDescent="0.3">
      <c r="L562">
        <v>35000</v>
      </c>
    </row>
    <row r="563" spans="12:12" x14ac:dyDescent="0.3">
      <c r="L563">
        <v>35000</v>
      </c>
    </row>
    <row r="564" spans="12:12" x14ac:dyDescent="0.3">
      <c r="L564">
        <v>35000</v>
      </c>
    </row>
    <row r="565" spans="12:12" x14ac:dyDescent="0.3">
      <c r="L565">
        <v>35000</v>
      </c>
    </row>
    <row r="566" spans="12:12" x14ac:dyDescent="0.3">
      <c r="L566">
        <v>35000</v>
      </c>
    </row>
    <row r="567" spans="12:12" x14ac:dyDescent="0.3">
      <c r="L567">
        <v>35000</v>
      </c>
    </row>
    <row r="568" spans="12:12" x14ac:dyDescent="0.3">
      <c r="L568">
        <v>35000</v>
      </c>
    </row>
    <row r="569" spans="12:12" x14ac:dyDescent="0.3">
      <c r="L569">
        <v>35000</v>
      </c>
    </row>
    <row r="570" spans="12:12" x14ac:dyDescent="0.3">
      <c r="L570">
        <v>35000</v>
      </c>
    </row>
    <row r="571" spans="12:12" x14ac:dyDescent="0.3">
      <c r="L571">
        <v>34000</v>
      </c>
    </row>
    <row r="572" spans="12:12" x14ac:dyDescent="0.3">
      <c r="L572">
        <v>33500</v>
      </c>
    </row>
    <row r="573" spans="12:12" x14ac:dyDescent="0.3">
      <c r="L573">
        <v>33000</v>
      </c>
    </row>
    <row r="574" spans="12:12" x14ac:dyDescent="0.3">
      <c r="L574">
        <v>33000</v>
      </c>
    </row>
    <row r="575" spans="12:12" x14ac:dyDescent="0.3">
      <c r="L575">
        <v>33000</v>
      </c>
    </row>
    <row r="576" spans="12:12" x14ac:dyDescent="0.3">
      <c r="L576">
        <v>33000</v>
      </c>
    </row>
    <row r="577" spans="12:12" x14ac:dyDescent="0.3">
      <c r="L577">
        <v>32768</v>
      </c>
    </row>
    <row r="578" spans="12:12" x14ac:dyDescent="0.3">
      <c r="L578">
        <v>32500</v>
      </c>
    </row>
    <row r="579" spans="12:12" x14ac:dyDescent="0.3">
      <c r="L579">
        <v>32360</v>
      </c>
    </row>
    <row r="580" spans="12:12" x14ac:dyDescent="0.3">
      <c r="L580">
        <v>32000</v>
      </c>
    </row>
    <row r="581" spans="12:12" x14ac:dyDescent="0.3">
      <c r="L581">
        <v>32000</v>
      </c>
    </row>
    <row r="582" spans="12:12" x14ac:dyDescent="0.3">
      <c r="L582">
        <v>31000</v>
      </c>
    </row>
    <row r="583" spans="12:12" x14ac:dyDescent="0.3">
      <c r="L583">
        <v>31000</v>
      </c>
    </row>
    <row r="584" spans="12:12" x14ac:dyDescent="0.3">
      <c r="L584">
        <v>30000</v>
      </c>
    </row>
    <row r="585" spans="12:12" x14ac:dyDescent="0.3">
      <c r="L585">
        <v>30000</v>
      </c>
    </row>
    <row r="586" spans="12:12" x14ac:dyDescent="0.3">
      <c r="L586">
        <v>30000</v>
      </c>
    </row>
    <row r="587" spans="12:12" x14ac:dyDescent="0.3">
      <c r="L587">
        <v>30000</v>
      </c>
    </row>
    <row r="588" spans="12:12" x14ac:dyDescent="0.3">
      <c r="L588">
        <v>30000</v>
      </c>
    </row>
    <row r="589" spans="12:12" x14ac:dyDescent="0.3">
      <c r="L589">
        <v>30000</v>
      </c>
    </row>
    <row r="590" spans="12:12" x14ac:dyDescent="0.3">
      <c r="L590">
        <v>30000</v>
      </c>
    </row>
    <row r="591" spans="12:12" x14ac:dyDescent="0.3">
      <c r="L591">
        <v>30000</v>
      </c>
    </row>
    <row r="592" spans="12:12" x14ac:dyDescent="0.3">
      <c r="L592">
        <v>30000</v>
      </c>
    </row>
    <row r="593" spans="12:12" x14ac:dyDescent="0.3">
      <c r="L593">
        <v>30000</v>
      </c>
    </row>
    <row r="594" spans="12:12" x14ac:dyDescent="0.3">
      <c r="L594">
        <v>30000</v>
      </c>
    </row>
    <row r="595" spans="12:12" x14ac:dyDescent="0.3">
      <c r="L595">
        <v>30000</v>
      </c>
    </row>
    <row r="596" spans="12:12" x14ac:dyDescent="0.3">
      <c r="L596">
        <v>30000</v>
      </c>
    </row>
    <row r="597" spans="12:12" x14ac:dyDescent="0.3">
      <c r="L597">
        <v>30000</v>
      </c>
    </row>
    <row r="598" spans="12:12" x14ac:dyDescent="0.3">
      <c r="L598">
        <v>30000</v>
      </c>
    </row>
    <row r="599" spans="12:12" x14ac:dyDescent="0.3">
      <c r="L599">
        <v>30000</v>
      </c>
    </row>
    <row r="600" spans="12:12" x14ac:dyDescent="0.3">
      <c r="L600">
        <v>30000</v>
      </c>
    </row>
    <row r="601" spans="12:12" x14ac:dyDescent="0.3">
      <c r="L601">
        <v>30000</v>
      </c>
    </row>
    <row r="602" spans="12:12" x14ac:dyDescent="0.3">
      <c r="L602">
        <v>30000</v>
      </c>
    </row>
    <row r="603" spans="12:12" x14ac:dyDescent="0.3">
      <c r="L603">
        <v>30000</v>
      </c>
    </row>
    <row r="604" spans="12:12" x14ac:dyDescent="0.3">
      <c r="L604">
        <v>30000</v>
      </c>
    </row>
    <row r="605" spans="12:12" x14ac:dyDescent="0.3">
      <c r="L605">
        <v>30000</v>
      </c>
    </row>
    <row r="606" spans="12:12" x14ac:dyDescent="0.3">
      <c r="L606">
        <v>30000</v>
      </c>
    </row>
    <row r="607" spans="12:12" x14ac:dyDescent="0.3">
      <c r="L607">
        <v>30000</v>
      </c>
    </row>
    <row r="608" spans="12:12" x14ac:dyDescent="0.3">
      <c r="L608">
        <v>30000</v>
      </c>
    </row>
    <row r="609" spans="12:12" x14ac:dyDescent="0.3">
      <c r="L609">
        <v>30000</v>
      </c>
    </row>
    <row r="610" spans="12:12" x14ac:dyDescent="0.3">
      <c r="L610">
        <v>30000</v>
      </c>
    </row>
    <row r="611" spans="12:12" x14ac:dyDescent="0.3">
      <c r="L611">
        <v>30000</v>
      </c>
    </row>
    <row r="612" spans="12:12" x14ac:dyDescent="0.3">
      <c r="L612">
        <v>30000</v>
      </c>
    </row>
    <row r="613" spans="12:12" x14ac:dyDescent="0.3">
      <c r="L613">
        <v>30000</v>
      </c>
    </row>
    <row r="614" spans="12:12" x14ac:dyDescent="0.3">
      <c r="L614">
        <v>30000</v>
      </c>
    </row>
    <row r="615" spans="12:12" x14ac:dyDescent="0.3">
      <c r="L615">
        <v>30000</v>
      </c>
    </row>
    <row r="616" spans="12:12" x14ac:dyDescent="0.3">
      <c r="L616">
        <v>30000</v>
      </c>
    </row>
    <row r="617" spans="12:12" x14ac:dyDescent="0.3">
      <c r="L617">
        <v>30000</v>
      </c>
    </row>
    <row r="618" spans="12:12" x14ac:dyDescent="0.3">
      <c r="L618">
        <v>30000</v>
      </c>
    </row>
    <row r="619" spans="12:12" x14ac:dyDescent="0.3">
      <c r="L619">
        <v>30000</v>
      </c>
    </row>
    <row r="620" spans="12:12" x14ac:dyDescent="0.3">
      <c r="L620">
        <v>30000</v>
      </c>
    </row>
    <row r="621" spans="12:12" x14ac:dyDescent="0.3">
      <c r="L621">
        <v>30000</v>
      </c>
    </row>
    <row r="622" spans="12:12" x14ac:dyDescent="0.3">
      <c r="L622">
        <v>30000</v>
      </c>
    </row>
    <row r="623" spans="12:12" x14ac:dyDescent="0.3">
      <c r="L623">
        <v>30000</v>
      </c>
    </row>
    <row r="624" spans="12:12" x14ac:dyDescent="0.3">
      <c r="L624">
        <v>30000</v>
      </c>
    </row>
    <row r="625" spans="12:12" x14ac:dyDescent="0.3">
      <c r="L625">
        <v>30000</v>
      </c>
    </row>
    <row r="626" spans="12:12" x14ac:dyDescent="0.3">
      <c r="L626">
        <v>30000</v>
      </c>
    </row>
    <row r="627" spans="12:12" x14ac:dyDescent="0.3">
      <c r="L627">
        <v>30000</v>
      </c>
    </row>
    <row r="628" spans="12:12" x14ac:dyDescent="0.3">
      <c r="L628">
        <v>30000</v>
      </c>
    </row>
    <row r="629" spans="12:12" x14ac:dyDescent="0.3">
      <c r="L629">
        <v>30000</v>
      </c>
    </row>
    <row r="630" spans="12:12" x14ac:dyDescent="0.3">
      <c r="L630">
        <v>30000</v>
      </c>
    </row>
    <row r="631" spans="12:12" x14ac:dyDescent="0.3">
      <c r="L631">
        <v>30000</v>
      </c>
    </row>
    <row r="632" spans="12:12" x14ac:dyDescent="0.3">
      <c r="L632">
        <v>30000</v>
      </c>
    </row>
    <row r="633" spans="12:12" x14ac:dyDescent="0.3">
      <c r="L633">
        <v>30000</v>
      </c>
    </row>
    <row r="634" spans="12:12" x14ac:dyDescent="0.3">
      <c r="L634">
        <v>30000</v>
      </c>
    </row>
    <row r="635" spans="12:12" x14ac:dyDescent="0.3">
      <c r="L635">
        <v>30000</v>
      </c>
    </row>
    <row r="636" spans="12:12" x14ac:dyDescent="0.3">
      <c r="L636">
        <v>30000</v>
      </c>
    </row>
    <row r="637" spans="12:12" x14ac:dyDescent="0.3">
      <c r="L637">
        <v>30000</v>
      </c>
    </row>
    <row r="638" spans="12:12" x14ac:dyDescent="0.3">
      <c r="L638">
        <v>30000</v>
      </c>
    </row>
    <row r="639" spans="12:12" x14ac:dyDescent="0.3">
      <c r="L639">
        <v>30000</v>
      </c>
    </row>
    <row r="640" spans="12:12" x14ac:dyDescent="0.3">
      <c r="L640">
        <v>30000</v>
      </c>
    </row>
    <row r="641" spans="12:12" x14ac:dyDescent="0.3">
      <c r="L641">
        <v>30000</v>
      </c>
    </row>
    <row r="642" spans="12:12" x14ac:dyDescent="0.3">
      <c r="L642">
        <v>30000</v>
      </c>
    </row>
    <row r="643" spans="12:12" x14ac:dyDescent="0.3">
      <c r="L643">
        <v>30000</v>
      </c>
    </row>
    <row r="644" spans="12:12" x14ac:dyDescent="0.3">
      <c r="L644">
        <v>30000</v>
      </c>
    </row>
    <row r="645" spans="12:12" x14ac:dyDescent="0.3">
      <c r="L645">
        <v>30000</v>
      </c>
    </row>
    <row r="646" spans="12:12" x14ac:dyDescent="0.3">
      <c r="L646">
        <v>30000</v>
      </c>
    </row>
    <row r="647" spans="12:12" x14ac:dyDescent="0.3">
      <c r="L647">
        <v>30000</v>
      </c>
    </row>
    <row r="648" spans="12:12" x14ac:dyDescent="0.3">
      <c r="L648">
        <v>30000</v>
      </c>
    </row>
    <row r="649" spans="12:12" x14ac:dyDescent="0.3">
      <c r="L649">
        <v>30000</v>
      </c>
    </row>
    <row r="650" spans="12:12" x14ac:dyDescent="0.3">
      <c r="L650">
        <v>30000</v>
      </c>
    </row>
    <row r="651" spans="12:12" x14ac:dyDescent="0.3">
      <c r="L651">
        <v>30000</v>
      </c>
    </row>
    <row r="652" spans="12:12" x14ac:dyDescent="0.3">
      <c r="L652">
        <v>30000</v>
      </c>
    </row>
    <row r="653" spans="12:12" x14ac:dyDescent="0.3">
      <c r="L653">
        <v>30000</v>
      </c>
    </row>
    <row r="654" spans="12:12" x14ac:dyDescent="0.3">
      <c r="L654">
        <v>30000</v>
      </c>
    </row>
    <row r="655" spans="12:12" x14ac:dyDescent="0.3">
      <c r="L655">
        <v>29000</v>
      </c>
    </row>
    <row r="656" spans="12:12" x14ac:dyDescent="0.3">
      <c r="L656">
        <v>29000</v>
      </c>
    </row>
    <row r="657" spans="12:12" x14ac:dyDescent="0.3">
      <c r="L657">
        <v>28888</v>
      </c>
    </row>
    <row r="658" spans="12:12" x14ac:dyDescent="0.3">
      <c r="L658">
        <v>28450</v>
      </c>
    </row>
    <row r="659" spans="12:12" x14ac:dyDescent="0.3">
      <c r="L659">
        <v>28000</v>
      </c>
    </row>
    <row r="660" spans="12:12" x14ac:dyDescent="0.3">
      <c r="L660">
        <v>28000</v>
      </c>
    </row>
    <row r="661" spans="12:12" x14ac:dyDescent="0.3">
      <c r="L661">
        <v>28000</v>
      </c>
    </row>
    <row r="662" spans="12:12" x14ac:dyDescent="0.3">
      <c r="L662">
        <v>28000</v>
      </c>
    </row>
    <row r="663" spans="12:12" x14ac:dyDescent="0.3">
      <c r="L663">
        <v>28000</v>
      </c>
    </row>
    <row r="664" spans="12:12" x14ac:dyDescent="0.3">
      <c r="L664">
        <v>28000</v>
      </c>
    </row>
    <row r="665" spans="12:12" x14ac:dyDescent="0.3">
      <c r="L665">
        <v>28000</v>
      </c>
    </row>
    <row r="666" spans="12:12" x14ac:dyDescent="0.3">
      <c r="L666">
        <v>27800</v>
      </c>
    </row>
    <row r="667" spans="12:12" x14ac:dyDescent="0.3">
      <c r="L667">
        <v>27500</v>
      </c>
    </row>
    <row r="668" spans="12:12" x14ac:dyDescent="0.3">
      <c r="L668">
        <v>27000</v>
      </c>
    </row>
    <row r="669" spans="12:12" x14ac:dyDescent="0.3">
      <c r="L669">
        <v>27000</v>
      </c>
    </row>
    <row r="670" spans="12:12" x14ac:dyDescent="0.3">
      <c r="L670">
        <v>27000</v>
      </c>
    </row>
    <row r="671" spans="12:12" x14ac:dyDescent="0.3">
      <c r="L671">
        <v>27000</v>
      </c>
    </row>
    <row r="672" spans="12:12" x14ac:dyDescent="0.3">
      <c r="L672">
        <v>26500</v>
      </c>
    </row>
    <row r="673" spans="12:12" x14ac:dyDescent="0.3">
      <c r="L673">
        <v>26500</v>
      </c>
    </row>
    <row r="674" spans="12:12" x14ac:dyDescent="0.3">
      <c r="L674">
        <v>26000</v>
      </c>
    </row>
    <row r="675" spans="12:12" x14ac:dyDescent="0.3">
      <c r="L675">
        <v>26000</v>
      </c>
    </row>
    <row r="676" spans="12:12" x14ac:dyDescent="0.3">
      <c r="L676">
        <v>26000</v>
      </c>
    </row>
    <row r="677" spans="12:12" x14ac:dyDescent="0.3">
      <c r="L677">
        <v>26000</v>
      </c>
    </row>
    <row r="678" spans="12:12" x14ac:dyDescent="0.3">
      <c r="L678">
        <v>26000</v>
      </c>
    </row>
    <row r="679" spans="12:12" x14ac:dyDescent="0.3">
      <c r="L679">
        <v>25000</v>
      </c>
    </row>
    <row r="680" spans="12:12" x14ac:dyDescent="0.3">
      <c r="L680">
        <v>25000</v>
      </c>
    </row>
    <row r="681" spans="12:12" x14ac:dyDescent="0.3">
      <c r="L681">
        <v>25000</v>
      </c>
    </row>
    <row r="682" spans="12:12" x14ac:dyDescent="0.3">
      <c r="L682">
        <v>25000</v>
      </c>
    </row>
    <row r="683" spans="12:12" x14ac:dyDescent="0.3">
      <c r="L683">
        <v>25000</v>
      </c>
    </row>
    <row r="684" spans="12:12" x14ac:dyDescent="0.3">
      <c r="L684">
        <v>25000</v>
      </c>
    </row>
    <row r="685" spans="12:12" x14ac:dyDescent="0.3">
      <c r="L685">
        <v>25000</v>
      </c>
    </row>
    <row r="686" spans="12:12" x14ac:dyDescent="0.3">
      <c r="L686">
        <v>25000</v>
      </c>
    </row>
    <row r="687" spans="12:12" x14ac:dyDescent="0.3">
      <c r="L687">
        <v>25000</v>
      </c>
    </row>
    <row r="688" spans="12:12" x14ac:dyDescent="0.3">
      <c r="L688">
        <v>25000</v>
      </c>
    </row>
    <row r="689" spans="12:12" x14ac:dyDescent="0.3">
      <c r="L689">
        <v>25000</v>
      </c>
    </row>
    <row r="690" spans="12:12" x14ac:dyDescent="0.3">
      <c r="L690">
        <v>25000</v>
      </c>
    </row>
    <row r="691" spans="12:12" x14ac:dyDescent="0.3">
      <c r="L691">
        <v>25000</v>
      </c>
    </row>
    <row r="692" spans="12:12" x14ac:dyDescent="0.3">
      <c r="L692">
        <v>25000</v>
      </c>
    </row>
    <row r="693" spans="12:12" x14ac:dyDescent="0.3">
      <c r="L693">
        <v>25000</v>
      </c>
    </row>
    <row r="694" spans="12:12" x14ac:dyDescent="0.3">
      <c r="L694">
        <v>25000</v>
      </c>
    </row>
    <row r="695" spans="12:12" x14ac:dyDescent="0.3">
      <c r="L695">
        <v>25000</v>
      </c>
    </row>
    <row r="696" spans="12:12" x14ac:dyDescent="0.3">
      <c r="L696">
        <v>25000</v>
      </c>
    </row>
    <row r="697" spans="12:12" x14ac:dyDescent="0.3">
      <c r="L697">
        <v>25000</v>
      </c>
    </row>
    <row r="698" spans="12:12" x14ac:dyDescent="0.3">
      <c r="L698">
        <v>25000</v>
      </c>
    </row>
    <row r="699" spans="12:12" x14ac:dyDescent="0.3">
      <c r="L699">
        <v>25000</v>
      </c>
    </row>
    <row r="700" spans="12:12" x14ac:dyDescent="0.3">
      <c r="L700">
        <v>25000</v>
      </c>
    </row>
    <row r="701" spans="12:12" x14ac:dyDescent="0.3">
      <c r="L701">
        <v>25000</v>
      </c>
    </row>
    <row r="702" spans="12:12" x14ac:dyDescent="0.3">
      <c r="L702">
        <v>25000</v>
      </c>
    </row>
    <row r="703" spans="12:12" x14ac:dyDescent="0.3">
      <c r="L703">
        <v>25000</v>
      </c>
    </row>
    <row r="704" spans="12:12" x14ac:dyDescent="0.3">
      <c r="L704">
        <v>25000</v>
      </c>
    </row>
    <row r="705" spans="12:12" x14ac:dyDescent="0.3">
      <c r="L705">
        <v>25000</v>
      </c>
    </row>
    <row r="706" spans="12:12" x14ac:dyDescent="0.3">
      <c r="L706">
        <v>25000</v>
      </c>
    </row>
    <row r="707" spans="12:12" x14ac:dyDescent="0.3">
      <c r="L707">
        <v>25000</v>
      </c>
    </row>
    <row r="708" spans="12:12" x14ac:dyDescent="0.3">
      <c r="L708">
        <v>25000</v>
      </c>
    </row>
    <row r="709" spans="12:12" x14ac:dyDescent="0.3">
      <c r="L709">
        <v>25000</v>
      </c>
    </row>
    <row r="710" spans="12:12" x14ac:dyDescent="0.3">
      <c r="L710">
        <v>25000</v>
      </c>
    </row>
    <row r="711" spans="12:12" x14ac:dyDescent="0.3">
      <c r="L711">
        <v>25000</v>
      </c>
    </row>
    <row r="712" spans="12:12" x14ac:dyDescent="0.3">
      <c r="L712">
        <v>25000</v>
      </c>
    </row>
    <row r="713" spans="12:12" x14ac:dyDescent="0.3">
      <c r="L713">
        <v>25000</v>
      </c>
    </row>
    <row r="714" spans="12:12" x14ac:dyDescent="0.3">
      <c r="L714">
        <v>25000</v>
      </c>
    </row>
    <row r="715" spans="12:12" x14ac:dyDescent="0.3">
      <c r="L715">
        <v>25000</v>
      </c>
    </row>
    <row r="716" spans="12:12" x14ac:dyDescent="0.3">
      <c r="L716">
        <v>25000</v>
      </c>
    </row>
    <row r="717" spans="12:12" x14ac:dyDescent="0.3">
      <c r="L717">
        <v>25000</v>
      </c>
    </row>
    <row r="718" spans="12:12" x14ac:dyDescent="0.3">
      <c r="L718">
        <v>25000</v>
      </c>
    </row>
    <row r="719" spans="12:12" x14ac:dyDescent="0.3">
      <c r="L719">
        <v>25000</v>
      </c>
    </row>
    <row r="720" spans="12:12" x14ac:dyDescent="0.3">
      <c r="L720">
        <v>25000</v>
      </c>
    </row>
    <row r="721" spans="12:12" x14ac:dyDescent="0.3">
      <c r="L721">
        <v>25000</v>
      </c>
    </row>
    <row r="722" spans="12:12" x14ac:dyDescent="0.3">
      <c r="L722">
        <v>25000</v>
      </c>
    </row>
    <row r="723" spans="12:12" x14ac:dyDescent="0.3">
      <c r="L723">
        <v>25000</v>
      </c>
    </row>
    <row r="724" spans="12:12" x14ac:dyDescent="0.3">
      <c r="L724">
        <v>25000</v>
      </c>
    </row>
    <row r="725" spans="12:12" x14ac:dyDescent="0.3">
      <c r="L725">
        <v>25000</v>
      </c>
    </row>
    <row r="726" spans="12:12" x14ac:dyDescent="0.3">
      <c r="L726">
        <v>25000</v>
      </c>
    </row>
    <row r="727" spans="12:12" x14ac:dyDescent="0.3">
      <c r="L727">
        <v>25000</v>
      </c>
    </row>
    <row r="728" spans="12:12" x14ac:dyDescent="0.3">
      <c r="L728">
        <v>25000</v>
      </c>
    </row>
    <row r="729" spans="12:12" x14ac:dyDescent="0.3">
      <c r="L729">
        <v>25000</v>
      </c>
    </row>
    <row r="730" spans="12:12" x14ac:dyDescent="0.3">
      <c r="L730">
        <v>25000</v>
      </c>
    </row>
    <row r="731" spans="12:12" x14ac:dyDescent="0.3">
      <c r="L731">
        <v>25000</v>
      </c>
    </row>
    <row r="732" spans="12:12" x14ac:dyDescent="0.3">
      <c r="L732">
        <v>25000</v>
      </c>
    </row>
    <row r="733" spans="12:12" x14ac:dyDescent="0.3">
      <c r="L733">
        <v>25000</v>
      </c>
    </row>
    <row r="734" spans="12:12" x14ac:dyDescent="0.3">
      <c r="L734">
        <v>25000</v>
      </c>
    </row>
    <row r="735" spans="12:12" x14ac:dyDescent="0.3">
      <c r="L735">
        <v>25000</v>
      </c>
    </row>
    <row r="736" spans="12:12" x14ac:dyDescent="0.3">
      <c r="L736">
        <v>25000</v>
      </c>
    </row>
    <row r="737" spans="12:12" x14ac:dyDescent="0.3">
      <c r="L737">
        <v>25000</v>
      </c>
    </row>
    <row r="738" spans="12:12" x14ac:dyDescent="0.3">
      <c r="L738">
        <v>25000</v>
      </c>
    </row>
    <row r="739" spans="12:12" x14ac:dyDescent="0.3">
      <c r="L739">
        <v>25000</v>
      </c>
    </row>
    <row r="740" spans="12:12" x14ac:dyDescent="0.3">
      <c r="L740">
        <v>25000</v>
      </c>
    </row>
    <row r="741" spans="12:12" x14ac:dyDescent="0.3">
      <c r="L741">
        <v>25000</v>
      </c>
    </row>
    <row r="742" spans="12:12" x14ac:dyDescent="0.3">
      <c r="L742">
        <v>25000</v>
      </c>
    </row>
    <row r="743" spans="12:12" x14ac:dyDescent="0.3">
      <c r="L743">
        <v>25000</v>
      </c>
    </row>
    <row r="744" spans="12:12" x14ac:dyDescent="0.3">
      <c r="L744">
        <v>25000</v>
      </c>
    </row>
    <row r="745" spans="12:12" x14ac:dyDescent="0.3">
      <c r="L745">
        <v>25000</v>
      </c>
    </row>
    <row r="746" spans="12:12" x14ac:dyDescent="0.3">
      <c r="L746">
        <v>25000</v>
      </c>
    </row>
    <row r="747" spans="12:12" x14ac:dyDescent="0.3">
      <c r="L747">
        <v>25000</v>
      </c>
    </row>
    <row r="748" spans="12:12" x14ac:dyDescent="0.3">
      <c r="L748">
        <v>25000</v>
      </c>
    </row>
    <row r="749" spans="12:12" x14ac:dyDescent="0.3">
      <c r="L749">
        <v>25000</v>
      </c>
    </row>
    <row r="750" spans="12:12" x14ac:dyDescent="0.3">
      <c r="L750">
        <v>25000</v>
      </c>
    </row>
    <row r="751" spans="12:12" x14ac:dyDescent="0.3">
      <c r="L751">
        <v>25000</v>
      </c>
    </row>
    <row r="752" spans="12:12" x14ac:dyDescent="0.3">
      <c r="L752">
        <v>25000</v>
      </c>
    </row>
    <row r="753" spans="12:12" x14ac:dyDescent="0.3">
      <c r="L753">
        <v>25000</v>
      </c>
    </row>
    <row r="754" spans="12:12" x14ac:dyDescent="0.3">
      <c r="L754">
        <v>25000</v>
      </c>
    </row>
    <row r="755" spans="12:12" x14ac:dyDescent="0.3">
      <c r="L755">
        <v>25000</v>
      </c>
    </row>
    <row r="756" spans="12:12" x14ac:dyDescent="0.3">
      <c r="L756">
        <v>25000</v>
      </c>
    </row>
    <row r="757" spans="12:12" x14ac:dyDescent="0.3">
      <c r="L757">
        <v>25000</v>
      </c>
    </row>
    <row r="758" spans="12:12" x14ac:dyDescent="0.3">
      <c r="L758">
        <v>25000</v>
      </c>
    </row>
    <row r="759" spans="12:12" x14ac:dyDescent="0.3">
      <c r="L759">
        <v>25000</v>
      </c>
    </row>
    <row r="760" spans="12:12" x14ac:dyDescent="0.3">
      <c r="L760">
        <v>25000</v>
      </c>
    </row>
    <row r="761" spans="12:12" x14ac:dyDescent="0.3">
      <c r="L761">
        <v>25000</v>
      </c>
    </row>
    <row r="762" spans="12:12" x14ac:dyDescent="0.3">
      <c r="L762">
        <v>25000</v>
      </c>
    </row>
    <row r="763" spans="12:12" x14ac:dyDescent="0.3">
      <c r="L763">
        <v>25000</v>
      </c>
    </row>
    <row r="764" spans="12:12" x14ac:dyDescent="0.3">
      <c r="L764">
        <v>25000</v>
      </c>
    </row>
    <row r="765" spans="12:12" x14ac:dyDescent="0.3">
      <c r="L765">
        <v>25000</v>
      </c>
    </row>
    <row r="766" spans="12:12" x14ac:dyDescent="0.3">
      <c r="L766">
        <v>25000</v>
      </c>
    </row>
    <row r="767" spans="12:12" x14ac:dyDescent="0.3">
      <c r="L767">
        <v>25000</v>
      </c>
    </row>
    <row r="768" spans="12:12" x14ac:dyDescent="0.3">
      <c r="L768">
        <v>25000</v>
      </c>
    </row>
    <row r="769" spans="12:12" x14ac:dyDescent="0.3">
      <c r="L769">
        <v>25000</v>
      </c>
    </row>
    <row r="770" spans="12:12" x14ac:dyDescent="0.3">
      <c r="L770">
        <v>25000</v>
      </c>
    </row>
    <row r="771" spans="12:12" x14ac:dyDescent="0.3">
      <c r="L771">
        <v>25000</v>
      </c>
    </row>
    <row r="772" spans="12:12" x14ac:dyDescent="0.3">
      <c r="L772">
        <v>25000</v>
      </c>
    </row>
    <row r="773" spans="12:12" x14ac:dyDescent="0.3">
      <c r="L773">
        <v>25000</v>
      </c>
    </row>
    <row r="774" spans="12:12" x14ac:dyDescent="0.3">
      <c r="L774">
        <v>25000</v>
      </c>
    </row>
    <row r="775" spans="12:12" x14ac:dyDescent="0.3">
      <c r="L775">
        <v>25000</v>
      </c>
    </row>
    <row r="776" spans="12:12" x14ac:dyDescent="0.3">
      <c r="L776">
        <v>25000</v>
      </c>
    </row>
    <row r="777" spans="12:12" x14ac:dyDescent="0.3">
      <c r="L777">
        <v>25000</v>
      </c>
    </row>
    <row r="778" spans="12:12" x14ac:dyDescent="0.3">
      <c r="L778">
        <v>25000</v>
      </c>
    </row>
    <row r="779" spans="12:12" x14ac:dyDescent="0.3">
      <c r="L779">
        <v>25000</v>
      </c>
    </row>
    <row r="780" spans="12:12" x14ac:dyDescent="0.3">
      <c r="L780">
        <v>25000</v>
      </c>
    </row>
    <row r="781" spans="12:12" x14ac:dyDescent="0.3">
      <c r="L781">
        <v>25000</v>
      </c>
    </row>
    <row r="782" spans="12:12" x14ac:dyDescent="0.3">
      <c r="L782">
        <v>25000</v>
      </c>
    </row>
    <row r="783" spans="12:12" x14ac:dyDescent="0.3">
      <c r="L783">
        <v>25000</v>
      </c>
    </row>
    <row r="784" spans="12:12" x14ac:dyDescent="0.3">
      <c r="L784">
        <v>25000</v>
      </c>
    </row>
    <row r="785" spans="12:12" x14ac:dyDescent="0.3">
      <c r="L785">
        <v>25000</v>
      </c>
    </row>
    <row r="786" spans="12:12" x14ac:dyDescent="0.3">
      <c r="L786">
        <v>25000</v>
      </c>
    </row>
    <row r="787" spans="12:12" x14ac:dyDescent="0.3">
      <c r="L787">
        <v>25000</v>
      </c>
    </row>
    <row r="788" spans="12:12" x14ac:dyDescent="0.3">
      <c r="L788">
        <v>25000</v>
      </c>
    </row>
    <row r="789" spans="12:12" x14ac:dyDescent="0.3">
      <c r="L789">
        <v>25000</v>
      </c>
    </row>
    <row r="790" spans="12:12" x14ac:dyDescent="0.3">
      <c r="L790">
        <v>25000</v>
      </c>
    </row>
    <row r="791" spans="12:12" x14ac:dyDescent="0.3">
      <c r="L791">
        <v>25000</v>
      </c>
    </row>
    <row r="792" spans="12:12" x14ac:dyDescent="0.3">
      <c r="L792">
        <v>25000</v>
      </c>
    </row>
    <row r="793" spans="12:12" x14ac:dyDescent="0.3">
      <c r="L793">
        <v>24500</v>
      </c>
    </row>
    <row r="794" spans="12:12" x14ac:dyDescent="0.3">
      <c r="L794">
        <v>24500</v>
      </c>
    </row>
    <row r="795" spans="12:12" x14ac:dyDescent="0.3">
      <c r="L795">
        <v>24500</v>
      </c>
    </row>
    <row r="796" spans="12:12" x14ac:dyDescent="0.3">
      <c r="L796">
        <v>24200</v>
      </c>
    </row>
    <row r="797" spans="12:12" x14ac:dyDescent="0.3">
      <c r="L797">
        <v>24000</v>
      </c>
    </row>
    <row r="798" spans="12:12" x14ac:dyDescent="0.3">
      <c r="L798">
        <v>24000</v>
      </c>
    </row>
    <row r="799" spans="12:12" x14ac:dyDescent="0.3">
      <c r="L799">
        <v>24000</v>
      </c>
    </row>
    <row r="800" spans="12:12" x14ac:dyDescent="0.3">
      <c r="L800">
        <v>23900</v>
      </c>
    </row>
    <row r="801" spans="12:12" x14ac:dyDescent="0.3">
      <c r="L801">
        <v>23000</v>
      </c>
    </row>
    <row r="802" spans="12:12" x14ac:dyDescent="0.3">
      <c r="L802">
        <v>23000</v>
      </c>
    </row>
    <row r="803" spans="12:12" x14ac:dyDescent="0.3">
      <c r="L803">
        <v>23000</v>
      </c>
    </row>
    <row r="804" spans="12:12" x14ac:dyDescent="0.3">
      <c r="L804">
        <v>23000</v>
      </c>
    </row>
    <row r="805" spans="12:12" x14ac:dyDescent="0.3">
      <c r="L805">
        <v>23000</v>
      </c>
    </row>
    <row r="806" spans="12:12" x14ac:dyDescent="0.3">
      <c r="L806">
        <v>23000</v>
      </c>
    </row>
    <row r="807" spans="12:12" x14ac:dyDescent="0.3">
      <c r="L807">
        <v>22765</v>
      </c>
    </row>
    <row r="808" spans="12:12" x14ac:dyDescent="0.3">
      <c r="L808">
        <v>22500</v>
      </c>
    </row>
    <row r="809" spans="12:12" x14ac:dyDescent="0.3">
      <c r="L809">
        <v>22500</v>
      </c>
    </row>
    <row r="810" spans="12:12" x14ac:dyDescent="0.3">
      <c r="L810">
        <v>22400</v>
      </c>
    </row>
    <row r="811" spans="12:12" x14ac:dyDescent="0.3">
      <c r="L811">
        <v>22000</v>
      </c>
    </row>
    <row r="812" spans="12:12" x14ac:dyDescent="0.3">
      <c r="L812">
        <v>22000</v>
      </c>
    </row>
    <row r="813" spans="12:12" x14ac:dyDescent="0.3">
      <c r="L813">
        <v>22000</v>
      </c>
    </row>
    <row r="814" spans="12:12" x14ac:dyDescent="0.3">
      <c r="L814">
        <v>22000</v>
      </c>
    </row>
    <row r="815" spans="12:12" x14ac:dyDescent="0.3">
      <c r="L815">
        <v>22000</v>
      </c>
    </row>
    <row r="816" spans="12:12" x14ac:dyDescent="0.3">
      <c r="L816">
        <v>22000</v>
      </c>
    </row>
    <row r="817" spans="12:12" x14ac:dyDescent="0.3">
      <c r="L817">
        <v>22000</v>
      </c>
    </row>
    <row r="818" spans="12:12" x14ac:dyDescent="0.3">
      <c r="L818">
        <v>22000</v>
      </c>
    </row>
    <row r="819" spans="12:12" x14ac:dyDescent="0.3">
      <c r="L819">
        <v>22000</v>
      </c>
    </row>
    <row r="820" spans="12:12" x14ac:dyDescent="0.3">
      <c r="L820">
        <v>22000</v>
      </c>
    </row>
    <row r="821" spans="12:12" x14ac:dyDescent="0.3">
      <c r="L821">
        <v>22000</v>
      </c>
    </row>
    <row r="822" spans="12:12" x14ac:dyDescent="0.3">
      <c r="L822">
        <v>22000</v>
      </c>
    </row>
    <row r="823" spans="12:12" x14ac:dyDescent="0.3">
      <c r="L823">
        <v>22000</v>
      </c>
    </row>
    <row r="824" spans="12:12" x14ac:dyDescent="0.3">
      <c r="L824">
        <v>21000</v>
      </c>
    </row>
    <row r="825" spans="12:12" x14ac:dyDescent="0.3">
      <c r="L825">
        <v>21000</v>
      </c>
    </row>
    <row r="826" spans="12:12" x14ac:dyDescent="0.3">
      <c r="L826">
        <v>21000</v>
      </c>
    </row>
    <row r="827" spans="12:12" x14ac:dyDescent="0.3">
      <c r="L827">
        <v>21000</v>
      </c>
    </row>
    <row r="828" spans="12:12" x14ac:dyDescent="0.3">
      <c r="L828">
        <v>20000</v>
      </c>
    </row>
    <row r="829" spans="12:12" x14ac:dyDescent="0.3">
      <c r="L829">
        <v>20000</v>
      </c>
    </row>
    <row r="830" spans="12:12" x14ac:dyDescent="0.3">
      <c r="L830">
        <v>20000</v>
      </c>
    </row>
    <row r="831" spans="12:12" x14ac:dyDescent="0.3">
      <c r="L831">
        <v>20000</v>
      </c>
    </row>
    <row r="832" spans="12:12" x14ac:dyDescent="0.3">
      <c r="L832">
        <v>20000</v>
      </c>
    </row>
    <row r="833" spans="12:12" x14ac:dyDescent="0.3">
      <c r="L833">
        <v>20000</v>
      </c>
    </row>
    <row r="834" spans="12:12" x14ac:dyDescent="0.3">
      <c r="L834">
        <v>20000</v>
      </c>
    </row>
    <row r="835" spans="12:12" x14ac:dyDescent="0.3">
      <c r="L835">
        <v>20000</v>
      </c>
    </row>
    <row r="836" spans="12:12" x14ac:dyDescent="0.3">
      <c r="L836">
        <v>20000</v>
      </c>
    </row>
    <row r="837" spans="12:12" x14ac:dyDescent="0.3">
      <c r="L837">
        <v>20000</v>
      </c>
    </row>
    <row r="838" spans="12:12" x14ac:dyDescent="0.3">
      <c r="L838">
        <v>20000</v>
      </c>
    </row>
    <row r="839" spans="12:12" x14ac:dyDescent="0.3">
      <c r="L839">
        <v>20000</v>
      </c>
    </row>
    <row r="840" spans="12:12" x14ac:dyDescent="0.3">
      <c r="L840">
        <v>20000</v>
      </c>
    </row>
    <row r="841" spans="12:12" x14ac:dyDescent="0.3">
      <c r="L841">
        <v>20000</v>
      </c>
    </row>
    <row r="842" spans="12:12" x14ac:dyDescent="0.3">
      <c r="L842">
        <v>20000</v>
      </c>
    </row>
    <row r="843" spans="12:12" x14ac:dyDescent="0.3">
      <c r="L843">
        <v>20000</v>
      </c>
    </row>
    <row r="844" spans="12:12" x14ac:dyDescent="0.3">
      <c r="L844">
        <v>20000</v>
      </c>
    </row>
    <row r="845" spans="12:12" x14ac:dyDescent="0.3">
      <c r="L845">
        <v>20000</v>
      </c>
    </row>
    <row r="846" spans="12:12" x14ac:dyDescent="0.3">
      <c r="L846">
        <v>20000</v>
      </c>
    </row>
    <row r="847" spans="12:12" x14ac:dyDescent="0.3">
      <c r="L847">
        <v>20000</v>
      </c>
    </row>
    <row r="848" spans="12:12" x14ac:dyDescent="0.3">
      <c r="L848">
        <v>20000</v>
      </c>
    </row>
    <row r="849" spans="12:12" x14ac:dyDescent="0.3">
      <c r="L849">
        <v>20000</v>
      </c>
    </row>
    <row r="850" spans="12:12" x14ac:dyDescent="0.3">
      <c r="L850">
        <v>20000</v>
      </c>
    </row>
    <row r="851" spans="12:12" x14ac:dyDescent="0.3">
      <c r="L851">
        <v>20000</v>
      </c>
    </row>
    <row r="852" spans="12:12" x14ac:dyDescent="0.3">
      <c r="L852">
        <v>20000</v>
      </c>
    </row>
    <row r="853" spans="12:12" x14ac:dyDescent="0.3">
      <c r="L853">
        <v>20000</v>
      </c>
    </row>
    <row r="854" spans="12:12" x14ac:dyDescent="0.3">
      <c r="L854">
        <v>20000</v>
      </c>
    </row>
    <row r="855" spans="12:12" x14ac:dyDescent="0.3">
      <c r="L855">
        <v>20000</v>
      </c>
    </row>
    <row r="856" spans="12:12" x14ac:dyDescent="0.3">
      <c r="L856">
        <v>20000</v>
      </c>
    </row>
    <row r="857" spans="12:12" x14ac:dyDescent="0.3">
      <c r="L857">
        <v>20000</v>
      </c>
    </row>
    <row r="858" spans="12:12" x14ac:dyDescent="0.3">
      <c r="L858">
        <v>20000</v>
      </c>
    </row>
    <row r="859" spans="12:12" x14ac:dyDescent="0.3">
      <c r="L859">
        <v>20000</v>
      </c>
    </row>
    <row r="860" spans="12:12" x14ac:dyDescent="0.3">
      <c r="L860">
        <v>20000</v>
      </c>
    </row>
    <row r="861" spans="12:12" x14ac:dyDescent="0.3">
      <c r="L861">
        <v>20000</v>
      </c>
    </row>
    <row r="862" spans="12:12" x14ac:dyDescent="0.3">
      <c r="L862">
        <v>20000</v>
      </c>
    </row>
    <row r="863" spans="12:12" x14ac:dyDescent="0.3">
      <c r="L863">
        <v>20000</v>
      </c>
    </row>
    <row r="864" spans="12:12" x14ac:dyDescent="0.3">
      <c r="L864">
        <v>20000</v>
      </c>
    </row>
    <row r="865" spans="12:12" x14ac:dyDescent="0.3">
      <c r="L865">
        <v>20000</v>
      </c>
    </row>
    <row r="866" spans="12:12" x14ac:dyDescent="0.3">
      <c r="L866">
        <v>20000</v>
      </c>
    </row>
    <row r="867" spans="12:12" x14ac:dyDescent="0.3">
      <c r="L867">
        <v>20000</v>
      </c>
    </row>
    <row r="868" spans="12:12" x14ac:dyDescent="0.3">
      <c r="L868">
        <v>20000</v>
      </c>
    </row>
    <row r="869" spans="12:12" x14ac:dyDescent="0.3">
      <c r="L869">
        <v>20000</v>
      </c>
    </row>
    <row r="870" spans="12:12" x14ac:dyDescent="0.3">
      <c r="L870">
        <v>20000</v>
      </c>
    </row>
    <row r="871" spans="12:12" x14ac:dyDescent="0.3">
      <c r="L871">
        <v>20000</v>
      </c>
    </row>
    <row r="872" spans="12:12" x14ac:dyDescent="0.3">
      <c r="L872">
        <v>20000</v>
      </c>
    </row>
    <row r="873" spans="12:12" x14ac:dyDescent="0.3">
      <c r="L873">
        <v>20000</v>
      </c>
    </row>
    <row r="874" spans="12:12" x14ac:dyDescent="0.3">
      <c r="L874">
        <v>20000</v>
      </c>
    </row>
    <row r="875" spans="12:12" x14ac:dyDescent="0.3">
      <c r="L875">
        <v>20000</v>
      </c>
    </row>
    <row r="876" spans="12:12" x14ac:dyDescent="0.3">
      <c r="L876">
        <v>20000</v>
      </c>
    </row>
    <row r="877" spans="12:12" x14ac:dyDescent="0.3">
      <c r="L877">
        <v>20000</v>
      </c>
    </row>
    <row r="878" spans="12:12" x14ac:dyDescent="0.3">
      <c r="L878">
        <v>20000</v>
      </c>
    </row>
    <row r="879" spans="12:12" x14ac:dyDescent="0.3">
      <c r="L879">
        <v>20000</v>
      </c>
    </row>
    <row r="880" spans="12:12" x14ac:dyDescent="0.3">
      <c r="L880">
        <v>20000</v>
      </c>
    </row>
    <row r="881" spans="12:12" x14ac:dyDescent="0.3">
      <c r="L881">
        <v>20000</v>
      </c>
    </row>
    <row r="882" spans="12:12" x14ac:dyDescent="0.3">
      <c r="L882">
        <v>20000</v>
      </c>
    </row>
    <row r="883" spans="12:12" x14ac:dyDescent="0.3">
      <c r="L883">
        <v>20000</v>
      </c>
    </row>
    <row r="884" spans="12:12" x14ac:dyDescent="0.3">
      <c r="L884">
        <v>20000</v>
      </c>
    </row>
    <row r="885" spans="12:12" x14ac:dyDescent="0.3">
      <c r="L885">
        <v>20000</v>
      </c>
    </row>
    <row r="886" spans="12:12" x14ac:dyDescent="0.3">
      <c r="L886">
        <v>20000</v>
      </c>
    </row>
    <row r="887" spans="12:12" x14ac:dyDescent="0.3">
      <c r="L887">
        <v>20000</v>
      </c>
    </row>
    <row r="888" spans="12:12" x14ac:dyDescent="0.3">
      <c r="L888">
        <v>20000</v>
      </c>
    </row>
    <row r="889" spans="12:12" x14ac:dyDescent="0.3">
      <c r="L889">
        <v>20000</v>
      </c>
    </row>
    <row r="890" spans="12:12" x14ac:dyDescent="0.3">
      <c r="L890">
        <v>20000</v>
      </c>
    </row>
    <row r="891" spans="12:12" x14ac:dyDescent="0.3">
      <c r="L891">
        <v>20000</v>
      </c>
    </row>
    <row r="892" spans="12:12" x14ac:dyDescent="0.3">
      <c r="L892">
        <v>20000</v>
      </c>
    </row>
    <row r="893" spans="12:12" x14ac:dyDescent="0.3">
      <c r="L893">
        <v>20000</v>
      </c>
    </row>
    <row r="894" spans="12:12" x14ac:dyDescent="0.3">
      <c r="L894">
        <v>20000</v>
      </c>
    </row>
    <row r="895" spans="12:12" x14ac:dyDescent="0.3">
      <c r="L895">
        <v>20000</v>
      </c>
    </row>
    <row r="896" spans="12:12" x14ac:dyDescent="0.3">
      <c r="L896">
        <v>20000</v>
      </c>
    </row>
    <row r="897" spans="12:12" x14ac:dyDescent="0.3">
      <c r="L897">
        <v>20000</v>
      </c>
    </row>
    <row r="898" spans="12:12" x14ac:dyDescent="0.3">
      <c r="L898">
        <v>20000</v>
      </c>
    </row>
    <row r="899" spans="12:12" x14ac:dyDescent="0.3">
      <c r="L899">
        <v>20000</v>
      </c>
    </row>
    <row r="900" spans="12:12" x14ac:dyDescent="0.3">
      <c r="L900">
        <v>20000</v>
      </c>
    </row>
    <row r="901" spans="12:12" x14ac:dyDescent="0.3">
      <c r="L901">
        <v>20000</v>
      </c>
    </row>
    <row r="902" spans="12:12" x14ac:dyDescent="0.3">
      <c r="L902">
        <v>20000</v>
      </c>
    </row>
    <row r="903" spans="12:12" x14ac:dyDescent="0.3">
      <c r="L903">
        <v>20000</v>
      </c>
    </row>
    <row r="904" spans="12:12" x14ac:dyDescent="0.3">
      <c r="L904">
        <v>20000</v>
      </c>
    </row>
    <row r="905" spans="12:12" x14ac:dyDescent="0.3">
      <c r="L905">
        <v>20000</v>
      </c>
    </row>
    <row r="906" spans="12:12" x14ac:dyDescent="0.3">
      <c r="L906">
        <v>20000</v>
      </c>
    </row>
    <row r="907" spans="12:12" x14ac:dyDescent="0.3">
      <c r="L907">
        <v>20000</v>
      </c>
    </row>
    <row r="908" spans="12:12" x14ac:dyDescent="0.3">
      <c r="L908">
        <v>20000</v>
      </c>
    </row>
    <row r="909" spans="12:12" x14ac:dyDescent="0.3">
      <c r="L909">
        <v>20000</v>
      </c>
    </row>
    <row r="910" spans="12:12" x14ac:dyDescent="0.3">
      <c r="L910">
        <v>20000</v>
      </c>
    </row>
    <row r="911" spans="12:12" x14ac:dyDescent="0.3">
      <c r="L911">
        <v>20000</v>
      </c>
    </row>
    <row r="912" spans="12:12" x14ac:dyDescent="0.3">
      <c r="L912">
        <v>20000</v>
      </c>
    </row>
    <row r="913" spans="12:12" x14ac:dyDescent="0.3">
      <c r="L913">
        <v>20000</v>
      </c>
    </row>
    <row r="914" spans="12:12" x14ac:dyDescent="0.3">
      <c r="L914">
        <v>20000</v>
      </c>
    </row>
    <row r="915" spans="12:12" x14ac:dyDescent="0.3">
      <c r="L915">
        <v>20000</v>
      </c>
    </row>
    <row r="916" spans="12:12" x14ac:dyDescent="0.3">
      <c r="L916">
        <v>20000</v>
      </c>
    </row>
    <row r="917" spans="12:12" x14ac:dyDescent="0.3">
      <c r="L917">
        <v>20000</v>
      </c>
    </row>
    <row r="918" spans="12:12" x14ac:dyDescent="0.3">
      <c r="L918">
        <v>20000</v>
      </c>
    </row>
    <row r="919" spans="12:12" x14ac:dyDescent="0.3">
      <c r="L919">
        <v>20000</v>
      </c>
    </row>
    <row r="920" spans="12:12" x14ac:dyDescent="0.3">
      <c r="L920">
        <v>20000</v>
      </c>
    </row>
    <row r="921" spans="12:12" x14ac:dyDescent="0.3">
      <c r="L921">
        <v>20000</v>
      </c>
    </row>
    <row r="922" spans="12:12" x14ac:dyDescent="0.3">
      <c r="L922">
        <v>20000</v>
      </c>
    </row>
    <row r="923" spans="12:12" x14ac:dyDescent="0.3">
      <c r="L923">
        <v>20000</v>
      </c>
    </row>
    <row r="924" spans="12:12" x14ac:dyDescent="0.3">
      <c r="L924">
        <v>20000</v>
      </c>
    </row>
    <row r="925" spans="12:12" x14ac:dyDescent="0.3">
      <c r="L925">
        <v>20000</v>
      </c>
    </row>
    <row r="926" spans="12:12" x14ac:dyDescent="0.3">
      <c r="L926">
        <v>20000</v>
      </c>
    </row>
    <row r="927" spans="12:12" x14ac:dyDescent="0.3">
      <c r="L927">
        <v>20000</v>
      </c>
    </row>
    <row r="928" spans="12:12" x14ac:dyDescent="0.3">
      <c r="L928">
        <v>20000</v>
      </c>
    </row>
    <row r="929" spans="12:12" x14ac:dyDescent="0.3">
      <c r="L929">
        <v>20000</v>
      </c>
    </row>
    <row r="930" spans="12:12" x14ac:dyDescent="0.3">
      <c r="L930">
        <v>20000</v>
      </c>
    </row>
    <row r="931" spans="12:12" x14ac:dyDescent="0.3">
      <c r="L931">
        <v>20000</v>
      </c>
    </row>
    <row r="932" spans="12:12" x14ac:dyDescent="0.3">
      <c r="L932">
        <v>20000</v>
      </c>
    </row>
    <row r="933" spans="12:12" x14ac:dyDescent="0.3">
      <c r="L933">
        <v>20000</v>
      </c>
    </row>
    <row r="934" spans="12:12" x14ac:dyDescent="0.3">
      <c r="L934">
        <v>20000</v>
      </c>
    </row>
    <row r="935" spans="12:12" x14ac:dyDescent="0.3">
      <c r="L935">
        <v>20000</v>
      </c>
    </row>
    <row r="936" spans="12:12" x14ac:dyDescent="0.3">
      <c r="L936">
        <v>20000</v>
      </c>
    </row>
    <row r="937" spans="12:12" x14ac:dyDescent="0.3">
      <c r="L937">
        <v>20000</v>
      </c>
    </row>
    <row r="938" spans="12:12" x14ac:dyDescent="0.3">
      <c r="L938">
        <v>20000</v>
      </c>
    </row>
    <row r="939" spans="12:12" x14ac:dyDescent="0.3">
      <c r="L939">
        <v>20000</v>
      </c>
    </row>
    <row r="940" spans="12:12" x14ac:dyDescent="0.3">
      <c r="L940">
        <v>20000</v>
      </c>
    </row>
    <row r="941" spans="12:12" x14ac:dyDescent="0.3">
      <c r="L941">
        <v>20000</v>
      </c>
    </row>
    <row r="942" spans="12:12" x14ac:dyDescent="0.3">
      <c r="L942">
        <v>19980</v>
      </c>
    </row>
    <row r="943" spans="12:12" x14ac:dyDescent="0.3">
      <c r="L943">
        <v>19800</v>
      </c>
    </row>
    <row r="944" spans="12:12" x14ac:dyDescent="0.3">
      <c r="L944">
        <v>19500</v>
      </c>
    </row>
    <row r="945" spans="12:12" x14ac:dyDescent="0.3">
      <c r="L945">
        <v>19500</v>
      </c>
    </row>
    <row r="946" spans="12:12" x14ac:dyDescent="0.3">
      <c r="L946">
        <v>19000</v>
      </c>
    </row>
    <row r="947" spans="12:12" x14ac:dyDescent="0.3">
      <c r="L947">
        <v>19000</v>
      </c>
    </row>
    <row r="948" spans="12:12" x14ac:dyDescent="0.3">
      <c r="L948">
        <v>19000</v>
      </c>
    </row>
    <row r="949" spans="12:12" x14ac:dyDescent="0.3">
      <c r="L949">
        <v>19000</v>
      </c>
    </row>
    <row r="950" spans="12:12" x14ac:dyDescent="0.3">
      <c r="L950">
        <v>19000</v>
      </c>
    </row>
    <row r="951" spans="12:12" x14ac:dyDescent="0.3">
      <c r="L951">
        <v>18950</v>
      </c>
    </row>
    <row r="952" spans="12:12" x14ac:dyDescent="0.3">
      <c r="L952">
        <v>18900</v>
      </c>
    </row>
    <row r="953" spans="12:12" x14ac:dyDescent="0.3">
      <c r="L953">
        <v>18800</v>
      </c>
    </row>
    <row r="954" spans="12:12" x14ac:dyDescent="0.3">
      <c r="L954">
        <v>18500</v>
      </c>
    </row>
    <row r="955" spans="12:12" x14ac:dyDescent="0.3">
      <c r="L955">
        <v>18500</v>
      </c>
    </row>
    <row r="956" spans="12:12" x14ac:dyDescent="0.3">
      <c r="L956">
        <v>18500</v>
      </c>
    </row>
    <row r="957" spans="12:12" x14ac:dyDescent="0.3">
      <c r="L957">
        <v>18500</v>
      </c>
    </row>
    <row r="958" spans="12:12" x14ac:dyDescent="0.3">
      <c r="L958">
        <v>18500</v>
      </c>
    </row>
    <row r="959" spans="12:12" x14ac:dyDescent="0.3">
      <c r="L959">
        <v>18500</v>
      </c>
    </row>
    <row r="960" spans="12:12" x14ac:dyDescent="0.3">
      <c r="L960">
        <v>18500</v>
      </c>
    </row>
    <row r="961" spans="12:12" x14ac:dyDescent="0.3">
      <c r="L961">
        <v>18000</v>
      </c>
    </row>
    <row r="962" spans="12:12" x14ac:dyDescent="0.3">
      <c r="L962">
        <v>18000</v>
      </c>
    </row>
    <row r="963" spans="12:12" x14ac:dyDescent="0.3">
      <c r="L963">
        <v>18000</v>
      </c>
    </row>
    <row r="964" spans="12:12" x14ac:dyDescent="0.3">
      <c r="L964">
        <v>18000</v>
      </c>
    </row>
    <row r="965" spans="12:12" x14ac:dyDescent="0.3">
      <c r="L965">
        <v>18000</v>
      </c>
    </row>
    <row r="966" spans="12:12" x14ac:dyDescent="0.3">
      <c r="L966">
        <v>18000</v>
      </c>
    </row>
    <row r="967" spans="12:12" x14ac:dyDescent="0.3">
      <c r="L967">
        <v>18000</v>
      </c>
    </row>
    <row r="968" spans="12:12" x14ac:dyDescent="0.3">
      <c r="L968">
        <v>18000</v>
      </c>
    </row>
    <row r="969" spans="12:12" x14ac:dyDescent="0.3">
      <c r="L969">
        <v>18000</v>
      </c>
    </row>
    <row r="970" spans="12:12" x14ac:dyDescent="0.3">
      <c r="L970">
        <v>18000</v>
      </c>
    </row>
    <row r="971" spans="12:12" x14ac:dyDescent="0.3">
      <c r="L971">
        <v>18000</v>
      </c>
    </row>
    <row r="972" spans="12:12" x14ac:dyDescent="0.3">
      <c r="L972">
        <v>18000</v>
      </c>
    </row>
    <row r="973" spans="12:12" x14ac:dyDescent="0.3">
      <c r="L973">
        <v>18000</v>
      </c>
    </row>
    <row r="974" spans="12:12" x14ac:dyDescent="0.3">
      <c r="L974">
        <v>18000</v>
      </c>
    </row>
    <row r="975" spans="12:12" x14ac:dyDescent="0.3">
      <c r="L975">
        <v>18000</v>
      </c>
    </row>
    <row r="976" spans="12:12" x14ac:dyDescent="0.3">
      <c r="L976">
        <v>18000</v>
      </c>
    </row>
    <row r="977" spans="12:12" x14ac:dyDescent="0.3">
      <c r="L977">
        <v>18000</v>
      </c>
    </row>
    <row r="978" spans="12:12" x14ac:dyDescent="0.3">
      <c r="L978">
        <v>18000</v>
      </c>
    </row>
    <row r="979" spans="12:12" x14ac:dyDescent="0.3">
      <c r="L979">
        <v>18000</v>
      </c>
    </row>
    <row r="980" spans="12:12" x14ac:dyDescent="0.3">
      <c r="L980">
        <v>18000</v>
      </c>
    </row>
    <row r="981" spans="12:12" x14ac:dyDescent="0.3">
      <c r="L981">
        <v>18000</v>
      </c>
    </row>
    <row r="982" spans="12:12" x14ac:dyDescent="0.3">
      <c r="L982">
        <v>18000</v>
      </c>
    </row>
    <row r="983" spans="12:12" x14ac:dyDescent="0.3">
      <c r="L983">
        <v>17600</v>
      </c>
    </row>
    <row r="984" spans="12:12" x14ac:dyDescent="0.3">
      <c r="L984">
        <v>17500</v>
      </c>
    </row>
    <row r="985" spans="12:12" x14ac:dyDescent="0.3">
      <c r="L985">
        <v>17500</v>
      </c>
    </row>
    <row r="986" spans="12:12" x14ac:dyDescent="0.3">
      <c r="L986">
        <v>17500</v>
      </c>
    </row>
    <row r="987" spans="12:12" x14ac:dyDescent="0.3">
      <c r="L987">
        <v>17500</v>
      </c>
    </row>
    <row r="988" spans="12:12" x14ac:dyDescent="0.3">
      <c r="L988">
        <v>17500</v>
      </c>
    </row>
    <row r="989" spans="12:12" x14ac:dyDescent="0.3">
      <c r="L989">
        <v>17482</v>
      </c>
    </row>
    <row r="990" spans="12:12" x14ac:dyDescent="0.3">
      <c r="L990">
        <v>17100</v>
      </c>
    </row>
    <row r="991" spans="12:12" x14ac:dyDescent="0.3">
      <c r="L991">
        <v>17000</v>
      </c>
    </row>
    <row r="992" spans="12:12" x14ac:dyDescent="0.3">
      <c r="L992">
        <v>17000</v>
      </c>
    </row>
    <row r="993" spans="12:12" x14ac:dyDescent="0.3">
      <c r="L993">
        <v>17000</v>
      </c>
    </row>
    <row r="994" spans="12:12" x14ac:dyDescent="0.3">
      <c r="L994">
        <v>17000</v>
      </c>
    </row>
    <row r="995" spans="12:12" x14ac:dyDescent="0.3">
      <c r="L995">
        <v>17000</v>
      </c>
    </row>
    <row r="996" spans="12:12" x14ac:dyDescent="0.3">
      <c r="L996">
        <v>17000</v>
      </c>
    </row>
    <row r="997" spans="12:12" x14ac:dyDescent="0.3">
      <c r="L997">
        <v>17000</v>
      </c>
    </row>
    <row r="998" spans="12:12" x14ac:dyDescent="0.3">
      <c r="L998">
        <v>17000</v>
      </c>
    </row>
    <row r="999" spans="12:12" x14ac:dyDescent="0.3">
      <c r="L999">
        <v>16870</v>
      </c>
    </row>
    <row r="1000" spans="12:12" x14ac:dyDescent="0.3">
      <c r="L1000">
        <v>16700</v>
      </c>
    </row>
    <row r="1001" spans="12:12" x14ac:dyDescent="0.3">
      <c r="L1001">
        <v>16500</v>
      </c>
    </row>
    <row r="1002" spans="12:12" x14ac:dyDescent="0.3">
      <c r="L1002">
        <v>16500</v>
      </c>
    </row>
    <row r="1003" spans="12:12" x14ac:dyDescent="0.3">
      <c r="L1003">
        <v>16350</v>
      </c>
    </row>
    <row r="1004" spans="12:12" x14ac:dyDescent="0.3">
      <c r="L1004">
        <v>16300</v>
      </c>
    </row>
    <row r="1005" spans="12:12" x14ac:dyDescent="0.3">
      <c r="L1005">
        <v>16000</v>
      </c>
    </row>
    <row r="1006" spans="12:12" x14ac:dyDescent="0.3">
      <c r="L1006">
        <v>16000</v>
      </c>
    </row>
    <row r="1007" spans="12:12" x14ac:dyDescent="0.3">
      <c r="L1007">
        <v>16000</v>
      </c>
    </row>
    <row r="1008" spans="12:12" x14ac:dyDescent="0.3">
      <c r="L1008">
        <v>16000</v>
      </c>
    </row>
    <row r="1009" spans="12:12" x14ac:dyDescent="0.3">
      <c r="L1009">
        <v>16000</v>
      </c>
    </row>
    <row r="1010" spans="12:12" x14ac:dyDescent="0.3">
      <c r="L1010">
        <v>16000</v>
      </c>
    </row>
    <row r="1011" spans="12:12" x14ac:dyDescent="0.3">
      <c r="L1011">
        <v>16000</v>
      </c>
    </row>
    <row r="1012" spans="12:12" x14ac:dyDescent="0.3">
      <c r="L1012">
        <v>16000</v>
      </c>
    </row>
    <row r="1013" spans="12:12" x14ac:dyDescent="0.3">
      <c r="L1013">
        <v>16000</v>
      </c>
    </row>
    <row r="1014" spans="12:12" x14ac:dyDescent="0.3">
      <c r="L1014">
        <v>16000</v>
      </c>
    </row>
    <row r="1015" spans="12:12" x14ac:dyDescent="0.3">
      <c r="L1015">
        <v>16000</v>
      </c>
    </row>
    <row r="1016" spans="12:12" x14ac:dyDescent="0.3">
      <c r="L1016">
        <v>15500</v>
      </c>
    </row>
    <row r="1017" spans="12:12" x14ac:dyDescent="0.3">
      <c r="L1017">
        <v>15500</v>
      </c>
    </row>
    <row r="1018" spans="12:12" x14ac:dyDescent="0.3">
      <c r="L1018">
        <v>15000</v>
      </c>
    </row>
    <row r="1019" spans="12:12" x14ac:dyDescent="0.3">
      <c r="L1019">
        <v>15000</v>
      </c>
    </row>
    <row r="1020" spans="12:12" x14ac:dyDescent="0.3">
      <c r="L1020">
        <v>15000</v>
      </c>
    </row>
    <row r="1021" spans="12:12" x14ac:dyDescent="0.3">
      <c r="L1021">
        <v>15000</v>
      </c>
    </row>
    <row r="1022" spans="12:12" x14ac:dyDescent="0.3">
      <c r="L1022">
        <v>15000</v>
      </c>
    </row>
    <row r="1023" spans="12:12" x14ac:dyDescent="0.3">
      <c r="L1023">
        <v>15000</v>
      </c>
    </row>
    <row r="1024" spans="12:12" x14ac:dyDescent="0.3">
      <c r="L1024">
        <v>15000</v>
      </c>
    </row>
    <row r="1025" spans="12:12" x14ac:dyDescent="0.3">
      <c r="L1025">
        <v>15000</v>
      </c>
    </row>
    <row r="1026" spans="12:12" x14ac:dyDescent="0.3">
      <c r="L1026">
        <v>15000</v>
      </c>
    </row>
    <row r="1027" spans="12:12" x14ac:dyDescent="0.3">
      <c r="L1027">
        <v>15000</v>
      </c>
    </row>
    <row r="1028" spans="12:12" x14ac:dyDescent="0.3">
      <c r="L1028">
        <v>15000</v>
      </c>
    </row>
    <row r="1029" spans="12:12" x14ac:dyDescent="0.3">
      <c r="L1029">
        <v>15000</v>
      </c>
    </row>
    <row r="1030" spans="12:12" x14ac:dyDescent="0.3">
      <c r="L1030">
        <v>15000</v>
      </c>
    </row>
    <row r="1031" spans="12:12" x14ac:dyDescent="0.3">
      <c r="L1031">
        <v>15000</v>
      </c>
    </row>
    <row r="1032" spans="12:12" x14ac:dyDescent="0.3">
      <c r="L1032">
        <v>15000</v>
      </c>
    </row>
    <row r="1033" spans="12:12" x14ac:dyDescent="0.3">
      <c r="L1033">
        <v>15000</v>
      </c>
    </row>
    <row r="1034" spans="12:12" x14ac:dyDescent="0.3">
      <c r="L1034">
        <v>15000</v>
      </c>
    </row>
    <row r="1035" spans="12:12" x14ac:dyDescent="0.3">
      <c r="L1035">
        <v>15000</v>
      </c>
    </row>
    <row r="1036" spans="12:12" x14ac:dyDescent="0.3">
      <c r="L1036">
        <v>15000</v>
      </c>
    </row>
    <row r="1037" spans="12:12" x14ac:dyDescent="0.3">
      <c r="L1037">
        <v>15000</v>
      </c>
    </row>
    <row r="1038" spans="12:12" x14ac:dyDescent="0.3">
      <c r="L1038">
        <v>15000</v>
      </c>
    </row>
    <row r="1039" spans="12:12" x14ac:dyDescent="0.3">
      <c r="L1039">
        <v>15000</v>
      </c>
    </row>
    <row r="1040" spans="12:12" x14ac:dyDescent="0.3">
      <c r="L1040">
        <v>15000</v>
      </c>
    </row>
    <row r="1041" spans="12:12" x14ac:dyDescent="0.3">
      <c r="L1041">
        <v>15000</v>
      </c>
    </row>
    <row r="1042" spans="12:12" x14ac:dyDescent="0.3">
      <c r="L1042">
        <v>15000</v>
      </c>
    </row>
    <row r="1043" spans="12:12" x14ac:dyDescent="0.3">
      <c r="L1043">
        <v>15000</v>
      </c>
    </row>
    <row r="1044" spans="12:12" x14ac:dyDescent="0.3">
      <c r="L1044">
        <v>15000</v>
      </c>
    </row>
    <row r="1045" spans="12:12" x14ac:dyDescent="0.3">
      <c r="L1045">
        <v>15000</v>
      </c>
    </row>
    <row r="1046" spans="12:12" x14ac:dyDescent="0.3">
      <c r="L1046">
        <v>15000</v>
      </c>
    </row>
    <row r="1047" spans="12:12" x14ac:dyDescent="0.3">
      <c r="L1047">
        <v>15000</v>
      </c>
    </row>
    <row r="1048" spans="12:12" x14ac:dyDescent="0.3">
      <c r="L1048">
        <v>15000</v>
      </c>
    </row>
    <row r="1049" spans="12:12" x14ac:dyDescent="0.3">
      <c r="L1049">
        <v>15000</v>
      </c>
    </row>
    <row r="1050" spans="12:12" x14ac:dyDescent="0.3">
      <c r="L1050">
        <v>15000</v>
      </c>
    </row>
    <row r="1051" spans="12:12" x14ac:dyDescent="0.3">
      <c r="L1051">
        <v>15000</v>
      </c>
    </row>
    <row r="1052" spans="12:12" x14ac:dyDescent="0.3">
      <c r="L1052">
        <v>15000</v>
      </c>
    </row>
    <row r="1053" spans="12:12" x14ac:dyDescent="0.3">
      <c r="L1053">
        <v>15000</v>
      </c>
    </row>
    <row r="1054" spans="12:12" x14ac:dyDescent="0.3">
      <c r="L1054">
        <v>15000</v>
      </c>
    </row>
    <row r="1055" spans="12:12" x14ac:dyDescent="0.3">
      <c r="L1055">
        <v>15000</v>
      </c>
    </row>
    <row r="1056" spans="12:12" x14ac:dyDescent="0.3">
      <c r="L1056">
        <v>15000</v>
      </c>
    </row>
    <row r="1057" spans="12:12" x14ac:dyDescent="0.3">
      <c r="L1057">
        <v>15000</v>
      </c>
    </row>
    <row r="1058" spans="12:12" x14ac:dyDescent="0.3">
      <c r="L1058">
        <v>15000</v>
      </c>
    </row>
    <row r="1059" spans="12:12" x14ac:dyDescent="0.3">
      <c r="L1059">
        <v>15000</v>
      </c>
    </row>
    <row r="1060" spans="12:12" x14ac:dyDescent="0.3">
      <c r="L1060">
        <v>15000</v>
      </c>
    </row>
    <row r="1061" spans="12:12" x14ac:dyDescent="0.3">
      <c r="L1061">
        <v>15000</v>
      </c>
    </row>
    <row r="1062" spans="12:12" x14ac:dyDescent="0.3">
      <c r="L1062">
        <v>15000</v>
      </c>
    </row>
    <row r="1063" spans="12:12" x14ac:dyDescent="0.3">
      <c r="L1063">
        <v>15000</v>
      </c>
    </row>
    <row r="1064" spans="12:12" x14ac:dyDescent="0.3">
      <c r="L1064">
        <v>15000</v>
      </c>
    </row>
    <row r="1065" spans="12:12" x14ac:dyDescent="0.3">
      <c r="L1065">
        <v>15000</v>
      </c>
    </row>
    <row r="1066" spans="12:12" x14ac:dyDescent="0.3">
      <c r="L1066">
        <v>15000</v>
      </c>
    </row>
    <row r="1067" spans="12:12" x14ac:dyDescent="0.3">
      <c r="L1067">
        <v>15000</v>
      </c>
    </row>
    <row r="1068" spans="12:12" x14ac:dyDescent="0.3">
      <c r="L1068">
        <v>15000</v>
      </c>
    </row>
    <row r="1069" spans="12:12" x14ac:dyDescent="0.3">
      <c r="L1069">
        <v>15000</v>
      </c>
    </row>
    <row r="1070" spans="12:12" x14ac:dyDescent="0.3">
      <c r="L1070">
        <v>15000</v>
      </c>
    </row>
    <row r="1071" spans="12:12" x14ac:dyDescent="0.3">
      <c r="L1071">
        <v>15000</v>
      </c>
    </row>
    <row r="1072" spans="12:12" x14ac:dyDescent="0.3">
      <c r="L1072">
        <v>15000</v>
      </c>
    </row>
    <row r="1073" spans="12:12" x14ac:dyDescent="0.3">
      <c r="L1073">
        <v>15000</v>
      </c>
    </row>
    <row r="1074" spans="12:12" x14ac:dyDescent="0.3">
      <c r="L1074">
        <v>15000</v>
      </c>
    </row>
    <row r="1075" spans="12:12" x14ac:dyDescent="0.3">
      <c r="L1075">
        <v>15000</v>
      </c>
    </row>
    <row r="1076" spans="12:12" x14ac:dyDescent="0.3">
      <c r="L1076">
        <v>15000</v>
      </c>
    </row>
    <row r="1077" spans="12:12" x14ac:dyDescent="0.3">
      <c r="L1077">
        <v>15000</v>
      </c>
    </row>
    <row r="1078" spans="12:12" x14ac:dyDescent="0.3">
      <c r="L1078">
        <v>15000</v>
      </c>
    </row>
    <row r="1079" spans="12:12" x14ac:dyDescent="0.3">
      <c r="L1079">
        <v>15000</v>
      </c>
    </row>
    <row r="1080" spans="12:12" x14ac:dyDescent="0.3">
      <c r="L1080">
        <v>15000</v>
      </c>
    </row>
    <row r="1081" spans="12:12" x14ac:dyDescent="0.3">
      <c r="L1081">
        <v>15000</v>
      </c>
    </row>
    <row r="1082" spans="12:12" x14ac:dyDescent="0.3">
      <c r="L1082">
        <v>15000</v>
      </c>
    </row>
    <row r="1083" spans="12:12" x14ac:dyDescent="0.3">
      <c r="L1083">
        <v>15000</v>
      </c>
    </row>
    <row r="1084" spans="12:12" x14ac:dyDescent="0.3">
      <c r="L1084">
        <v>15000</v>
      </c>
    </row>
    <row r="1085" spans="12:12" x14ac:dyDescent="0.3">
      <c r="L1085">
        <v>15000</v>
      </c>
    </row>
    <row r="1086" spans="12:12" x14ac:dyDescent="0.3">
      <c r="L1086">
        <v>15000</v>
      </c>
    </row>
    <row r="1087" spans="12:12" x14ac:dyDescent="0.3">
      <c r="L1087">
        <v>15000</v>
      </c>
    </row>
    <row r="1088" spans="12:12" x14ac:dyDescent="0.3">
      <c r="L1088">
        <v>15000</v>
      </c>
    </row>
    <row r="1089" spans="12:12" x14ac:dyDescent="0.3">
      <c r="L1089">
        <v>15000</v>
      </c>
    </row>
    <row r="1090" spans="12:12" x14ac:dyDescent="0.3">
      <c r="L1090">
        <v>15000</v>
      </c>
    </row>
    <row r="1091" spans="12:12" x14ac:dyDescent="0.3">
      <c r="L1091">
        <v>15000</v>
      </c>
    </row>
    <row r="1092" spans="12:12" x14ac:dyDescent="0.3">
      <c r="L1092">
        <v>15000</v>
      </c>
    </row>
    <row r="1093" spans="12:12" x14ac:dyDescent="0.3">
      <c r="L1093">
        <v>15000</v>
      </c>
    </row>
    <row r="1094" spans="12:12" x14ac:dyDescent="0.3">
      <c r="L1094">
        <v>15000</v>
      </c>
    </row>
    <row r="1095" spans="12:12" x14ac:dyDescent="0.3">
      <c r="L1095">
        <v>15000</v>
      </c>
    </row>
    <row r="1096" spans="12:12" x14ac:dyDescent="0.3">
      <c r="L1096">
        <v>15000</v>
      </c>
    </row>
    <row r="1097" spans="12:12" x14ac:dyDescent="0.3">
      <c r="L1097">
        <v>15000</v>
      </c>
    </row>
    <row r="1098" spans="12:12" x14ac:dyDescent="0.3">
      <c r="L1098">
        <v>15000</v>
      </c>
    </row>
    <row r="1099" spans="12:12" x14ac:dyDescent="0.3">
      <c r="L1099">
        <v>15000</v>
      </c>
    </row>
    <row r="1100" spans="12:12" x14ac:dyDescent="0.3">
      <c r="L1100">
        <v>15000</v>
      </c>
    </row>
    <row r="1101" spans="12:12" x14ac:dyDescent="0.3">
      <c r="L1101">
        <v>15000</v>
      </c>
    </row>
    <row r="1102" spans="12:12" x14ac:dyDescent="0.3">
      <c r="L1102">
        <v>15000</v>
      </c>
    </row>
    <row r="1103" spans="12:12" x14ac:dyDescent="0.3">
      <c r="L1103">
        <v>15000</v>
      </c>
    </row>
    <row r="1104" spans="12:12" x14ac:dyDescent="0.3">
      <c r="L1104">
        <v>15000</v>
      </c>
    </row>
    <row r="1105" spans="12:12" x14ac:dyDescent="0.3">
      <c r="L1105">
        <v>15000</v>
      </c>
    </row>
    <row r="1106" spans="12:12" x14ac:dyDescent="0.3">
      <c r="L1106">
        <v>15000</v>
      </c>
    </row>
    <row r="1107" spans="12:12" x14ac:dyDescent="0.3">
      <c r="L1107">
        <v>15000</v>
      </c>
    </row>
    <row r="1108" spans="12:12" x14ac:dyDescent="0.3">
      <c r="L1108">
        <v>15000</v>
      </c>
    </row>
    <row r="1109" spans="12:12" x14ac:dyDescent="0.3">
      <c r="L1109">
        <v>15000</v>
      </c>
    </row>
    <row r="1110" spans="12:12" x14ac:dyDescent="0.3">
      <c r="L1110">
        <v>15000</v>
      </c>
    </row>
    <row r="1111" spans="12:12" x14ac:dyDescent="0.3">
      <c r="L1111">
        <v>15000</v>
      </c>
    </row>
    <row r="1112" spans="12:12" x14ac:dyDescent="0.3">
      <c r="L1112">
        <v>15000</v>
      </c>
    </row>
    <row r="1113" spans="12:12" x14ac:dyDescent="0.3">
      <c r="L1113">
        <v>15000</v>
      </c>
    </row>
    <row r="1114" spans="12:12" x14ac:dyDescent="0.3">
      <c r="L1114">
        <v>15000</v>
      </c>
    </row>
    <row r="1115" spans="12:12" x14ac:dyDescent="0.3">
      <c r="L1115">
        <v>15000</v>
      </c>
    </row>
    <row r="1116" spans="12:12" x14ac:dyDescent="0.3">
      <c r="L1116">
        <v>15000</v>
      </c>
    </row>
    <row r="1117" spans="12:12" x14ac:dyDescent="0.3">
      <c r="L1117">
        <v>15000</v>
      </c>
    </row>
    <row r="1118" spans="12:12" x14ac:dyDescent="0.3">
      <c r="L1118">
        <v>15000</v>
      </c>
    </row>
    <row r="1119" spans="12:12" x14ac:dyDescent="0.3">
      <c r="L1119">
        <v>15000</v>
      </c>
    </row>
    <row r="1120" spans="12:12" x14ac:dyDescent="0.3">
      <c r="L1120">
        <v>15000</v>
      </c>
    </row>
    <row r="1121" spans="12:12" x14ac:dyDescent="0.3">
      <c r="L1121">
        <v>15000</v>
      </c>
    </row>
    <row r="1122" spans="12:12" x14ac:dyDescent="0.3">
      <c r="L1122">
        <v>15000</v>
      </c>
    </row>
    <row r="1123" spans="12:12" x14ac:dyDescent="0.3">
      <c r="L1123">
        <v>15000</v>
      </c>
    </row>
    <row r="1124" spans="12:12" x14ac:dyDescent="0.3">
      <c r="L1124">
        <v>15000</v>
      </c>
    </row>
    <row r="1125" spans="12:12" x14ac:dyDescent="0.3">
      <c r="L1125">
        <v>15000</v>
      </c>
    </row>
    <row r="1126" spans="12:12" x14ac:dyDescent="0.3">
      <c r="L1126">
        <v>15000</v>
      </c>
    </row>
    <row r="1127" spans="12:12" x14ac:dyDescent="0.3">
      <c r="L1127">
        <v>15000</v>
      </c>
    </row>
    <row r="1128" spans="12:12" x14ac:dyDescent="0.3">
      <c r="L1128">
        <v>15000</v>
      </c>
    </row>
    <row r="1129" spans="12:12" x14ac:dyDescent="0.3">
      <c r="L1129">
        <v>15000</v>
      </c>
    </row>
    <row r="1130" spans="12:12" x14ac:dyDescent="0.3">
      <c r="L1130">
        <v>15000</v>
      </c>
    </row>
    <row r="1131" spans="12:12" x14ac:dyDescent="0.3">
      <c r="L1131">
        <v>15000</v>
      </c>
    </row>
    <row r="1132" spans="12:12" x14ac:dyDescent="0.3">
      <c r="L1132">
        <v>15000</v>
      </c>
    </row>
    <row r="1133" spans="12:12" x14ac:dyDescent="0.3">
      <c r="L1133">
        <v>15000</v>
      </c>
    </row>
    <row r="1134" spans="12:12" x14ac:dyDescent="0.3">
      <c r="L1134">
        <v>15000</v>
      </c>
    </row>
    <row r="1135" spans="12:12" x14ac:dyDescent="0.3">
      <c r="L1135">
        <v>15000</v>
      </c>
    </row>
    <row r="1136" spans="12:12" x14ac:dyDescent="0.3">
      <c r="L1136">
        <v>15000</v>
      </c>
    </row>
    <row r="1137" spans="12:12" x14ac:dyDescent="0.3">
      <c r="L1137">
        <v>15000</v>
      </c>
    </row>
    <row r="1138" spans="12:12" x14ac:dyDescent="0.3">
      <c r="L1138">
        <v>15000</v>
      </c>
    </row>
    <row r="1139" spans="12:12" x14ac:dyDescent="0.3">
      <c r="L1139">
        <v>15000</v>
      </c>
    </row>
    <row r="1140" spans="12:12" x14ac:dyDescent="0.3">
      <c r="L1140">
        <v>15000</v>
      </c>
    </row>
    <row r="1141" spans="12:12" x14ac:dyDescent="0.3">
      <c r="L1141">
        <v>15000</v>
      </c>
    </row>
    <row r="1142" spans="12:12" x14ac:dyDescent="0.3">
      <c r="L1142">
        <v>15000</v>
      </c>
    </row>
    <row r="1143" spans="12:12" x14ac:dyDescent="0.3">
      <c r="L1143">
        <v>15000</v>
      </c>
    </row>
    <row r="1144" spans="12:12" x14ac:dyDescent="0.3">
      <c r="L1144">
        <v>15000</v>
      </c>
    </row>
    <row r="1145" spans="12:12" x14ac:dyDescent="0.3">
      <c r="L1145">
        <v>15000</v>
      </c>
    </row>
    <row r="1146" spans="12:12" x14ac:dyDescent="0.3">
      <c r="L1146">
        <v>15000</v>
      </c>
    </row>
    <row r="1147" spans="12:12" x14ac:dyDescent="0.3">
      <c r="L1147">
        <v>14920</v>
      </c>
    </row>
    <row r="1148" spans="12:12" x14ac:dyDescent="0.3">
      <c r="L1148">
        <v>14500</v>
      </c>
    </row>
    <row r="1149" spans="12:12" x14ac:dyDescent="0.3">
      <c r="L1149">
        <v>14500</v>
      </c>
    </row>
    <row r="1150" spans="12:12" x14ac:dyDescent="0.3">
      <c r="L1150">
        <v>14500</v>
      </c>
    </row>
    <row r="1151" spans="12:12" x14ac:dyDescent="0.3">
      <c r="L1151">
        <v>14500</v>
      </c>
    </row>
    <row r="1152" spans="12:12" x14ac:dyDescent="0.3">
      <c r="L1152">
        <v>14440</v>
      </c>
    </row>
    <row r="1153" spans="12:12" x14ac:dyDescent="0.3">
      <c r="L1153">
        <v>14000</v>
      </c>
    </row>
    <row r="1154" spans="12:12" x14ac:dyDescent="0.3">
      <c r="L1154">
        <v>14000</v>
      </c>
    </row>
    <row r="1155" spans="12:12" x14ac:dyDescent="0.3">
      <c r="L1155">
        <v>14000</v>
      </c>
    </row>
    <row r="1156" spans="12:12" x14ac:dyDescent="0.3">
      <c r="L1156">
        <v>14000</v>
      </c>
    </row>
    <row r="1157" spans="12:12" x14ac:dyDescent="0.3">
      <c r="L1157">
        <v>14000</v>
      </c>
    </row>
    <row r="1158" spans="12:12" x14ac:dyDescent="0.3">
      <c r="L1158">
        <v>14000</v>
      </c>
    </row>
    <row r="1159" spans="12:12" x14ac:dyDescent="0.3">
      <c r="L1159">
        <v>14000</v>
      </c>
    </row>
    <row r="1160" spans="12:12" x14ac:dyDescent="0.3">
      <c r="L1160">
        <v>14000</v>
      </c>
    </row>
    <row r="1161" spans="12:12" x14ac:dyDescent="0.3">
      <c r="L1161">
        <v>14000</v>
      </c>
    </row>
    <row r="1162" spans="12:12" x14ac:dyDescent="0.3">
      <c r="L1162">
        <v>14000</v>
      </c>
    </row>
    <row r="1163" spans="12:12" x14ac:dyDescent="0.3">
      <c r="L1163">
        <v>14000</v>
      </c>
    </row>
    <row r="1164" spans="12:12" x14ac:dyDescent="0.3">
      <c r="L1164">
        <v>14000</v>
      </c>
    </row>
    <row r="1165" spans="12:12" x14ac:dyDescent="0.3">
      <c r="L1165">
        <v>14000</v>
      </c>
    </row>
    <row r="1166" spans="12:12" x14ac:dyDescent="0.3">
      <c r="L1166">
        <v>13803</v>
      </c>
    </row>
    <row r="1167" spans="12:12" x14ac:dyDescent="0.3">
      <c r="L1167">
        <v>13500</v>
      </c>
    </row>
    <row r="1168" spans="12:12" x14ac:dyDescent="0.3">
      <c r="L1168">
        <v>13111</v>
      </c>
    </row>
    <row r="1169" spans="12:12" x14ac:dyDescent="0.3">
      <c r="L1169">
        <v>13000</v>
      </c>
    </row>
    <row r="1170" spans="12:12" x14ac:dyDescent="0.3">
      <c r="L1170">
        <v>13000</v>
      </c>
    </row>
    <row r="1171" spans="12:12" x14ac:dyDescent="0.3">
      <c r="L1171">
        <v>13000</v>
      </c>
    </row>
    <row r="1172" spans="12:12" x14ac:dyDescent="0.3">
      <c r="L1172">
        <v>13000</v>
      </c>
    </row>
    <row r="1173" spans="12:12" x14ac:dyDescent="0.3">
      <c r="L1173">
        <v>13000</v>
      </c>
    </row>
    <row r="1174" spans="12:12" x14ac:dyDescent="0.3">
      <c r="L1174">
        <v>13000</v>
      </c>
    </row>
    <row r="1175" spans="12:12" x14ac:dyDescent="0.3">
      <c r="L1175">
        <v>13000</v>
      </c>
    </row>
    <row r="1176" spans="12:12" x14ac:dyDescent="0.3">
      <c r="L1176">
        <v>13000</v>
      </c>
    </row>
    <row r="1177" spans="12:12" x14ac:dyDescent="0.3">
      <c r="L1177">
        <v>13000</v>
      </c>
    </row>
    <row r="1178" spans="12:12" x14ac:dyDescent="0.3">
      <c r="L1178">
        <v>13000</v>
      </c>
    </row>
    <row r="1179" spans="12:12" x14ac:dyDescent="0.3">
      <c r="L1179">
        <v>13000</v>
      </c>
    </row>
    <row r="1180" spans="12:12" x14ac:dyDescent="0.3">
      <c r="L1180">
        <v>13000</v>
      </c>
    </row>
    <row r="1181" spans="12:12" x14ac:dyDescent="0.3">
      <c r="L1181">
        <v>13000</v>
      </c>
    </row>
    <row r="1182" spans="12:12" x14ac:dyDescent="0.3">
      <c r="L1182">
        <v>13000</v>
      </c>
    </row>
    <row r="1183" spans="12:12" x14ac:dyDescent="0.3">
      <c r="L1183">
        <v>13000</v>
      </c>
    </row>
    <row r="1184" spans="12:12" x14ac:dyDescent="0.3">
      <c r="L1184">
        <v>12999</v>
      </c>
    </row>
    <row r="1185" spans="12:12" x14ac:dyDescent="0.3">
      <c r="L1185">
        <v>12800</v>
      </c>
    </row>
    <row r="1186" spans="12:12" x14ac:dyDescent="0.3">
      <c r="L1186">
        <v>12700</v>
      </c>
    </row>
    <row r="1187" spans="12:12" x14ac:dyDescent="0.3">
      <c r="L1187">
        <v>12700</v>
      </c>
    </row>
    <row r="1188" spans="12:12" x14ac:dyDescent="0.3">
      <c r="L1188">
        <v>12516</v>
      </c>
    </row>
    <row r="1189" spans="12:12" x14ac:dyDescent="0.3">
      <c r="L1189">
        <v>12500</v>
      </c>
    </row>
    <row r="1190" spans="12:12" x14ac:dyDescent="0.3">
      <c r="L1190">
        <v>12500</v>
      </c>
    </row>
    <row r="1191" spans="12:12" x14ac:dyDescent="0.3">
      <c r="L1191">
        <v>12500</v>
      </c>
    </row>
    <row r="1192" spans="12:12" x14ac:dyDescent="0.3">
      <c r="L1192">
        <v>12500</v>
      </c>
    </row>
    <row r="1193" spans="12:12" x14ac:dyDescent="0.3">
      <c r="L1193">
        <v>12500</v>
      </c>
    </row>
    <row r="1194" spans="12:12" x14ac:dyDescent="0.3">
      <c r="L1194">
        <v>12500</v>
      </c>
    </row>
    <row r="1195" spans="12:12" x14ac:dyDescent="0.3">
      <c r="L1195">
        <v>12500</v>
      </c>
    </row>
    <row r="1196" spans="12:12" x14ac:dyDescent="0.3">
      <c r="L1196">
        <v>12500</v>
      </c>
    </row>
    <row r="1197" spans="12:12" x14ac:dyDescent="0.3">
      <c r="L1197">
        <v>12500</v>
      </c>
    </row>
    <row r="1198" spans="12:12" x14ac:dyDescent="0.3">
      <c r="L1198">
        <v>12500</v>
      </c>
    </row>
    <row r="1199" spans="12:12" x14ac:dyDescent="0.3">
      <c r="L1199">
        <v>12444</v>
      </c>
    </row>
    <row r="1200" spans="12:12" x14ac:dyDescent="0.3">
      <c r="L1200">
        <v>12200</v>
      </c>
    </row>
    <row r="1201" spans="12:12" x14ac:dyDescent="0.3">
      <c r="L1201">
        <v>12100</v>
      </c>
    </row>
    <row r="1202" spans="12:12" x14ac:dyDescent="0.3">
      <c r="L1202">
        <v>12001</v>
      </c>
    </row>
    <row r="1203" spans="12:12" x14ac:dyDescent="0.3">
      <c r="L1203">
        <v>12000</v>
      </c>
    </row>
    <row r="1204" spans="12:12" x14ac:dyDescent="0.3">
      <c r="L1204">
        <v>12000</v>
      </c>
    </row>
    <row r="1205" spans="12:12" x14ac:dyDescent="0.3">
      <c r="L1205">
        <v>12000</v>
      </c>
    </row>
    <row r="1206" spans="12:12" x14ac:dyDescent="0.3">
      <c r="L1206">
        <v>12000</v>
      </c>
    </row>
    <row r="1207" spans="12:12" x14ac:dyDescent="0.3">
      <c r="L1207">
        <v>12000</v>
      </c>
    </row>
    <row r="1208" spans="12:12" x14ac:dyDescent="0.3">
      <c r="L1208">
        <v>12000</v>
      </c>
    </row>
    <row r="1209" spans="12:12" x14ac:dyDescent="0.3">
      <c r="L1209">
        <v>12000</v>
      </c>
    </row>
    <row r="1210" spans="12:12" x14ac:dyDescent="0.3">
      <c r="L1210">
        <v>12000</v>
      </c>
    </row>
    <row r="1211" spans="12:12" x14ac:dyDescent="0.3">
      <c r="L1211">
        <v>12000</v>
      </c>
    </row>
    <row r="1212" spans="12:12" x14ac:dyDescent="0.3">
      <c r="L1212">
        <v>12000</v>
      </c>
    </row>
    <row r="1213" spans="12:12" x14ac:dyDescent="0.3">
      <c r="L1213">
        <v>12000</v>
      </c>
    </row>
    <row r="1214" spans="12:12" x14ac:dyDescent="0.3">
      <c r="L1214">
        <v>12000</v>
      </c>
    </row>
    <row r="1215" spans="12:12" x14ac:dyDescent="0.3">
      <c r="L1215">
        <v>12000</v>
      </c>
    </row>
    <row r="1216" spans="12:12" x14ac:dyDescent="0.3">
      <c r="L1216">
        <v>12000</v>
      </c>
    </row>
    <row r="1217" spans="12:12" x14ac:dyDescent="0.3">
      <c r="L1217">
        <v>12000</v>
      </c>
    </row>
    <row r="1218" spans="12:12" x14ac:dyDescent="0.3">
      <c r="L1218">
        <v>12000</v>
      </c>
    </row>
    <row r="1219" spans="12:12" x14ac:dyDescent="0.3">
      <c r="L1219">
        <v>12000</v>
      </c>
    </row>
    <row r="1220" spans="12:12" x14ac:dyDescent="0.3">
      <c r="L1220">
        <v>12000</v>
      </c>
    </row>
    <row r="1221" spans="12:12" x14ac:dyDescent="0.3">
      <c r="L1221">
        <v>12000</v>
      </c>
    </row>
    <row r="1222" spans="12:12" x14ac:dyDescent="0.3">
      <c r="L1222">
        <v>12000</v>
      </c>
    </row>
    <row r="1223" spans="12:12" x14ac:dyDescent="0.3">
      <c r="L1223">
        <v>12000</v>
      </c>
    </row>
    <row r="1224" spans="12:12" x14ac:dyDescent="0.3">
      <c r="L1224">
        <v>12000</v>
      </c>
    </row>
    <row r="1225" spans="12:12" x14ac:dyDescent="0.3">
      <c r="L1225">
        <v>12000</v>
      </c>
    </row>
    <row r="1226" spans="12:12" x14ac:dyDescent="0.3">
      <c r="L1226">
        <v>12000</v>
      </c>
    </row>
    <row r="1227" spans="12:12" x14ac:dyDescent="0.3">
      <c r="L1227">
        <v>12000</v>
      </c>
    </row>
    <row r="1228" spans="12:12" x14ac:dyDescent="0.3">
      <c r="L1228">
        <v>12000</v>
      </c>
    </row>
    <row r="1229" spans="12:12" x14ac:dyDescent="0.3">
      <c r="L1229">
        <v>12000</v>
      </c>
    </row>
    <row r="1230" spans="12:12" x14ac:dyDescent="0.3">
      <c r="L1230">
        <v>12000</v>
      </c>
    </row>
    <row r="1231" spans="12:12" x14ac:dyDescent="0.3">
      <c r="L1231">
        <v>12000</v>
      </c>
    </row>
    <row r="1232" spans="12:12" x14ac:dyDescent="0.3">
      <c r="L1232">
        <v>12000</v>
      </c>
    </row>
    <row r="1233" spans="12:12" x14ac:dyDescent="0.3">
      <c r="L1233">
        <v>12000</v>
      </c>
    </row>
    <row r="1234" spans="12:12" x14ac:dyDescent="0.3">
      <c r="L1234">
        <v>12000</v>
      </c>
    </row>
    <row r="1235" spans="12:12" x14ac:dyDescent="0.3">
      <c r="L1235">
        <v>12000</v>
      </c>
    </row>
    <row r="1236" spans="12:12" x14ac:dyDescent="0.3">
      <c r="L1236">
        <v>12000</v>
      </c>
    </row>
    <row r="1237" spans="12:12" x14ac:dyDescent="0.3">
      <c r="L1237">
        <v>12000</v>
      </c>
    </row>
    <row r="1238" spans="12:12" x14ac:dyDescent="0.3">
      <c r="L1238">
        <v>12000</v>
      </c>
    </row>
    <row r="1239" spans="12:12" x14ac:dyDescent="0.3">
      <c r="L1239">
        <v>12000</v>
      </c>
    </row>
    <row r="1240" spans="12:12" x14ac:dyDescent="0.3">
      <c r="L1240">
        <v>12000</v>
      </c>
    </row>
    <row r="1241" spans="12:12" x14ac:dyDescent="0.3">
      <c r="L1241">
        <v>12000</v>
      </c>
    </row>
    <row r="1242" spans="12:12" x14ac:dyDescent="0.3">
      <c r="L1242">
        <v>12000</v>
      </c>
    </row>
    <row r="1243" spans="12:12" x14ac:dyDescent="0.3">
      <c r="L1243">
        <v>12000</v>
      </c>
    </row>
    <row r="1244" spans="12:12" x14ac:dyDescent="0.3">
      <c r="L1244">
        <v>12000</v>
      </c>
    </row>
    <row r="1245" spans="12:12" x14ac:dyDescent="0.3">
      <c r="L1245">
        <v>12000</v>
      </c>
    </row>
    <row r="1246" spans="12:12" x14ac:dyDescent="0.3">
      <c r="L1246">
        <v>12000</v>
      </c>
    </row>
    <row r="1247" spans="12:12" x14ac:dyDescent="0.3">
      <c r="L1247">
        <v>12000</v>
      </c>
    </row>
    <row r="1248" spans="12:12" x14ac:dyDescent="0.3">
      <c r="L1248">
        <v>12000</v>
      </c>
    </row>
    <row r="1249" spans="12:12" x14ac:dyDescent="0.3">
      <c r="L1249">
        <v>12000</v>
      </c>
    </row>
    <row r="1250" spans="12:12" x14ac:dyDescent="0.3">
      <c r="L1250">
        <v>12000</v>
      </c>
    </row>
    <row r="1251" spans="12:12" x14ac:dyDescent="0.3">
      <c r="L1251">
        <v>12000</v>
      </c>
    </row>
    <row r="1252" spans="12:12" x14ac:dyDescent="0.3">
      <c r="L1252">
        <v>12000</v>
      </c>
    </row>
    <row r="1253" spans="12:12" x14ac:dyDescent="0.3">
      <c r="L1253">
        <v>12000</v>
      </c>
    </row>
    <row r="1254" spans="12:12" x14ac:dyDescent="0.3">
      <c r="L1254">
        <v>12000</v>
      </c>
    </row>
    <row r="1255" spans="12:12" x14ac:dyDescent="0.3">
      <c r="L1255">
        <v>12000</v>
      </c>
    </row>
    <row r="1256" spans="12:12" x14ac:dyDescent="0.3">
      <c r="L1256">
        <v>12000</v>
      </c>
    </row>
    <row r="1257" spans="12:12" x14ac:dyDescent="0.3">
      <c r="L1257">
        <v>11999</v>
      </c>
    </row>
    <row r="1258" spans="12:12" x14ac:dyDescent="0.3">
      <c r="L1258">
        <v>11737</v>
      </c>
    </row>
    <row r="1259" spans="12:12" x14ac:dyDescent="0.3">
      <c r="L1259">
        <v>11500</v>
      </c>
    </row>
    <row r="1260" spans="12:12" x14ac:dyDescent="0.3">
      <c r="L1260">
        <v>11500</v>
      </c>
    </row>
    <row r="1261" spans="12:12" x14ac:dyDescent="0.3">
      <c r="L1261">
        <v>11500</v>
      </c>
    </row>
    <row r="1262" spans="12:12" x14ac:dyDescent="0.3">
      <c r="L1262">
        <v>11260</v>
      </c>
    </row>
    <row r="1263" spans="12:12" x14ac:dyDescent="0.3">
      <c r="L1263">
        <v>11200</v>
      </c>
    </row>
    <row r="1264" spans="12:12" x14ac:dyDescent="0.3">
      <c r="L1264">
        <v>11180</v>
      </c>
    </row>
    <row r="1265" spans="12:12" x14ac:dyDescent="0.3">
      <c r="L1265">
        <v>11140</v>
      </c>
    </row>
    <row r="1266" spans="12:12" x14ac:dyDescent="0.3">
      <c r="L1266">
        <v>11000</v>
      </c>
    </row>
    <row r="1267" spans="12:12" x14ac:dyDescent="0.3">
      <c r="L1267">
        <v>11000</v>
      </c>
    </row>
    <row r="1268" spans="12:12" x14ac:dyDescent="0.3">
      <c r="L1268">
        <v>11000</v>
      </c>
    </row>
    <row r="1269" spans="12:12" x14ac:dyDescent="0.3">
      <c r="L1269">
        <v>11000</v>
      </c>
    </row>
    <row r="1270" spans="12:12" x14ac:dyDescent="0.3">
      <c r="L1270">
        <v>11000</v>
      </c>
    </row>
    <row r="1271" spans="12:12" x14ac:dyDescent="0.3">
      <c r="L1271">
        <v>11000</v>
      </c>
    </row>
    <row r="1272" spans="12:12" x14ac:dyDescent="0.3">
      <c r="L1272">
        <v>11000</v>
      </c>
    </row>
    <row r="1273" spans="12:12" x14ac:dyDescent="0.3">
      <c r="L1273">
        <v>11000</v>
      </c>
    </row>
    <row r="1274" spans="12:12" x14ac:dyDescent="0.3">
      <c r="L1274">
        <v>11000</v>
      </c>
    </row>
    <row r="1275" spans="12:12" x14ac:dyDescent="0.3">
      <c r="L1275">
        <v>10600</v>
      </c>
    </row>
    <row r="1276" spans="12:12" x14ac:dyDescent="0.3">
      <c r="L1276">
        <v>10557</v>
      </c>
    </row>
    <row r="1277" spans="12:12" x14ac:dyDescent="0.3">
      <c r="L1277">
        <v>10500</v>
      </c>
    </row>
    <row r="1278" spans="12:12" x14ac:dyDescent="0.3">
      <c r="L1278">
        <v>10500</v>
      </c>
    </row>
    <row r="1279" spans="12:12" x14ac:dyDescent="0.3">
      <c r="L1279">
        <v>10500</v>
      </c>
    </row>
    <row r="1280" spans="12:12" x14ac:dyDescent="0.3">
      <c r="L1280">
        <v>10500</v>
      </c>
    </row>
    <row r="1281" spans="12:12" x14ac:dyDescent="0.3">
      <c r="L1281">
        <v>10500</v>
      </c>
    </row>
    <row r="1282" spans="12:12" x14ac:dyDescent="0.3">
      <c r="L1282">
        <v>10500</v>
      </c>
    </row>
    <row r="1283" spans="12:12" x14ac:dyDescent="0.3">
      <c r="L1283">
        <v>10275</v>
      </c>
    </row>
    <row r="1284" spans="12:12" x14ac:dyDescent="0.3">
      <c r="L1284">
        <v>10115</v>
      </c>
    </row>
    <row r="1285" spans="12:12" x14ac:dyDescent="0.3">
      <c r="L1285">
        <v>10050</v>
      </c>
    </row>
    <row r="1286" spans="12:12" x14ac:dyDescent="0.3">
      <c r="L1286">
        <v>10000</v>
      </c>
    </row>
    <row r="1287" spans="12:12" x14ac:dyDescent="0.3">
      <c r="L1287">
        <v>10000</v>
      </c>
    </row>
    <row r="1288" spans="12:12" x14ac:dyDescent="0.3">
      <c r="L1288">
        <v>10000</v>
      </c>
    </row>
    <row r="1289" spans="12:12" x14ac:dyDescent="0.3">
      <c r="L1289">
        <v>10000</v>
      </c>
    </row>
    <row r="1290" spans="12:12" x14ac:dyDescent="0.3">
      <c r="L1290">
        <v>10000</v>
      </c>
    </row>
    <row r="1291" spans="12:12" x14ac:dyDescent="0.3">
      <c r="L1291">
        <v>10000</v>
      </c>
    </row>
    <row r="1292" spans="12:12" x14ac:dyDescent="0.3">
      <c r="L1292">
        <v>10000</v>
      </c>
    </row>
    <row r="1293" spans="12:12" x14ac:dyDescent="0.3">
      <c r="L1293">
        <v>10000</v>
      </c>
    </row>
    <row r="1294" spans="12:12" x14ac:dyDescent="0.3">
      <c r="L1294">
        <v>10000</v>
      </c>
    </row>
    <row r="1295" spans="12:12" x14ac:dyDescent="0.3">
      <c r="L1295">
        <v>10000</v>
      </c>
    </row>
    <row r="1296" spans="12:12" x14ac:dyDescent="0.3">
      <c r="L1296">
        <v>10000</v>
      </c>
    </row>
    <row r="1297" spans="12:12" x14ac:dyDescent="0.3">
      <c r="L1297">
        <v>10000</v>
      </c>
    </row>
    <row r="1298" spans="12:12" x14ac:dyDescent="0.3">
      <c r="L1298">
        <v>10000</v>
      </c>
    </row>
    <row r="1299" spans="12:12" x14ac:dyDescent="0.3">
      <c r="L1299">
        <v>10000</v>
      </c>
    </row>
    <row r="1300" spans="12:12" x14ac:dyDescent="0.3">
      <c r="L1300">
        <v>10000</v>
      </c>
    </row>
    <row r="1301" spans="12:12" x14ac:dyDescent="0.3">
      <c r="L1301">
        <v>10000</v>
      </c>
    </row>
    <row r="1302" spans="12:12" x14ac:dyDescent="0.3">
      <c r="L1302">
        <v>10000</v>
      </c>
    </row>
    <row r="1303" spans="12:12" x14ac:dyDescent="0.3">
      <c r="L1303">
        <v>10000</v>
      </c>
    </row>
    <row r="1304" spans="12:12" x14ac:dyDescent="0.3">
      <c r="L1304">
        <v>10000</v>
      </c>
    </row>
    <row r="1305" spans="12:12" x14ac:dyDescent="0.3">
      <c r="L1305">
        <v>10000</v>
      </c>
    </row>
    <row r="1306" spans="12:12" x14ac:dyDescent="0.3">
      <c r="L1306">
        <v>10000</v>
      </c>
    </row>
    <row r="1307" spans="12:12" x14ac:dyDescent="0.3">
      <c r="L1307">
        <v>10000</v>
      </c>
    </row>
    <row r="1308" spans="12:12" x14ac:dyDescent="0.3">
      <c r="L1308">
        <v>10000</v>
      </c>
    </row>
    <row r="1309" spans="12:12" x14ac:dyDescent="0.3">
      <c r="L1309">
        <v>10000</v>
      </c>
    </row>
    <row r="1310" spans="12:12" x14ac:dyDescent="0.3">
      <c r="L1310">
        <v>10000</v>
      </c>
    </row>
    <row r="1311" spans="12:12" x14ac:dyDescent="0.3">
      <c r="L1311">
        <v>10000</v>
      </c>
    </row>
    <row r="1312" spans="12:12" x14ac:dyDescent="0.3">
      <c r="L1312">
        <v>10000</v>
      </c>
    </row>
    <row r="1313" spans="12:12" x14ac:dyDescent="0.3">
      <c r="L1313">
        <v>10000</v>
      </c>
    </row>
    <row r="1314" spans="12:12" x14ac:dyDescent="0.3">
      <c r="L1314">
        <v>10000</v>
      </c>
    </row>
    <row r="1315" spans="12:12" x14ac:dyDescent="0.3">
      <c r="L1315">
        <v>10000</v>
      </c>
    </row>
    <row r="1316" spans="12:12" x14ac:dyDescent="0.3">
      <c r="L1316">
        <v>10000</v>
      </c>
    </row>
    <row r="1317" spans="12:12" x14ac:dyDescent="0.3">
      <c r="L1317">
        <v>10000</v>
      </c>
    </row>
    <row r="1318" spans="12:12" x14ac:dyDescent="0.3">
      <c r="L1318">
        <v>10000</v>
      </c>
    </row>
    <row r="1319" spans="12:12" x14ac:dyDescent="0.3">
      <c r="L1319">
        <v>10000</v>
      </c>
    </row>
    <row r="1320" spans="12:12" x14ac:dyDescent="0.3">
      <c r="L1320">
        <v>10000</v>
      </c>
    </row>
    <row r="1321" spans="12:12" x14ac:dyDescent="0.3">
      <c r="L1321">
        <v>10000</v>
      </c>
    </row>
    <row r="1322" spans="12:12" x14ac:dyDescent="0.3">
      <c r="L1322">
        <v>10000</v>
      </c>
    </row>
    <row r="1323" spans="12:12" x14ac:dyDescent="0.3">
      <c r="L1323">
        <v>10000</v>
      </c>
    </row>
    <row r="1324" spans="12:12" x14ac:dyDescent="0.3">
      <c r="L1324">
        <v>10000</v>
      </c>
    </row>
    <row r="1325" spans="12:12" x14ac:dyDescent="0.3">
      <c r="L1325">
        <v>10000</v>
      </c>
    </row>
    <row r="1326" spans="12:12" x14ac:dyDescent="0.3">
      <c r="L1326">
        <v>10000</v>
      </c>
    </row>
    <row r="1327" spans="12:12" x14ac:dyDescent="0.3">
      <c r="L1327">
        <v>10000</v>
      </c>
    </row>
    <row r="1328" spans="12:12" x14ac:dyDescent="0.3">
      <c r="L1328">
        <v>10000</v>
      </c>
    </row>
    <row r="1329" spans="12:12" x14ac:dyDescent="0.3">
      <c r="L1329">
        <v>10000</v>
      </c>
    </row>
    <row r="1330" spans="12:12" x14ac:dyDescent="0.3">
      <c r="L1330">
        <v>10000</v>
      </c>
    </row>
    <row r="1331" spans="12:12" x14ac:dyDescent="0.3">
      <c r="L1331">
        <v>10000</v>
      </c>
    </row>
    <row r="1332" spans="12:12" x14ac:dyDescent="0.3">
      <c r="L1332">
        <v>10000</v>
      </c>
    </row>
    <row r="1333" spans="12:12" x14ac:dyDescent="0.3">
      <c r="L1333">
        <v>10000</v>
      </c>
    </row>
    <row r="1334" spans="12:12" x14ac:dyDescent="0.3">
      <c r="L1334">
        <v>10000</v>
      </c>
    </row>
    <row r="1335" spans="12:12" x14ac:dyDescent="0.3">
      <c r="L1335">
        <v>10000</v>
      </c>
    </row>
    <row r="1336" spans="12:12" x14ac:dyDescent="0.3">
      <c r="L1336">
        <v>10000</v>
      </c>
    </row>
    <row r="1337" spans="12:12" x14ac:dyDescent="0.3">
      <c r="L1337">
        <v>10000</v>
      </c>
    </row>
    <row r="1338" spans="12:12" x14ac:dyDescent="0.3">
      <c r="L1338">
        <v>10000</v>
      </c>
    </row>
    <row r="1339" spans="12:12" x14ac:dyDescent="0.3">
      <c r="L1339">
        <v>10000</v>
      </c>
    </row>
    <row r="1340" spans="12:12" x14ac:dyDescent="0.3">
      <c r="L1340">
        <v>10000</v>
      </c>
    </row>
    <row r="1341" spans="12:12" x14ac:dyDescent="0.3">
      <c r="L1341">
        <v>10000</v>
      </c>
    </row>
    <row r="1342" spans="12:12" x14ac:dyDescent="0.3">
      <c r="L1342">
        <v>10000</v>
      </c>
    </row>
    <row r="1343" spans="12:12" x14ac:dyDescent="0.3">
      <c r="L1343">
        <v>10000</v>
      </c>
    </row>
    <row r="1344" spans="12:12" x14ac:dyDescent="0.3">
      <c r="L1344">
        <v>10000</v>
      </c>
    </row>
    <row r="1345" spans="12:12" x14ac:dyDescent="0.3">
      <c r="L1345">
        <v>10000</v>
      </c>
    </row>
    <row r="1346" spans="12:12" x14ac:dyDescent="0.3">
      <c r="L1346">
        <v>10000</v>
      </c>
    </row>
    <row r="1347" spans="12:12" x14ac:dyDescent="0.3">
      <c r="L1347">
        <v>10000</v>
      </c>
    </row>
    <row r="1348" spans="12:12" x14ac:dyDescent="0.3">
      <c r="L1348">
        <v>10000</v>
      </c>
    </row>
    <row r="1349" spans="12:12" x14ac:dyDescent="0.3">
      <c r="L1349">
        <v>10000</v>
      </c>
    </row>
    <row r="1350" spans="12:12" x14ac:dyDescent="0.3">
      <c r="L1350">
        <v>10000</v>
      </c>
    </row>
    <row r="1351" spans="12:12" x14ac:dyDescent="0.3">
      <c r="L1351">
        <v>10000</v>
      </c>
    </row>
    <row r="1352" spans="12:12" x14ac:dyDescent="0.3">
      <c r="L1352">
        <v>10000</v>
      </c>
    </row>
    <row r="1353" spans="12:12" x14ac:dyDescent="0.3">
      <c r="L1353">
        <v>10000</v>
      </c>
    </row>
    <row r="1354" spans="12:12" x14ac:dyDescent="0.3">
      <c r="L1354">
        <v>10000</v>
      </c>
    </row>
    <row r="1355" spans="12:12" x14ac:dyDescent="0.3">
      <c r="L1355">
        <v>10000</v>
      </c>
    </row>
    <row r="1356" spans="12:12" x14ac:dyDescent="0.3">
      <c r="L1356">
        <v>10000</v>
      </c>
    </row>
    <row r="1357" spans="12:12" x14ac:dyDescent="0.3">
      <c r="L1357">
        <v>10000</v>
      </c>
    </row>
    <row r="1358" spans="12:12" x14ac:dyDescent="0.3">
      <c r="L1358">
        <v>10000</v>
      </c>
    </row>
    <row r="1359" spans="12:12" x14ac:dyDescent="0.3">
      <c r="L1359">
        <v>10000</v>
      </c>
    </row>
    <row r="1360" spans="12:12" x14ac:dyDescent="0.3">
      <c r="L1360">
        <v>10000</v>
      </c>
    </row>
    <row r="1361" spans="12:12" x14ac:dyDescent="0.3">
      <c r="L1361">
        <v>10000</v>
      </c>
    </row>
    <row r="1362" spans="12:12" x14ac:dyDescent="0.3">
      <c r="L1362">
        <v>10000</v>
      </c>
    </row>
    <row r="1363" spans="12:12" x14ac:dyDescent="0.3">
      <c r="L1363">
        <v>10000</v>
      </c>
    </row>
    <row r="1364" spans="12:12" x14ac:dyDescent="0.3">
      <c r="L1364">
        <v>10000</v>
      </c>
    </row>
    <row r="1365" spans="12:12" x14ac:dyDescent="0.3">
      <c r="L1365">
        <v>10000</v>
      </c>
    </row>
    <row r="1366" spans="12:12" x14ac:dyDescent="0.3">
      <c r="L1366">
        <v>10000</v>
      </c>
    </row>
    <row r="1367" spans="12:12" x14ac:dyDescent="0.3">
      <c r="L1367">
        <v>10000</v>
      </c>
    </row>
    <row r="1368" spans="12:12" x14ac:dyDescent="0.3">
      <c r="L1368">
        <v>10000</v>
      </c>
    </row>
    <row r="1369" spans="12:12" x14ac:dyDescent="0.3">
      <c r="L1369">
        <v>10000</v>
      </c>
    </row>
    <row r="1370" spans="12:12" x14ac:dyDescent="0.3">
      <c r="L1370">
        <v>10000</v>
      </c>
    </row>
    <row r="1371" spans="12:12" x14ac:dyDescent="0.3">
      <c r="L1371">
        <v>10000</v>
      </c>
    </row>
    <row r="1372" spans="12:12" x14ac:dyDescent="0.3">
      <c r="L1372">
        <v>10000</v>
      </c>
    </row>
    <row r="1373" spans="12:12" x14ac:dyDescent="0.3">
      <c r="L1373">
        <v>10000</v>
      </c>
    </row>
    <row r="1374" spans="12:12" x14ac:dyDescent="0.3">
      <c r="L1374">
        <v>10000</v>
      </c>
    </row>
    <row r="1375" spans="12:12" x14ac:dyDescent="0.3">
      <c r="L1375">
        <v>10000</v>
      </c>
    </row>
    <row r="1376" spans="12:12" x14ac:dyDescent="0.3">
      <c r="L1376">
        <v>10000</v>
      </c>
    </row>
    <row r="1377" spans="12:12" x14ac:dyDescent="0.3">
      <c r="L1377">
        <v>10000</v>
      </c>
    </row>
    <row r="1378" spans="12:12" x14ac:dyDescent="0.3">
      <c r="L1378">
        <v>10000</v>
      </c>
    </row>
    <row r="1379" spans="12:12" x14ac:dyDescent="0.3">
      <c r="L1379">
        <v>10000</v>
      </c>
    </row>
    <row r="1380" spans="12:12" x14ac:dyDescent="0.3">
      <c r="L1380">
        <v>10000</v>
      </c>
    </row>
    <row r="1381" spans="12:12" x14ac:dyDescent="0.3">
      <c r="L1381">
        <v>10000</v>
      </c>
    </row>
    <row r="1382" spans="12:12" x14ac:dyDescent="0.3">
      <c r="L1382">
        <v>10000</v>
      </c>
    </row>
    <row r="1383" spans="12:12" x14ac:dyDescent="0.3">
      <c r="L1383">
        <v>10000</v>
      </c>
    </row>
    <row r="1384" spans="12:12" x14ac:dyDescent="0.3">
      <c r="L1384">
        <v>10000</v>
      </c>
    </row>
    <row r="1385" spans="12:12" x14ac:dyDescent="0.3">
      <c r="L1385">
        <v>10000</v>
      </c>
    </row>
    <row r="1386" spans="12:12" x14ac:dyDescent="0.3">
      <c r="L1386">
        <v>10000</v>
      </c>
    </row>
    <row r="1387" spans="12:12" x14ac:dyDescent="0.3">
      <c r="L1387">
        <v>10000</v>
      </c>
    </row>
    <row r="1388" spans="12:12" x14ac:dyDescent="0.3">
      <c r="L1388">
        <v>10000</v>
      </c>
    </row>
    <row r="1389" spans="12:12" x14ac:dyDescent="0.3">
      <c r="L1389">
        <v>10000</v>
      </c>
    </row>
    <row r="1390" spans="12:12" x14ac:dyDescent="0.3">
      <c r="L1390">
        <v>10000</v>
      </c>
    </row>
    <row r="1391" spans="12:12" x14ac:dyDescent="0.3">
      <c r="L1391">
        <v>10000</v>
      </c>
    </row>
    <row r="1392" spans="12:12" x14ac:dyDescent="0.3">
      <c r="L1392">
        <v>10000</v>
      </c>
    </row>
    <row r="1393" spans="12:12" x14ac:dyDescent="0.3">
      <c r="L1393">
        <v>10000</v>
      </c>
    </row>
    <row r="1394" spans="12:12" x14ac:dyDescent="0.3">
      <c r="L1394">
        <v>10000</v>
      </c>
    </row>
    <row r="1395" spans="12:12" x14ac:dyDescent="0.3">
      <c r="L1395">
        <v>10000</v>
      </c>
    </row>
    <row r="1396" spans="12:12" x14ac:dyDescent="0.3">
      <c r="L1396">
        <v>10000</v>
      </c>
    </row>
    <row r="1397" spans="12:12" x14ac:dyDescent="0.3">
      <c r="L1397">
        <v>10000</v>
      </c>
    </row>
    <row r="1398" spans="12:12" x14ac:dyDescent="0.3">
      <c r="L1398">
        <v>10000</v>
      </c>
    </row>
    <row r="1399" spans="12:12" x14ac:dyDescent="0.3">
      <c r="L1399">
        <v>10000</v>
      </c>
    </row>
    <row r="1400" spans="12:12" x14ac:dyDescent="0.3">
      <c r="L1400">
        <v>10000</v>
      </c>
    </row>
    <row r="1401" spans="12:12" x14ac:dyDescent="0.3">
      <c r="L1401">
        <v>10000</v>
      </c>
    </row>
    <row r="1402" spans="12:12" x14ac:dyDescent="0.3">
      <c r="L1402">
        <v>10000</v>
      </c>
    </row>
    <row r="1403" spans="12:12" x14ac:dyDescent="0.3">
      <c r="L1403">
        <v>10000</v>
      </c>
    </row>
    <row r="1404" spans="12:12" x14ac:dyDescent="0.3">
      <c r="L1404">
        <v>10000</v>
      </c>
    </row>
    <row r="1405" spans="12:12" x14ac:dyDescent="0.3">
      <c r="L1405">
        <v>10000</v>
      </c>
    </row>
    <row r="1406" spans="12:12" x14ac:dyDescent="0.3">
      <c r="L1406">
        <v>10000</v>
      </c>
    </row>
    <row r="1407" spans="12:12" x14ac:dyDescent="0.3">
      <c r="L1407">
        <v>10000</v>
      </c>
    </row>
    <row r="1408" spans="12:12" x14ac:dyDescent="0.3">
      <c r="L1408">
        <v>10000</v>
      </c>
    </row>
    <row r="1409" spans="12:12" x14ac:dyDescent="0.3">
      <c r="L1409">
        <v>10000</v>
      </c>
    </row>
    <row r="1410" spans="12:12" x14ac:dyDescent="0.3">
      <c r="L1410">
        <v>10000</v>
      </c>
    </row>
    <row r="1411" spans="12:12" x14ac:dyDescent="0.3">
      <c r="L1411">
        <v>10000</v>
      </c>
    </row>
    <row r="1412" spans="12:12" x14ac:dyDescent="0.3">
      <c r="L1412">
        <v>10000</v>
      </c>
    </row>
    <row r="1413" spans="12:12" x14ac:dyDescent="0.3">
      <c r="L1413">
        <v>10000</v>
      </c>
    </row>
    <row r="1414" spans="12:12" x14ac:dyDescent="0.3">
      <c r="L1414">
        <v>10000</v>
      </c>
    </row>
    <row r="1415" spans="12:12" x14ac:dyDescent="0.3">
      <c r="L1415">
        <v>10000</v>
      </c>
    </row>
    <row r="1416" spans="12:12" x14ac:dyDescent="0.3">
      <c r="L1416">
        <v>10000</v>
      </c>
    </row>
    <row r="1417" spans="12:12" x14ac:dyDescent="0.3">
      <c r="L1417">
        <v>10000</v>
      </c>
    </row>
    <row r="1418" spans="12:12" x14ac:dyDescent="0.3">
      <c r="L1418">
        <v>10000</v>
      </c>
    </row>
    <row r="1419" spans="12:12" x14ac:dyDescent="0.3">
      <c r="L1419">
        <v>10000</v>
      </c>
    </row>
    <row r="1420" spans="12:12" x14ac:dyDescent="0.3">
      <c r="L1420">
        <v>10000</v>
      </c>
    </row>
    <row r="1421" spans="12:12" x14ac:dyDescent="0.3">
      <c r="L1421">
        <v>10000</v>
      </c>
    </row>
    <row r="1422" spans="12:12" x14ac:dyDescent="0.3">
      <c r="L1422">
        <v>10000</v>
      </c>
    </row>
    <row r="1423" spans="12:12" x14ac:dyDescent="0.3">
      <c r="L1423">
        <v>10000</v>
      </c>
    </row>
    <row r="1424" spans="12:12" x14ac:dyDescent="0.3">
      <c r="L1424">
        <v>10000</v>
      </c>
    </row>
    <row r="1425" spans="12:12" x14ac:dyDescent="0.3">
      <c r="L1425">
        <v>10000</v>
      </c>
    </row>
    <row r="1426" spans="12:12" x14ac:dyDescent="0.3">
      <c r="L1426">
        <v>10000</v>
      </c>
    </row>
    <row r="1427" spans="12:12" x14ac:dyDescent="0.3">
      <c r="L1427">
        <v>10000</v>
      </c>
    </row>
    <row r="1428" spans="12:12" x14ac:dyDescent="0.3">
      <c r="L1428">
        <v>10000</v>
      </c>
    </row>
    <row r="1429" spans="12:12" x14ac:dyDescent="0.3">
      <c r="L1429">
        <v>10000</v>
      </c>
    </row>
    <row r="1430" spans="12:12" x14ac:dyDescent="0.3">
      <c r="L1430">
        <v>10000</v>
      </c>
    </row>
    <row r="1431" spans="12:12" x14ac:dyDescent="0.3">
      <c r="L1431">
        <v>10000</v>
      </c>
    </row>
    <row r="1432" spans="12:12" x14ac:dyDescent="0.3">
      <c r="L1432">
        <v>10000</v>
      </c>
    </row>
    <row r="1433" spans="12:12" x14ac:dyDescent="0.3">
      <c r="L1433">
        <v>10000</v>
      </c>
    </row>
    <row r="1434" spans="12:12" x14ac:dyDescent="0.3">
      <c r="L1434">
        <v>10000</v>
      </c>
    </row>
    <row r="1435" spans="12:12" x14ac:dyDescent="0.3">
      <c r="L1435">
        <v>10000</v>
      </c>
    </row>
    <row r="1436" spans="12:12" x14ac:dyDescent="0.3">
      <c r="L1436">
        <v>10000</v>
      </c>
    </row>
    <row r="1437" spans="12:12" x14ac:dyDescent="0.3">
      <c r="L1437">
        <v>10000</v>
      </c>
    </row>
    <row r="1438" spans="12:12" x14ac:dyDescent="0.3">
      <c r="L1438">
        <v>10000</v>
      </c>
    </row>
    <row r="1439" spans="12:12" x14ac:dyDescent="0.3">
      <c r="L1439">
        <v>10000</v>
      </c>
    </row>
    <row r="1440" spans="12:12" x14ac:dyDescent="0.3">
      <c r="L1440">
        <v>10000</v>
      </c>
    </row>
    <row r="1441" spans="12:12" x14ac:dyDescent="0.3">
      <c r="L1441">
        <v>10000</v>
      </c>
    </row>
    <row r="1442" spans="12:12" x14ac:dyDescent="0.3">
      <c r="L1442">
        <v>10000</v>
      </c>
    </row>
    <row r="1443" spans="12:12" x14ac:dyDescent="0.3">
      <c r="L1443">
        <v>10000</v>
      </c>
    </row>
    <row r="1444" spans="12:12" x14ac:dyDescent="0.3">
      <c r="L1444">
        <v>10000</v>
      </c>
    </row>
    <row r="1445" spans="12:12" x14ac:dyDescent="0.3">
      <c r="L1445">
        <v>10000</v>
      </c>
    </row>
    <row r="1446" spans="12:12" x14ac:dyDescent="0.3">
      <c r="L1446">
        <v>10000</v>
      </c>
    </row>
    <row r="1447" spans="12:12" x14ac:dyDescent="0.3">
      <c r="L1447">
        <v>10000</v>
      </c>
    </row>
    <row r="1448" spans="12:12" x14ac:dyDescent="0.3">
      <c r="L1448">
        <v>10000</v>
      </c>
    </row>
    <row r="1449" spans="12:12" x14ac:dyDescent="0.3">
      <c r="L1449">
        <v>10000</v>
      </c>
    </row>
    <row r="1450" spans="12:12" x14ac:dyDescent="0.3">
      <c r="L1450">
        <v>10000</v>
      </c>
    </row>
    <row r="1451" spans="12:12" x14ac:dyDescent="0.3">
      <c r="L1451">
        <v>10000</v>
      </c>
    </row>
    <row r="1452" spans="12:12" x14ac:dyDescent="0.3">
      <c r="L1452">
        <v>10000</v>
      </c>
    </row>
    <row r="1453" spans="12:12" x14ac:dyDescent="0.3">
      <c r="L1453">
        <v>10000</v>
      </c>
    </row>
    <row r="1454" spans="12:12" x14ac:dyDescent="0.3">
      <c r="L1454">
        <v>10000</v>
      </c>
    </row>
    <row r="1455" spans="12:12" x14ac:dyDescent="0.3">
      <c r="L1455">
        <v>10000</v>
      </c>
    </row>
    <row r="1456" spans="12:12" x14ac:dyDescent="0.3">
      <c r="L1456">
        <v>10000</v>
      </c>
    </row>
    <row r="1457" spans="12:12" x14ac:dyDescent="0.3">
      <c r="L1457">
        <v>10000</v>
      </c>
    </row>
    <row r="1458" spans="12:12" x14ac:dyDescent="0.3">
      <c r="L1458">
        <v>10000</v>
      </c>
    </row>
    <row r="1459" spans="12:12" x14ac:dyDescent="0.3">
      <c r="L1459">
        <v>10000</v>
      </c>
    </row>
    <row r="1460" spans="12:12" x14ac:dyDescent="0.3">
      <c r="L1460">
        <v>10000</v>
      </c>
    </row>
    <row r="1461" spans="12:12" x14ac:dyDescent="0.3">
      <c r="L1461">
        <v>10000</v>
      </c>
    </row>
    <row r="1462" spans="12:12" x14ac:dyDescent="0.3">
      <c r="L1462">
        <v>10000</v>
      </c>
    </row>
    <row r="1463" spans="12:12" x14ac:dyDescent="0.3">
      <c r="L1463">
        <v>10000</v>
      </c>
    </row>
    <row r="1464" spans="12:12" x14ac:dyDescent="0.3">
      <c r="L1464">
        <v>10000</v>
      </c>
    </row>
    <row r="1465" spans="12:12" x14ac:dyDescent="0.3">
      <c r="L1465">
        <v>10000</v>
      </c>
    </row>
    <row r="1466" spans="12:12" x14ac:dyDescent="0.3">
      <c r="L1466">
        <v>10000</v>
      </c>
    </row>
    <row r="1467" spans="12:12" x14ac:dyDescent="0.3">
      <c r="L1467">
        <v>10000</v>
      </c>
    </row>
    <row r="1468" spans="12:12" x14ac:dyDescent="0.3">
      <c r="L1468">
        <v>10000</v>
      </c>
    </row>
    <row r="1469" spans="12:12" x14ac:dyDescent="0.3">
      <c r="L1469">
        <v>10000</v>
      </c>
    </row>
    <row r="1470" spans="12:12" x14ac:dyDescent="0.3">
      <c r="L1470">
        <v>10000</v>
      </c>
    </row>
    <row r="1471" spans="12:12" x14ac:dyDescent="0.3">
      <c r="L1471">
        <v>10000</v>
      </c>
    </row>
    <row r="1472" spans="12:12" x14ac:dyDescent="0.3">
      <c r="L1472">
        <v>10000</v>
      </c>
    </row>
    <row r="1473" spans="12:12" x14ac:dyDescent="0.3">
      <c r="L1473">
        <v>10000</v>
      </c>
    </row>
    <row r="1474" spans="12:12" x14ac:dyDescent="0.3">
      <c r="L1474">
        <v>10000</v>
      </c>
    </row>
    <row r="1475" spans="12:12" x14ac:dyDescent="0.3">
      <c r="L1475">
        <v>10000</v>
      </c>
    </row>
    <row r="1476" spans="12:12" x14ac:dyDescent="0.3">
      <c r="L1476">
        <v>10000</v>
      </c>
    </row>
    <row r="1477" spans="12:12" x14ac:dyDescent="0.3">
      <c r="L1477">
        <v>10000</v>
      </c>
    </row>
    <row r="1478" spans="12:12" x14ac:dyDescent="0.3">
      <c r="L1478">
        <v>10000</v>
      </c>
    </row>
    <row r="1479" spans="12:12" x14ac:dyDescent="0.3">
      <c r="L1479">
        <v>10000</v>
      </c>
    </row>
    <row r="1480" spans="12:12" x14ac:dyDescent="0.3">
      <c r="L1480">
        <v>10000</v>
      </c>
    </row>
    <row r="1481" spans="12:12" x14ac:dyDescent="0.3">
      <c r="L1481">
        <v>10000</v>
      </c>
    </row>
    <row r="1482" spans="12:12" x14ac:dyDescent="0.3">
      <c r="L1482">
        <v>10000</v>
      </c>
    </row>
    <row r="1483" spans="12:12" x14ac:dyDescent="0.3">
      <c r="L1483">
        <v>10000</v>
      </c>
    </row>
    <row r="1484" spans="12:12" x14ac:dyDescent="0.3">
      <c r="L1484">
        <v>10000</v>
      </c>
    </row>
    <row r="1485" spans="12:12" x14ac:dyDescent="0.3">
      <c r="L1485">
        <v>10000</v>
      </c>
    </row>
    <row r="1486" spans="12:12" x14ac:dyDescent="0.3">
      <c r="L1486">
        <v>10000</v>
      </c>
    </row>
    <row r="1487" spans="12:12" x14ac:dyDescent="0.3">
      <c r="L1487">
        <v>10000</v>
      </c>
    </row>
    <row r="1488" spans="12:12" x14ac:dyDescent="0.3">
      <c r="L1488">
        <v>10000</v>
      </c>
    </row>
    <row r="1489" spans="12:12" x14ac:dyDescent="0.3">
      <c r="L1489">
        <v>10000</v>
      </c>
    </row>
    <row r="1490" spans="12:12" x14ac:dyDescent="0.3">
      <c r="L1490">
        <v>10000</v>
      </c>
    </row>
    <row r="1491" spans="12:12" x14ac:dyDescent="0.3">
      <c r="L1491">
        <v>10000</v>
      </c>
    </row>
    <row r="1492" spans="12:12" x14ac:dyDescent="0.3">
      <c r="L1492">
        <v>10000</v>
      </c>
    </row>
    <row r="1493" spans="12:12" x14ac:dyDescent="0.3">
      <c r="L1493">
        <v>10000</v>
      </c>
    </row>
    <row r="1494" spans="12:12" x14ac:dyDescent="0.3">
      <c r="L1494">
        <v>10000</v>
      </c>
    </row>
    <row r="1495" spans="12:12" x14ac:dyDescent="0.3">
      <c r="L1495">
        <v>10000</v>
      </c>
    </row>
    <row r="1496" spans="12:12" x14ac:dyDescent="0.3">
      <c r="L1496">
        <v>10000</v>
      </c>
    </row>
    <row r="1497" spans="12:12" x14ac:dyDescent="0.3">
      <c r="L1497">
        <v>10000</v>
      </c>
    </row>
    <row r="1498" spans="12:12" x14ac:dyDescent="0.3">
      <c r="L1498">
        <v>10000</v>
      </c>
    </row>
    <row r="1499" spans="12:12" x14ac:dyDescent="0.3">
      <c r="L1499">
        <v>10000</v>
      </c>
    </row>
    <row r="1500" spans="12:12" x14ac:dyDescent="0.3">
      <c r="L1500">
        <v>10000</v>
      </c>
    </row>
    <row r="1501" spans="12:12" x14ac:dyDescent="0.3">
      <c r="L1501">
        <v>10000</v>
      </c>
    </row>
    <row r="1502" spans="12:12" x14ac:dyDescent="0.3">
      <c r="L1502">
        <v>10000</v>
      </c>
    </row>
    <row r="1503" spans="12:12" x14ac:dyDescent="0.3">
      <c r="L1503">
        <v>10000</v>
      </c>
    </row>
    <row r="1504" spans="12:12" x14ac:dyDescent="0.3">
      <c r="L1504">
        <v>10000</v>
      </c>
    </row>
    <row r="1505" spans="12:12" x14ac:dyDescent="0.3">
      <c r="L1505">
        <v>10000</v>
      </c>
    </row>
    <row r="1506" spans="12:12" x14ac:dyDescent="0.3">
      <c r="L1506">
        <v>10000</v>
      </c>
    </row>
    <row r="1507" spans="12:12" x14ac:dyDescent="0.3">
      <c r="L1507">
        <v>10000</v>
      </c>
    </row>
    <row r="1508" spans="12:12" x14ac:dyDescent="0.3">
      <c r="L1508">
        <v>9999</v>
      </c>
    </row>
    <row r="1509" spans="12:12" x14ac:dyDescent="0.3">
      <c r="L1509">
        <v>9999</v>
      </c>
    </row>
    <row r="1510" spans="12:12" x14ac:dyDescent="0.3">
      <c r="L1510">
        <v>9999</v>
      </c>
    </row>
    <row r="1511" spans="12:12" x14ac:dyDescent="0.3">
      <c r="L1511">
        <v>9850</v>
      </c>
    </row>
    <row r="1512" spans="12:12" x14ac:dyDescent="0.3">
      <c r="L1512">
        <v>9800</v>
      </c>
    </row>
    <row r="1513" spans="12:12" x14ac:dyDescent="0.3">
      <c r="L1513">
        <v>9800</v>
      </c>
    </row>
    <row r="1514" spans="12:12" x14ac:dyDescent="0.3">
      <c r="L1514">
        <v>9665</v>
      </c>
    </row>
    <row r="1515" spans="12:12" x14ac:dyDescent="0.3">
      <c r="L1515">
        <v>9600</v>
      </c>
    </row>
    <row r="1516" spans="12:12" x14ac:dyDescent="0.3">
      <c r="L1516">
        <v>9600</v>
      </c>
    </row>
    <row r="1517" spans="12:12" x14ac:dyDescent="0.3">
      <c r="L1517">
        <v>9500</v>
      </c>
    </row>
    <row r="1518" spans="12:12" x14ac:dyDescent="0.3">
      <c r="L1518">
        <v>9500</v>
      </c>
    </row>
    <row r="1519" spans="12:12" x14ac:dyDescent="0.3">
      <c r="L1519">
        <v>9500</v>
      </c>
    </row>
    <row r="1520" spans="12:12" x14ac:dyDescent="0.3">
      <c r="L1520">
        <v>9500</v>
      </c>
    </row>
    <row r="1521" spans="12:12" x14ac:dyDescent="0.3">
      <c r="L1521">
        <v>9500</v>
      </c>
    </row>
    <row r="1522" spans="12:12" x14ac:dyDescent="0.3">
      <c r="L1522">
        <v>9500</v>
      </c>
    </row>
    <row r="1523" spans="12:12" x14ac:dyDescent="0.3">
      <c r="L1523">
        <v>9500</v>
      </c>
    </row>
    <row r="1524" spans="12:12" x14ac:dyDescent="0.3">
      <c r="L1524">
        <v>9500</v>
      </c>
    </row>
    <row r="1525" spans="12:12" x14ac:dyDescent="0.3">
      <c r="L1525">
        <v>9500</v>
      </c>
    </row>
    <row r="1526" spans="12:12" x14ac:dyDescent="0.3">
      <c r="L1526">
        <v>9300</v>
      </c>
    </row>
    <row r="1527" spans="12:12" x14ac:dyDescent="0.3">
      <c r="L1527">
        <v>9072</v>
      </c>
    </row>
    <row r="1528" spans="12:12" x14ac:dyDescent="0.3">
      <c r="L1528">
        <v>9041</v>
      </c>
    </row>
    <row r="1529" spans="12:12" x14ac:dyDescent="0.3">
      <c r="L1529">
        <v>9000</v>
      </c>
    </row>
    <row r="1530" spans="12:12" x14ac:dyDescent="0.3">
      <c r="L1530">
        <v>9000</v>
      </c>
    </row>
    <row r="1531" spans="12:12" x14ac:dyDescent="0.3">
      <c r="L1531">
        <v>9000</v>
      </c>
    </row>
    <row r="1532" spans="12:12" x14ac:dyDescent="0.3">
      <c r="L1532">
        <v>9000</v>
      </c>
    </row>
    <row r="1533" spans="12:12" x14ac:dyDescent="0.3">
      <c r="L1533">
        <v>9000</v>
      </c>
    </row>
    <row r="1534" spans="12:12" x14ac:dyDescent="0.3">
      <c r="L1534">
        <v>9000</v>
      </c>
    </row>
    <row r="1535" spans="12:12" x14ac:dyDescent="0.3">
      <c r="L1535">
        <v>9000</v>
      </c>
    </row>
    <row r="1536" spans="12:12" x14ac:dyDescent="0.3">
      <c r="L1536">
        <v>9000</v>
      </c>
    </row>
    <row r="1537" spans="12:12" x14ac:dyDescent="0.3">
      <c r="L1537">
        <v>9000</v>
      </c>
    </row>
    <row r="1538" spans="12:12" x14ac:dyDescent="0.3">
      <c r="L1538">
        <v>9000</v>
      </c>
    </row>
    <row r="1539" spans="12:12" x14ac:dyDescent="0.3">
      <c r="L1539">
        <v>9000</v>
      </c>
    </row>
    <row r="1540" spans="12:12" x14ac:dyDescent="0.3">
      <c r="L1540">
        <v>9000</v>
      </c>
    </row>
    <row r="1541" spans="12:12" x14ac:dyDescent="0.3">
      <c r="L1541">
        <v>9000</v>
      </c>
    </row>
    <row r="1542" spans="12:12" x14ac:dyDescent="0.3">
      <c r="L1542">
        <v>9000</v>
      </c>
    </row>
    <row r="1543" spans="12:12" x14ac:dyDescent="0.3">
      <c r="L1543">
        <v>9000</v>
      </c>
    </row>
    <row r="1544" spans="12:12" x14ac:dyDescent="0.3">
      <c r="L1544">
        <v>9000</v>
      </c>
    </row>
    <row r="1545" spans="12:12" x14ac:dyDescent="0.3">
      <c r="L1545">
        <v>9000</v>
      </c>
    </row>
    <row r="1546" spans="12:12" x14ac:dyDescent="0.3">
      <c r="L1546">
        <v>9000</v>
      </c>
    </row>
    <row r="1547" spans="12:12" x14ac:dyDescent="0.3">
      <c r="L1547">
        <v>9000</v>
      </c>
    </row>
    <row r="1548" spans="12:12" x14ac:dyDescent="0.3">
      <c r="L1548">
        <v>9000</v>
      </c>
    </row>
    <row r="1549" spans="12:12" x14ac:dyDescent="0.3">
      <c r="L1549">
        <v>9000</v>
      </c>
    </row>
    <row r="1550" spans="12:12" x14ac:dyDescent="0.3">
      <c r="L1550">
        <v>8925</v>
      </c>
    </row>
    <row r="1551" spans="12:12" x14ac:dyDescent="0.3">
      <c r="L1551">
        <v>8888</v>
      </c>
    </row>
    <row r="1552" spans="12:12" x14ac:dyDescent="0.3">
      <c r="L1552">
        <v>8888</v>
      </c>
    </row>
    <row r="1553" spans="12:12" x14ac:dyDescent="0.3">
      <c r="L1553">
        <v>8880</v>
      </c>
    </row>
    <row r="1554" spans="12:12" x14ac:dyDescent="0.3">
      <c r="L1554">
        <v>8800</v>
      </c>
    </row>
    <row r="1555" spans="12:12" x14ac:dyDescent="0.3">
      <c r="L1555">
        <v>8750</v>
      </c>
    </row>
    <row r="1556" spans="12:12" x14ac:dyDescent="0.3">
      <c r="L1556">
        <v>8750</v>
      </c>
    </row>
    <row r="1557" spans="12:12" x14ac:dyDescent="0.3">
      <c r="L1557">
        <v>8750</v>
      </c>
    </row>
    <row r="1558" spans="12:12" x14ac:dyDescent="0.3">
      <c r="L1558">
        <v>8600</v>
      </c>
    </row>
    <row r="1559" spans="12:12" x14ac:dyDescent="0.3">
      <c r="L1559">
        <v>8500</v>
      </c>
    </row>
    <row r="1560" spans="12:12" x14ac:dyDescent="0.3">
      <c r="L1560">
        <v>8500</v>
      </c>
    </row>
    <row r="1561" spans="12:12" x14ac:dyDescent="0.3">
      <c r="L1561">
        <v>8500</v>
      </c>
    </row>
    <row r="1562" spans="12:12" x14ac:dyDescent="0.3">
      <c r="L1562">
        <v>8500</v>
      </c>
    </row>
    <row r="1563" spans="12:12" x14ac:dyDescent="0.3">
      <c r="L1563">
        <v>8500</v>
      </c>
    </row>
    <row r="1564" spans="12:12" x14ac:dyDescent="0.3">
      <c r="L1564">
        <v>8500</v>
      </c>
    </row>
    <row r="1565" spans="12:12" x14ac:dyDescent="0.3">
      <c r="L1565">
        <v>8500</v>
      </c>
    </row>
    <row r="1566" spans="12:12" x14ac:dyDescent="0.3">
      <c r="L1566">
        <v>8500</v>
      </c>
    </row>
    <row r="1567" spans="12:12" x14ac:dyDescent="0.3">
      <c r="L1567">
        <v>8500</v>
      </c>
    </row>
    <row r="1568" spans="12:12" x14ac:dyDescent="0.3">
      <c r="L1568">
        <v>8500</v>
      </c>
    </row>
    <row r="1569" spans="12:12" x14ac:dyDescent="0.3">
      <c r="L1569">
        <v>8500</v>
      </c>
    </row>
    <row r="1570" spans="12:12" x14ac:dyDescent="0.3">
      <c r="L1570">
        <v>8500</v>
      </c>
    </row>
    <row r="1571" spans="12:12" x14ac:dyDescent="0.3">
      <c r="L1571">
        <v>8500</v>
      </c>
    </row>
    <row r="1572" spans="12:12" x14ac:dyDescent="0.3">
      <c r="L1572">
        <v>8500</v>
      </c>
    </row>
    <row r="1573" spans="12:12" x14ac:dyDescent="0.3">
      <c r="L1573">
        <v>8500</v>
      </c>
    </row>
    <row r="1574" spans="12:12" x14ac:dyDescent="0.3">
      <c r="L1574">
        <v>8500</v>
      </c>
    </row>
    <row r="1575" spans="12:12" x14ac:dyDescent="0.3">
      <c r="L1575">
        <v>8400</v>
      </c>
    </row>
    <row r="1576" spans="12:12" x14ac:dyDescent="0.3">
      <c r="L1576">
        <v>8400</v>
      </c>
    </row>
    <row r="1577" spans="12:12" x14ac:dyDescent="0.3">
      <c r="L1577">
        <v>8300</v>
      </c>
    </row>
    <row r="1578" spans="12:12" x14ac:dyDescent="0.3">
      <c r="L1578">
        <v>8200</v>
      </c>
    </row>
    <row r="1579" spans="12:12" x14ac:dyDescent="0.3">
      <c r="L1579">
        <v>8012</v>
      </c>
    </row>
    <row r="1580" spans="12:12" x14ac:dyDescent="0.3">
      <c r="L1580">
        <v>8000</v>
      </c>
    </row>
    <row r="1581" spans="12:12" x14ac:dyDescent="0.3">
      <c r="L1581">
        <v>8000</v>
      </c>
    </row>
    <row r="1582" spans="12:12" x14ac:dyDescent="0.3">
      <c r="L1582">
        <v>8000</v>
      </c>
    </row>
    <row r="1583" spans="12:12" x14ac:dyDescent="0.3">
      <c r="L1583">
        <v>8000</v>
      </c>
    </row>
    <row r="1584" spans="12:12" x14ac:dyDescent="0.3">
      <c r="L1584">
        <v>8000</v>
      </c>
    </row>
    <row r="1585" spans="12:12" x14ac:dyDescent="0.3">
      <c r="L1585">
        <v>8000</v>
      </c>
    </row>
    <row r="1586" spans="12:12" x14ac:dyDescent="0.3">
      <c r="L1586">
        <v>8000</v>
      </c>
    </row>
    <row r="1587" spans="12:12" x14ac:dyDescent="0.3">
      <c r="L1587">
        <v>8000</v>
      </c>
    </row>
    <row r="1588" spans="12:12" x14ac:dyDescent="0.3">
      <c r="L1588">
        <v>8000</v>
      </c>
    </row>
    <row r="1589" spans="12:12" x14ac:dyDescent="0.3">
      <c r="L1589">
        <v>8000</v>
      </c>
    </row>
    <row r="1590" spans="12:12" x14ac:dyDescent="0.3">
      <c r="L1590">
        <v>8000</v>
      </c>
    </row>
    <row r="1591" spans="12:12" x14ac:dyDescent="0.3">
      <c r="L1591">
        <v>8000</v>
      </c>
    </row>
    <row r="1592" spans="12:12" x14ac:dyDescent="0.3">
      <c r="L1592">
        <v>8000</v>
      </c>
    </row>
    <row r="1593" spans="12:12" x14ac:dyDescent="0.3">
      <c r="L1593">
        <v>8000</v>
      </c>
    </row>
    <row r="1594" spans="12:12" x14ac:dyDescent="0.3">
      <c r="L1594">
        <v>8000</v>
      </c>
    </row>
    <row r="1595" spans="12:12" x14ac:dyDescent="0.3">
      <c r="L1595">
        <v>8000</v>
      </c>
    </row>
    <row r="1596" spans="12:12" x14ac:dyDescent="0.3">
      <c r="L1596">
        <v>8000</v>
      </c>
    </row>
    <row r="1597" spans="12:12" x14ac:dyDescent="0.3">
      <c r="L1597">
        <v>8000</v>
      </c>
    </row>
    <row r="1598" spans="12:12" x14ac:dyDescent="0.3">
      <c r="L1598">
        <v>8000</v>
      </c>
    </row>
    <row r="1599" spans="12:12" x14ac:dyDescent="0.3">
      <c r="L1599">
        <v>8000</v>
      </c>
    </row>
    <row r="1600" spans="12:12" x14ac:dyDescent="0.3">
      <c r="L1600">
        <v>8000</v>
      </c>
    </row>
    <row r="1601" spans="12:12" x14ac:dyDescent="0.3">
      <c r="L1601">
        <v>8000</v>
      </c>
    </row>
    <row r="1602" spans="12:12" x14ac:dyDescent="0.3">
      <c r="L1602">
        <v>8000</v>
      </c>
    </row>
    <row r="1603" spans="12:12" x14ac:dyDescent="0.3">
      <c r="L1603">
        <v>8000</v>
      </c>
    </row>
    <row r="1604" spans="12:12" x14ac:dyDescent="0.3">
      <c r="L1604">
        <v>8000</v>
      </c>
    </row>
    <row r="1605" spans="12:12" x14ac:dyDescent="0.3">
      <c r="L1605">
        <v>8000</v>
      </c>
    </row>
    <row r="1606" spans="12:12" x14ac:dyDescent="0.3">
      <c r="L1606">
        <v>8000</v>
      </c>
    </row>
    <row r="1607" spans="12:12" x14ac:dyDescent="0.3">
      <c r="L1607">
        <v>8000</v>
      </c>
    </row>
    <row r="1608" spans="12:12" x14ac:dyDescent="0.3">
      <c r="L1608">
        <v>8000</v>
      </c>
    </row>
    <row r="1609" spans="12:12" x14ac:dyDescent="0.3">
      <c r="L1609">
        <v>8000</v>
      </c>
    </row>
    <row r="1610" spans="12:12" x14ac:dyDescent="0.3">
      <c r="L1610">
        <v>8000</v>
      </c>
    </row>
    <row r="1611" spans="12:12" x14ac:dyDescent="0.3">
      <c r="L1611">
        <v>8000</v>
      </c>
    </row>
    <row r="1612" spans="12:12" x14ac:dyDescent="0.3">
      <c r="L1612">
        <v>8000</v>
      </c>
    </row>
    <row r="1613" spans="12:12" x14ac:dyDescent="0.3">
      <c r="L1613">
        <v>8000</v>
      </c>
    </row>
    <row r="1614" spans="12:12" x14ac:dyDescent="0.3">
      <c r="L1614">
        <v>8000</v>
      </c>
    </row>
    <row r="1615" spans="12:12" x14ac:dyDescent="0.3">
      <c r="L1615">
        <v>8000</v>
      </c>
    </row>
    <row r="1616" spans="12:12" x14ac:dyDescent="0.3">
      <c r="L1616">
        <v>8000</v>
      </c>
    </row>
    <row r="1617" spans="12:12" x14ac:dyDescent="0.3">
      <c r="L1617">
        <v>8000</v>
      </c>
    </row>
    <row r="1618" spans="12:12" x14ac:dyDescent="0.3">
      <c r="L1618">
        <v>8000</v>
      </c>
    </row>
    <row r="1619" spans="12:12" x14ac:dyDescent="0.3">
      <c r="L1619">
        <v>8000</v>
      </c>
    </row>
    <row r="1620" spans="12:12" x14ac:dyDescent="0.3">
      <c r="L1620">
        <v>8000</v>
      </c>
    </row>
    <row r="1621" spans="12:12" x14ac:dyDescent="0.3">
      <c r="L1621">
        <v>8000</v>
      </c>
    </row>
    <row r="1622" spans="12:12" x14ac:dyDescent="0.3">
      <c r="L1622">
        <v>8000</v>
      </c>
    </row>
    <row r="1623" spans="12:12" x14ac:dyDescent="0.3">
      <c r="L1623">
        <v>8000</v>
      </c>
    </row>
    <row r="1624" spans="12:12" x14ac:dyDescent="0.3">
      <c r="L1624">
        <v>8000</v>
      </c>
    </row>
    <row r="1625" spans="12:12" x14ac:dyDescent="0.3">
      <c r="L1625">
        <v>8000</v>
      </c>
    </row>
    <row r="1626" spans="12:12" x14ac:dyDescent="0.3">
      <c r="L1626">
        <v>8000</v>
      </c>
    </row>
    <row r="1627" spans="12:12" x14ac:dyDescent="0.3">
      <c r="L1627">
        <v>8000</v>
      </c>
    </row>
    <row r="1628" spans="12:12" x14ac:dyDescent="0.3">
      <c r="L1628">
        <v>8000</v>
      </c>
    </row>
    <row r="1629" spans="12:12" x14ac:dyDescent="0.3">
      <c r="L1629">
        <v>8000</v>
      </c>
    </row>
    <row r="1630" spans="12:12" x14ac:dyDescent="0.3">
      <c r="L1630">
        <v>8000</v>
      </c>
    </row>
    <row r="1631" spans="12:12" x14ac:dyDescent="0.3">
      <c r="L1631">
        <v>8000</v>
      </c>
    </row>
    <row r="1632" spans="12:12" x14ac:dyDescent="0.3">
      <c r="L1632">
        <v>8000</v>
      </c>
    </row>
    <row r="1633" spans="12:12" x14ac:dyDescent="0.3">
      <c r="L1633">
        <v>8000</v>
      </c>
    </row>
    <row r="1634" spans="12:12" x14ac:dyDescent="0.3">
      <c r="L1634">
        <v>8000</v>
      </c>
    </row>
    <row r="1635" spans="12:12" x14ac:dyDescent="0.3">
      <c r="L1635">
        <v>8000</v>
      </c>
    </row>
    <row r="1636" spans="12:12" x14ac:dyDescent="0.3">
      <c r="L1636">
        <v>8000</v>
      </c>
    </row>
    <row r="1637" spans="12:12" x14ac:dyDescent="0.3">
      <c r="L1637">
        <v>8000</v>
      </c>
    </row>
    <row r="1638" spans="12:12" x14ac:dyDescent="0.3">
      <c r="L1638">
        <v>8000</v>
      </c>
    </row>
    <row r="1639" spans="12:12" x14ac:dyDescent="0.3">
      <c r="L1639">
        <v>8000</v>
      </c>
    </row>
    <row r="1640" spans="12:12" x14ac:dyDescent="0.3">
      <c r="L1640">
        <v>8000</v>
      </c>
    </row>
    <row r="1641" spans="12:12" x14ac:dyDescent="0.3">
      <c r="L1641">
        <v>8000</v>
      </c>
    </row>
    <row r="1642" spans="12:12" x14ac:dyDescent="0.3">
      <c r="L1642">
        <v>8000</v>
      </c>
    </row>
    <row r="1643" spans="12:12" x14ac:dyDescent="0.3">
      <c r="L1643">
        <v>8000</v>
      </c>
    </row>
    <row r="1644" spans="12:12" x14ac:dyDescent="0.3">
      <c r="L1644">
        <v>8000</v>
      </c>
    </row>
    <row r="1645" spans="12:12" x14ac:dyDescent="0.3">
      <c r="L1645">
        <v>8000</v>
      </c>
    </row>
    <row r="1646" spans="12:12" x14ac:dyDescent="0.3">
      <c r="L1646">
        <v>8000</v>
      </c>
    </row>
    <row r="1647" spans="12:12" x14ac:dyDescent="0.3">
      <c r="L1647">
        <v>8000</v>
      </c>
    </row>
    <row r="1648" spans="12:12" x14ac:dyDescent="0.3">
      <c r="L1648">
        <v>8000</v>
      </c>
    </row>
    <row r="1649" spans="12:12" x14ac:dyDescent="0.3">
      <c r="L1649">
        <v>8000</v>
      </c>
    </row>
    <row r="1650" spans="12:12" x14ac:dyDescent="0.3">
      <c r="L1650">
        <v>8000</v>
      </c>
    </row>
    <row r="1651" spans="12:12" x14ac:dyDescent="0.3">
      <c r="L1651">
        <v>8000</v>
      </c>
    </row>
    <row r="1652" spans="12:12" x14ac:dyDescent="0.3">
      <c r="L1652">
        <v>8000</v>
      </c>
    </row>
    <row r="1653" spans="12:12" x14ac:dyDescent="0.3">
      <c r="L1653">
        <v>8000</v>
      </c>
    </row>
    <row r="1654" spans="12:12" x14ac:dyDescent="0.3">
      <c r="L1654">
        <v>8000</v>
      </c>
    </row>
    <row r="1655" spans="12:12" x14ac:dyDescent="0.3">
      <c r="L1655">
        <v>8000</v>
      </c>
    </row>
    <row r="1656" spans="12:12" x14ac:dyDescent="0.3">
      <c r="L1656">
        <v>8000</v>
      </c>
    </row>
    <row r="1657" spans="12:12" x14ac:dyDescent="0.3">
      <c r="L1657">
        <v>8000</v>
      </c>
    </row>
    <row r="1658" spans="12:12" x14ac:dyDescent="0.3">
      <c r="L1658">
        <v>8000</v>
      </c>
    </row>
    <row r="1659" spans="12:12" x14ac:dyDescent="0.3">
      <c r="L1659">
        <v>8000</v>
      </c>
    </row>
    <row r="1660" spans="12:12" x14ac:dyDescent="0.3">
      <c r="L1660">
        <v>8000</v>
      </c>
    </row>
    <row r="1661" spans="12:12" x14ac:dyDescent="0.3">
      <c r="L1661">
        <v>8000</v>
      </c>
    </row>
    <row r="1662" spans="12:12" x14ac:dyDescent="0.3">
      <c r="L1662">
        <v>7900</v>
      </c>
    </row>
    <row r="1663" spans="12:12" x14ac:dyDescent="0.3">
      <c r="L1663">
        <v>7900</v>
      </c>
    </row>
    <row r="1664" spans="12:12" x14ac:dyDescent="0.3">
      <c r="L1664">
        <v>7900</v>
      </c>
    </row>
    <row r="1665" spans="12:12" x14ac:dyDescent="0.3">
      <c r="L1665">
        <v>7777</v>
      </c>
    </row>
    <row r="1666" spans="12:12" x14ac:dyDescent="0.3">
      <c r="L1666">
        <v>7777</v>
      </c>
    </row>
    <row r="1667" spans="12:12" x14ac:dyDescent="0.3">
      <c r="L1667">
        <v>7750</v>
      </c>
    </row>
    <row r="1668" spans="12:12" x14ac:dyDescent="0.3">
      <c r="L1668">
        <v>7534</v>
      </c>
    </row>
    <row r="1669" spans="12:12" x14ac:dyDescent="0.3">
      <c r="L1669">
        <v>7501</v>
      </c>
    </row>
    <row r="1670" spans="12:12" x14ac:dyDescent="0.3">
      <c r="L1670">
        <v>7500</v>
      </c>
    </row>
    <row r="1671" spans="12:12" x14ac:dyDescent="0.3">
      <c r="L1671">
        <v>7500</v>
      </c>
    </row>
    <row r="1672" spans="12:12" x14ac:dyDescent="0.3">
      <c r="L1672">
        <v>7500</v>
      </c>
    </row>
    <row r="1673" spans="12:12" x14ac:dyDescent="0.3">
      <c r="L1673">
        <v>7500</v>
      </c>
    </row>
    <row r="1674" spans="12:12" x14ac:dyDescent="0.3">
      <c r="L1674">
        <v>7500</v>
      </c>
    </row>
    <row r="1675" spans="12:12" x14ac:dyDescent="0.3">
      <c r="L1675">
        <v>7500</v>
      </c>
    </row>
    <row r="1676" spans="12:12" x14ac:dyDescent="0.3">
      <c r="L1676">
        <v>7500</v>
      </c>
    </row>
    <row r="1677" spans="12:12" x14ac:dyDescent="0.3">
      <c r="L1677">
        <v>7500</v>
      </c>
    </row>
    <row r="1678" spans="12:12" x14ac:dyDescent="0.3">
      <c r="L1678">
        <v>7500</v>
      </c>
    </row>
    <row r="1679" spans="12:12" x14ac:dyDescent="0.3">
      <c r="L1679">
        <v>7500</v>
      </c>
    </row>
    <row r="1680" spans="12:12" x14ac:dyDescent="0.3">
      <c r="L1680">
        <v>7500</v>
      </c>
    </row>
    <row r="1681" spans="12:12" x14ac:dyDescent="0.3">
      <c r="L1681">
        <v>7500</v>
      </c>
    </row>
    <row r="1682" spans="12:12" x14ac:dyDescent="0.3">
      <c r="L1682">
        <v>7500</v>
      </c>
    </row>
    <row r="1683" spans="12:12" x14ac:dyDescent="0.3">
      <c r="L1683">
        <v>7500</v>
      </c>
    </row>
    <row r="1684" spans="12:12" x14ac:dyDescent="0.3">
      <c r="L1684">
        <v>7500</v>
      </c>
    </row>
    <row r="1685" spans="12:12" x14ac:dyDescent="0.3">
      <c r="L1685">
        <v>7500</v>
      </c>
    </row>
    <row r="1686" spans="12:12" x14ac:dyDescent="0.3">
      <c r="L1686">
        <v>7500</v>
      </c>
    </row>
    <row r="1687" spans="12:12" x14ac:dyDescent="0.3">
      <c r="L1687">
        <v>7500</v>
      </c>
    </row>
    <row r="1688" spans="12:12" x14ac:dyDescent="0.3">
      <c r="L1688">
        <v>7500</v>
      </c>
    </row>
    <row r="1689" spans="12:12" x14ac:dyDescent="0.3">
      <c r="L1689">
        <v>7500</v>
      </c>
    </row>
    <row r="1690" spans="12:12" x14ac:dyDescent="0.3">
      <c r="L1690">
        <v>7500</v>
      </c>
    </row>
    <row r="1691" spans="12:12" x14ac:dyDescent="0.3">
      <c r="L1691">
        <v>7500</v>
      </c>
    </row>
    <row r="1692" spans="12:12" x14ac:dyDescent="0.3">
      <c r="L1692">
        <v>7500</v>
      </c>
    </row>
    <row r="1693" spans="12:12" x14ac:dyDescent="0.3">
      <c r="L1693">
        <v>7500</v>
      </c>
    </row>
    <row r="1694" spans="12:12" x14ac:dyDescent="0.3">
      <c r="L1694">
        <v>7500</v>
      </c>
    </row>
    <row r="1695" spans="12:12" x14ac:dyDescent="0.3">
      <c r="L1695">
        <v>7500</v>
      </c>
    </row>
    <row r="1696" spans="12:12" x14ac:dyDescent="0.3">
      <c r="L1696">
        <v>7500</v>
      </c>
    </row>
    <row r="1697" spans="12:12" x14ac:dyDescent="0.3">
      <c r="L1697">
        <v>7500</v>
      </c>
    </row>
    <row r="1698" spans="12:12" x14ac:dyDescent="0.3">
      <c r="L1698">
        <v>7500</v>
      </c>
    </row>
    <row r="1699" spans="12:12" x14ac:dyDescent="0.3">
      <c r="L1699">
        <v>7500</v>
      </c>
    </row>
    <row r="1700" spans="12:12" x14ac:dyDescent="0.3">
      <c r="L1700">
        <v>7500</v>
      </c>
    </row>
    <row r="1701" spans="12:12" x14ac:dyDescent="0.3">
      <c r="L1701">
        <v>7500</v>
      </c>
    </row>
    <row r="1702" spans="12:12" x14ac:dyDescent="0.3">
      <c r="L1702">
        <v>7500</v>
      </c>
    </row>
    <row r="1703" spans="12:12" x14ac:dyDescent="0.3">
      <c r="L1703">
        <v>7500</v>
      </c>
    </row>
    <row r="1704" spans="12:12" x14ac:dyDescent="0.3">
      <c r="L1704">
        <v>7500</v>
      </c>
    </row>
    <row r="1705" spans="12:12" x14ac:dyDescent="0.3">
      <c r="L1705">
        <v>7500</v>
      </c>
    </row>
    <row r="1706" spans="12:12" x14ac:dyDescent="0.3">
      <c r="L1706">
        <v>7500</v>
      </c>
    </row>
    <row r="1707" spans="12:12" x14ac:dyDescent="0.3">
      <c r="L1707">
        <v>7500</v>
      </c>
    </row>
    <row r="1708" spans="12:12" x14ac:dyDescent="0.3">
      <c r="L1708">
        <v>7500</v>
      </c>
    </row>
    <row r="1709" spans="12:12" x14ac:dyDescent="0.3">
      <c r="L1709">
        <v>7500</v>
      </c>
    </row>
    <row r="1710" spans="12:12" x14ac:dyDescent="0.3">
      <c r="L1710">
        <v>7500</v>
      </c>
    </row>
    <row r="1711" spans="12:12" x14ac:dyDescent="0.3">
      <c r="L1711">
        <v>7500</v>
      </c>
    </row>
    <row r="1712" spans="12:12" x14ac:dyDescent="0.3">
      <c r="L1712">
        <v>7500</v>
      </c>
    </row>
    <row r="1713" spans="12:12" x14ac:dyDescent="0.3">
      <c r="L1713">
        <v>7500</v>
      </c>
    </row>
    <row r="1714" spans="12:12" x14ac:dyDescent="0.3">
      <c r="L1714">
        <v>7500</v>
      </c>
    </row>
    <row r="1715" spans="12:12" x14ac:dyDescent="0.3">
      <c r="L1715">
        <v>7500</v>
      </c>
    </row>
    <row r="1716" spans="12:12" x14ac:dyDescent="0.3">
      <c r="L1716">
        <v>7500</v>
      </c>
    </row>
    <row r="1717" spans="12:12" x14ac:dyDescent="0.3">
      <c r="L1717">
        <v>7214</v>
      </c>
    </row>
    <row r="1718" spans="12:12" x14ac:dyDescent="0.3">
      <c r="L1718">
        <v>7200</v>
      </c>
    </row>
    <row r="1719" spans="12:12" x14ac:dyDescent="0.3">
      <c r="L1719">
        <v>7200</v>
      </c>
    </row>
    <row r="1720" spans="12:12" x14ac:dyDescent="0.3">
      <c r="L1720">
        <v>7175</v>
      </c>
    </row>
    <row r="1721" spans="12:12" x14ac:dyDescent="0.3">
      <c r="L1721">
        <v>7000</v>
      </c>
    </row>
    <row r="1722" spans="12:12" x14ac:dyDescent="0.3">
      <c r="L1722">
        <v>7000</v>
      </c>
    </row>
    <row r="1723" spans="12:12" x14ac:dyDescent="0.3">
      <c r="L1723">
        <v>7000</v>
      </c>
    </row>
    <row r="1724" spans="12:12" x14ac:dyDescent="0.3">
      <c r="L1724">
        <v>7000</v>
      </c>
    </row>
    <row r="1725" spans="12:12" x14ac:dyDescent="0.3">
      <c r="L1725">
        <v>7000</v>
      </c>
    </row>
    <row r="1726" spans="12:12" x14ac:dyDescent="0.3">
      <c r="L1726">
        <v>7000</v>
      </c>
    </row>
    <row r="1727" spans="12:12" x14ac:dyDescent="0.3">
      <c r="L1727">
        <v>7000</v>
      </c>
    </row>
    <row r="1728" spans="12:12" x14ac:dyDescent="0.3">
      <c r="L1728">
        <v>7000</v>
      </c>
    </row>
    <row r="1729" spans="12:12" x14ac:dyDescent="0.3">
      <c r="L1729">
        <v>7000</v>
      </c>
    </row>
    <row r="1730" spans="12:12" x14ac:dyDescent="0.3">
      <c r="L1730">
        <v>7000</v>
      </c>
    </row>
    <row r="1731" spans="12:12" x14ac:dyDescent="0.3">
      <c r="L1731">
        <v>7000</v>
      </c>
    </row>
    <row r="1732" spans="12:12" x14ac:dyDescent="0.3">
      <c r="L1732">
        <v>7000</v>
      </c>
    </row>
    <row r="1733" spans="12:12" x14ac:dyDescent="0.3">
      <c r="L1733">
        <v>7000</v>
      </c>
    </row>
    <row r="1734" spans="12:12" x14ac:dyDescent="0.3">
      <c r="L1734">
        <v>7000</v>
      </c>
    </row>
    <row r="1735" spans="12:12" x14ac:dyDescent="0.3">
      <c r="L1735">
        <v>7000</v>
      </c>
    </row>
    <row r="1736" spans="12:12" x14ac:dyDescent="0.3">
      <c r="L1736">
        <v>7000</v>
      </c>
    </row>
    <row r="1737" spans="12:12" x14ac:dyDescent="0.3">
      <c r="L1737">
        <v>7000</v>
      </c>
    </row>
    <row r="1738" spans="12:12" x14ac:dyDescent="0.3">
      <c r="L1738">
        <v>7000</v>
      </c>
    </row>
    <row r="1739" spans="12:12" x14ac:dyDescent="0.3">
      <c r="L1739">
        <v>7000</v>
      </c>
    </row>
    <row r="1740" spans="12:12" x14ac:dyDescent="0.3">
      <c r="L1740">
        <v>7000</v>
      </c>
    </row>
    <row r="1741" spans="12:12" x14ac:dyDescent="0.3">
      <c r="L1741">
        <v>7000</v>
      </c>
    </row>
    <row r="1742" spans="12:12" x14ac:dyDescent="0.3">
      <c r="L1742">
        <v>7000</v>
      </c>
    </row>
    <row r="1743" spans="12:12" x14ac:dyDescent="0.3">
      <c r="L1743">
        <v>7000</v>
      </c>
    </row>
    <row r="1744" spans="12:12" x14ac:dyDescent="0.3">
      <c r="L1744">
        <v>7000</v>
      </c>
    </row>
    <row r="1745" spans="12:12" x14ac:dyDescent="0.3">
      <c r="L1745">
        <v>7000</v>
      </c>
    </row>
    <row r="1746" spans="12:12" x14ac:dyDescent="0.3">
      <c r="L1746">
        <v>7000</v>
      </c>
    </row>
    <row r="1747" spans="12:12" x14ac:dyDescent="0.3">
      <c r="L1747">
        <v>7000</v>
      </c>
    </row>
    <row r="1748" spans="12:12" x14ac:dyDescent="0.3">
      <c r="L1748">
        <v>7000</v>
      </c>
    </row>
    <row r="1749" spans="12:12" x14ac:dyDescent="0.3">
      <c r="L1749">
        <v>7000</v>
      </c>
    </row>
    <row r="1750" spans="12:12" x14ac:dyDescent="0.3">
      <c r="L1750">
        <v>7000</v>
      </c>
    </row>
    <row r="1751" spans="12:12" x14ac:dyDescent="0.3">
      <c r="L1751">
        <v>7000</v>
      </c>
    </row>
    <row r="1752" spans="12:12" x14ac:dyDescent="0.3">
      <c r="L1752">
        <v>7000</v>
      </c>
    </row>
    <row r="1753" spans="12:12" x14ac:dyDescent="0.3">
      <c r="L1753">
        <v>7000</v>
      </c>
    </row>
    <row r="1754" spans="12:12" x14ac:dyDescent="0.3">
      <c r="L1754">
        <v>7000</v>
      </c>
    </row>
    <row r="1755" spans="12:12" x14ac:dyDescent="0.3">
      <c r="L1755">
        <v>7000</v>
      </c>
    </row>
    <row r="1756" spans="12:12" x14ac:dyDescent="0.3">
      <c r="L1756">
        <v>7000</v>
      </c>
    </row>
    <row r="1757" spans="12:12" x14ac:dyDescent="0.3">
      <c r="L1757">
        <v>7000</v>
      </c>
    </row>
    <row r="1758" spans="12:12" x14ac:dyDescent="0.3">
      <c r="L1758">
        <v>7000</v>
      </c>
    </row>
    <row r="1759" spans="12:12" x14ac:dyDescent="0.3">
      <c r="L1759">
        <v>7000</v>
      </c>
    </row>
    <row r="1760" spans="12:12" x14ac:dyDescent="0.3">
      <c r="L1760">
        <v>7000</v>
      </c>
    </row>
    <row r="1761" spans="12:12" x14ac:dyDescent="0.3">
      <c r="L1761">
        <v>7000</v>
      </c>
    </row>
    <row r="1762" spans="12:12" x14ac:dyDescent="0.3">
      <c r="L1762">
        <v>7000</v>
      </c>
    </row>
    <row r="1763" spans="12:12" x14ac:dyDescent="0.3">
      <c r="L1763">
        <v>7000</v>
      </c>
    </row>
    <row r="1764" spans="12:12" x14ac:dyDescent="0.3">
      <c r="L1764">
        <v>6999</v>
      </c>
    </row>
    <row r="1765" spans="12:12" x14ac:dyDescent="0.3">
      <c r="L1765">
        <v>6900</v>
      </c>
    </row>
    <row r="1766" spans="12:12" x14ac:dyDescent="0.3">
      <c r="L1766">
        <v>6750</v>
      </c>
    </row>
    <row r="1767" spans="12:12" x14ac:dyDescent="0.3">
      <c r="L1767">
        <v>6700</v>
      </c>
    </row>
    <row r="1768" spans="12:12" x14ac:dyDescent="0.3">
      <c r="L1768">
        <v>6700</v>
      </c>
    </row>
    <row r="1769" spans="12:12" x14ac:dyDescent="0.3">
      <c r="L1769">
        <v>6500</v>
      </c>
    </row>
    <row r="1770" spans="12:12" x14ac:dyDescent="0.3">
      <c r="L1770">
        <v>6500</v>
      </c>
    </row>
    <row r="1771" spans="12:12" x14ac:dyDescent="0.3">
      <c r="L1771">
        <v>6500</v>
      </c>
    </row>
    <row r="1772" spans="12:12" x14ac:dyDescent="0.3">
      <c r="L1772">
        <v>6500</v>
      </c>
    </row>
    <row r="1773" spans="12:12" x14ac:dyDescent="0.3">
      <c r="L1773">
        <v>6500</v>
      </c>
    </row>
    <row r="1774" spans="12:12" x14ac:dyDescent="0.3">
      <c r="L1774">
        <v>6500</v>
      </c>
    </row>
    <row r="1775" spans="12:12" x14ac:dyDescent="0.3">
      <c r="L1775">
        <v>6500</v>
      </c>
    </row>
    <row r="1776" spans="12:12" x14ac:dyDescent="0.3">
      <c r="L1776">
        <v>6500</v>
      </c>
    </row>
    <row r="1777" spans="12:12" x14ac:dyDescent="0.3">
      <c r="L1777">
        <v>6500</v>
      </c>
    </row>
    <row r="1778" spans="12:12" x14ac:dyDescent="0.3">
      <c r="L1778">
        <v>6500</v>
      </c>
    </row>
    <row r="1779" spans="12:12" x14ac:dyDescent="0.3">
      <c r="L1779">
        <v>6500</v>
      </c>
    </row>
    <row r="1780" spans="12:12" x14ac:dyDescent="0.3">
      <c r="L1780">
        <v>6500</v>
      </c>
    </row>
    <row r="1781" spans="12:12" x14ac:dyDescent="0.3">
      <c r="L1781">
        <v>6500</v>
      </c>
    </row>
    <row r="1782" spans="12:12" x14ac:dyDescent="0.3">
      <c r="L1782">
        <v>6500</v>
      </c>
    </row>
    <row r="1783" spans="12:12" x14ac:dyDescent="0.3">
      <c r="L1783">
        <v>6500</v>
      </c>
    </row>
    <row r="1784" spans="12:12" x14ac:dyDescent="0.3">
      <c r="L1784">
        <v>6500</v>
      </c>
    </row>
    <row r="1785" spans="12:12" x14ac:dyDescent="0.3">
      <c r="L1785">
        <v>6500</v>
      </c>
    </row>
    <row r="1786" spans="12:12" x14ac:dyDescent="0.3">
      <c r="L1786">
        <v>6500</v>
      </c>
    </row>
    <row r="1787" spans="12:12" x14ac:dyDescent="0.3">
      <c r="L1787">
        <v>6500</v>
      </c>
    </row>
    <row r="1788" spans="12:12" x14ac:dyDescent="0.3">
      <c r="L1788">
        <v>6500</v>
      </c>
    </row>
    <row r="1789" spans="12:12" x14ac:dyDescent="0.3">
      <c r="L1789">
        <v>6500</v>
      </c>
    </row>
    <row r="1790" spans="12:12" x14ac:dyDescent="0.3">
      <c r="L1790">
        <v>6500</v>
      </c>
    </row>
    <row r="1791" spans="12:12" x14ac:dyDescent="0.3">
      <c r="L1791">
        <v>6450</v>
      </c>
    </row>
    <row r="1792" spans="12:12" x14ac:dyDescent="0.3">
      <c r="L1792">
        <v>6350</v>
      </c>
    </row>
    <row r="1793" spans="12:12" x14ac:dyDescent="0.3">
      <c r="L1793">
        <v>6300</v>
      </c>
    </row>
    <row r="1794" spans="12:12" x14ac:dyDescent="0.3">
      <c r="L1794">
        <v>6300</v>
      </c>
    </row>
    <row r="1795" spans="12:12" x14ac:dyDescent="0.3">
      <c r="L1795">
        <v>6048</v>
      </c>
    </row>
    <row r="1796" spans="12:12" x14ac:dyDescent="0.3">
      <c r="L1796">
        <v>6000</v>
      </c>
    </row>
    <row r="1797" spans="12:12" x14ac:dyDescent="0.3">
      <c r="L1797">
        <v>6000</v>
      </c>
    </row>
    <row r="1798" spans="12:12" x14ac:dyDescent="0.3">
      <c r="L1798">
        <v>6000</v>
      </c>
    </row>
    <row r="1799" spans="12:12" x14ac:dyDescent="0.3">
      <c r="L1799">
        <v>6000</v>
      </c>
    </row>
    <row r="1800" spans="12:12" x14ac:dyDescent="0.3">
      <c r="L1800">
        <v>6000</v>
      </c>
    </row>
    <row r="1801" spans="12:12" x14ac:dyDescent="0.3">
      <c r="L1801">
        <v>6000</v>
      </c>
    </row>
    <row r="1802" spans="12:12" x14ac:dyDescent="0.3">
      <c r="L1802">
        <v>6000</v>
      </c>
    </row>
    <row r="1803" spans="12:12" x14ac:dyDescent="0.3">
      <c r="L1803">
        <v>6000</v>
      </c>
    </row>
    <row r="1804" spans="12:12" x14ac:dyDescent="0.3">
      <c r="L1804">
        <v>6000</v>
      </c>
    </row>
    <row r="1805" spans="12:12" x14ac:dyDescent="0.3">
      <c r="L1805">
        <v>6000</v>
      </c>
    </row>
    <row r="1806" spans="12:12" x14ac:dyDescent="0.3">
      <c r="L1806">
        <v>6000</v>
      </c>
    </row>
    <row r="1807" spans="12:12" x14ac:dyDescent="0.3">
      <c r="L1807">
        <v>6000</v>
      </c>
    </row>
    <row r="1808" spans="12:12" x14ac:dyDescent="0.3">
      <c r="L1808">
        <v>6000</v>
      </c>
    </row>
    <row r="1809" spans="12:12" x14ac:dyDescent="0.3">
      <c r="L1809">
        <v>6000</v>
      </c>
    </row>
    <row r="1810" spans="12:12" x14ac:dyDescent="0.3">
      <c r="L1810">
        <v>6000</v>
      </c>
    </row>
    <row r="1811" spans="12:12" x14ac:dyDescent="0.3">
      <c r="L1811">
        <v>6000</v>
      </c>
    </row>
    <row r="1812" spans="12:12" x14ac:dyDescent="0.3">
      <c r="L1812">
        <v>6000</v>
      </c>
    </row>
    <row r="1813" spans="12:12" x14ac:dyDescent="0.3">
      <c r="L1813">
        <v>6000</v>
      </c>
    </row>
    <row r="1814" spans="12:12" x14ac:dyDescent="0.3">
      <c r="L1814">
        <v>6000</v>
      </c>
    </row>
    <row r="1815" spans="12:12" x14ac:dyDescent="0.3">
      <c r="L1815">
        <v>6000</v>
      </c>
    </row>
    <row r="1816" spans="12:12" x14ac:dyDescent="0.3">
      <c r="L1816">
        <v>6000</v>
      </c>
    </row>
    <row r="1817" spans="12:12" x14ac:dyDescent="0.3">
      <c r="L1817">
        <v>6000</v>
      </c>
    </row>
    <row r="1818" spans="12:12" x14ac:dyDescent="0.3">
      <c r="L1818">
        <v>6000</v>
      </c>
    </row>
    <row r="1819" spans="12:12" x14ac:dyDescent="0.3">
      <c r="L1819">
        <v>6000</v>
      </c>
    </row>
    <row r="1820" spans="12:12" x14ac:dyDescent="0.3">
      <c r="L1820">
        <v>6000</v>
      </c>
    </row>
    <row r="1821" spans="12:12" x14ac:dyDescent="0.3">
      <c r="L1821">
        <v>6000</v>
      </c>
    </row>
    <row r="1822" spans="12:12" x14ac:dyDescent="0.3">
      <c r="L1822">
        <v>6000</v>
      </c>
    </row>
    <row r="1823" spans="12:12" x14ac:dyDescent="0.3">
      <c r="L1823">
        <v>6000</v>
      </c>
    </row>
    <row r="1824" spans="12:12" x14ac:dyDescent="0.3">
      <c r="L1824">
        <v>6000</v>
      </c>
    </row>
    <row r="1825" spans="12:12" x14ac:dyDescent="0.3">
      <c r="L1825">
        <v>6000</v>
      </c>
    </row>
    <row r="1826" spans="12:12" x14ac:dyDescent="0.3">
      <c r="L1826">
        <v>6000</v>
      </c>
    </row>
    <row r="1827" spans="12:12" x14ac:dyDescent="0.3">
      <c r="L1827">
        <v>6000</v>
      </c>
    </row>
    <row r="1828" spans="12:12" x14ac:dyDescent="0.3">
      <c r="L1828">
        <v>6000</v>
      </c>
    </row>
    <row r="1829" spans="12:12" x14ac:dyDescent="0.3">
      <c r="L1829">
        <v>6000</v>
      </c>
    </row>
    <row r="1830" spans="12:12" x14ac:dyDescent="0.3">
      <c r="L1830">
        <v>6000</v>
      </c>
    </row>
    <row r="1831" spans="12:12" x14ac:dyDescent="0.3">
      <c r="L1831">
        <v>6000</v>
      </c>
    </row>
    <row r="1832" spans="12:12" x14ac:dyDescent="0.3">
      <c r="L1832">
        <v>6000</v>
      </c>
    </row>
    <row r="1833" spans="12:12" x14ac:dyDescent="0.3">
      <c r="L1833">
        <v>6000</v>
      </c>
    </row>
    <row r="1834" spans="12:12" x14ac:dyDescent="0.3">
      <c r="L1834">
        <v>6000</v>
      </c>
    </row>
    <row r="1835" spans="12:12" x14ac:dyDescent="0.3">
      <c r="L1835">
        <v>6000</v>
      </c>
    </row>
    <row r="1836" spans="12:12" x14ac:dyDescent="0.3">
      <c r="L1836">
        <v>6000</v>
      </c>
    </row>
    <row r="1837" spans="12:12" x14ac:dyDescent="0.3">
      <c r="L1837">
        <v>6000</v>
      </c>
    </row>
    <row r="1838" spans="12:12" x14ac:dyDescent="0.3">
      <c r="L1838">
        <v>6000</v>
      </c>
    </row>
    <row r="1839" spans="12:12" x14ac:dyDescent="0.3">
      <c r="L1839">
        <v>6000</v>
      </c>
    </row>
    <row r="1840" spans="12:12" x14ac:dyDescent="0.3">
      <c r="L1840">
        <v>6000</v>
      </c>
    </row>
    <row r="1841" spans="12:12" x14ac:dyDescent="0.3">
      <c r="L1841">
        <v>6000</v>
      </c>
    </row>
    <row r="1842" spans="12:12" x14ac:dyDescent="0.3">
      <c r="L1842">
        <v>6000</v>
      </c>
    </row>
    <row r="1843" spans="12:12" x14ac:dyDescent="0.3">
      <c r="L1843">
        <v>6000</v>
      </c>
    </row>
    <row r="1844" spans="12:12" x14ac:dyDescent="0.3">
      <c r="L1844">
        <v>6000</v>
      </c>
    </row>
    <row r="1845" spans="12:12" x14ac:dyDescent="0.3">
      <c r="L1845">
        <v>6000</v>
      </c>
    </row>
    <row r="1846" spans="12:12" x14ac:dyDescent="0.3">
      <c r="L1846">
        <v>6000</v>
      </c>
    </row>
    <row r="1847" spans="12:12" x14ac:dyDescent="0.3">
      <c r="L1847">
        <v>6000</v>
      </c>
    </row>
    <row r="1848" spans="12:12" x14ac:dyDescent="0.3">
      <c r="L1848">
        <v>6000</v>
      </c>
    </row>
    <row r="1849" spans="12:12" x14ac:dyDescent="0.3">
      <c r="L1849">
        <v>6000</v>
      </c>
    </row>
    <row r="1850" spans="12:12" x14ac:dyDescent="0.3">
      <c r="L1850">
        <v>6000</v>
      </c>
    </row>
    <row r="1851" spans="12:12" x14ac:dyDescent="0.3">
      <c r="L1851">
        <v>6000</v>
      </c>
    </row>
    <row r="1852" spans="12:12" x14ac:dyDescent="0.3">
      <c r="L1852">
        <v>6000</v>
      </c>
    </row>
    <row r="1853" spans="12:12" x14ac:dyDescent="0.3">
      <c r="L1853">
        <v>6000</v>
      </c>
    </row>
    <row r="1854" spans="12:12" x14ac:dyDescent="0.3">
      <c r="L1854">
        <v>6000</v>
      </c>
    </row>
    <row r="1855" spans="12:12" x14ac:dyDescent="0.3">
      <c r="L1855">
        <v>6000</v>
      </c>
    </row>
    <row r="1856" spans="12:12" x14ac:dyDescent="0.3">
      <c r="L1856">
        <v>6000</v>
      </c>
    </row>
    <row r="1857" spans="12:12" x14ac:dyDescent="0.3">
      <c r="L1857">
        <v>6000</v>
      </c>
    </row>
    <row r="1858" spans="12:12" x14ac:dyDescent="0.3">
      <c r="L1858">
        <v>6000</v>
      </c>
    </row>
    <row r="1859" spans="12:12" x14ac:dyDescent="0.3">
      <c r="L1859">
        <v>6000</v>
      </c>
    </row>
    <row r="1860" spans="12:12" x14ac:dyDescent="0.3">
      <c r="L1860">
        <v>6000</v>
      </c>
    </row>
    <row r="1861" spans="12:12" x14ac:dyDescent="0.3">
      <c r="L1861">
        <v>6000</v>
      </c>
    </row>
    <row r="1862" spans="12:12" x14ac:dyDescent="0.3">
      <c r="L1862">
        <v>6000</v>
      </c>
    </row>
    <row r="1863" spans="12:12" x14ac:dyDescent="0.3">
      <c r="L1863">
        <v>6000</v>
      </c>
    </row>
    <row r="1864" spans="12:12" x14ac:dyDescent="0.3">
      <c r="L1864">
        <v>6000</v>
      </c>
    </row>
    <row r="1865" spans="12:12" x14ac:dyDescent="0.3">
      <c r="L1865">
        <v>6000</v>
      </c>
    </row>
    <row r="1866" spans="12:12" x14ac:dyDescent="0.3">
      <c r="L1866">
        <v>6000</v>
      </c>
    </row>
    <row r="1867" spans="12:12" x14ac:dyDescent="0.3">
      <c r="L1867">
        <v>6000</v>
      </c>
    </row>
    <row r="1868" spans="12:12" x14ac:dyDescent="0.3">
      <c r="L1868">
        <v>6000</v>
      </c>
    </row>
    <row r="1869" spans="12:12" x14ac:dyDescent="0.3">
      <c r="L1869">
        <v>6000</v>
      </c>
    </row>
    <row r="1870" spans="12:12" x14ac:dyDescent="0.3">
      <c r="L1870">
        <v>6000</v>
      </c>
    </row>
    <row r="1871" spans="12:12" x14ac:dyDescent="0.3">
      <c r="L1871">
        <v>6000</v>
      </c>
    </row>
    <row r="1872" spans="12:12" x14ac:dyDescent="0.3">
      <c r="L1872">
        <v>6000</v>
      </c>
    </row>
    <row r="1873" spans="12:12" x14ac:dyDescent="0.3">
      <c r="L1873">
        <v>6000</v>
      </c>
    </row>
    <row r="1874" spans="12:12" x14ac:dyDescent="0.3">
      <c r="L1874">
        <v>6000</v>
      </c>
    </row>
    <row r="1875" spans="12:12" x14ac:dyDescent="0.3">
      <c r="L1875">
        <v>6000</v>
      </c>
    </row>
    <row r="1876" spans="12:12" x14ac:dyDescent="0.3">
      <c r="L1876">
        <v>6000</v>
      </c>
    </row>
    <row r="1877" spans="12:12" x14ac:dyDescent="0.3">
      <c r="L1877">
        <v>6000</v>
      </c>
    </row>
    <row r="1878" spans="12:12" x14ac:dyDescent="0.3">
      <c r="L1878">
        <v>6000</v>
      </c>
    </row>
    <row r="1879" spans="12:12" x14ac:dyDescent="0.3">
      <c r="L1879">
        <v>6000</v>
      </c>
    </row>
    <row r="1880" spans="12:12" x14ac:dyDescent="0.3">
      <c r="L1880">
        <v>5999</v>
      </c>
    </row>
    <row r="1881" spans="12:12" x14ac:dyDescent="0.3">
      <c r="L1881">
        <v>5875</v>
      </c>
    </row>
    <row r="1882" spans="12:12" x14ac:dyDescent="0.3">
      <c r="L1882">
        <v>5862</v>
      </c>
    </row>
    <row r="1883" spans="12:12" x14ac:dyDescent="0.3">
      <c r="L1883">
        <v>5845</v>
      </c>
    </row>
    <row r="1884" spans="12:12" x14ac:dyDescent="0.3">
      <c r="L1884">
        <v>5800</v>
      </c>
    </row>
    <row r="1885" spans="12:12" x14ac:dyDescent="0.3">
      <c r="L1885">
        <v>5800</v>
      </c>
    </row>
    <row r="1886" spans="12:12" x14ac:dyDescent="0.3">
      <c r="L1886">
        <v>5800</v>
      </c>
    </row>
    <row r="1887" spans="12:12" x14ac:dyDescent="0.3">
      <c r="L1887">
        <v>5600</v>
      </c>
    </row>
    <row r="1888" spans="12:12" x14ac:dyDescent="0.3">
      <c r="L1888">
        <v>5555.55</v>
      </c>
    </row>
    <row r="1889" spans="12:12" x14ac:dyDescent="0.3">
      <c r="L1889">
        <v>5500</v>
      </c>
    </row>
    <row r="1890" spans="12:12" x14ac:dyDescent="0.3">
      <c r="L1890">
        <v>5500</v>
      </c>
    </row>
    <row r="1891" spans="12:12" x14ac:dyDescent="0.3">
      <c r="L1891">
        <v>5500</v>
      </c>
    </row>
    <row r="1892" spans="12:12" x14ac:dyDescent="0.3">
      <c r="L1892">
        <v>5500</v>
      </c>
    </row>
    <row r="1893" spans="12:12" x14ac:dyDescent="0.3">
      <c r="L1893">
        <v>5500</v>
      </c>
    </row>
    <row r="1894" spans="12:12" x14ac:dyDescent="0.3">
      <c r="L1894">
        <v>5500</v>
      </c>
    </row>
    <row r="1895" spans="12:12" x14ac:dyDescent="0.3">
      <c r="L1895">
        <v>5500</v>
      </c>
    </row>
    <row r="1896" spans="12:12" x14ac:dyDescent="0.3">
      <c r="L1896">
        <v>5500</v>
      </c>
    </row>
    <row r="1897" spans="12:12" x14ac:dyDescent="0.3">
      <c r="L1897">
        <v>5500</v>
      </c>
    </row>
    <row r="1898" spans="12:12" x14ac:dyDescent="0.3">
      <c r="L1898">
        <v>5500</v>
      </c>
    </row>
    <row r="1899" spans="12:12" x14ac:dyDescent="0.3">
      <c r="L1899">
        <v>5500</v>
      </c>
    </row>
    <row r="1900" spans="12:12" x14ac:dyDescent="0.3">
      <c r="L1900">
        <v>5500</v>
      </c>
    </row>
    <row r="1901" spans="12:12" x14ac:dyDescent="0.3">
      <c r="L1901">
        <v>5500</v>
      </c>
    </row>
    <row r="1902" spans="12:12" x14ac:dyDescent="0.3">
      <c r="L1902">
        <v>5500</v>
      </c>
    </row>
    <row r="1903" spans="12:12" x14ac:dyDescent="0.3">
      <c r="L1903">
        <v>5500</v>
      </c>
    </row>
    <row r="1904" spans="12:12" x14ac:dyDescent="0.3">
      <c r="L1904">
        <v>5500</v>
      </c>
    </row>
    <row r="1905" spans="12:12" x14ac:dyDescent="0.3">
      <c r="L1905">
        <v>5500</v>
      </c>
    </row>
    <row r="1906" spans="12:12" x14ac:dyDescent="0.3">
      <c r="L1906">
        <v>5500</v>
      </c>
    </row>
    <row r="1907" spans="12:12" x14ac:dyDescent="0.3">
      <c r="L1907">
        <v>5500</v>
      </c>
    </row>
    <row r="1908" spans="12:12" x14ac:dyDescent="0.3">
      <c r="L1908">
        <v>5500</v>
      </c>
    </row>
    <row r="1909" spans="12:12" x14ac:dyDescent="0.3">
      <c r="L1909">
        <v>5500</v>
      </c>
    </row>
    <row r="1910" spans="12:12" x14ac:dyDescent="0.3">
      <c r="L1910">
        <v>5500</v>
      </c>
    </row>
    <row r="1911" spans="12:12" x14ac:dyDescent="0.3">
      <c r="L1911">
        <v>5500</v>
      </c>
    </row>
    <row r="1912" spans="12:12" x14ac:dyDescent="0.3">
      <c r="L1912">
        <v>5500</v>
      </c>
    </row>
    <row r="1913" spans="12:12" x14ac:dyDescent="0.3">
      <c r="L1913">
        <v>5500</v>
      </c>
    </row>
    <row r="1914" spans="12:12" x14ac:dyDescent="0.3">
      <c r="L1914">
        <v>5500</v>
      </c>
    </row>
    <row r="1915" spans="12:12" x14ac:dyDescent="0.3">
      <c r="L1915">
        <v>5500</v>
      </c>
    </row>
    <row r="1916" spans="12:12" x14ac:dyDescent="0.3">
      <c r="L1916">
        <v>5500</v>
      </c>
    </row>
    <row r="1917" spans="12:12" x14ac:dyDescent="0.3">
      <c r="L1917">
        <v>5500</v>
      </c>
    </row>
    <row r="1918" spans="12:12" x14ac:dyDescent="0.3">
      <c r="L1918">
        <v>5500</v>
      </c>
    </row>
    <row r="1919" spans="12:12" x14ac:dyDescent="0.3">
      <c r="L1919">
        <v>5500</v>
      </c>
    </row>
    <row r="1920" spans="12:12" x14ac:dyDescent="0.3">
      <c r="L1920">
        <v>5500</v>
      </c>
    </row>
    <row r="1921" spans="12:12" x14ac:dyDescent="0.3">
      <c r="L1921">
        <v>5500</v>
      </c>
    </row>
    <row r="1922" spans="12:12" x14ac:dyDescent="0.3">
      <c r="L1922">
        <v>5500</v>
      </c>
    </row>
    <row r="1923" spans="12:12" x14ac:dyDescent="0.3">
      <c r="L1923">
        <v>5500</v>
      </c>
    </row>
    <row r="1924" spans="12:12" x14ac:dyDescent="0.3">
      <c r="L1924">
        <v>5494</v>
      </c>
    </row>
    <row r="1925" spans="12:12" x14ac:dyDescent="0.3">
      <c r="L1925">
        <v>5400</v>
      </c>
    </row>
    <row r="1926" spans="12:12" x14ac:dyDescent="0.3">
      <c r="L1926">
        <v>5400</v>
      </c>
    </row>
    <row r="1927" spans="12:12" x14ac:dyDescent="0.3">
      <c r="L1927">
        <v>5250</v>
      </c>
    </row>
    <row r="1928" spans="12:12" x14ac:dyDescent="0.3">
      <c r="L1928">
        <v>5250</v>
      </c>
    </row>
    <row r="1929" spans="12:12" x14ac:dyDescent="0.3">
      <c r="L1929">
        <v>5200</v>
      </c>
    </row>
    <row r="1930" spans="12:12" x14ac:dyDescent="0.3">
      <c r="L1930">
        <v>5105</v>
      </c>
    </row>
    <row r="1931" spans="12:12" x14ac:dyDescent="0.3">
      <c r="L1931">
        <v>5050</v>
      </c>
    </row>
    <row r="1932" spans="12:12" x14ac:dyDescent="0.3">
      <c r="L1932">
        <v>5000</v>
      </c>
    </row>
    <row r="1933" spans="12:12" x14ac:dyDescent="0.3">
      <c r="L1933">
        <v>5000</v>
      </c>
    </row>
    <row r="1934" spans="12:12" x14ac:dyDescent="0.3">
      <c r="L1934">
        <v>5000</v>
      </c>
    </row>
    <row r="1935" spans="12:12" x14ac:dyDescent="0.3">
      <c r="L1935">
        <v>5000</v>
      </c>
    </row>
    <row r="1936" spans="12:12" x14ac:dyDescent="0.3">
      <c r="L1936">
        <v>5000</v>
      </c>
    </row>
    <row r="1937" spans="12:12" x14ac:dyDescent="0.3">
      <c r="L1937">
        <v>5000</v>
      </c>
    </row>
    <row r="1938" spans="12:12" x14ac:dyDescent="0.3">
      <c r="L1938">
        <v>5000</v>
      </c>
    </row>
    <row r="1939" spans="12:12" x14ac:dyDescent="0.3">
      <c r="L1939">
        <v>5000</v>
      </c>
    </row>
    <row r="1940" spans="12:12" x14ac:dyDescent="0.3">
      <c r="L1940">
        <v>5000</v>
      </c>
    </row>
    <row r="1941" spans="12:12" x14ac:dyDescent="0.3">
      <c r="L1941">
        <v>5000</v>
      </c>
    </row>
    <row r="1942" spans="12:12" x14ac:dyDescent="0.3">
      <c r="L1942">
        <v>5000</v>
      </c>
    </row>
    <row r="1943" spans="12:12" x14ac:dyDescent="0.3">
      <c r="L1943">
        <v>5000</v>
      </c>
    </row>
    <row r="1944" spans="12:12" x14ac:dyDescent="0.3">
      <c r="L1944">
        <v>5000</v>
      </c>
    </row>
    <row r="1945" spans="12:12" x14ac:dyDescent="0.3">
      <c r="L1945">
        <v>5000</v>
      </c>
    </row>
    <row r="1946" spans="12:12" x14ac:dyDescent="0.3">
      <c r="L1946">
        <v>5000</v>
      </c>
    </row>
    <row r="1947" spans="12:12" x14ac:dyDescent="0.3">
      <c r="L1947">
        <v>5000</v>
      </c>
    </row>
    <row r="1948" spans="12:12" x14ac:dyDescent="0.3">
      <c r="L1948">
        <v>5000</v>
      </c>
    </row>
    <row r="1949" spans="12:12" x14ac:dyDescent="0.3">
      <c r="L1949">
        <v>5000</v>
      </c>
    </row>
    <row r="1950" spans="12:12" x14ac:dyDescent="0.3">
      <c r="L1950">
        <v>5000</v>
      </c>
    </row>
    <row r="1951" spans="12:12" x14ac:dyDescent="0.3">
      <c r="L1951">
        <v>5000</v>
      </c>
    </row>
    <row r="1952" spans="12:12" x14ac:dyDescent="0.3">
      <c r="L1952">
        <v>5000</v>
      </c>
    </row>
    <row r="1953" spans="12:12" x14ac:dyDescent="0.3">
      <c r="L1953">
        <v>5000</v>
      </c>
    </row>
    <row r="1954" spans="12:12" x14ac:dyDescent="0.3">
      <c r="L1954">
        <v>5000</v>
      </c>
    </row>
    <row r="1955" spans="12:12" x14ac:dyDescent="0.3">
      <c r="L1955">
        <v>5000</v>
      </c>
    </row>
    <row r="1956" spans="12:12" x14ac:dyDescent="0.3">
      <c r="L1956">
        <v>5000</v>
      </c>
    </row>
    <row r="1957" spans="12:12" x14ac:dyDescent="0.3">
      <c r="L1957">
        <v>5000</v>
      </c>
    </row>
    <row r="1958" spans="12:12" x14ac:dyDescent="0.3">
      <c r="L1958">
        <v>5000</v>
      </c>
    </row>
    <row r="1959" spans="12:12" x14ac:dyDescent="0.3">
      <c r="L1959">
        <v>5000</v>
      </c>
    </row>
    <row r="1960" spans="12:12" x14ac:dyDescent="0.3">
      <c r="L1960">
        <v>5000</v>
      </c>
    </row>
    <row r="1961" spans="12:12" x14ac:dyDescent="0.3">
      <c r="L1961">
        <v>5000</v>
      </c>
    </row>
    <row r="1962" spans="12:12" x14ac:dyDescent="0.3">
      <c r="L1962">
        <v>5000</v>
      </c>
    </row>
    <row r="1963" spans="12:12" x14ac:dyDescent="0.3">
      <c r="L1963">
        <v>5000</v>
      </c>
    </row>
    <row r="1964" spans="12:12" x14ac:dyDescent="0.3">
      <c r="L1964">
        <v>5000</v>
      </c>
    </row>
    <row r="1965" spans="12:12" x14ac:dyDescent="0.3">
      <c r="L1965">
        <v>5000</v>
      </c>
    </row>
    <row r="1966" spans="12:12" x14ac:dyDescent="0.3">
      <c r="L1966">
        <v>5000</v>
      </c>
    </row>
    <row r="1967" spans="12:12" x14ac:dyDescent="0.3">
      <c r="L1967">
        <v>5000</v>
      </c>
    </row>
    <row r="1968" spans="12:12" x14ac:dyDescent="0.3">
      <c r="L1968">
        <v>5000</v>
      </c>
    </row>
    <row r="1969" spans="12:12" x14ac:dyDescent="0.3">
      <c r="L1969">
        <v>5000</v>
      </c>
    </row>
    <row r="1970" spans="12:12" x14ac:dyDescent="0.3">
      <c r="L1970">
        <v>5000</v>
      </c>
    </row>
    <row r="1971" spans="12:12" x14ac:dyDescent="0.3">
      <c r="L1971">
        <v>5000</v>
      </c>
    </row>
    <row r="1972" spans="12:12" x14ac:dyDescent="0.3">
      <c r="L1972">
        <v>5000</v>
      </c>
    </row>
    <row r="1973" spans="12:12" x14ac:dyDescent="0.3">
      <c r="L1973">
        <v>5000</v>
      </c>
    </row>
    <row r="1974" spans="12:12" x14ac:dyDescent="0.3">
      <c r="L1974">
        <v>5000</v>
      </c>
    </row>
    <row r="1975" spans="12:12" x14ac:dyDescent="0.3">
      <c r="L1975">
        <v>5000</v>
      </c>
    </row>
    <row r="1976" spans="12:12" x14ac:dyDescent="0.3">
      <c r="L1976">
        <v>5000</v>
      </c>
    </row>
    <row r="1977" spans="12:12" x14ac:dyDescent="0.3">
      <c r="L1977">
        <v>5000</v>
      </c>
    </row>
    <row r="1978" spans="12:12" x14ac:dyDescent="0.3">
      <c r="L1978">
        <v>5000</v>
      </c>
    </row>
    <row r="1979" spans="12:12" x14ac:dyDescent="0.3">
      <c r="L1979">
        <v>5000</v>
      </c>
    </row>
    <row r="1980" spans="12:12" x14ac:dyDescent="0.3">
      <c r="L1980">
        <v>5000</v>
      </c>
    </row>
    <row r="1981" spans="12:12" x14ac:dyDescent="0.3">
      <c r="L1981">
        <v>5000</v>
      </c>
    </row>
    <row r="1982" spans="12:12" x14ac:dyDescent="0.3">
      <c r="L1982">
        <v>5000</v>
      </c>
    </row>
    <row r="1983" spans="12:12" x14ac:dyDescent="0.3">
      <c r="L1983">
        <v>5000</v>
      </c>
    </row>
    <row r="1984" spans="12:12" x14ac:dyDescent="0.3">
      <c r="L1984">
        <v>5000</v>
      </c>
    </row>
    <row r="1985" spans="12:12" x14ac:dyDescent="0.3">
      <c r="L1985">
        <v>5000</v>
      </c>
    </row>
    <row r="1986" spans="12:12" x14ac:dyDescent="0.3">
      <c r="L1986">
        <v>5000</v>
      </c>
    </row>
    <row r="1987" spans="12:12" x14ac:dyDescent="0.3">
      <c r="L1987">
        <v>5000</v>
      </c>
    </row>
    <row r="1988" spans="12:12" x14ac:dyDescent="0.3">
      <c r="L1988">
        <v>5000</v>
      </c>
    </row>
    <row r="1989" spans="12:12" x14ac:dyDescent="0.3">
      <c r="L1989">
        <v>5000</v>
      </c>
    </row>
    <row r="1990" spans="12:12" x14ac:dyDescent="0.3">
      <c r="L1990">
        <v>5000</v>
      </c>
    </row>
    <row r="1991" spans="12:12" x14ac:dyDescent="0.3">
      <c r="L1991">
        <v>5000</v>
      </c>
    </row>
    <row r="1992" spans="12:12" x14ac:dyDescent="0.3">
      <c r="L1992">
        <v>5000</v>
      </c>
    </row>
    <row r="1993" spans="12:12" x14ac:dyDescent="0.3">
      <c r="L1993">
        <v>5000</v>
      </c>
    </row>
    <row r="1994" spans="12:12" x14ac:dyDescent="0.3">
      <c r="L1994">
        <v>5000</v>
      </c>
    </row>
    <row r="1995" spans="12:12" x14ac:dyDescent="0.3">
      <c r="L1995">
        <v>5000</v>
      </c>
    </row>
    <row r="1996" spans="12:12" x14ac:dyDescent="0.3">
      <c r="L1996">
        <v>5000</v>
      </c>
    </row>
    <row r="1997" spans="12:12" x14ac:dyDescent="0.3">
      <c r="L1997">
        <v>5000</v>
      </c>
    </row>
    <row r="1998" spans="12:12" x14ac:dyDescent="0.3">
      <c r="L1998">
        <v>5000</v>
      </c>
    </row>
    <row r="1999" spans="12:12" x14ac:dyDescent="0.3">
      <c r="L1999">
        <v>5000</v>
      </c>
    </row>
    <row r="2000" spans="12:12" x14ac:dyDescent="0.3">
      <c r="L2000">
        <v>5000</v>
      </c>
    </row>
    <row r="2001" spans="12:12" x14ac:dyDescent="0.3">
      <c r="L2001">
        <v>5000</v>
      </c>
    </row>
    <row r="2002" spans="12:12" x14ac:dyDescent="0.3">
      <c r="L2002">
        <v>5000</v>
      </c>
    </row>
    <row r="2003" spans="12:12" x14ac:dyDescent="0.3">
      <c r="L2003">
        <v>5000</v>
      </c>
    </row>
    <row r="2004" spans="12:12" x14ac:dyDescent="0.3">
      <c r="L2004">
        <v>5000</v>
      </c>
    </row>
    <row r="2005" spans="12:12" x14ac:dyDescent="0.3">
      <c r="L2005">
        <v>5000</v>
      </c>
    </row>
    <row r="2006" spans="12:12" x14ac:dyDescent="0.3">
      <c r="L2006">
        <v>5000</v>
      </c>
    </row>
    <row r="2007" spans="12:12" x14ac:dyDescent="0.3">
      <c r="L2007">
        <v>5000</v>
      </c>
    </row>
    <row r="2008" spans="12:12" x14ac:dyDescent="0.3">
      <c r="L2008">
        <v>5000</v>
      </c>
    </row>
    <row r="2009" spans="12:12" x14ac:dyDescent="0.3">
      <c r="L2009">
        <v>5000</v>
      </c>
    </row>
    <row r="2010" spans="12:12" x14ac:dyDescent="0.3">
      <c r="L2010">
        <v>5000</v>
      </c>
    </row>
    <row r="2011" spans="12:12" x14ac:dyDescent="0.3">
      <c r="L2011">
        <v>5000</v>
      </c>
    </row>
    <row r="2012" spans="12:12" x14ac:dyDescent="0.3">
      <c r="L2012">
        <v>5000</v>
      </c>
    </row>
    <row r="2013" spans="12:12" x14ac:dyDescent="0.3">
      <c r="L2013">
        <v>5000</v>
      </c>
    </row>
    <row r="2014" spans="12:12" x14ac:dyDescent="0.3">
      <c r="L2014">
        <v>5000</v>
      </c>
    </row>
    <row r="2015" spans="12:12" x14ac:dyDescent="0.3">
      <c r="L2015">
        <v>5000</v>
      </c>
    </row>
    <row r="2016" spans="12:12" x14ac:dyDescent="0.3">
      <c r="L2016">
        <v>5000</v>
      </c>
    </row>
    <row r="2017" spans="12:12" x14ac:dyDescent="0.3">
      <c r="L2017">
        <v>5000</v>
      </c>
    </row>
    <row r="2018" spans="12:12" x14ac:dyDescent="0.3">
      <c r="L2018">
        <v>5000</v>
      </c>
    </row>
    <row r="2019" spans="12:12" x14ac:dyDescent="0.3">
      <c r="L2019">
        <v>5000</v>
      </c>
    </row>
    <row r="2020" spans="12:12" x14ac:dyDescent="0.3">
      <c r="L2020">
        <v>5000</v>
      </c>
    </row>
    <row r="2021" spans="12:12" x14ac:dyDescent="0.3">
      <c r="L2021">
        <v>5000</v>
      </c>
    </row>
    <row r="2022" spans="12:12" x14ac:dyDescent="0.3">
      <c r="L2022">
        <v>5000</v>
      </c>
    </row>
    <row r="2023" spans="12:12" x14ac:dyDescent="0.3">
      <c r="L2023">
        <v>5000</v>
      </c>
    </row>
    <row r="2024" spans="12:12" x14ac:dyDescent="0.3">
      <c r="L2024">
        <v>5000</v>
      </c>
    </row>
    <row r="2025" spans="12:12" x14ac:dyDescent="0.3">
      <c r="L2025">
        <v>5000</v>
      </c>
    </row>
    <row r="2026" spans="12:12" x14ac:dyDescent="0.3">
      <c r="L2026">
        <v>5000</v>
      </c>
    </row>
    <row r="2027" spans="12:12" x14ac:dyDescent="0.3">
      <c r="L2027">
        <v>5000</v>
      </c>
    </row>
    <row r="2028" spans="12:12" x14ac:dyDescent="0.3">
      <c r="L2028">
        <v>5000</v>
      </c>
    </row>
    <row r="2029" spans="12:12" x14ac:dyDescent="0.3">
      <c r="L2029">
        <v>5000</v>
      </c>
    </row>
    <row r="2030" spans="12:12" x14ac:dyDescent="0.3">
      <c r="L2030">
        <v>5000</v>
      </c>
    </row>
    <row r="2031" spans="12:12" x14ac:dyDescent="0.3">
      <c r="L2031">
        <v>5000</v>
      </c>
    </row>
    <row r="2032" spans="12:12" x14ac:dyDescent="0.3">
      <c r="L2032">
        <v>5000</v>
      </c>
    </row>
    <row r="2033" spans="12:12" x14ac:dyDescent="0.3">
      <c r="L2033">
        <v>5000</v>
      </c>
    </row>
    <row r="2034" spans="12:12" x14ac:dyDescent="0.3">
      <c r="L2034">
        <v>5000</v>
      </c>
    </row>
    <row r="2035" spans="12:12" x14ac:dyDescent="0.3">
      <c r="L2035">
        <v>5000</v>
      </c>
    </row>
    <row r="2036" spans="12:12" x14ac:dyDescent="0.3">
      <c r="L2036">
        <v>5000</v>
      </c>
    </row>
    <row r="2037" spans="12:12" x14ac:dyDescent="0.3">
      <c r="L2037">
        <v>5000</v>
      </c>
    </row>
    <row r="2038" spans="12:12" x14ac:dyDescent="0.3">
      <c r="L2038">
        <v>5000</v>
      </c>
    </row>
    <row r="2039" spans="12:12" x14ac:dyDescent="0.3">
      <c r="L2039">
        <v>5000</v>
      </c>
    </row>
    <row r="2040" spans="12:12" x14ac:dyDescent="0.3">
      <c r="L2040">
        <v>5000</v>
      </c>
    </row>
    <row r="2041" spans="12:12" x14ac:dyDescent="0.3">
      <c r="L2041">
        <v>5000</v>
      </c>
    </row>
    <row r="2042" spans="12:12" x14ac:dyDescent="0.3">
      <c r="L2042">
        <v>5000</v>
      </c>
    </row>
    <row r="2043" spans="12:12" x14ac:dyDescent="0.3">
      <c r="L2043">
        <v>5000</v>
      </c>
    </row>
    <row r="2044" spans="12:12" x14ac:dyDescent="0.3">
      <c r="L2044">
        <v>5000</v>
      </c>
    </row>
    <row r="2045" spans="12:12" x14ac:dyDescent="0.3">
      <c r="L2045">
        <v>5000</v>
      </c>
    </row>
    <row r="2046" spans="12:12" x14ac:dyDescent="0.3">
      <c r="L2046">
        <v>5000</v>
      </c>
    </row>
    <row r="2047" spans="12:12" x14ac:dyDescent="0.3">
      <c r="L2047">
        <v>5000</v>
      </c>
    </row>
    <row r="2048" spans="12:12" x14ac:dyDescent="0.3">
      <c r="L2048">
        <v>5000</v>
      </c>
    </row>
    <row r="2049" spans="12:12" x14ac:dyDescent="0.3">
      <c r="L2049">
        <v>5000</v>
      </c>
    </row>
    <row r="2050" spans="12:12" x14ac:dyDescent="0.3">
      <c r="L2050">
        <v>5000</v>
      </c>
    </row>
    <row r="2051" spans="12:12" x14ac:dyDescent="0.3">
      <c r="L2051">
        <v>5000</v>
      </c>
    </row>
    <row r="2052" spans="12:12" x14ac:dyDescent="0.3">
      <c r="L2052">
        <v>5000</v>
      </c>
    </row>
    <row r="2053" spans="12:12" x14ac:dyDescent="0.3">
      <c r="L2053">
        <v>5000</v>
      </c>
    </row>
    <row r="2054" spans="12:12" x14ac:dyDescent="0.3">
      <c r="L2054">
        <v>5000</v>
      </c>
    </row>
    <row r="2055" spans="12:12" x14ac:dyDescent="0.3">
      <c r="L2055">
        <v>5000</v>
      </c>
    </row>
    <row r="2056" spans="12:12" x14ac:dyDescent="0.3">
      <c r="L2056">
        <v>5000</v>
      </c>
    </row>
    <row r="2057" spans="12:12" x14ac:dyDescent="0.3">
      <c r="L2057">
        <v>5000</v>
      </c>
    </row>
    <row r="2058" spans="12:12" x14ac:dyDescent="0.3">
      <c r="L2058">
        <v>5000</v>
      </c>
    </row>
    <row r="2059" spans="12:12" x14ac:dyDescent="0.3">
      <c r="L2059">
        <v>5000</v>
      </c>
    </row>
    <row r="2060" spans="12:12" x14ac:dyDescent="0.3">
      <c r="L2060">
        <v>5000</v>
      </c>
    </row>
    <row r="2061" spans="12:12" x14ac:dyDescent="0.3">
      <c r="L2061">
        <v>5000</v>
      </c>
    </row>
    <row r="2062" spans="12:12" x14ac:dyDescent="0.3">
      <c r="L2062">
        <v>5000</v>
      </c>
    </row>
    <row r="2063" spans="12:12" x14ac:dyDescent="0.3">
      <c r="L2063">
        <v>5000</v>
      </c>
    </row>
    <row r="2064" spans="12:12" x14ac:dyDescent="0.3">
      <c r="L2064">
        <v>5000</v>
      </c>
    </row>
    <row r="2065" spans="12:12" x14ac:dyDescent="0.3">
      <c r="L2065">
        <v>5000</v>
      </c>
    </row>
    <row r="2066" spans="12:12" x14ac:dyDescent="0.3">
      <c r="L2066">
        <v>5000</v>
      </c>
    </row>
    <row r="2067" spans="12:12" x14ac:dyDescent="0.3">
      <c r="L2067">
        <v>5000</v>
      </c>
    </row>
    <row r="2068" spans="12:12" x14ac:dyDescent="0.3">
      <c r="L2068">
        <v>5000</v>
      </c>
    </row>
    <row r="2069" spans="12:12" x14ac:dyDescent="0.3">
      <c r="L2069">
        <v>5000</v>
      </c>
    </row>
    <row r="2070" spans="12:12" x14ac:dyDescent="0.3">
      <c r="L2070">
        <v>5000</v>
      </c>
    </row>
    <row r="2071" spans="12:12" x14ac:dyDescent="0.3">
      <c r="L2071">
        <v>5000</v>
      </c>
    </row>
    <row r="2072" spans="12:12" x14ac:dyDescent="0.3">
      <c r="L2072">
        <v>5000</v>
      </c>
    </row>
    <row r="2073" spans="12:12" x14ac:dyDescent="0.3">
      <c r="L2073">
        <v>5000</v>
      </c>
    </row>
    <row r="2074" spans="12:12" x14ac:dyDescent="0.3">
      <c r="L2074">
        <v>5000</v>
      </c>
    </row>
    <row r="2075" spans="12:12" x14ac:dyDescent="0.3">
      <c r="L2075">
        <v>5000</v>
      </c>
    </row>
    <row r="2076" spans="12:12" x14ac:dyDescent="0.3">
      <c r="L2076">
        <v>5000</v>
      </c>
    </row>
    <row r="2077" spans="12:12" x14ac:dyDescent="0.3">
      <c r="L2077">
        <v>5000</v>
      </c>
    </row>
    <row r="2078" spans="12:12" x14ac:dyDescent="0.3">
      <c r="L2078">
        <v>5000</v>
      </c>
    </row>
    <row r="2079" spans="12:12" x14ac:dyDescent="0.3">
      <c r="L2079">
        <v>5000</v>
      </c>
    </row>
    <row r="2080" spans="12:12" x14ac:dyDescent="0.3">
      <c r="L2080">
        <v>5000</v>
      </c>
    </row>
    <row r="2081" spans="12:12" x14ac:dyDescent="0.3">
      <c r="L2081">
        <v>5000</v>
      </c>
    </row>
    <row r="2082" spans="12:12" x14ac:dyDescent="0.3">
      <c r="L2082">
        <v>5000</v>
      </c>
    </row>
    <row r="2083" spans="12:12" x14ac:dyDescent="0.3">
      <c r="L2083">
        <v>5000</v>
      </c>
    </row>
    <row r="2084" spans="12:12" x14ac:dyDescent="0.3">
      <c r="L2084">
        <v>5000</v>
      </c>
    </row>
    <row r="2085" spans="12:12" x14ac:dyDescent="0.3">
      <c r="L2085">
        <v>5000</v>
      </c>
    </row>
    <row r="2086" spans="12:12" x14ac:dyDescent="0.3">
      <c r="L2086">
        <v>5000</v>
      </c>
    </row>
    <row r="2087" spans="12:12" x14ac:dyDescent="0.3">
      <c r="L2087">
        <v>5000</v>
      </c>
    </row>
    <row r="2088" spans="12:12" x14ac:dyDescent="0.3">
      <c r="L2088">
        <v>5000</v>
      </c>
    </row>
    <row r="2089" spans="12:12" x14ac:dyDescent="0.3">
      <c r="L2089">
        <v>5000</v>
      </c>
    </row>
    <row r="2090" spans="12:12" x14ac:dyDescent="0.3">
      <c r="L2090">
        <v>5000</v>
      </c>
    </row>
    <row r="2091" spans="12:12" x14ac:dyDescent="0.3">
      <c r="L2091">
        <v>5000</v>
      </c>
    </row>
    <row r="2092" spans="12:12" x14ac:dyDescent="0.3">
      <c r="L2092">
        <v>5000</v>
      </c>
    </row>
    <row r="2093" spans="12:12" x14ac:dyDescent="0.3">
      <c r="L2093">
        <v>5000</v>
      </c>
    </row>
    <row r="2094" spans="12:12" x14ac:dyDescent="0.3">
      <c r="L2094">
        <v>5000</v>
      </c>
    </row>
    <row r="2095" spans="12:12" x14ac:dyDescent="0.3">
      <c r="L2095">
        <v>5000</v>
      </c>
    </row>
    <row r="2096" spans="12:12" x14ac:dyDescent="0.3">
      <c r="L2096">
        <v>5000</v>
      </c>
    </row>
    <row r="2097" spans="12:12" x14ac:dyDescent="0.3">
      <c r="L2097">
        <v>5000</v>
      </c>
    </row>
    <row r="2098" spans="12:12" x14ac:dyDescent="0.3">
      <c r="L2098">
        <v>5000</v>
      </c>
    </row>
    <row r="2099" spans="12:12" x14ac:dyDescent="0.3">
      <c r="L2099">
        <v>5000</v>
      </c>
    </row>
    <row r="2100" spans="12:12" x14ac:dyDescent="0.3">
      <c r="L2100">
        <v>5000</v>
      </c>
    </row>
    <row r="2101" spans="12:12" x14ac:dyDescent="0.3">
      <c r="L2101">
        <v>5000</v>
      </c>
    </row>
    <row r="2102" spans="12:12" x14ac:dyDescent="0.3">
      <c r="L2102">
        <v>5000</v>
      </c>
    </row>
    <row r="2103" spans="12:12" x14ac:dyDescent="0.3">
      <c r="L2103">
        <v>5000</v>
      </c>
    </row>
    <row r="2104" spans="12:12" x14ac:dyDescent="0.3">
      <c r="L2104">
        <v>5000</v>
      </c>
    </row>
    <row r="2105" spans="12:12" x14ac:dyDescent="0.3">
      <c r="L2105">
        <v>5000</v>
      </c>
    </row>
    <row r="2106" spans="12:12" x14ac:dyDescent="0.3">
      <c r="L2106">
        <v>5000</v>
      </c>
    </row>
    <row r="2107" spans="12:12" x14ac:dyDescent="0.3">
      <c r="L2107">
        <v>5000</v>
      </c>
    </row>
    <row r="2108" spans="12:12" x14ac:dyDescent="0.3">
      <c r="L2108">
        <v>5000</v>
      </c>
    </row>
    <row r="2109" spans="12:12" x14ac:dyDescent="0.3">
      <c r="L2109">
        <v>5000</v>
      </c>
    </row>
    <row r="2110" spans="12:12" x14ac:dyDescent="0.3">
      <c r="L2110">
        <v>5000</v>
      </c>
    </row>
    <row r="2111" spans="12:12" x14ac:dyDescent="0.3">
      <c r="L2111">
        <v>5000</v>
      </c>
    </row>
    <row r="2112" spans="12:12" x14ac:dyDescent="0.3">
      <c r="L2112">
        <v>5000</v>
      </c>
    </row>
    <row r="2113" spans="12:12" x14ac:dyDescent="0.3">
      <c r="L2113">
        <v>5000</v>
      </c>
    </row>
    <row r="2114" spans="12:12" x14ac:dyDescent="0.3">
      <c r="L2114">
        <v>5000</v>
      </c>
    </row>
    <row r="2115" spans="12:12" x14ac:dyDescent="0.3">
      <c r="L2115">
        <v>5000</v>
      </c>
    </row>
    <row r="2116" spans="12:12" x14ac:dyDescent="0.3">
      <c r="L2116">
        <v>5000</v>
      </c>
    </row>
    <row r="2117" spans="12:12" x14ac:dyDescent="0.3">
      <c r="L2117">
        <v>5000</v>
      </c>
    </row>
    <row r="2118" spans="12:12" x14ac:dyDescent="0.3">
      <c r="L2118">
        <v>5000</v>
      </c>
    </row>
    <row r="2119" spans="12:12" x14ac:dyDescent="0.3">
      <c r="L2119">
        <v>5000</v>
      </c>
    </row>
    <row r="2120" spans="12:12" x14ac:dyDescent="0.3">
      <c r="L2120">
        <v>5000</v>
      </c>
    </row>
    <row r="2121" spans="12:12" x14ac:dyDescent="0.3">
      <c r="L2121">
        <v>5000</v>
      </c>
    </row>
    <row r="2122" spans="12:12" x14ac:dyDescent="0.3">
      <c r="L2122">
        <v>5000</v>
      </c>
    </row>
    <row r="2123" spans="12:12" x14ac:dyDescent="0.3">
      <c r="L2123">
        <v>5000</v>
      </c>
    </row>
    <row r="2124" spans="12:12" x14ac:dyDescent="0.3">
      <c r="L2124">
        <v>5000</v>
      </c>
    </row>
    <row r="2125" spans="12:12" x14ac:dyDescent="0.3">
      <c r="L2125">
        <v>5000</v>
      </c>
    </row>
    <row r="2126" spans="12:12" x14ac:dyDescent="0.3">
      <c r="L2126">
        <v>5000</v>
      </c>
    </row>
    <row r="2127" spans="12:12" x14ac:dyDescent="0.3">
      <c r="L2127">
        <v>5000</v>
      </c>
    </row>
    <row r="2128" spans="12:12" x14ac:dyDescent="0.3">
      <c r="L2128">
        <v>5000</v>
      </c>
    </row>
    <row r="2129" spans="12:12" x14ac:dyDescent="0.3">
      <c r="L2129">
        <v>5000</v>
      </c>
    </row>
    <row r="2130" spans="12:12" x14ac:dyDescent="0.3">
      <c r="L2130">
        <v>5000</v>
      </c>
    </row>
    <row r="2131" spans="12:12" x14ac:dyDescent="0.3">
      <c r="L2131">
        <v>5000</v>
      </c>
    </row>
    <row r="2132" spans="12:12" x14ac:dyDescent="0.3">
      <c r="L2132">
        <v>5000</v>
      </c>
    </row>
    <row r="2133" spans="12:12" x14ac:dyDescent="0.3">
      <c r="L2133">
        <v>5000</v>
      </c>
    </row>
    <row r="2134" spans="12:12" x14ac:dyDescent="0.3">
      <c r="L2134">
        <v>5000</v>
      </c>
    </row>
    <row r="2135" spans="12:12" x14ac:dyDescent="0.3">
      <c r="L2135">
        <v>5000</v>
      </c>
    </row>
    <row r="2136" spans="12:12" x14ac:dyDescent="0.3">
      <c r="L2136">
        <v>5000</v>
      </c>
    </row>
    <row r="2137" spans="12:12" x14ac:dyDescent="0.3">
      <c r="L2137">
        <v>5000</v>
      </c>
    </row>
    <row r="2138" spans="12:12" x14ac:dyDescent="0.3">
      <c r="L2138">
        <v>5000</v>
      </c>
    </row>
    <row r="2139" spans="12:12" x14ac:dyDescent="0.3">
      <c r="L2139">
        <v>5000</v>
      </c>
    </row>
    <row r="2140" spans="12:12" x14ac:dyDescent="0.3">
      <c r="L2140">
        <v>5000</v>
      </c>
    </row>
    <row r="2141" spans="12:12" x14ac:dyDescent="0.3">
      <c r="L2141">
        <v>5000</v>
      </c>
    </row>
    <row r="2142" spans="12:12" x14ac:dyDescent="0.3">
      <c r="L2142">
        <v>5000</v>
      </c>
    </row>
    <row r="2143" spans="12:12" x14ac:dyDescent="0.3">
      <c r="L2143">
        <v>5000</v>
      </c>
    </row>
    <row r="2144" spans="12:12" x14ac:dyDescent="0.3">
      <c r="L2144">
        <v>5000</v>
      </c>
    </row>
    <row r="2145" spans="12:12" x14ac:dyDescent="0.3">
      <c r="L2145">
        <v>5000</v>
      </c>
    </row>
    <row r="2146" spans="12:12" x14ac:dyDescent="0.3">
      <c r="L2146">
        <v>5000</v>
      </c>
    </row>
    <row r="2147" spans="12:12" x14ac:dyDescent="0.3">
      <c r="L2147">
        <v>5000</v>
      </c>
    </row>
    <row r="2148" spans="12:12" x14ac:dyDescent="0.3">
      <c r="L2148">
        <v>5000</v>
      </c>
    </row>
    <row r="2149" spans="12:12" x14ac:dyDescent="0.3">
      <c r="L2149">
        <v>5000</v>
      </c>
    </row>
    <row r="2150" spans="12:12" x14ac:dyDescent="0.3">
      <c r="L2150">
        <v>5000</v>
      </c>
    </row>
    <row r="2151" spans="12:12" x14ac:dyDescent="0.3">
      <c r="L2151">
        <v>5000</v>
      </c>
    </row>
    <row r="2152" spans="12:12" x14ac:dyDescent="0.3">
      <c r="L2152">
        <v>5000</v>
      </c>
    </row>
    <row r="2153" spans="12:12" x14ac:dyDescent="0.3">
      <c r="L2153">
        <v>5000</v>
      </c>
    </row>
    <row r="2154" spans="12:12" x14ac:dyDescent="0.3">
      <c r="L2154">
        <v>5000</v>
      </c>
    </row>
    <row r="2155" spans="12:12" x14ac:dyDescent="0.3">
      <c r="L2155">
        <v>5000</v>
      </c>
    </row>
    <row r="2156" spans="12:12" x14ac:dyDescent="0.3">
      <c r="L2156">
        <v>5000</v>
      </c>
    </row>
    <row r="2157" spans="12:12" x14ac:dyDescent="0.3">
      <c r="L2157">
        <v>5000</v>
      </c>
    </row>
    <row r="2158" spans="12:12" x14ac:dyDescent="0.3">
      <c r="L2158">
        <v>5000</v>
      </c>
    </row>
    <row r="2159" spans="12:12" x14ac:dyDescent="0.3">
      <c r="L2159">
        <v>5000</v>
      </c>
    </row>
    <row r="2160" spans="12:12" x14ac:dyDescent="0.3">
      <c r="L2160">
        <v>5000</v>
      </c>
    </row>
    <row r="2161" spans="12:12" x14ac:dyDescent="0.3">
      <c r="L2161">
        <v>5000</v>
      </c>
    </row>
    <row r="2162" spans="12:12" x14ac:dyDescent="0.3">
      <c r="L2162">
        <v>5000</v>
      </c>
    </row>
    <row r="2163" spans="12:12" x14ac:dyDescent="0.3">
      <c r="L2163">
        <v>5000</v>
      </c>
    </row>
    <row r="2164" spans="12:12" x14ac:dyDescent="0.3">
      <c r="L2164">
        <v>5000</v>
      </c>
    </row>
    <row r="2165" spans="12:12" x14ac:dyDescent="0.3">
      <c r="L2165">
        <v>5000</v>
      </c>
    </row>
    <row r="2166" spans="12:12" x14ac:dyDescent="0.3">
      <c r="L2166">
        <v>5000</v>
      </c>
    </row>
    <row r="2167" spans="12:12" x14ac:dyDescent="0.3">
      <c r="L2167">
        <v>5000</v>
      </c>
    </row>
    <row r="2168" spans="12:12" x14ac:dyDescent="0.3">
      <c r="L2168">
        <v>5000</v>
      </c>
    </row>
    <row r="2169" spans="12:12" x14ac:dyDescent="0.3">
      <c r="L2169">
        <v>5000</v>
      </c>
    </row>
    <row r="2170" spans="12:12" x14ac:dyDescent="0.3">
      <c r="L2170">
        <v>5000</v>
      </c>
    </row>
    <row r="2171" spans="12:12" x14ac:dyDescent="0.3">
      <c r="L2171">
        <v>5000</v>
      </c>
    </row>
    <row r="2172" spans="12:12" x14ac:dyDescent="0.3">
      <c r="L2172">
        <v>5000</v>
      </c>
    </row>
    <row r="2173" spans="12:12" x14ac:dyDescent="0.3">
      <c r="L2173">
        <v>5000</v>
      </c>
    </row>
    <row r="2174" spans="12:12" x14ac:dyDescent="0.3">
      <c r="L2174">
        <v>5000</v>
      </c>
    </row>
    <row r="2175" spans="12:12" x14ac:dyDescent="0.3">
      <c r="L2175">
        <v>5000</v>
      </c>
    </row>
    <row r="2176" spans="12:12" x14ac:dyDescent="0.3">
      <c r="L2176">
        <v>5000</v>
      </c>
    </row>
    <row r="2177" spans="12:12" x14ac:dyDescent="0.3">
      <c r="L2177">
        <v>5000</v>
      </c>
    </row>
    <row r="2178" spans="12:12" x14ac:dyDescent="0.3">
      <c r="L2178">
        <v>5000</v>
      </c>
    </row>
    <row r="2179" spans="12:12" x14ac:dyDescent="0.3">
      <c r="L2179">
        <v>5000</v>
      </c>
    </row>
    <row r="2180" spans="12:12" x14ac:dyDescent="0.3">
      <c r="L2180">
        <v>5000</v>
      </c>
    </row>
    <row r="2181" spans="12:12" x14ac:dyDescent="0.3">
      <c r="L2181">
        <v>5000</v>
      </c>
    </row>
    <row r="2182" spans="12:12" x14ac:dyDescent="0.3">
      <c r="L2182">
        <v>5000</v>
      </c>
    </row>
    <row r="2183" spans="12:12" x14ac:dyDescent="0.3">
      <c r="L2183">
        <v>5000</v>
      </c>
    </row>
    <row r="2184" spans="12:12" x14ac:dyDescent="0.3">
      <c r="L2184">
        <v>5000</v>
      </c>
    </row>
    <row r="2185" spans="12:12" x14ac:dyDescent="0.3">
      <c r="L2185">
        <v>5000</v>
      </c>
    </row>
    <row r="2186" spans="12:12" x14ac:dyDescent="0.3">
      <c r="L2186">
        <v>5000</v>
      </c>
    </row>
    <row r="2187" spans="12:12" x14ac:dyDescent="0.3">
      <c r="L2187">
        <v>5000</v>
      </c>
    </row>
    <row r="2188" spans="12:12" x14ac:dyDescent="0.3">
      <c r="L2188">
        <v>5000</v>
      </c>
    </row>
    <row r="2189" spans="12:12" x14ac:dyDescent="0.3">
      <c r="L2189">
        <v>5000</v>
      </c>
    </row>
    <row r="2190" spans="12:12" x14ac:dyDescent="0.3">
      <c r="L2190">
        <v>5000</v>
      </c>
    </row>
    <row r="2191" spans="12:12" x14ac:dyDescent="0.3">
      <c r="L2191">
        <v>5000</v>
      </c>
    </row>
    <row r="2192" spans="12:12" x14ac:dyDescent="0.3">
      <c r="L2192">
        <v>5000</v>
      </c>
    </row>
    <row r="2193" spans="12:12" x14ac:dyDescent="0.3">
      <c r="L2193">
        <v>5000</v>
      </c>
    </row>
    <row r="2194" spans="12:12" x14ac:dyDescent="0.3">
      <c r="L2194">
        <v>5000</v>
      </c>
    </row>
    <row r="2195" spans="12:12" x14ac:dyDescent="0.3">
      <c r="L2195">
        <v>5000</v>
      </c>
    </row>
    <row r="2196" spans="12:12" x14ac:dyDescent="0.3">
      <c r="L2196">
        <v>5000</v>
      </c>
    </row>
    <row r="2197" spans="12:12" x14ac:dyDescent="0.3">
      <c r="L2197">
        <v>5000</v>
      </c>
    </row>
    <row r="2198" spans="12:12" x14ac:dyDescent="0.3">
      <c r="L2198">
        <v>5000</v>
      </c>
    </row>
    <row r="2199" spans="12:12" x14ac:dyDescent="0.3">
      <c r="L2199">
        <v>5000</v>
      </c>
    </row>
    <row r="2200" spans="12:12" x14ac:dyDescent="0.3">
      <c r="L2200">
        <v>5000</v>
      </c>
    </row>
    <row r="2201" spans="12:12" x14ac:dyDescent="0.3">
      <c r="L2201">
        <v>5000</v>
      </c>
    </row>
    <row r="2202" spans="12:12" x14ac:dyDescent="0.3">
      <c r="L2202">
        <v>5000</v>
      </c>
    </row>
    <row r="2203" spans="12:12" x14ac:dyDescent="0.3">
      <c r="L2203">
        <v>5000</v>
      </c>
    </row>
    <row r="2204" spans="12:12" x14ac:dyDescent="0.3">
      <c r="L2204">
        <v>5000</v>
      </c>
    </row>
    <row r="2205" spans="12:12" x14ac:dyDescent="0.3">
      <c r="L2205">
        <v>5000</v>
      </c>
    </row>
    <row r="2206" spans="12:12" x14ac:dyDescent="0.3">
      <c r="L2206">
        <v>5000</v>
      </c>
    </row>
    <row r="2207" spans="12:12" x14ac:dyDescent="0.3">
      <c r="L2207">
        <v>5000</v>
      </c>
    </row>
    <row r="2208" spans="12:12" x14ac:dyDescent="0.3">
      <c r="L2208">
        <v>5000</v>
      </c>
    </row>
    <row r="2209" spans="12:12" x14ac:dyDescent="0.3">
      <c r="L2209">
        <v>5000</v>
      </c>
    </row>
    <row r="2210" spans="12:12" x14ac:dyDescent="0.3">
      <c r="L2210">
        <v>5000</v>
      </c>
    </row>
    <row r="2211" spans="12:12" x14ac:dyDescent="0.3">
      <c r="L2211">
        <v>5000</v>
      </c>
    </row>
    <row r="2212" spans="12:12" x14ac:dyDescent="0.3">
      <c r="L2212">
        <v>5000</v>
      </c>
    </row>
    <row r="2213" spans="12:12" x14ac:dyDescent="0.3">
      <c r="L2213">
        <v>5000</v>
      </c>
    </row>
    <row r="2214" spans="12:12" x14ac:dyDescent="0.3">
      <c r="L2214">
        <v>5000</v>
      </c>
    </row>
    <row r="2215" spans="12:12" x14ac:dyDescent="0.3">
      <c r="L2215">
        <v>5000</v>
      </c>
    </row>
    <row r="2216" spans="12:12" x14ac:dyDescent="0.3">
      <c r="L2216">
        <v>5000</v>
      </c>
    </row>
    <row r="2217" spans="12:12" x14ac:dyDescent="0.3">
      <c r="L2217">
        <v>5000</v>
      </c>
    </row>
    <row r="2218" spans="12:12" x14ac:dyDescent="0.3">
      <c r="L2218">
        <v>5000</v>
      </c>
    </row>
    <row r="2219" spans="12:12" x14ac:dyDescent="0.3">
      <c r="L2219">
        <v>5000</v>
      </c>
    </row>
    <row r="2220" spans="12:12" x14ac:dyDescent="0.3">
      <c r="L2220">
        <v>5000</v>
      </c>
    </row>
    <row r="2221" spans="12:12" x14ac:dyDescent="0.3">
      <c r="L2221">
        <v>5000</v>
      </c>
    </row>
    <row r="2222" spans="12:12" x14ac:dyDescent="0.3">
      <c r="L2222">
        <v>5000</v>
      </c>
    </row>
    <row r="2223" spans="12:12" x14ac:dyDescent="0.3">
      <c r="L2223">
        <v>5000</v>
      </c>
    </row>
    <row r="2224" spans="12:12" x14ac:dyDescent="0.3">
      <c r="L2224">
        <v>5000</v>
      </c>
    </row>
    <row r="2225" spans="12:12" x14ac:dyDescent="0.3">
      <c r="L2225">
        <v>5000</v>
      </c>
    </row>
    <row r="2226" spans="12:12" x14ac:dyDescent="0.3">
      <c r="L2226">
        <v>5000</v>
      </c>
    </row>
    <row r="2227" spans="12:12" x14ac:dyDescent="0.3">
      <c r="L2227">
        <v>5000</v>
      </c>
    </row>
    <row r="2228" spans="12:12" x14ac:dyDescent="0.3">
      <c r="L2228">
        <v>5000</v>
      </c>
    </row>
    <row r="2229" spans="12:12" x14ac:dyDescent="0.3">
      <c r="L2229">
        <v>5000</v>
      </c>
    </row>
    <row r="2230" spans="12:12" x14ac:dyDescent="0.3">
      <c r="L2230">
        <v>4999</v>
      </c>
    </row>
    <row r="2231" spans="12:12" x14ac:dyDescent="0.3">
      <c r="L2231">
        <v>4950</v>
      </c>
    </row>
    <row r="2232" spans="12:12" x14ac:dyDescent="0.3">
      <c r="L2232">
        <v>4900</v>
      </c>
    </row>
    <row r="2233" spans="12:12" x14ac:dyDescent="0.3">
      <c r="L2233">
        <v>4900</v>
      </c>
    </row>
    <row r="2234" spans="12:12" x14ac:dyDescent="0.3">
      <c r="L2234">
        <v>4900</v>
      </c>
    </row>
    <row r="2235" spans="12:12" x14ac:dyDescent="0.3">
      <c r="L2235">
        <v>4800</v>
      </c>
    </row>
    <row r="2236" spans="12:12" x14ac:dyDescent="0.3">
      <c r="L2236">
        <v>4800</v>
      </c>
    </row>
    <row r="2237" spans="12:12" x14ac:dyDescent="0.3">
      <c r="L2237">
        <v>4800</v>
      </c>
    </row>
    <row r="2238" spans="12:12" x14ac:dyDescent="0.3">
      <c r="L2238">
        <v>4700</v>
      </c>
    </row>
    <row r="2239" spans="12:12" x14ac:dyDescent="0.3">
      <c r="L2239">
        <v>4600</v>
      </c>
    </row>
    <row r="2240" spans="12:12" x14ac:dyDescent="0.3">
      <c r="L2240">
        <v>4600</v>
      </c>
    </row>
    <row r="2241" spans="12:12" x14ac:dyDescent="0.3">
      <c r="L2241">
        <v>4600</v>
      </c>
    </row>
    <row r="2242" spans="12:12" x14ac:dyDescent="0.3">
      <c r="L2242">
        <v>4589</v>
      </c>
    </row>
    <row r="2243" spans="12:12" x14ac:dyDescent="0.3">
      <c r="L2243">
        <v>4575</v>
      </c>
    </row>
    <row r="2244" spans="12:12" x14ac:dyDescent="0.3">
      <c r="L2244">
        <v>4500</v>
      </c>
    </row>
    <row r="2245" spans="12:12" x14ac:dyDescent="0.3">
      <c r="L2245">
        <v>4500</v>
      </c>
    </row>
    <row r="2246" spans="12:12" x14ac:dyDescent="0.3">
      <c r="L2246">
        <v>4500</v>
      </c>
    </row>
    <row r="2247" spans="12:12" x14ac:dyDescent="0.3">
      <c r="L2247">
        <v>4500</v>
      </c>
    </row>
    <row r="2248" spans="12:12" x14ac:dyDescent="0.3">
      <c r="L2248">
        <v>4500</v>
      </c>
    </row>
    <row r="2249" spans="12:12" x14ac:dyDescent="0.3">
      <c r="L2249">
        <v>4500</v>
      </c>
    </row>
    <row r="2250" spans="12:12" x14ac:dyDescent="0.3">
      <c r="L2250">
        <v>4500</v>
      </c>
    </row>
    <row r="2251" spans="12:12" x14ac:dyDescent="0.3">
      <c r="L2251">
        <v>4500</v>
      </c>
    </row>
    <row r="2252" spans="12:12" x14ac:dyDescent="0.3">
      <c r="L2252">
        <v>4500</v>
      </c>
    </row>
    <row r="2253" spans="12:12" x14ac:dyDescent="0.3">
      <c r="L2253">
        <v>4500</v>
      </c>
    </row>
    <row r="2254" spans="12:12" x14ac:dyDescent="0.3">
      <c r="L2254">
        <v>4500</v>
      </c>
    </row>
    <row r="2255" spans="12:12" x14ac:dyDescent="0.3">
      <c r="L2255">
        <v>4500</v>
      </c>
    </row>
    <row r="2256" spans="12:12" x14ac:dyDescent="0.3">
      <c r="L2256">
        <v>4500</v>
      </c>
    </row>
    <row r="2257" spans="12:12" x14ac:dyDescent="0.3">
      <c r="L2257">
        <v>4500</v>
      </c>
    </row>
    <row r="2258" spans="12:12" x14ac:dyDescent="0.3">
      <c r="L2258">
        <v>4500</v>
      </c>
    </row>
    <row r="2259" spans="12:12" x14ac:dyDescent="0.3">
      <c r="L2259">
        <v>4500</v>
      </c>
    </row>
    <row r="2260" spans="12:12" x14ac:dyDescent="0.3">
      <c r="L2260">
        <v>4500</v>
      </c>
    </row>
    <row r="2261" spans="12:12" x14ac:dyDescent="0.3">
      <c r="L2261">
        <v>4500</v>
      </c>
    </row>
    <row r="2262" spans="12:12" x14ac:dyDescent="0.3">
      <c r="L2262">
        <v>4500</v>
      </c>
    </row>
    <row r="2263" spans="12:12" x14ac:dyDescent="0.3">
      <c r="L2263">
        <v>4500</v>
      </c>
    </row>
    <row r="2264" spans="12:12" x14ac:dyDescent="0.3">
      <c r="L2264">
        <v>4500</v>
      </c>
    </row>
    <row r="2265" spans="12:12" x14ac:dyDescent="0.3">
      <c r="L2265">
        <v>4500</v>
      </c>
    </row>
    <row r="2266" spans="12:12" x14ac:dyDescent="0.3">
      <c r="L2266">
        <v>4500</v>
      </c>
    </row>
    <row r="2267" spans="12:12" x14ac:dyDescent="0.3">
      <c r="L2267">
        <v>4500</v>
      </c>
    </row>
    <row r="2268" spans="12:12" x14ac:dyDescent="0.3">
      <c r="L2268">
        <v>4500</v>
      </c>
    </row>
    <row r="2269" spans="12:12" x14ac:dyDescent="0.3">
      <c r="L2269">
        <v>4500</v>
      </c>
    </row>
    <row r="2270" spans="12:12" x14ac:dyDescent="0.3">
      <c r="L2270">
        <v>4500</v>
      </c>
    </row>
    <row r="2271" spans="12:12" x14ac:dyDescent="0.3">
      <c r="L2271">
        <v>4500</v>
      </c>
    </row>
    <row r="2272" spans="12:12" x14ac:dyDescent="0.3">
      <c r="L2272">
        <v>4500</v>
      </c>
    </row>
    <row r="2273" spans="12:12" x14ac:dyDescent="0.3">
      <c r="L2273">
        <v>4480</v>
      </c>
    </row>
    <row r="2274" spans="12:12" x14ac:dyDescent="0.3">
      <c r="L2274">
        <v>4444</v>
      </c>
    </row>
    <row r="2275" spans="12:12" x14ac:dyDescent="0.3">
      <c r="L2275">
        <v>4400</v>
      </c>
    </row>
    <row r="2276" spans="12:12" x14ac:dyDescent="0.3">
      <c r="L2276">
        <v>4400</v>
      </c>
    </row>
    <row r="2277" spans="12:12" x14ac:dyDescent="0.3">
      <c r="L2277">
        <v>4400</v>
      </c>
    </row>
    <row r="2278" spans="12:12" x14ac:dyDescent="0.3">
      <c r="L2278">
        <v>4336</v>
      </c>
    </row>
    <row r="2279" spans="12:12" x14ac:dyDescent="0.3">
      <c r="L2279">
        <v>4300</v>
      </c>
    </row>
    <row r="2280" spans="12:12" x14ac:dyDescent="0.3">
      <c r="L2280">
        <v>4300</v>
      </c>
    </row>
    <row r="2281" spans="12:12" x14ac:dyDescent="0.3">
      <c r="L2281">
        <v>4300</v>
      </c>
    </row>
    <row r="2282" spans="12:12" x14ac:dyDescent="0.3">
      <c r="L2282">
        <v>4290</v>
      </c>
    </row>
    <row r="2283" spans="12:12" x14ac:dyDescent="0.3">
      <c r="L2283">
        <v>4200</v>
      </c>
    </row>
    <row r="2284" spans="12:12" x14ac:dyDescent="0.3">
      <c r="L2284">
        <v>4200</v>
      </c>
    </row>
    <row r="2285" spans="12:12" x14ac:dyDescent="0.3">
      <c r="L2285">
        <v>4200</v>
      </c>
    </row>
    <row r="2286" spans="12:12" x14ac:dyDescent="0.3">
      <c r="L2286">
        <v>4200</v>
      </c>
    </row>
    <row r="2287" spans="12:12" x14ac:dyDescent="0.3">
      <c r="L2287">
        <v>4200</v>
      </c>
    </row>
    <row r="2288" spans="12:12" x14ac:dyDescent="0.3">
      <c r="L2288">
        <v>4190</v>
      </c>
    </row>
    <row r="2289" spans="12:12" x14ac:dyDescent="0.3">
      <c r="L2289">
        <v>4100</v>
      </c>
    </row>
    <row r="2290" spans="12:12" x14ac:dyDescent="0.3">
      <c r="L2290">
        <v>4100</v>
      </c>
    </row>
    <row r="2291" spans="12:12" x14ac:dyDescent="0.3">
      <c r="L2291">
        <v>4059</v>
      </c>
    </row>
    <row r="2292" spans="12:12" x14ac:dyDescent="0.3">
      <c r="L2292">
        <v>4000</v>
      </c>
    </row>
    <row r="2293" spans="12:12" x14ac:dyDescent="0.3">
      <c r="L2293">
        <v>4000</v>
      </c>
    </row>
    <row r="2294" spans="12:12" x14ac:dyDescent="0.3">
      <c r="L2294">
        <v>4000</v>
      </c>
    </row>
    <row r="2295" spans="12:12" x14ac:dyDescent="0.3">
      <c r="L2295">
        <v>4000</v>
      </c>
    </row>
    <row r="2296" spans="12:12" x14ac:dyDescent="0.3">
      <c r="L2296">
        <v>4000</v>
      </c>
    </row>
    <row r="2297" spans="12:12" x14ac:dyDescent="0.3">
      <c r="L2297">
        <v>4000</v>
      </c>
    </row>
    <row r="2298" spans="12:12" x14ac:dyDescent="0.3">
      <c r="L2298">
        <v>4000</v>
      </c>
    </row>
    <row r="2299" spans="12:12" x14ac:dyDescent="0.3">
      <c r="L2299">
        <v>4000</v>
      </c>
    </row>
    <row r="2300" spans="12:12" x14ac:dyDescent="0.3">
      <c r="L2300">
        <v>4000</v>
      </c>
    </row>
    <row r="2301" spans="12:12" x14ac:dyDescent="0.3">
      <c r="L2301">
        <v>4000</v>
      </c>
    </row>
    <row r="2302" spans="12:12" x14ac:dyDescent="0.3">
      <c r="L2302">
        <v>4000</v>
      </c>
    </row>
    <row r="2303" spans="12:12" x14ac:dyDescent="0.3">
      <c r="L2303">
        <v>4000</v>
      </c>
    </row>
    <row r="2304" spans="12:12" x14ac:dyDescent="0.3">
      <c r="L2304">
        <v>4000</v>
      </c>
    </row>
    <row r="2305" spans="12:12" x14ac:dyDescent="0.3">
      <c r="L2305">
        <v>4000</v>
      </c>
    </row>
    <row r="2306" spans="12:12" x14ac:dyDescent="0.3">
      <c r="L2306">
        <v>4000</v>
      </c>
    </row>
    <row r="2307" spans="12:12" x14ac:dyDescent="0.3">
      <c r="L2307">
        <v>4000</v>
      </c>
    </row>
    <row r="2308" spans="12:12" x14ac:dyDescent="0.3">
      <c r="L2308">
        <v>4000</v>
      </c>
    </row>
    <row r="2309" spans="12:12" x14ac:dyDescent="0.3">
      <c r="L2309">
        <v>4000</v>
      </c>
    </row>
    <row r="2310" spans="12:12" x14ac:dyDescent="0.3">
      <c r="L2310">
        <v>4000</v>
      </c>
    </row>
    <row r="2311" spans="12:12" x14ac:dyDescent="0.3">
      <c r="L2311">
        <v>4000</v>
      </c>
    </row>
    <row r="2312" spans="12:12" x14ac:dyDescent="0.3">
      <c r="L2312">
        <v>4000</v>
      </c>
    </row>
    <row r="2313" spans="12:12" x14ac:dyDescent="0.3">
      <c r="L2313">
        <v>4000</v>
      </c>
    </row>
    <row r="2314" spans="12:12" x14ac:dyDescent="0.3">
      <c r="L2314">
        <v>4000</v>
      </c>
    </row>
    <row r="2315" spans="12:12" x14ac:dyDescent="0.3">
      <c r="L2315">
        <v>4000</v>
      </c>
    </row>
    <row r="2316" spans="12:12" x14ac:dyDescent="0.3">
      <c r="L2316">
        <v>4000</v>
      </c>
    </row>
    <row r="2317" spans="12:12" x14ac:dyDescent="0.3">
      <c r="L2317">
        <v>4000</v>
      </c>
    </row>
    <row r="2318" spans="12:12" x14ac:dyDescent="0.3">
      <c r="L2318">
        <v>4000</v>
      </c>
    </row>
    <row r="2319" spans="12:12" x14ac:dyDescent="0.3">
      <c r="L2319">
        <v>4000</v>
      </c>
    </row>
    <row r="2320" spans="12:12" x14ac:dyDescent="0.3">
      <c r="L2320">
        <v>4000</v>
      </c>
    </row>
    <row r="2321" spans="12:12" x14ac:dyDescent="0.3">
      <c r="L2321">
        <v>4000</v>
      </c>
    </row>
    <row r="2322" spans="12:12" x14ac:dyDescent="0.3">
      <c r="L2322">
        <v>4000</v>
      </c>
    </row>
    <row r="2323" spans="12:12" x14ac:dyDescent="0.3">
      <c r="L2323">
        <v>4000</v>
      </c>
    </row>
    <row r="2324" spans="12:12" x14ac:dyDescent="0.3">
      <c r="L2324">
        <v>4000</v>
      </c>
    </row>
    <row r="2325" spans="12:12" x14ac:dyDescent="0.3">
      <c r="L2325">
        <v>4000</v>
      </c>
    </row>
    <row r="2326" spans="12:12" x14ac:dyDescent="0.3">
      <c r="L2326">
        <v>4000</v>
      </c>
    </row>
    <row r="2327" spans="12:12" x14ac:dyDescent="0.3">
      <c r="L2327">
        <v>4000</v>
      </c>
    </row>
    <row r="2328" spans="12:12" x14ac:dyDescent="0.3">
      <c r="L2328">
        <v>4000</v>
      </c>
    </row>
    <row r="2329" spans="12:12" x14ac:dyDescent="0.3">
      <c r="L2329">
        <v>4000</v>
      </c>
    </row>
    <row r="2330" spans="12:12" x14ac:dyDescent="0.3">
      <c r="L2330">
        <v>4000</v>
      </c>
    </row>
    <row r="2331" spans="12:12" x14ac:dyDescent="0.3">
      <c r="L2331">
        <v>4000</v>
      </c>
    </row>
    <row r="2332" spans="12:12" x14ac:dyDescent="0.3">
      <c r="L2332">
        <v>4000</v>
      </c>
    </row>
    <row r="2333" spans="12:12" x14ac:dyDescent="0.3">
      <c r="L2333">
        <v>4000</v>
      </c>
    </row>
    <row r="2334" spans="12:12" x14ac:dyDescent="0.3">
      <c r="L2334">
        <v>4000</v>
      </c>
    </row>
    <row r="2335" spans="12:12" x14ac:dyDescent="0.3">
      <c r="L2335">
        <v>4000</v>
      </c>
    </row>
    <row r="2336" spans="12:12" x14ac:dyDescent="0.3">
      <c r="L2336">
        <v>4000</v>
      </c>
    </row>
    <row r="2337" spans="12:12" x14ac:dyDescent="0.3">
      <c r="L2337">
        <v>4000</v>
      </c>
    </row>
    <row r="2338" spans="12:12" x14ac:dyDescent="0.3">
      <c r="L2338">
        <v>4000</v>
      </c>
    </row>
    <row r="2339" spans="12:12" x14ac:dyDescent="0.3">
      <c r="L2339">
        <v>4000</v>
      </c>
    </row>
    <row r="2340" spans="12:12" x14ac:dyDescent="0.3">
      <c r="L2340">
        <v>4000</v>
      </c>
    </row>
    <row r="2341" spans="12:12" x14ac:dyDescent="0.3">
      <c r="L2341">
        <v>4000</v>
      </c>
    </row>
    <row r="2342" spans="12:12" x14ac:dyDescent="0.3">
      <c r="L2342">
        <v>4000</v>
      </c>
    </row>
    <row r="2343" spans="12:12" x14ac:dyDescent="0.3">
      <c r="L2343">
        <v>4000</v>
      </c>
    </row>
    <row r="2344" spans="12:12" x14ac:dyDescent="0.3">
      <c r="L2344">
        <v>4000</v>
      </c>
    </row>
    <row r="2345" spans="12:12" x14ac:dyDescent="0.3">
      <c r="L2345">
        <v>4000</v>
      </c>
    </row>
    <row r="2346" spans="12:12" x14ac:dyDescent="0.3">
      <c r="L2346">
        <v>4000</v>
      </c>
    </row>
    <row r="2347" spans="12:12" x14ac:dyDescent="0.3">
      <c r="L2347">
        <v>4000</v>
      </c>
    </row>
    <row r="2348" spans="12:12" x14ac:dyDescent="0.3">
      <c r="L2348">
        <v>4000</v>
      </c>
    </row>
    <row r="2349" spans="12:12" x14ac:dyDescent="0.3">
      <c r="L2349">
        <v>4000</v>
      </c>
    </row>
    <row r="2350" spans="12:12" x14ac:dyDescent="0.3">
      <c r="L2350">
        <v>4000</v>
      </c>
    </row>
    <row r="2351" spans="12:12" x14ac:dyDescent="0.3">
      <c r="L2351">
        <v>4000</v>
      </c>
    </row>
    <row r="2352" spans="12:12" x14ac:dyDescent="0.3">
      <c r="L2352">
        <v>4000</v>
      </c>
    </row>
    <row r="2353" spans="12:12" x14ac:dyDescent="0.3">
      <c r="L2353">
        <v>4000</v>
      </c>
    </row>
    <row r="2354" spans="12:12" x14ac:dyDescent="0.3">
      <c r="L2354">
        <v>4000</v>
      </c>
    </row>
    <row r="2355" spans="12:12" x14ac:dyDescent="0.3">
      <c r="L2355">
        <v>4000</v>
      </c>
    </row>
    <row r="2356" spans="12:12" x14ac:dyDescent="0.3">
      <c r="L2356">
        <v>4000</v>
      </c>
    </row>
    <row r="2357" spans="12:12" x14ac:dyDescent="0.3">
      <c r="L2357">
        <v>4000</v>
      </c>
    </row>
    <row r="2358" spans="12:12" x14ac:dyDescent="0.3">
      <c r="L2358">
        <v>4000</v>
      </c>
    </row>
    <row r="2359" spans="12:12" x14ac:dyDescent="0.3">
      <c r="L2359">
        <v>4000</v>
      </c>
    </row>
    <row r="2360" spans="12:12" x14ac:dyDescent="0.3">
      <c r="L2360">
        <v>4000</v>
      </c>
    </row>
    <row r="2361" spans="12:12" x14ac:dyDescent="0.3">
      <c r="L2361">
        <v>4000</v>
      </c>
    </row>
    <row r="2362" spans="12:12" x14ac:dyDescent="0.3">
      <c r="L2362">
        <v>4000</v>
      </c>
    </row>
    <row r="2363" spans="12:12" x14ac:dyDescent="0.3">
      <c r="L2363">
        <v>4000</v>
      </c>
    </row>
    <row r="2364" spans="12:12" x14ac:dyDescent="0.3">
      <c r="L2364">
        <v>4000</v>
      </c>
    </row>
    <row r="2365" spans="12:12" x14ac:dyDescent="0.3">
      <c r="L2365">
        <v>4000</v>
      </c>
    </row>
    <row r="2366" spans="12:12" x14ac:dyDescent="0.3">
      <c r="L2366">
        <v>4000</v>
      </c>
    </row>
    <row r="2367" spans="12:12" x14ac:dyDescent="0.3">
      <c r="L2367">
        <v>4000</v>
      </c>
    </row>
    <row r="2368" spans="12:12" x14ac:dyDescent="0.3">
      <c r="L2368">
        <v>4000</v>
      </c>
    </row>
    <row r="2369" spans="12:12" x14ac:dyDescent="0.3">
      <c r="L2369">
        <v>4000</v>
      </c>
    </row>
    <row r="2370" spans="12:12" x14ac:dyDescent="0.3">
      <c r="L2370">
        <v>4000</v>
      </c>
    </row>
    <row r="2371" spans="12:12" x14ac:dyDescent="0.3">
      <c r="L2371">
        <v>4000</v>
      </c>
    </row>
    <row r="2372" spans="12:12" x14ac:dyDescent="0.3">
      <c r="L2372">
        <v>4000</v>
      </c>
    </row>
    <row r="2373" spans="12:12" x14ac:dyDescent="0.3">
      <c r="L2373">
        <v>4000</v>
      </c>
    </row>
    <row r="2374" spans="12:12" x14ac:dyDescent="0.3">
      <c r="L2374">
        <v>4000</v>
      </c>
    </row>
    <row r="2375" spans="12:12" x14ac:dyDescent="0.3">
      <c r="L2375">
        <v>4000</v>
      </c>
    </row>
    <row r="2376" spans="12:12" x14ac:dyDescent="0.3">
      <c r="L2376">
        <v>4000</v>
      </c>
    </row>
    <row r="2377" spans="12:12" x14ac:dyDescent="0.3">
      <c r="L2377">
        <v>4000</v>
      </c>
    </row>
    <row r="2378" spans="12:12" x14ac:dyDescent="0.3">
      <c r="L2378">
        <v>4000</v>
      </c>
    </row>
    <row r="2379" spans="12:12" x14ac:dyDescent="0.3">
      <c r="L2379">
        <v>4000</v>
      </c>
    </row>
    <row r="2380" spans="12:12" x14ac:dyDescent="0.3">
      <c r="L2380">
        <v>4000</v>
      </c>
    </row>
    <row r="2381" spans="12:12" x14ac:dyDescent="0.3">
      <c r="L2381">
        <v>4000</v>
      </c>
    </row>
    <row r="2382" spans="12:12" x14ac:dyDescent="0.3">
      <c r="L2382">
        <v>4000</v>
      </c>
    </row>
    <row r="2383" spans="12:12" x14ac:dyDescent="0.3">
      <c r="L2383">
        <v>4000</v>
      </c>
    </row>
    <row r="2384" spans="12:12" x14ac:dyDescent="0.3">
      <c r="L2384">
        <v>4000</v>
      </c>
    </row>
    <row r="2385" spans="12:12" x14ac:dyDescent="0.3">
      <c r="L2385">
        <v>4000</v>
      </c>
    </row>
    <row r="2386" spans="12:12" x14ac:dyDescent="0.3">
      <c r="L2386">
        <v>4000</v>
      </c>
    </row>
    <row r="2387" spans="12:12" x14ac:dyDescent="0.3">
      <c r="L2387">
        <v>4000</v>
      </c>
    </row>
    <row r="2388" spans="12:12" x14ac:dyDescent="0.3">
      <c r="L2388">
        <v>4000</v>
      </c>
    </row>
    <row r="2389" spans="12:12" x14ac:dyDescent="0.3">
      <c r="L2389">
        <v>4000</v>
      </c>
    </row>
    <row r="2390" spans="12:12" x14ac:dyDescent="0.3">
      <c r="L2390">
        <v>4000</v>
      </c>
    </row>
    <row r="2391" spans="12:12" x14ac:dyDescent="0.3">
      <c r="L2391">
        <v>4000</v>
      </c>
    </row>
    <row r="2392" spans="12:12" x14ac:dyDescent="0.3">
      <c r="L2392">
        <v>4000</v>
      </c>
    </row>
    <row r="2393" spans="12:12" x14ac:dyDescent="0.3">
      <c r="L2393">
        <v>4000</v>
      </c>
    </row>
    <row r="2394" spans="12:12" x14ac:dyDescent="0.3">
      <c r="L2394">
        <v>4000</v>
      </c>
    </row>
    <row r="2395" spans="12:12" x14ac:dyDescent="0.3">
      <c r="L2395">
        <v>4000</v>
      </c>
    </row>
    <row r="2396" spans="12:12" x14ac:dyDescent="0.3">
      <c r="L2396">
        <v>4000</v>
      </c>
    </row>
    <row r="2397" spans="12:12" x14ac:dyDescent="0.3">
      <c r="L2397">
        <v>3999</v>
      </c>
    </row>
    <row r="2398" spans="12:12" x14ac:dyDescent="0.3">
      <c r="L2398">
        <v>3950</v>
      </c>
    </row>
    <row r="2399" spans="12:12" x14ac:dyDescent="0.3">
      <c r="L2399">
        <v>3910</v>
      </c>
    </row>
    <row r="2400" spans="12:12" x14ac:dyDescent="0.3">
      <c r="L2400">
        <v>3900</v>
      </c>
    </row>
    <row r="2401" spans="12:12" x14ac:dyDescent="0.3">
      <c r="L2401">
        <v>3900</v>
      </c>
    </row>
    <row r="2402" spans="12:12" x14ac:dyDescent="0.3">
      <c r="L2402">
        <v>3871</v>
      </c>
    </row>
    <row r="2403" spans="12:12" x14ac:dyDescent="0.3">
      <c r="L2403">
        <v>3870</v>
      </c>
    </row>
    <row r="2404" spans="12:12" x14ac:dyDescent="0.3">
      <c r="L2404">
        <v>3800</v>
      </c>
    </row>
    <row r="2405" spans="12:12" x14ac:dyDescent="0.3">
      <c r="L2405">
        <v>3800</v>
      </c>
    </row>
    <row r="2406" spans="12:12" x14ac:dyDescent="0.3">
      <c r="L2406">
        <v>3780</v>
      </c>
    </row>
    <row r="2407" spans="12:12" x14ac:dyDescent="0.3">
      <c r="L2407">
        <v>3759</v>
      </c>
    </row>
    <row r="2408" spans="12:12" x14ac:dyDescent="0.3">
      <c r="L2408">
        <v>3750</v>
      </c>
    </row>
    <row r="2409" spans="12:12" x14ac:dyDescent="0.3">
      <c r="L2409">
        <v>3750</v>
      </c>
    </row>
    <row r="2410" spans="12:12" x14ac:dyDescent="0.3">
      <c r="L2410">
        <v>3750</v>
      </c>
    </row>
    <row r="2411" spans="12:12" x14ac:dyDescent="0.3">
      <c r="L2411">
        <v>3750</v>
      </c>
    </row>
    <row r="2412" spans="12:12" x14ac:dyDescent="0.3">
      <c r="L2412">
        <v>3750</v>
      </c>
    </row>
    <row r="2413" spans="12:12" x14ac:dyDescent="0.3">
      <c r="L2413">
        <v>3750</v>
      </c>
    </row>
    <row r="2414" spans="12:12" x14ac:dyDescent="0.3">
      <c r="L2414">
        <v>3700</v>
      </c>
    </row>
    <row r="2415" spans="12:12" x14ac:dyDescent="0.3">
      <c r="L2415">
        <v>3675</v>
      </c>
    </row>
    <row r="2416" spans="12:12" x14ac:dyDescent="0.3">
      <c r="L2416">
        <v>3600</v>
      </c>
    </row>
    <row r="2417" spans="12:12" x14ac:dyDescent="0.3">
      <c r="L2417">
        <v>3600</v>
      </c>
    </row>
    <row r="2418" spans="12:12" x14ac:dyDescent="0.3">
      <c r="L2418">
        <v>3550</v>
      </c>
    </row>
    <row r="2419" spans="12:12" x14ac:dyDescent="0.3">
      <c r="L2419">
        <v>3500</v>
      </c>
    </row>
    <row r="2420" spans="12:12" x14ac:dyDescent="0.3">
      <c r="L2420">
        <v>3500</v>
      </c>
    </row>
    <row r="2421" spans="12:12" x14ac:dyDescent="0.3">
      <c r="L2421">
        <v>3500</v>
      </c>
    </row>
    <row r="2422" spans="12:12" x14ac:dyDescent="0.3">
      <c r="L2422">
        <v>3500</v>
      </c>
    </row>
    <row r="2423" spans="12:12" x14ac:dyDescent="0.3">
      <c r="L2423">
        <v>3500</v>
      </c>
    </row>
    <row r="2424" spans="12:12" x14ac:dyDescent="0.3">
      <c r="L2424">
        <v>3500</v>
      </c>
    </row>
    <row r="2425" spans="12:12" x14ac:dyDescent="0.3">
      <c r="L2425">
        <v>3500</v>
      </c>
    </row>
    <row r="2426" spans="12:12" x14ac:dyDescent="0.3">
      <c r="L2426">
        <v>3500</v>
      </c>
    </row>
    <row r="2427" spans="12:12" x14ac:dyDescent="0.3">
      <c r="L2427">
        <v>3500</v>
      </c>
    </row>
    <row r="2428" spans="12:12" x14ac:dyDescent="0.3">
      <c r="L2428">
        <v>3500</v>
      </c>
    </row>
    <row r="2429" spans="12:12" x14ac:dyDescent="0.3">
      <c r="L2429">
        <v>3500</v>
      </c>
    </row>
    <row r="2430" spans="12:12" x14ac:dyDescent="0.3">
      <c r="L2430">
        <v>3500</v>
      </c>
    </row>
    <row r="2431" spans="12:12" x14ac:dyDescent="0.3">
      <c r="L2431">
        <v>3500</v>
      </c>
    </row>
    <row r="2432" spans="12:12" x14ac:dyDescent="0.3">
      <c r="L2432">
        <v>3500</v>
      </c>
    </row>
    <row r="2433" spans="12:12" x14ac:dyDescent="0.3">
      <c r="L2433">
        <v>3500</v>
      </c>
    </row>
    <row r="2434" spans="12:12" x14ac:dyDescent="0.3">
      <c r="L2434">
        <v>3500</v>
      </c>
    </row>
    <row r="2435" spans="12:12" x14ac:dyDescent="0.3">
      <c r="L2435">
        <v>3500</v>
      </c>
    </row>
    <row r="2436" spans="12:12" x14ac:dyDescent="0.3">
      <c r="L2436">
        <v>3500</v>
      </c>
    </row>
    <row r="2437" spans="12:12" x14ac:dyDescent="0.3">
      <c r="L2437">
        <v>3500</v>
      </c>
    </row>
    <row r="2438" spans="12:12" x14ac:dyDescent="0.3">
      <c r="L2438">
        <v>3500</v>
      </c>
    </row>
    <row r="2439" spans="12:12" x14ac:dyDescent="0.3">
      <c r="L2439">
        <v>3500</v>
      </c>
    </row>
    <row r="2440" spans="12:12" x14ac:dyDescent="0.3">
      <c r="L2440">
        <v>3500</v>
      </c>
    </row>
    <row r="2441" spans="12:12" x14ac:dyDescent="0.3">
      <c r="L2441">
        <v>3500</v>
      </c>
    </row>
    <row r="2442" spans="12:12" x14ac:dyDescent="0.3">
      <c r="L2442">
        <v>3500</v>
      </c>
    </row>
    <row r="2443" spans="12:12" x14ac:dyDescent="0.3">
      <c r="L2443">
        <v>3500</v>
      </c>
    </row>
    <row r="2444" spans="12:12" x14ac:dyDescent="0.3">
      <c r="L2444">
        <v>3500</v>
      </c>
    </row>
    <row r="2445" spans="12:12" x14ac:dyDescent="0.3">
      <c r="L2445">
        <v>3500</v>
      </c>
    </row>
    <row r="2446" spans="12:12" x14ac:dyDescent="0.3">
      <c r="L2446">
        <v>3500</v>
      </c>
    </row>
    <row r="2447" spans="12:12" x14ac:dyDescent="0.3">
      <c r="L2447">
        <v>3500</v>
      </c>
    </row>
    <row r="2448" spans="12:12" x14ac:dyDescent="0.3">
      <c r="L2448">
        <v>3500</v>
      </c>
    </row>
    <row r="2449" spans="12:12" x14ac:dyDescent="0.3">
      <c r="L2449">
        <v>3500</v>
      </c>
    </row>
    <row r="2450" spans="12:12" x14ac:dyDescent="0.3">
      <c r="L2450">
        <v>3500</v>
      </c>
    </row>
    <row r="2451" spans="12:12" x14ac:dyDescent="0.3">
      <c r="L2451">
        <v>3500</v>
      </c>
    </row>
    <row r="2452" spans="12:12" x14ac:dyDescent="0.3">
      <c r="L2452">
        <v>3500</v>
      </c>
    </row>
    <row r="2453" spans="12:12" x14ac:dyDescent="0.3">
      <c r="L2453">
        <v>3500</v>
      </c>
    </row>
    <row r="2454" spans="12:12" x14ac:dyDescent="0.3">
      <c r="L2454">
        <v>3500</v>
      </c>
    </row>
    <row r="2455" spans="12:12" x14ac:dyDescent="0.3">
      <c r="L2455">
        <v>3500</v>
      </c>
    </row>
    <row r="2456" spans="12:12" x14ac:dyDescent="0.3">
      <c r="L2456">
        <v>3500</v>
      </c>
    </row>
    <row r="2457" spans="12:12" x14ac:dyDescent="0.3">
      <c r="L2457">
        <v>3500</v>
      </c>
    </row>
    <row r="2458" spans="12:12" x14ac:dyDescent="0.3">
      <c r="L2458">
        <v>3500</v>
      </c>
    </row>
    <row r="2459" spans="12:12" x14ac:dyDescent="0.3">
      <c r="L2459">
        <v>3500</v>
      </c>
    </row>
    <row r="2460" spans="12:12" x14ac:dyDescent="0.3">
      <c r="L2460">
        <v>3500</v>
      </c>
    </row>
    <row r="2461" spans="12:12" x14ac:dyDescent="0.3">
      <c r="L2461">
        <v>3500</v>
      </c>
    </row>
    <row r="2462" spans="12:12" x14ac:dyDescent="0.3">
      <c r="L2462">
        <v>3500</v>
      </c>
    </row>
    <row r="2463" spans="12:12" x14ac:dyDescent="0.3">
      <c r="L2463">
        <v>3500</v>
      </c>
    </row>
    <row r="2464" spans="12:12" x14ac:dyDescent="0.3">
      <c r="L2464">
        <v>3500</v>
      </c>
    </row>
    <row r="2465" spans="12:12" x14ac:dyDescent="0.3">
      <c r="L2465">
        <v>3500</v>
      </c>
    </row>
    <row r="2466" spans="12:12" x14ac:dyDescent="0.3">
      <c r="L2466">
        <v>3500</v>
      </c>
    </row>
    <row r="2467" spans="12:12" x14ac:dyDescent="0.3">
      <c r="L2467">
        <v>3500</v>
      </c>
    </row>
    <row r="2468" spans="12:12" x14ac:dyDescent="0.3">
      <c r="L2468">
        <v>3500</v>
      </c>
    </row>
    <row r="2469" spans="12:12" x14ac:dyDescent="0.3">
      <c r="L2469">
        <v>3500</v>
      </c>
    </row>
    <row r="2470" spans="12:12" x14ac:dyDescent="0.3">
      <c r="L2470">
        <v>3500</v>
      </c>
    </row>
    <row r="2471" spans="12:12" x14ac:dyDescent="0.3">
      <c r="L2471">
        <v>3500</v>
      </c>
    </row>
    <row r="2472" spans="12:12" x14ac:dyDescent="0.3">
      <c r="L2472">
        <v>3500</v>
      </c>
    </row>
    <row r="2473" spans="12:12" x14ac:dyDescent="0.3">
      <c r="L2473">
        <v>3500</v>
      </c>
    </row>
    <row r="2474" spans="12:12" x14ac:dyDescent="0.3">
      <c r="L2474">
        <v>3500</v>
      </c>
    </row>
    <row r="2475" spans="12:12" x14ac:dyDescent="0.3">
      <c r="L2475">
        <v>3500</v>
      </c>
    </row>
    <row r="2476" spans="12:12" x14ac:dyDescent="0.3">
      <c r="L2476">
        <v>3500</v>
      </c>
    </row>
    <row r="2477" spans="12:12" x14ac:dyDescent="0.3">
      <c r="L2477">
        <v>3500</v>
      </c>
    </row>
    <row r="2478" spans="12:12" x14ac:dyDescent="0.3">
      <c r="L2478">
        <v>3500</v>
      </c>
    </row>
    <row r="2479" spans="12:12" x14ac:dyDescent="0.3">
      <c r="L2479">
        <v>3500</v>
      </c>
    </row>
    <row r="2480" spans="12:12" x14ac:dyDescent="0.3">
      <c r="L2480">
        <v>3500</v>
      </c>
    </row>
    <row r="2481" spans="12:12" x14ac:dyDescent="0.3">
      <c r="L2481">
        <v>3500</v>
      </c>
    </row>
    <row r="2482" spans="12:12" x14ac:dyDescent="0.3">
      <c r="L2482">
        <v>3500</v>
      </c>
    </row>
    <row r="2483" spans="12:12" x14ac:dyDescent="0.3">
      <c r="L2483">
        <v>3500</v>
      </c>
    </row>
    <row r="2484" spans="12:12" x14ac:dyDescent="0.3">
      <c r="L2484">
        <v>3500</v>
      </c>
    </row>
    <row r="2485" spans="12:12" x14ac:dyDescent="0.3">
      <c r="L2485">
        <v>3500</v>
      </c>
    </row>
    <row r="2486" spans="12:12" x14ac:dyDescent="0.3">
      <c r="L2486">
        <v>3500</v>
      </c>
    </row>
    <row r="2487" spans="12:12" x14ac:dyDescent="0.3">
      <c r="L2487">
        <v>3500</v>
      </c>
    </row>
    <row r="2488" spans="12:12" x14ac:dyDescent="0.3">
      <c r="L2488">
        <v>3500</v>
      </c>
    </row>
    <row r="2489" spans="12:12" x14ac:dyDescent="0.3">
      <c r="L2489">
        <v>3500</v>
      </c>
    </row>
    <row r="2490" spans="12:12" x14ac:dyDescent="0.3">
      <c r="L2490">
        <v>3500</v>
      </c>
    </row>
    <row r="2491" spans="12:12" x14ac:dyDescent="0.3">
      <c r="L2491">
        <v>3500</v>
      </c>
    </row>
    <row r="2492" spans="12:12" x14ac:dyDescent="0.3">
      <c r="L2492">
        <v>3500</v>
      </c>
    </row>
    <row r="2493" spans="12:12" x14ac:dyDescent="0.3">
      <c r="L2493">
        <v>3500</v>
      </c>
    </row>
    <row r="2494" spans="12:12" x14ac:dyDescent="0.3">
      <c r="L2494">
        <v>3500</v>
      </c>
    </row>
    <row r="2495" spans="12:12" x14ac:dyDescent="0.3">
      <c r="L2495">
        <v>3500</v>
      </c>
    </row>
    <row r="2496" spans="12:12" x14ac:dyDescent="0.3">
      <c r="L2496">
        <v>3500</v>
      </c>
    </row>
    <row r="2497" spans="12:12" x14ac:dyDescent="0.3">
      <c r="L2497">
        <v>3500</v>
      </c>
    </row>
    <row r="2498" spans="12:12" x14ac:dyDescent="0.3">
      <c r="L2498">
        <v>3500</v>
      </c>
    </row>
    <row r="2499" spans="12:12" x14ac:dyDescent="0.3">
      <c r="L2499">
        <v>3495</v>
      </c>
    </row>
    <row r="2500" spans="12:12" x14ac:dyDescent="0.3">
      <c r="L2500">
        <v>3423</v>
      </c>
    </row>
    <row r="2501" spans="12:12" x14ac:dyDescent="0.3">
      <c r="L2501">
        <v>3405</v>
      </c>
    </row>
    <row r="2502" spans="12:12" x14ac:dyDescent="0.3">
      <c r="L2502">
        <v>3400</v>
      </c>
    </row>
    <row r="2503" spans="12:12" x14ac:dyDescent="0.3">
      <c r="L2503">
        <v>3400</v>
      </c>
    </row>
    <row r="2504" spans="12:12" x14ac:dyDescent="0.3">
      <c r="L2504">
        <v>3400</v>
      </c>
    </row>
    <row r="2505" spans="12:12" x14ac:dyDescent="0.3">
      <c r="L2505">
        <v>3400</v>
      </c>
    </row>
    <row r="2506" spans="12:12" x14ac:dyDescent="0.3">
      <c r="L2506">
        <v>3400</v>
      </c>
    </row>
    <row r="2507" spans="12:12" x14ac:dyDescent="0.3">
      <c r="L2507">
        <v>3400</v>
      </c>
    </row>
    <row r="2508" spans="12:12" x14ac:dyDescent="0.3">
      <c r="L2508">
        <v>3350</v>
      </c>
    </row>
    <row r="2509" spans="12:12" x14ac:dyDescent="0.3">
      <c r="L2509">
        <v>3350</v>
      </c>
    </row>
    <row r="2510" spans="12:12" x14ac:dyDescent="0.3">
      <c r="L2510">
        <v>3350</v>
      </c>
    </row>
    <row r="2511" spans="12:12" x14ac:dyDescent="0.3">
      <c r="L2511">
        <v>3333</v>
      </c>
    </row>
    <row r="2512" spans="12:12" x14ac:dyDescent="0.3">
      <c r="L2512">
        <v>3300</v>
      </c>
    </row>
    <row r="2513" spans="12:12" x14ac:dyDescent="0.3">
      <c r="L2513">
        <v>3300</v>
      </c>
    </row>
    <row r="2514" spans="12:12" x14ac:dyDescent="0.3">
      <c r="L2514">
        <v>3300</v>
      </c>
    </row>
    <row r="2515" spans="12:12" x14ac:dyDescent="0.3">
      <c r="L2515">
        <v>3300</v>
      </c>
    </row>
    <row r="2516" spans="12:12" x14ac:dyDescent="0.3">
      <c r="L2516">
        <v>3300</v>
      </c>
    </row>
    <row r="2517" spans="12:12" x14ac:dyDescent="0.3">
      <c r="L2517">
        <v>3300</v>
      </c>
    </row>
    <row r="2518" spans="12:12" x14ac:dyDescent="0.3">
      <c r="L2518">
        <v>3300</v>
      </c>
    </row>
    <row r="2519" spans="12:12" x14ac:dyDescent="0.3">
      <c r="L2519">
        <v>3300</v>
      </c>
    </row>
    <row r="2520" spans="12:12" x14ac:dyDescent="0.3">
      <c r="L2520">
        <v>3300</v>
      </c>
    </row>
    <row r="2521" spans="12:12" x14ac:dyDescent="0.3">
      <c r="L2521">
        <v>3300</v>
      </c>
    </row>
    <row r="2522" spans="12:12" x14ac:dyDescent="0.3">
      <c r="L2522">
        <v>3300</v>
      </c>
    </row>
    <row r="2523" spans="12:12" x14ac:dyDescent="0.3">
      <c r="L2523">
        <v>3274</v>
      </c>
    </row>
    <row r="2524" spans="12:12" x14ac:dyDescent="0.3">
      <c r="L2524">
        <v>3265</v>
      </c>
    </row>
    <row r="2525" spans="12:12" x14ac:dyDescent="0.3">
      <c r="L2525">
        <v>3255</v>
      </c>
    </row>
    <row r="2526" spans="12:12" x14ac:dyDescent="0.3">
      <c r="L2526">
        <v>3250</v>
      </c>
    </row>
    <row r="2527" spans="12:12" x14ac:dyDescent="0.3">
      <c r="L2527">
        <v>3250</v>
      </c>
    </row>
    <row r="2528" spans="12:12" x14ac:dyDescent="0.3">
      <c r="L2528">
        <v>3250</v>
      </c>
    </row>
    <row r="2529" spans="12:12" x14ac:dyDescent="0.3">
      <c r="L2529">
        <v>3250</v>
      </c>
    </row>
    <row r="2530" spans="12:12" x14ac:dyDescent="0.3">
      <c r="L2530">
        <v>3200</v>
      </c>
    </row>
    <row r="2531" spans="12:12" x14ac:dyDescent="0.3">
      <c r="L2531">
        <v>3200</v>
      </c>
    </row>
    <row r="2532" spans="12:12" x14ac:dyDescent="0.3">
      <c r="L2532">
        <v>3200</v>
      </c>
    </row>
    <row r="2533" spans="12:12" x14ac:dyDescent="0.3">
      <c r="L2533">
        <v>3200</v>
      </c>
    </row>
    <row r="2534" spans="12:12" x14ac:dyDescent="0.3">
      <c r="L2534">
        <v>3200</v>
      </c>
    </row>
    <row r="2535" spans="12:12" x14ac:dyDescent="0.3">
      <c r="L2535">
        <v>3200</v>
      </c>
    </row>
    <row r="2536" spans="12:12" x14ac:dyDescent="0.3">
      <c r="L2536">
        <v>3200</v>
      </c>
    </row>
    <row r="2537" spans="12:12" x14ac:dyDescent="0.3">
      <c r="L2537">
        <v>3200</v>
      </c>
    </row>
    <row r="2538" spans="12:12" x14ac:dyDescent="0.3">
      <c r="L2538">
        <v>3152</v>
      </c>
    </row>
    <row r="2539" spans="12:12" x14ac:dyDescent="0.3">
      <c r="L2539">
        <v>3100</v>
      </c>
    </row>
    <row r="2540" spans="12:12" x14ac:dyDescent="0.3">
      <c r="L2540">
        <v>3100</v>
      </c>
    </row>
    <row r="2541" spans="12:12" x14ac:dyDescent="0.3">
      <c r="L2541">
        <v>3000</v>
      </c>
    </row>
    <row r="2542" spans="12:12" x14ac:dyDescent="0.3">
      <c r="L2542">
        <v>3000</v>
      </c>
    </row>
    <row r="2543" spans="12:12" x14ac:dyDescent="0.3">
      <c r="L2543">
        <v>3000</v>
      </c>
    </row>
    <row r="2544" spans="12:12" x14ac:dyDescent="0.3">
      <c r="L2544">
        <v>3000</v>
      </c>
    </row>
    <row r="2545" spans="12:12" x14ac:dyDescent="0.3">
      <c r="L2545">
        <v>3000</v>
      </c>
    </row>
    <row r="2546" spans="12:12" x14ac:dyDescent="0.3">
      <c r="L2546">
        <v>3000</v>
      </c>
    </row>
    <row r="2547" spans="12:12" x14ac:dyDescent="0.3">
      <c r="L2547">
        <v>3000</v>
      </c>
    </row>
    <row r="2548" spans="12:12" x14ac:dyDescent="0.3">
      <c r="L2548">
        <v>3000</v>
      </c>
    </row>
    <row r="2549" spans="12:12" x14ac:dyDescent="0.3">
      <c r="L2549">
        <v>3000</v>
      </c>
    </row>
    <row r="2550" spans="12:12" x14ac:dyDescent="0.3">
      <c r="L2550">
        <v>3000</v>
      </c>
    </row>
    <row r="2551" spans="12:12" x14ac:dyDescent="0.3">
      <c r="L2551">
        <v>3000</v>
      </c>
    </row>
    <row r="2552" spans="12:12" x14ac:dyDescent="0.3">
      <c r="L2552">
        <v>3000</v>
      </c>
    </row>
    <row r="2553" spans="12:12" x14ac:dyDescent="0.3">
      <c r="L2553">
        <v>3000</v>
      </c>
    </row>
    <row r="2554" spans="12:12" x14ac:dyDescent="0.3">
      <c r="L2554">
        <v>3000</v>
      </c>
    </row>
    <row r="2555" spans="12:12" x14ac:dyDescent="0.3">
      <c r="L2555">
        <v>3000</v>
      </c>
    </row>
    <row r="2556" spans="12:12" x14ac:dyDescent="0.3">
      <c r="L2556">
        <v>3000</v>
      </c>
    </row>
    <row r="2557" spans="12:12" x14ac:dyDescent="0.3">
      <c r="L2557">
        <v>3000</v>
      </c>
    </row>
    <row r="2558" spans="12:12" x14ac:dyDescent="0.3">
      <c r="L2558">
        <v>3000</v>
      </c>
    </row>
    <row r="2559" spans="12:12" x14ac:dyDescent="0.3">
      <c r="L2559">
        <v>3000</v>
      </c>
    </row>
    <row r="2560" spans="12:12" x14ac:dyDescent="0.3">
      <c r="L2560">
        <v>3000</v>
      </c>
    </row>
    <row r="2561" spans="12:12" x14ac:dyDescent="0.3">
      <c r="L2561">
        <v>3000</v>
      </c>
    </row>
    <row r="2562" spans="12:12" x14ac:dyDescent="0.3">
      <c r="L2562">
        <v>3000</v>
      </c>
    </row>
    <row r="2563" spans="12:12" x14ac:dyDescent="0.3">
      <c r="L2563">
        <v>3000</v>
      </c>
    </row>
    <row r="2564" spans="12:12" x14ac:dyDescent="0.3">
      <c r="L2564">
        <v>3000</v>
      </c>
    </row>
    <row r="2565" spans="12:12" x14ac:dyDescent="0.3">
      <c r="L2565">
        <v>3000</v>
      </c>
    </row>
    <row r="2566" spans="12:12" x14ac:dyDescent="0.3">
      <c r="L2566">
        <v>3000</v>
      </c>
    </row>
    <row r="2567" spans="12:12" x14ac:dyDescent="0.3">
      <c r="L2567">
        <v>3000</v>
      </c>
    </row>
    <row r="2568" spans="12:12" x14ac:dyDescent="0.3">
      <c r="L2568">
        <v>3000</v>
      </c>
    </row>
    <row r="2569" spans="12:12" x14ac:dyDescent="0.3">
      <c r="L2569">
        <v>3000</v>
      </c>
    </row>
    <row r="2570" spans="12:12" x14ac:dyDescent="0.3">
      <c r="L2570">
        <v>3000</v>
      </c>
    </row>
    <row r="2571" spans="12:12" x14ac:dyDescent="0.3">
      <c r="L2571">
        <v>3000</v>
      </c>
    </row>
    <row r="2572" spans="12:12" x14ac:dyDescent="0.3">
      <c r="L2572">
        <v>3000</v>
      </c>
    </row>
    <row r="2573" spans="12:12" x14ac:dyDescent="0.3">
      <c r="L2573">
        <v>3000</v>
      </c>
    </row>
    <row r="2574" spans="12:12" x14ac:dyDescent="0.3">
      <c r="L2574">
        <v>3000</v>
      </c>
    </row>
    <row r="2575" spans="12:12" x14ac:dyDescent="0.3">
      <c r="L2575">
        <v>3000</v>
      </c>
    </row>
    <row r="2576" spans="12:12" x14ac:dyDescent="0.3">
      <c r="L2576">
        <v>3000</v>
      </c>
    </row>
    <row r="2577" spans="12:12" x14ac:dyDescent="0.3">
      <c r="L2577">
        <v>3000</v>
      </c>
    </row>
    <row r="2578" spans="12:12" x14ac:dyDescent="0.3">
      <c r="L2578">
        <v>3000</v>
      </c>
    </row>
    <row r="2579" spans="12:12" x14ac:dyDescent="0.3">
      <c r="L2579">
        <v>3000</v>
      </c>
    </row>
    <row r="2580" spans="12:12" x14ac:dyDescent="0.3">
      <c r="L2580">
        <v>3000</v>
      </c>
    </row>
    <row r="2581" spans="12:12" x14ac:dyDescent="0.3">
      <c r="L2581">
        <v>3000</v>
      </c>
    </row>
    <row r="2582" spans="12:12" x14ac:dyDescent="0.3">
      <c r="L2582">
        <v>3000</v>
      </c>
    </row>
    <row r="2583" spans="12:12" x14ac:dyDescent="0.3">
      <c r="L2583">
        <v>3000</v>
      </c>
    </row>
    <row r="2584" spans="12:12" x14ac:dyDescent="0.3">
      <c r="L2584">
        <v>3000</v>
      </c>
    </row>
    <row r="2585" spans="12:12" x14ac:dyDescent="0.3">
      <c r="L2585">
        <v>3000</v>
      </c>
    </row>
    <row r="2586" spans="12:12" x14ac:dyDescent="0.3">
      <c r="L2586">
        <v>3000</v>
      </c>
    </row>
    <row r="2587" spans="12:12" x14ac:dyDescent="0.3">
      <c r="L2587">
        <v>3000</v>
      </c>
    </row>
    <row r="2588" spans="12:12" x14ac:dyDescent="0.3">
      <c r="L2588">
        <v>3000</v>
      </c>
    </row>
    <row r="2589" spans="12:12" x14ac:dyDescent="0.3">
      <c r="L2589">
        <v>3000</v>
      </c>
    </row>
    <row r="2590" spans="12:12" x14ac:dyDescent="0.3">
      <c r="L2590">
        <v>3000</v>
      </c>
    </row>
    <row r="2591" spans="12:12" x14ac:dyDescent="0.3">
      <c r="L2591">
        <v>3000</v>
      </c>
    </row>
    <row r="2592" spans="12:12" x14ac:dyDescent="0.3">
      <c r="L2592">
        <v>3000</v>
      </c>
    </row>
    <row r="2593" spans="12:12" x14ac:dyDescent="0.3">
      <c r="L2593">
        <v>3000</v>
      </c>
    </row>
    <row r="2594" spans="12:12" x14ac:dyDescent="0.3">
      <c r="L2594">
        <v>3000</v>
      </c>
    </row>
    <row r="2595" spans="12:12" x14ac:dyDescent="0.3">
      <c r="L2595">
        <v>3000</v>
      </c>
    </row>
    <row r="2596" spans="12:12" x14ac:dyDescent="0.3">
      <c r="L2596">
        <v>3000</v>
      </c>
    </row>
    <row r="2597" spans="12:12" x14ac:dyDescent="0.3">
      <c r="L2597">
        <v>3000</v>
      </c>
    </row>
    <row r="2598" spans="12:12" x14ac:dyDescent="0.3">
      <c r="L2598">
        <v>3000</v>
      </c>
    </row>
    <row r="2599" spans="12:12" x14ac:dyDescent="0.3">
      <c r="L2599">
        <v>3000</v>
      </c>
    </row>
    <row r="2600" spans="12:12" x14ac:dyDescent="0.3">
      <c r="L2600">
        <v>3000</v>
      </c>
    </row>
    <row r="2601" spans="12:12" x14ac:dyDescent="0.3">
      <c r="L2601">
        <v>3000</v>
      </c>
    </row>
    <row r="2602" spans="12:12" x14ac:dyDescent="0.3">
      <c r="L2602">
        <v>3000</v>
      </c>
    </row>
    <row r="2603" spans="12:12" x14ac:dyDescent="0.3">
      <c r="L2603">
        <v>3000</v>
      </c>
    </row>
    <row r="2604" spans="12:12" x14ac:dyDescent="0.3">
      <c r="L2604">
        <v>3000</v>
      </c>
    </row>
    <row r="2605" spans="12:12" x14ac:dyDescent="0.3">
      <c r="L2605">
        <v>3000</v>
      </c>
    </row>
    <row r="2606" spans="12:12" x14ac:dyDescent="0.3">
      <c r="L2606">
        <v>3000</v>
      </c>
    </row>
    <row r="2607" spans="12:12" x14ac:dyDescent="0.3">
      <c r="L2607">
        <v>3000</v>
      </c>
    </row>
    <row r="2608" spans="12:12" x14ac:dyDescent="0.3">
      <c r="L2608">
        <v>3000</v>
      </c>
    </row>
    <row r="2609" spans="12:12" x14ac:dyDescent="0.3">
      <c r="L2609">
        <v>3000</v>
      </c>
    </row>
    <row r="2610" spans="12:12" x14ac:dyDescent="0.3">
      <c r="L2610">
        <v>3000</v>
      </c>
    </row>
    <row r="2611" spans="12:12" x14ac:dyDescent="0.3">
      <c r="L2611">
        <v>3000</v>
      </c>
    </row>
    <row r="2612" spans="12:12" x14ac:dyDescent="0.3">
      <c r="L2612">
        <v>3000</v>
      </c>
    </row>
    <row r="2613" spans="12:12" x14ac:dyDescent="0.3">
      <c r="L2613">
        <v>3000</v>
      </c>
    </row>
    <row r="2614" spans="12:12" x14ac:dyDescent="0.3">
      <c r="L2614">
        <v>3000</v>
      </c>
    </row>
    <row r="2615" spans="12:12" x14ac:dyDescent="0.3">
      <c r="L2615">
        <v>3000</v>
      </c>
    </row>
    <row r="2616" spans="12:12" x14ac:dyDescent="0.3">
      <c r="L2616">
        <v>3000</v>
      </c>
    </row>
    <row r="2617" spans="12:12" x14ac:dyDescent="0.3">
      <c r="L2617">
        <v>3000</v>
      </c>
    </row>
    <row r="2618" spans="12:12" x14ac:dyDescent="0.3">
      <c r="L2618">
        <v>3000</v>
      </c>
    </row>
    <row r="2619" spans="12:12" x14ac:dyDescent="0.3">
      <c r="L2619">
        <v>3000</v>
      </c>
    </row>
    <row r="2620" spans="12:12" x14ac:dyDescent="0.3">
      <c r="L2620">
        <v>3000</v>
      </c>
    </row>
    <row r="2621" spans="12:12" x14ac:dyDescent="0.3">
      <c r="L2621">
        <v>3000</v>
      </c>
    </row>
    <row r="2622" spans="12:12" x14ac:dyDescent="0.3">
      <c r="L2622">
        <v>3000</v>
      </c>
    </row>
    <row r="2623" spans="12:12" x14ac:dyDescent="0.3">
      <c r="L2623">
        <v>3000</v>
      </c>
    </row>
    <row r="2624" spans="12:12" x14ac:dyDescent="0.3">
      <c r="L2624">
        <v>3000</v>
      </c>
    </row>
    <row r="2625" spans="12:12" x14ac:dyDescent="0.3">
      <c r="L2625">
        <v>3000</v>
      </c>
    </row>
    <row r="2626" spans="12:12" x14ac:dyDescent="0.3">
      <c r="L2626">
        <v>3000</v>
      </c>
    </row>
    <row r="2627" spans="12:12" x14ac:dyDescent="0.3">
      <c r="L2627">
        <v>3000</v>
      </c>
    </row>
    <row r="2628" spans="12:12" x14ac:dyDescent="0.3">
      <c r="L2628">
        <v>3000</v>
      </c>
    </row>
    <row r="2629" spans="12:12" x14ac:dyDescent="0.3">
      <c r="L2629">
        <v>3000</v>
      </c>
    </row>
    <row r="2630" spans="12:12" x14ac:dyDescent="0.3">
      <c r="L2630">
        <v>3000</v>
      </c>
    </row>
    <row r="2631" spans="12:12" x14ac:dyDescent="0.3">
      <c r="L2631">
        <v>3000</v>
      </c>
    </row>
    <row r="2632" spans="12:12" x14ac:dyDescent="0.3">
      <c r="L2632">
        <v>3000</v>
      </c>
    </row>
    <row r="2633" spans="12:12" x14ac:dyDescent="0.3">
      <c r="L2633">
        <v>3000</v>
      </c>
    </row>
    <row r="2634" spans="12:12" x14ac:dyDescent="0.3">
      <c r="L2634">
        <v>3000</v>
      </c>
    </row>
    <row r="2635" spans="12:12" x14ac:dyDescent="0.3">
      <c r="L2635">
        <v>3000</v>
      </c>
    </row>
    <row r="2636" spans="12:12" x14ac:dyDescent="0.3">
      <c r="L2636">
        <v>3000</v>
      </c>
    </row>
    <row r="2637" spans="12:12" x14ac:dyDescent="0.3">
      <c r="L2637">
        <v>3000</v>
      </c>
    </row>
    <row r="2638" spans="12:12" x14ac:dyDescent="0.3">
      <c r="L2638">
        <v>3000</v>
      </c>
    </row>
    <row r="2639" spans="12:12" x14ac:dyDescent="0.3">
      <c r="L2639">
        <v>3000</v>
      </c>
    </row>
    <row r="2640" spans="12:12" x14ac:dyDescent="0.3">
      <c r="L2640">
        <v>3000</v>
      </c>
    </row>
    <row r="2641" spans="12:12" x14ac:dyDescent="0.3">
      <c r="L2641">
        <v>3000</v>
      </c>
    </row>
    <row r="2642" spans="12:12" x14ac:dyDescent="0.3">
      <c r="L2642">
        <v>3000</v>
      </c>
    </row>
    <row r="2643" spans="12:12" x14ac:dyDescent="0.3">
      <c r="L2643">
        <v>3000</v>
      </c>
    </row>
    <row r="2644" spans="12:12" x14ac:dyDescent="0.3">
      <c r="L2644">
        <v>3000</v>
      </c>
    </row>
    <row r="2645" spans="12:12" x14ac:dyDescent="0.3">
      <c r="L2645">
        <v>3000</v>
      </c>
    </row>
    <row r="2646" spans="12:12" x14ac:dyDescent="0.3">
      <c r="L2646">
        <v>3000</v>
      </c>
    </row>
    <row r="2647" spans="12:12" x14ac:dyDescent="0.3">
      <c r="L2647">
        <v>3000</v>
      </c>
    </row>
    <row r="2648" spans="12:12" x14ac:dyDescent="0.3">
      <c r="L2648">
        <v>3000</v>
      </c>
    </row>
    <row r="2649" spans="12:12" x14ac:dyDescent="0.3">
      <c r="L2649">
        <v>3000</v>
      </c>
    </row>
    <row r="2650" spans="12:12" x14ac:dyDescent="0.3">
      <c r="L2650">
        <v>3000</v>
      </c>
    </row>
    <row r="2651" spans="12:12" x14ac:dyDescent="0.3">
      <c r="L2651">
        <v>3000</v>
      </c>
    </row>
    <row r="2652" spans="12:12" x14ac:dyDescent="0.3">
      <c r="L2652">
        <v>3000</v>
      </c>
    </row>
    <row r="2653" spans="12:12" x14ac:dyDescent="0.3">
      <c r="L2653">
        <v>3000</v>
      </c>
    </row>
    <row r="2654" spans="12:12" x14ac:dyDescent="0.3">
      <c r="L2654">
        <v>3000</v>
      </c>
    </row>
    <row r="2655" spans="12:12" x14ac:dyDescent="0.3">
      <c r="L2655">
        <v>3000</v>
      </c>
    </row>
    <row r="2656" spans="12:12" x14ac:dyDescent="0.3">
      <c r="L2656">
        <v>3000</v>
      </c>
    </row>
    <row r="2657" spans="12:12" x14ac:dyDescent="0.3">
      <c r="L2657">
        <v>3000</v>
      </c>
    </row>
    <row r="2658" spans="12:12" x14ac:dyDescent="0.3">
      <c r="L2658">
        <v>3000</v>
      </c>
    </row>
    <row r="2659" spans="12:12" x14ac:dyDescent="0.3">
      <c r="L2659">
        <v>3000</v>
      </c>
    </row>
    <row r="2660" spans="12:12" x14ac:dyDescent="0.3">
      <c r="L2660">
        <v>3000</v>
      </c>
    </row>
    <row r="2661" spans="12:12" x14ac:dyDescent="0.3">
      <c r="L2661">
        <v>3000</v>
      </c>
    </row>
    <row r="2662" spans="12:12" x14ac:dyDescent="0.3">
      <c r="L2662">
        <v>3000</v>
      </c>
    </row>
    <row r="2663" spans="12:12" x14ac:dyDescent="0.3">
      <c r="L2663">
        <v>3000</v>
      </c>
    </row>
    <row r="2664" spans="12:12" x14ac:dyDescent="0.3">
      <c r="L2664">
        <v>3000</v>
      </c>
    </row>
    <row r="2665" spans="12:12" x14ac:dyDescent="0.3">
      <c r="L2665">
        <v>3000</v>
      </c>
    </row>
    <row r="2666" spans="12:12" x14ac:dyDescent="0.3">
      <c r="L2666">
        <v>3000</v>
      </c>
    </row>
    <row r="2667" spans="12:12" x14ac:dyDescent="0.3">
      <c r="L2667">
        <v>3000</v>
      </c>
    </row>
    <row r="2668" spans="12:12" x14ac:dyDescent="0.3">
      <c r="L2668">
        <v>3000</v>
      </c>
    </row>
    <row r="2669" spans="12:12" x14ac:dyDescent="0.3">
      <c r="L2669">
        <v>3000</v>
      </c>
    </row>
    <row r="2670" spans="12:12" x14ac:dyDescent="0.3">
      <c r="L2670">
        <v>3000</v>
      </c>
    </row>
    <row r="2671" spans="12:12" x14ac:dyDescent="0.3">
      <c r="L2671">
        <v>3000</v>
      </c>
    </row>
    <row r="2672" spans="12:12" x14ac:dyDescent="0.3">
      <c r="L2672">
        <v>3000</v>
      </c>
    </row>
    <row r="2673" spans="12:12" x14ac:dyDescent="0.3">
      <c r="L2673">
        <v>3000</v>
      </c>
    </row>
    <row r="2674" spans="12:12" x14ac:dyDescent="0.3">
      <c r="L2674">
        <v>3000</v>
      </c>
    </row>
    <row r="2675" spans="12:12" x14ac:dyDescent="0.3">
      <c r="L2675">
        <v>3000</v>
      </c>
    </row>
    <row r="2676" spans="12:12" x14ac:dyDescent="0.3">
      <c r="L2676">
        <v>3000</v>
      </c>
    </row>
    <row r="2677" spans="12:12" x14ac:dyDescent="0.3">
      <c r="L2677">
        <v>3000</v>
      </c>
    </row>
    <row r="2678" spans="12:12" x14ac:dyDescent="0.3">
      <c r="L2678">
        <v>3000</v>
      </c>
    </row>
    <row r="2679" spans="12:12" x14ac:dyDescent="0.3">
      <c r="L2679">
        <v>3000</v>
      </c>
    </row>
    <row r="2680" spans="12:12" x14ac:dyDescent="0.3">
      <c r="L2680">
        <v>3000</v>
      </c>
    </row>
    <row r="2681" spans="12:12" x14ac:dyDescent="0.3">
      <c r="L2681">
        <v>3000</v>
      </c>
    </row>
    <row r="2682" spans="12:12" x14ac:dyDescent="0.3">
      <c r="L2682">
        <v>3000</v>
      </c>
    </row>
    <row r="2683" spans="12:12" x14ac:dyDescent="0.3">
      <c r="L2683">
        <v>3000</v>
      </c>
    </row>
    <row r="2684" spans="12:12" x14ac:dyDescent="0.3">
      <c r="L2684">
        <v>3000</v>
      </c>
    </row>
    <row r="2685" spans="12:12" x14ac:dyDescent="0.3">
      <c r="L2685">
        <v>3000</v>
      </c>
    </row>
    <row r="2686" spans="12:12" x14ac:dyDescent="0.3">
      <c r="L2686">
        <v>3000</v>
      </c>
    </row>
    <row r="2687" spans="12:12" x14ac:dyDescent="0.3">
      <c r="L2687">
        <v>3000</v>
      </c>
    </row>
    <row r="2688" spans="12:12" x14ac:dyDescent="0.3">
      <c r="L2688">
        <v>3000</v>
      </c>
    </row>
    <row r="2689" spans="12:12" x14ac:dyDescent="0.3">
      <c r="L2689">
        <v>3000</v>
      </c>
    </row>
    <row r="2690" spans="12:12" x14ac:dyDescent="0.3">
      <c r="L2690">
        <v>3000</v>
      </c>
    </row>
    <row r="2691" spans="12:12" x14ac:dyDescent="0.3">
      <c r="L2691">
        <v>3000</v>
      </c>
    </row>
    <row r="2692" spans="12:12" x14ac:dyDescent="0.3">
      <c r="L2692">
        <v>3000</v>
      </c>
    </row>
    <row r="2693" spans="12:12" x14ac:dyDescent="0.3">
      <c r="L2693">
        <v>3000</v>
      </c>
    </row>
    <row r="2694" spans="12:12" x14ac:dyDescent="0.3">
      <c r="L2694">
        <v>3000</v>
      </c>
    </row>
    <row r="2695" spans="12:12" x14ac:dyDescent="0.3">
      <c r="L2695">
        <v>3000</v>
      </c>
    </row>
    <row r="2696" spans="12:12" x14ac:dyDescent="0.3">
      <c r="L2696">
        <v>3000</v>
      </c>
    </row>
    <row r="2697" spans="12:12" x14ac:dyDescent="0.3">
      <c r="L2697">
        <v>3000</v>
      </c>
    </row>
    <row r="2698" spans="12:12" x14ac:dyDescent="0.3">
      <c r="L2698">
        <v>3000</v>
      </c>
    </row>
    <row r="2699" spans="12:12" x14ac:dyDescent="0.3">
      <c r="L2699">
        <v>3000</v>
      </c>
    </row>
    <row r="2700" spans="12:12" x14ac:dyDescent="0.3">
      <c r="L2700">
        <v>3000</v>
      </c>
    </row>
    <row r="2701" spans="12:12" x14ac:dyDescent="0.3">
      <c r="L2701">
        <v>3000</v>
      </c>
    </row>
    <row r="2702" spans="12:12" x14ac:dyDescent="0.3">
      <c r="L2702">
        <v>3000</v>
      </c>
    </row>
    <row r="2703" spans="12:12" x14ac:dyDescent="0.3">
      <c r="L2703">
        <v>3000</v>
      </c>
    </row>
    <row r="2704" spans="12:12" x14ac:dyDescent="0.3">
      <c r="L2704">
        <v>3000</v>
      </c>
    </row>
    <row r="2705" spans="12:12" x14ac:dyDescent="0.3">
      <c r="L2705">
        <v>3000</v>
      </c>
    </row>
    <row r="2706" spans="12:12" x14ac:dyDescent="0.3">
      <c r="L2706">
        <v>3000</v>
      </c>
    </row>
    <row r="2707" spans="12:12" x14ac:dyDescent="0.3">
      <c r="L2707">
        <v>3000</v>
      </c>
    </row>
    <row r="2708" spans="12:12" x14ac:dyDescent="0.3">
      <c r="L2708">
        <v>3000</v>
      </c>
    </row>
    <row r="2709" spans="12:12" x14ac:dyDescent="0.3">
      <c r="L2709">
        <v>3000</v>
      </c>
    </row>
    <row r="2710" spans="12:12" x14ac:dyDescent="0.3">
      <c r="L2710">
        <v>3000</v>
      </c>
    </row>
    <row r="2711" spans="12:12" x14ac:dyDescent="0.3">
      <c r="L2711">
        <v>3000</v>
      </c>
    </row>
    <row r="2712" spans="12:12" x14ac:dyDescent="0.3">
      <c r="L2712">
        <v>3000</v>
      </c>
    </row>
    <row r="2713" spans="12:12" x14ac:dyDescent="0.3">
      <c r="L2713">
        <v>3000</v>
      </c>
    </row>
    <row r="2714" spans="12:12" x14ac:dyDescent="0.3">
      <c r="L2714">
        <v>3000</v>
      </c>
    </row>
    <row r="2715" spans="12:12" x14ac:dyDescent="0.3">
      <c r="L2715">
        <v>3000</v>
      </c>
    </row>
    <row r="2716" spans="12:12" x14ac:dyDescent="0.3">
      <c r="L2716">
        <v>3000</v>
      </c>
    </row>
    <row r="2717" spans="12:12" x14ac:dyDescent="0.3">
      <c r="L2717">
        <v>3000</v>
      </c>
    </row>
    <row r="2718" spans="12:12" x14ac:dyDescent="0.3">
      <c r="L2718">
        <v>3000</v>
      </c>
    </row>
    <row r="2719" spans="12:12" x14ac:dyDescent="0.3">
      <c r="L2719">
        <v>3000</v>
      </c>
    </row>
    <row r="2720" spans="12:12" x14ac:dyDescent="0.3">
      <c r="L2720">
        <v>3000</v>
      </c>
    </row>
    <row r="2721" spans="12:12" x14ac:dyDescent="0.3">
      <c r="L2721">
        <v>3000</v>
      </c>
    </row>
    <row r="2722" spans="12:12" x14ac:dyDescent="0.3">
      <c r="L2722">
        <v>3000</v>
      </c>
    </row>
    <row r="2723" spans="12:12" x14ac:dyDescent="0.3">
      <c r="L2723">
        <v>3000</v>
      </c>
    </row>
    <row r="2724" spans="12:12" x14ac:dyDescent="0.3">
      <c r="L2724">
        <v>3000</v>
      </c>
    </row>
    <row r="2725" spans="12:12" x14ac:dyDescent="0.3">
      <c r="L2725">
        <v>3000</v>
      </c>
    </row>
    <row r="2726" spans="12:12" x14ac:dyDescent="0.3">
      <c r="L2726">
        <v>3000</v>
      </c>
    </row>
    <row r="2727" spans="12:12" x14ac:dyDescent="0.3">
      <c r="L2727">
        <v>3000</v>
      </c>
    </row>
    <row r="2728" spans="12:12" x14ac:dyDescent="0.3">
      <c r="L2728">
        <v>3000</v>
      </c>
    </row>
    <row r="2729" spans="12:12" x14ac:dyDescent="0.3">
      <c r="L2729">
        <v>3000</v>
      </c>
    </row>
    <row r="2730" spans="12:12" x14ac:dyDescent="0.3">
      <c r="L2730">
        <v>3000</v>
      </c>
    </row>
    <row r="2731" spans="12:12" x14ac:dyDescent="0.3">
      <c r="L2731">
        <v>3000</v>
      </c>
    </row>
    <row r="2732" spans="12:12" x14ac:dyDescent="0.3">
      <c r="L2732">
        <v>3000</v>
      </c>
    </row>
    <row r="2733" spans="12:12" x14ac:dyDescent="0.3">
      <c r="L2733">
        <v>3000</v>
      </c>
    </row>
    <row r="2734" spans="12:12" x14ac:dyDescent="0.3">
      <c r="L2734">
        <v>3000</v>
      </c>
    </row>
    <row r="2735" spans="12:12" x14ac:dyDescent="0.3">
      <c r="L2735">
        <v>3000</v>
      </c>
    </row>
    <row r="2736" spans="12:12" x14ac:dyDescent="0.3">
      <c r="L2736">
        <v>3000</v>
      </c>
    </row>
    <row r="2737" spans="12:12" x14ac:dyDescent="0.3">
      <c r="L2737">
        <v>3000</v>
      </c>
    </row>
    <row r="2738" spans="12:12" x14ac:dyDescent="0.3">
      <c r="L2738">
        <v>3000</v>
      </c>
    </row>
    <row r="2739" spans="12:12" x14ac:dyDescent="0.3">
      <c r="L2739">
        <v>2995</v>
      </c>
    </row>
    <row r="2740" spans="12:12" x14ac:dyDescent="0.3">
      <c r="L2740">
        <v>2987</v>
      </c>
    </row>
    <row r="2741" spans="12:12" x14ac:dyDescent="0.3">
      <c r="L2741">
        <v>2900</v>
      </c>
    </row>
    <row r="2742" spans="12:12" x14ac:dyDescent="0.3">
      <c r="L2742">
        <v>2900</v>
      </c>
    </row>
    <row r="2743" spans="12:12" x14ac:dyDescent="0.3">
      <c r="L2743">
        <v>2900</v>
      </c>
    </row>
    <row r="2744" spans="12:12" x14ac:dyDescent="0.3">
      <c r="L2744">
        <v>2888</v>
      </c>
    </row>
    <row r="2745" spans="12:12" x14ac:dyDescent="0.3">
      <c r="L2745">
        <v>2885</v>
      </c>
    </row>
    <row r="2746" spans="12:12" x14ac:dyDescent="0.3">
      <c r="L2746">
        <v>2880</v>
      </c>
    </row>
    <row r="2747" spans="12:12" x14ac:dyDescent="0.3">
      <c r="L2747">
        <v>2827</v>
      </c>
    </row>
    <row r="2748" spans="12:12" x14ac:dyDescent="0.3">
      <c r="L2748">
        <v>2825</v>
      </c>
    </row>
    <row r="2749" spans="12:12" x14ac:dyDescent="0.3">
      <c r="L2749">
        <v>2820</v>
      </c>
    </row>
    <row r="2750" spans="12:12" x14ac:dyDescent="0.3">
      <c r="L2750">
        <v>2800</v>
      </c>
    </row>
    <row r="2751" spans="12:12" x14ac:dyDescent="0.3">
      <c r="L2751">
        <v>2800</v>
      </c>
    </row>
    <row r="2752" spans="12:12" x14ac:dyDescent="0.3">
      <c r="L2752">
        <v>2800</v>
      </c>
    </row>
    <row r="2753" spans="12:12" x14ac:dyDescent="0.3">
      <c r="L2753">
        <v>2800</v>
      </c>
    </row>
    <row r="2754" spans="12:12" x14ac:dyDescent="0.3">
      <c r="L2754">
        <v>2800</v>
      </c>
    </row>
    <row r="2755" spans="12:12" x14ac:dyDescent="0.3">
      <c r="L2755">
        <v>2800</v>
      </c>
    </row>
    <row r="2756" spans="12:12" x14ac:dyDescent="0.3">
      <c r="L2756">
        <v>2800</v>
      </c>
    </row>
    <row r="2757" spans="12:12" x14ac:dyDescent="0.3">
      <c r="L2757">
        <v>2800</v>
      </c>
    </row>
    <row r="2758" spans="12:12" x14ac:dyDescent="0.3">
      <c r="L2758">
        <v>2800</v>
      </c>
    </row>
    <row r="2759" spans="12:12" x14ac:dyDescent="0.3">
      <c r="L2759">
        <v>2800</v>
      </c>
    </row>
    <row r="2760" spans="12:12" x14ac:dyDescent="0.3">
      <c r="L2760">
        <v>2750</v>
      </c>
    </row>
    <row r="2761" spans="12:12" x14ac:dyDescent="0.3">
      <c r="L2761">
        <v>2750</v>
      </c>
    </row>
    <row r="2762" spans="12:12" x14ac:dyDescent="0.3">
      <c r="L2762">
        <v>2750</v>
      </c>
    </row>
    <row r="2763" spans="12:12" x14ac:dyDescent="0.3">
      <c r="L2763">
        <v>2750</v>
      </c>
    </row>
    <row r="2764" spans="12:12" x14ac:dyDescent="0.3">
      <c r="L2764">
        <v>2750</v>
      </c>
    </row>
    <row r="2765" spans="12:12" x14ac:dyDescent="0.3">
      <c r="L2765">
        <v>2750</v>
      </c>
    </row>
    <row r="2766" spans="12:12" x14ac:dyDescent="0.3">
      <c r="L2766">
        <v>2750</v>
      </c>
    </row>
    <row r="2767" spans="12:12" x14ac:dyDescent="0.3">
      <c r="L2767">
        <v>2725</v>
      </c>
    </row>
    <row r="2768" spans="12:12" x14ac:dyDescent="0.3">
      <c r="L2768">
        <v>2700</v>
      </c>
    </row>
    <row r="2769" spans="12:12" x14ac:dyDescent="0.3">
      <c r="L2769">
        <v>2700</v>
      </c>
    </row>
    <row r="2770" spans="12:12" x14ac:dyDescent="0.3">
      <c r="L2770">
        <v>2700</v>
      </c>
    </row>
    <row r="2771" spans="12:12" x14ac:dyDescent="0.3">
      <c r="L2771">
        <v>2700</v>
      </c>
    </row>
    <row r="2772" spans="12:12" x14ac:dyDescent="0.3">
      <c r="L2772">
        <v>2700</v>
      </c>
    </row>
    <row r="2773" spans="12:12" x14ac:dyDescent="0.3">
      <c r="L2773">
        <v>2658</v>
      </c>
    </row>
    <row r="2774" spans="12:12" x14ac:dyDescent="0.3">
      <c r="L2774">
        <v>2600</v>
      </c>
    </row>
    <row r="2775" spans="12:12" x14ac:dyDescent="0.3">
      <c r="L2775">
        <v>2600</v>
      </c>
    </row>
    <row r="2776" spans="12:12" x14ac:dyDescent="0.3">
      <c r="L2776">
        <v>2600</v>
      </c>
    </row>
    <row r="2777" spans="12:12" x14ac:dyDescent="0.3">
      <c r="L2777">
        <v>2600</v>
      </c>
    </row>
    <row r="2778" spans="12:12" x14ac:dyDescent="0.3">
      <c r="L2778">
        <v>2560</v>
      </c>
    </row>
    <row r="2779" spans="12:12" x14ac:dyDescent="0.3">
      <c r="L2779">
        <v>2550</v>
      </c>
    </row>
    <row r="2780" spans="12:12" x14ac:dyDescent="0.3">
      <c r="L2780">
        <v>2500</v>
      </c>
    </row>
    <row r="2781" spans="12:12" x14ac:dyDescent="0.3">
      <c r="L2781">
        <v>2500</v>
      </c>
    </row>
    <row r="2782" spans="12:12" x14ac:dyDescent="0.3">
      <c r="L2782">
        <v>2500</v>
      </c>
    </row>
    <row r="2783" spans="12:12" x14ac:dyDescent="0.3">
      <c r="L2783">
        <v>2500</v>
      </c>
    </row>
    <row r="2784" spans="12:12" x14ac:dyDescent="0.3">
      <c r="L2784">
        <v>2500</v>
      </c>
    </row>
    <row r="2785" spans="12:12" x14ac:dyDescent="0.3">
      <c r="L2785">
        <v>2500</v>
      </c>
    </row>
    <row r="2786" spans="12:12" x14ac:dyDescent="0.3">
      <c r="L2786">
        <v>2500</v>
      </c>
    </row>
    <row r="2787" spans="12:12" x14ac:dyDescent="0.3">
      <c r="L2787">
        <v>2500</v>
      </c>
    </row>
    <row r="2788" spans="12:12" x14ac:dyDescent="0.3">
      <c r="L2788">
        <v>2500</v>
      </c>
    </row>
    <row r="2789" spans="12:12" x14ac:dyDescent="0.3">
      <c r="L2789">
        <v>2500</v>
      </c>
    </row>
    <row r="2790" spans="12:12" x14ac:dyDescent="0.3">
      <c r="L2790">
        <v>2500</v>
      </c>
    </row>
    <row r="2791" spans="12:12" x14ac:dyDescent="0.3">
      <c r="L2791">
        <v>2500</v>
      </c>
    </row>
    <row r="2792" spans="12:12" x14ac:dyDescent="0.3">
      <c r="L2792">
        <v>2500</v>
      </c>
    </row>
    <row r="2793" spans="12:12" x14ac:dyDescent="0.3">
      <c r="L2793">
        <v>2500</v>
      </c>
    </row>
    <row r="2794" spans="12:12" x14ac:dyDescent="0.3">
      <c r="L2794">
        <v>2500</v>
      </c>
    </row>
    <row r="2795" spans="12:12" x14ac:dyDescent="0.3">
      <c r="L2795">
        <v>2500</v>
      </c>
    </row>
    <row r="2796" spans="12:12" x14ac:dyDescent="0.3">
      <c r="L2796">
        <v>2500</v>
      </c>
    </row>
    <row r="2797" spans="12:12" x14ac:dyDescent="0.3">
      <c r="L2797">
        <v>2500</v>
      </c>
    </row>
    <row r="2798" spans="12:12" x14ac:dyDescent="0.3">
      <c r="L2798">
        <v>2500</v>
      </c>
    </row>
    <row r="2799" spans="12:12" x14ac:dyDescent="0.3">
      <c r="L2799">
        <v>2500</v>
      </c>
    </row>
    <row r="2800" spans="12:12" x14ac:dyDescent="0.3">
      <c r="L2800">
        <v>2500</v>
      </c>
    </row>
    <row r="2801" spans="12:12" x14ac:dyDescent="0.3">
      <c r="L2801">
        <v>2500</v>
      </c>
    </row>
    <row r="2802" spans="12:12" x14ac:dyDescent="0.3">
      <c r="L2802">
        <v>2500</v>
      </c>
    </row>
    <row r="2803" spans="12:12" x14ac:dyDescent="0.3">
      <c r="L2803">
        <v>2500</v>
      </c>
    </row>
    <row r="2804" spans="12:12" x14ac:dyDescent="0.3">
      <c r="L2804">
        <v>2500</v>
      </c>
    </row>
    <row r="2805" spans="12:12" x14ac:dyDescent="0.3">
      <c r="L2805">
        <v>2500</v>
      </c>
    </row>
    <row r="2806" spans="12:12" x14ac:dyDescent="0.3">
      <c r="L2806">
        <v>2500</v>
      </c>
    </row>
    <row r="2807" spans="12:12" x14ac:dyDescent="0.3">
      <c r="L2807">
        <v>2500</v>
      </c>
    </row>
    <row r="2808" spans="12:12" x14ac:dyDescent="0.3">
      <c r="L2808">
        <v>2500</v>
      </c>
    </row>
    <row r="2809" spans="12:12" x14ac:dyDescent="0.3">
      <c r="L2809">
        <v>2500</v>
      </c>
    </row>
    <row r="2810" spans="12:12" x14ac:dyDescent="0.3">
      <c r="L2810">
        <v>2500</v>
      </c>
    </row>
    <row r="2811" spans="12:12" x14ac:dyDescent="0.3">
      <c r="L2811">
        <v>2500</v>
      </c>
    </row>
    <row r="2812" spans="12:12" x14ac:dyDescent="0.3">
      <c r="L2812">
        <v>2500</v>
      </c>
    </row>
    <row r="2813" spans="12:12" x14ac:dyDescent="0.3">
      <c r="L2813">
        <v>2500</v>
      </c>
    </row>
    <row r="2814" spans="12:12" x14ac:dyDescent="0.3">
      <c r="L2814">
        <v>2500</v>
      </c>
    </row>
    <row r="2815" spans="12:12" x14ac:dyDescent="0.3">
      <c r="L2815">
        <v>2500</v>
      </c>
    </row>
    <row r="2816" spans="12:12" x14ac:dyDescent="0.3">
      <c r="L2816">
        <v>2500</v>
      </c>
    </row>
    <row r="2817" spans="12:12" x14ac:dyDescent="0.3">
      <c r="L2817">
        <v>2500</v>
      </c>
    </row>
    <row r="2818" spans="12:12" x14ac:dyDescent="0.3">
      <c r="L2818">
        <v>2500</v>
      </c>
    </row>
    <row r="2819" spans="12:12" x14ac:dyDescent="0.3">
      <c r="L2819">
        <v>2500</v>
      </c>
    </row>
    <row r="2820" spans="12:12" x14ac:dyDescent="0.3">
      <c r="L2820">
        <v>2500</v>
      </c>
    </row>
    <row r="2821" spans="12:12" x14ac:dyDescent="0.3">
      <c r="L2821">
        <v>2500</v>
      </c>
    </row>
    <row r="2822" spans="12:12" x14ac:dyDescent="0.3">
      <c r="L2822">
        <v>2500</v>
      </c>
    </row>
    <row r="2823" spans="12:12" x14ac:dyDescent="0.3">
      <c r="L2823">
        <v>2500</v>
      </c>
    </row>
    <row r="2824" spans="12:12" x14ac:dyDescent="0.3">
      <c r="L2824">
        <v>2500</v>
      </c>
    </row>
    <row r="2825" spans="12:12" x14ac:dyDescent="0.3">
      <c r="L2825">
        <v>2500</v>
      </c>
    </row>
    <row r="2826" spans="12:12" x14ac:dyDescent="0.3">
      <c r="L2826">
        <v>2500</v>
      </c>
    </row>
    <row r="2827" spans="12:12" x14ac:dyDescent="0.3">
      <c r="L2827">
        <v>2500</v>
      </c>
    </row>
    <row r="2828" spans="12:12" x14ac:dyDescent="0.3">
      <c r="L2828">
        <v>2500</v>
      </c>
    </row>
    <row r="2829" spans="12:12" x14ac:dyDescent="0.3">
      <c r="L2829">
        <v>2500</v>
      </c>
    </row>
    <row r="2830" spans="12:12" x14ac:dyDescent="0.3">
      <c r="L2830">
        <v>2500</v>
      </c>
    </row>
    <row r="2831" spans="12:12" x14ac:dyDescent="0.3">
      <c r="L2831">
        <v>2500</v>
      </c>
    </row>
    <row r="2832" spans="12:12" x14ac:dyDescent="0.3">
      <c r="L2832">
        <v>2500</v>
      </c>
    </row>
    <row r="2833" spans="12:12" x14ac:dyDescent="0.3">
      <c r="L2833">
        <v>2500</v>
      </c>
    </row>
    <row r="2834" spans="12:12" x14ac:dyDescent="0.3">
      <c r="L2834">
        <v>2500</v>
      </c>
    </row>
    <row r="2835" spans="12:12" x14ac:dyDescent="0.3">
      <c r="L2835">
        <v>2500</v>
      </c>
    </row>
    <row r="2836" spans="12:12" x14ac:dyDescent="0.3">
      <c r="L2836">
        <v>2500</v>
      </c>
    </row>
    <row r="2837" spans="12:12" x14ac:dyDescent="0.3">
      <c r="L2837">
        <v>2500</v>
      </c>
    </row>
    <row r="2838" spans="12:12" x14ac:dyDescent="0.3">
      <c r="L2838">
        <v>2500</v>
      </c>
    </row>
    <row r="2839" spans="12:12" x14ac:dyDescent="0.3">
      <c r="L2839">
        <v>2500</v>
      </c>
    </row>
    <row r="2840" spans="12:12" x14ac:dyDescent="0.3">
      <c r="L2840">
        <v>2500</v>
      </c>
    </row>
    <row r="2841" spans="12:12" x14ac:dyDescent="0.3">
      <c r="L2841">
        <v>2500</v>
      </c>
    </row>
    <row r="2842" spans="12:12" x14ac:dyDescent="0.3">
      <c r="L2842">
        <v>2500</v>
      </c>
    </row>
    <row r="2843" spans="12:12" x14ac:dyDescent="0.3">
      <c r="L2843">
        <v>2500</v>
      </c>
    </row>
    <row r="2844" spans="12:12" x14ac:dyDescent="0.3">
      <c r="L2844">
        <v>2500</v>
      </c>
    </row>
    <row r="2845" spans="12:12" x14ac:dyDescent="0.3">
      <c r="L2845">
        <v>2500</v>
      </c>
    </row>
    <row r="2846" spans="12:12" x14ac:dyDescent="0.3">
      <c r="L2846">
        <v>2500</v>
      </c>
    </row>
    <row r="2847" spans="12:12" x14ac:dyDescent="0.3">
      <c r="L2847">
        <v>2500</v>
      </c>
    </row>
    <row r="2848" spans="12:12" x14ac:dyDescent="0.3">
      <c r="L2848">
        <v>2500</v>
      </c>
    </row>
    <row r="2849" spans="12:12" x14ac:dyDescent="0.3">
      <c r="L2849">
        <v>2500</v>
      </c>
    </row>
    <row r="2850" spans="12:12" x14ac:dyDescent="0.3">
      <c r="L2850">
        <v>2500</v>
      </c>
    </row>
    <row r="2851" spans="12:12" x14ac:dyDescent="0.3">
      <c r="L2851">
        <v>2500</v>
      </c>
    </row>
    <row r="2852" spans="12:12" x14ac:dyDescent="0.3">
      <c r="L2852">
        <v>2500</v>
      </c>
    </row>
    <row r="2853" spans="12:12" x14ac:dyDescent="0.3">
      <c r="L2853">
        <v>2500</v>
      </c>
    </row>
    <row r="2854" spans="12:12" x14ac:dyDescent="0.3">
      <c r="L2854">
        <v>2500</v>
      </c>
    </row>
    <row r="2855" spans="12:12" x14ac:dyDescent="0.3">
      <c r="L2855">
        <v>2500</v>
      </c>
    </row>
    <row r="2856" spans="12:12" x14ac:dyDescent="0.3">
      <c r="L2856">
        <v>2500</v>
      </c>
    </row>
    <row r="2857" spans="12:12" x14ac:dyDescent="0.3">
      <c r="L2857">
        <v>2500</v>
      </c>
    </row>
    <row r="2858" spans="12:12" x14ac:dyDescent="0.3">
      <c r="L2858">
        <v>2500</v>
      </c>
    </row>
    <row r="2859" spans="12:12" x14ac:dyDescent="0.3">
      <c r="L2859">
        <v>2500</v>
      </c>
    </row>
    <row r="2860" spans="12:12" x14ac:dyDescent="0.3">
      <c r="L2860">
        <v>2500</v>
      </c>
    </row>
    <row r="2861" spans="12:12" x14ac:dyDescent="0.3">
      <c r="L2861">
        <v>2500</v>
      </c>
    </row>
    <row r="2862" spans="12:12" x14ac:dyDescent="0.3">
      <c r="L2862">
        <v>2500</v>
      </c>
    </row>
    <row r="2863" spans="12:12" x14ac:dyDescent="0.3">
      <c r="L2863">
        <v>2500</v>
      </c>
    </row>
    <row r="2864" spans="12:12" x14ac:dyDescent="0.3">
      <c r="L2864">
        <v>2500</v>
      </c>
    </row>
    <row r="2865" spans="12:12" x14ac:dyDescent="0.3">
      <c r="L2865">
        <v>2500</v>
      </c>
    </row>
    <row r="2866" spans="12:12" x14ac:dyDescent="0.3">
      <c r="L2866">
        <v>2500</v>
      </c>
    </row>
    <row r="2867" spans="12:12" x14ac:dyDescent="0.3">
      <c r="L2867">
        <v>2500</v>
      </c>
    </row>
    <row r="2868" spans="12:12" x14ac:dyDescent="0.3">
      <c r="L2868">
        <v>2500</v>
      </c>
    </row>
    <row r="2869" spans="12:12" x14ac:dyDescent="0.3">
      <c r="L2869">
        <v>2500</v>
      </c>
    </row>
    <row r="2870" spans="12:12" x14ac:dyDescent="0.3">
      <c r="L2870">
        <v>2500</v>
      </c>
    </row>
    <row r="2871" spans="12:12" x14ac:dyDescent="0.3">
      <c r="L2871">
        <v>2500</v>
      </c>
    </row>
    <row r="2872" spans="12:12" x14ac:dyDescent="0.3">
      <c r="L2872">
        <v>2500</v>
      </c>
    </row>
    <row r="2873" spans="12:12" x14ac:dyDescent="0.3">
      <c r="L2873">
        <v>2500</v>
      </c>
    </row>
    <row r="2874" spans="12:12" x14ac:dyDescent="0.3">
      <c r="L2874">
        <v>2500</v>
      </c>
    </row>
    <row r="2875" spans="12:12" x14ac:dyDescent="0.3">
      <c r="L2875">
        <v>2500</v>
      </c>
    </row>
    <row r="2876" spans="12:12" x14ac:dyDescent="0.3">
      <c r="L2876">
        <v>2500</v>
      </c>
    </row>
    <row r="2877" spans="12:12" x14ac:dyDescent="0.3">
      <c r="L2877">
        <v>2500</v>
      </c>
    </row>
    <row r="2878" spans="12:12" x14ac:dyDescent="0.3">
      <c r="L2878">
        <v>2500</v>
      </c>
    </row>
    <row r="2879" spans="12:12" x14ac:dyDescent="0.3">
      <c r="L2879">
        <v>2500</v>
      </c>
    </row>
    <row r="2880" spans="12:12" x14ac:dyDescent="0.3">
      <c r="L2880">
        <v>2500</v>
      </c>
    </row>
    <row r="2881" spans="12:12" x14ac:dyDescent="0.3">
      <c r="L2881">
        <v>2500</v>
      </c>
    </row>
    <row r="2882" spans="12:12" x14ac:dyDescent="0.3">
      <c r="L2882">
        <v>2500</v>
      </c>
    </row>
    <row r="2883" spans="12:12" x14ac:dyDescent="0.3">
      <c r="L2883">
        <v>2500</v>
      </c>
    </row>
    <row r="2884" spans="12:12" x14ac:dyDescent="0.3">
      <c r="L2884">
        <v>2500</v>
      </c>
    </row>
    <row r="2885" spans="12:12" x14ac:dyDescent="0.3">
      <c r="L2885">
        <v>2500</v>
      </c>
    </row>
    <row r="2886" spans="12:12" x14ac:dyDescent="0.3">
      <c r="L2886">
        <v>2500</v>
      </c>
    </row>
    <row r="2887" spans="12:12" x14ac:dyDescent="0.3">
      <c r="L2887">
        <v>2500</v>
      </c>
    </row>
    <row r="2888" spans="12:12" x14ac:dyDescent="0.3">
      <c r="L2888">
        <v>2500</v>
      </c>
    </row>
    <row r="2889" spans="12:12" x14ac:dyDescent="0.3">
      <c r="L2889">
        <v>2500</v>
      </c>
    </row>
    <row r="2890" spans="12:12" x14ac:dyDescent="0.3">
      <c r="L2890">
        <v>2500</v>
      </c>
    </row>
    <row r="2891" spans="12:12" x14ac:dyDescent="0.3">
      <c r="L2891">
        <v>2500</v>
      </c>
    </row>
    <row r="2892" spans="12:12" x14ac:dyDescent="0.3">
      <c r="L2892">
        <v>2500</v>
      </c>
    </row>
    <row r="2893" spans="12:12" x14ac:dyDescent="0.3">
      <c r="L2893">
        <v>2500</v>
      </c>
    </row>
    <row r="2894" spans="12:12" x14ac:dyDescent="0.3">
      <c r="L2894">
        <v>2500</v>
      </c>
    </row>
    <row r="2895" spans="12:12" x14ac:dyDescent="0.3">
      <c r="L2895">
        <v>2500</v>
      </c>
    </row>
    <row r="2896" spans="12:12" x14ac:dyDescent="0.3">
      <c r="L2896">
        <v>2500</v>
      </c>
    </row>
    <row r="2897" spans="12:12" x14ac:dyDescent="0.3">
      <c r="L2897">
        <v>2500</v>
      </c>
    </row>
    <row r="2898" spans="12:12" x14ac:dyDescent="0.3">
      <c r="L2898">
        <v>2500</v>
      </c>
    </row>
    <row r="2899" spans="12:12" x14ac:dyDescent="0.3">
      <c r="L2899">
        <v>2500</v>
      </c>
    </row>
    <row r="2900" spans="12:12" x14ac:dyDescent="0.3">
      <c r="L2900">
        <v>2500</v>
      </c>
    </row>
    <row r="2901" spans="12:12" x14ac:dyDescent="0.3">
      <c r="L2901">
        <v>2500</v>
      </c>
    </row>
    <row r="2902" spans="12:12" x14ac:dyDescent="0.3">
      <c r="L2902">
        <v>2500</v>
      </c>
    </row>
    <row r="2903" spans="12:12" x14ac:dyDescent="0.3">
      <c r="L2903">
        <v>2500</v>
      </c>
    </row>
    <row r="2904" spans="12:12" x14ac:dyDescent="0.3">
      <c r="L2904">
        <v>2500</v>
      </c>
    </row>
    <row r="2905" spans="12:12" x14ac:dyDescent="0.3">
      <c r="L2905">
        <v>2500</v>
      </c>
    </row>
    <row r="2906" spans="12:12" x14ac:dyDescent="0.3">
      <c r="L2906">
        <v>2500</v>
      </c>
    </row>
    <row r="2907" spans="12:12" x14ac:dyDescent="0.3">
      <c r="L2907">
        <v>2500</v>
      </c>
    </row>
    <row r="2908" spans="12:12" x14ac:dyDescent="0.3">
      <c r="L2908">
        <v>2500</v>
      </c>
    </row>
    <row r="2909" spans="12:12" x14ac:dyDescent="0.3">
      <c r="L2909">
        <v>2500</v>
      </c>
    </row>
    <row r="2910" spans="12:12" x14ac:dyDescent="0.3">
      <c r="L2910">
        <v>2500</v>
      </c>
    </row>
    <row r="2911" spans="12:12" x14ac:dyDescent="0.3">
      <c r="L2911">
        <v>2500</v>
      </c>
    </row>
    <row r="2912" spans="12:12" x14ac:dyDescent="0.3">
      <c r="L2912">
        <v>2500</v>
      </c>
    </row>
    <row r="2913" spans="12:12" x14ac:dyDescent="0.3">
      <c r="L2913">
        <v>2500</v>
      </c>
    </row>
    <row r="2914" spans="12:12" x14ac:dyDescent="0.3">
      <c r="L2914">
        <v>2500</v>
      </c>
    </row>
    <row r="2915" spans="12:12" x14ac:dyDescent="0.3">
      <c r="L2915">
        <v>2500</v>
      </c>
    </row>
    <row r="2916" spans="12:12" x14ac:dyDescent="0.3">
      <c r="L2916">
        <v>2500</v>
      </c>
    </row>
    <row r="2917" spans="12:12" x14ac:dyDescent="0.3">
      <c r="L2917">
        <v>2500</v>
      </c>
    </row>
    <row r="2918" spans="12:12" x14ac:dyDescent="0.3">
      <c r="L2918">
        <v>2500</v>
      </c>
    </row>
    <row r="2919" spans="12:12" x14ac:dyDescent="0.3">
      <c r="L2919">
        <v>2500</v>
      </c>
    </row>
    <row r="2920" spans="12:12" x14ac:dyDescent="0.3">
      <c r="L2920">
        <v>2500</v>
      </c>
    </row>
    <row r="2921" spans="12:12" x14ac:dyDescent="0.3">
      <c r="L2921">
        <v>2500</v>
      </c>
    </row>
    <row r="2922" spans="12:12" x14ac:dyDescent="0.3">
      <c r="L2922">
        <v>2500</v>
      </c>
    </row>
    <row r="2923" spans="12:12" x14ac:dyDescent="0.3">
      <c r="L2923">
        <v>2500</v>
      </c>
    </row>
    <row r="2924" spans="12:12" x14ac:dyDescent="0.3">
      <c r="L2924">
        <v>2500</v>
      </c>
    </row>
    <row r="2925" spans="12:12" x14ac:dyDescent="0.3">
      <c r="L2925">
        <v>2500</v>
      </c>
    </row>
    <row r="2926" spans="12:12" x14ac:dyDescent="0.3">
      <c r="L2926">
        <v>2500</v>
      </c>
    </row>
    <row r="2927" spans="12:12" x14ac:dyDescent="0.3">
      <c r="L2927">
        <v>2500</v>
      </c>
    </row>
    <row r="2928" spans="12:12" x14ac:dyDescent="0.3">
      <c r="L2928">
        <v>2500</v>
      </c>
    </row>
    <row r="2929" spans="12:12" x14ac:dyDescent="0.3">
      <c r="L2929">
        <v>2500</v>
      </c>
    </row>
    <row r="2930" spans="12:12" x14ac:dyDescent="0.3">
      <c r="L2930">
        <v>2500</v>
      </c>
    </row>
    <row r="2931" spans="12:12" x14ac:dyDescent="0.3">
      <c r="L2931">
        <v>2500</v>
      </c>
    </row>
    <row r="2932" spans="12:12" x14ac:dyDescent="0.3">
      <c r="L2932">
        <v>2500</v>
      </c>
    </row>
    <row r="2933" spans="12:12" x14ac:dyDescent="0.3">
      <c r="L2933">
        <v>2500</v>
      </c>
    </row>
    <row r="2934" spans="12:12" x14ac:dyDescent="0.3">
      <c r="L2934">
        <v>2468</v>
      </c>
    </row>
    <row r="2935" spans="12:12" x14ac:dyDescent="0.3">
      <c r="L2935">
        <v>2450</v>
      </c>
    </row>
    <row r="2936" spans="12:12" x14ac:dyDescent="0.3">
      <c r="L2936">
        <v>2413</v>
      </c>
    </row>
    <row r="2937" spans="12:12" x14ac:dyDescent="0.3">
      <c r="L2937">
        <v>2400</v>
      </c>
    </row>
    <row r="2938" spans="12:12" x14ac:dyDescent="0.3">
      <c r="L2938">
        <v>2400</v>
      </c>
    </row>
    <row r="2939" spans="12:12" x14ac:dyDescent="0.3">
      <c r="L2939">
        <v>2400</v>
      </c>
    </row>
    <row r="2940" spans="12:12" x14ac:dyDescent="0.3">
      <c r="L2940">
        <v>2400</v>
      </c>
    </row>
    <row r="2941" spans="12:12" x14ac:dyDescent="0.3">
      <c r="L2941">
        <v>2400</v>
      </c>
    </row>
    <row r="2942" spans="12:12" x14ac:dyDescent="0.3">
      <c r="L2942">
        <v>2350</v>
      </c>
    </row>
    <row r="2943" spans="12:12" x14ac:dyDescent="0.3">
      <c r="L2943">
        <v>2300</v>
      </c>
    </row>
    <row r="2944" spans="12:12" x14ac:dyDescent="0.3">
      <c r="L2944">
        <v>2300</v>
      </c>
    </row>
    <row r="2945" spans="12:12" x14ac:dyDescent="0.3">
      <c r="L2945">
        <v>2300</v>
      </c>
    </row>
    <row r="2946" spans="12:12" x14ac:dyDescent="0.3">
      <c r="L2946">
        <v>2300</v>
      </c>
    </row>
    <row r="2947" spans="12:12" x14ac:dyDescent="0.3">
      <c r="L2947">
        <v>2250</v>
      </c>
    </row>
    <row r="2948" spans="12:12" x14ac:dyDescent="0.3">
      <c r="L2948">
        <v>2250</v>
      </c>
    </row>
    <row r="2949" spans="12:12" x14ac:dyDescent="0.3">
      <c r="L2949">
        <v>2224</v>
      </c>
    </row>
    <row r="2950" spans="12:12" x14ac:dyDescent="0.3">
      <c r="L2950">
        <v>2220</v>
      </c>
    </row>
    <row r="2951" spans="12:12" x14ac:dyDescent="0.3">
      <c r="L2951">
        <v>2200</v>
      </c>
    </row>
    <row r="2952" spans="12:12" x14ac:dyDescent="0.3">
      <c r="L2952">
        <v>2200</v>
      </c>
    </row>
    <row r="2953" spans="12:12" x14ac:dyDescent="0.3">
      <c r="L2953">
        <v>2200</v>
      </c>
    </row>
    <row r="2954" spans="12:12" x14ac:dyDescent="0.3">
      <c r="L2954">
        <v>2200</v>
      </c>
    </row>
    <row r="2955" spans="12:12" x14ac:dyDescent="0.3">
      <c r="L2955">
        <v>2200</v>
      </c>
    </row>
    <row r="2956" spans="12:12" x14ac:dyDescent="0.3">
      <c r="L2956">
        <v>2200</v>
      </c>
    </row>
    <row r="2957" spans="12:12" x14ac:dyDescent="0.3">
      <c r="L2957">
        <v>2200</v>
      </c>
    </row>
    <row r="2958" spans="12:12" x14ac:dyDescent="0.3">
      <c r="L2958">
        <v>2200</v>
      </c>
    </row>
    <row r="2959" spans="12:12" x14ac:dyDescent="0.3">
      <c r="L2959">
        <v>2200</v>
      </c>
    </row>
    <row r="2960" spans="12:12" x14ac:dyDescent="0.3">
      <c r="L2960">
        <v>2200</v>
      </c>
    </row>
    <row r="2961" spans="12:12" x14ac:dyDescent="0.3">
      <c r="L2961">
        <v>2200</v>
      </c>
    </row>
    <row r="2962" spans="12:12" x14ac:dyDescent="0.3">
      <c r="L2962">
        <v>2200</v>
      </c>
    </row>
    <row r="2963" spans="12:12" x14ac:dyDescent="0.3">
      <c r="L2963">
        <v>2100</v>
      </c>
    </row>
    <row r="2964" spans="12:12" x14ac:dyDescent="0.3">
      <c r="L2964">
        <v>2100</v>
      </c>
    </row>
    <row r="2965" spans="12:12" x14ac:dyDescent="0.3">
      <c r="L2965">
        <v>2100</v>
      </c>
    </row>
    <row r="2966" spans="12:12" x14ac:dyDescent="0.3">
      <c r="L2966">
        <v>2100</v>
      </c>
    </row>
    <row r="2967" spans="12:12" x14ac:dyDescent="0.3">
      <c r="L2967">
        <v>2100</v>
      </c>
    </row>
    <row r="2968" spans="12:12" x14ac:dyDescent="0.3">
      <c r="L2968">
        <v>2100</v>
      </c>
    </row>
    <row r="2969" spans="12:12" x14ac:dyDescent="0.3">
      <c r="L2969">
        <v>2100</v>
      </c>
    </row>
    <row r="2970" spans="12:12" x14ac:dyDescent="0.3">
      <c r="L2970">
        <v>2001</v>
      </c>
    </row>
    <row r="2971" spans="12:12" x14ac:dyDescent="0.3">
      <c r="L2971">
        <v>2000</v>
      </c>
    </row>
    <row r="2972" spans="12:12" x14ac:dyDescent="0.3">
      <c r="L2972">
        <v>2000</v>
      </c>
    </row>
    <row r="2973" spans="12:12" x14ac:dyDescent="0.3">
      <c r="L2973">
        <v>2000</v>
      </c>
    </row>
    <row r="2974" spans="12:12" x14ac:dyDescent="0.3">
      <c r="L2974">
        <v>2000</v>
      </c>
    </row>
    <row r="2975" spans="12:12" x14ac:dyDescent="0.3">
      <c r="L2975">
        <v>2000</v>
      </c>
    </row>
    <row r="2976" spans="12:12" x14ac:dyDescent="0.3">
      <c r="L2976">
        <v>2000</v>
      </c>
    </row>
    <row r="2977" spans="12:12" x14ac:dyDescent="0.3">
      <c r="L2977">
        <v>2000</v>
      </c>
    </row>
    <row r="2978" spans="12:12" x14ac:dyDescent="0.3">
      <c r="L2978">
        <v>2000</v>
      </c>
    </row>
    <row r="2979" spans="12:12" x14ac:dyDescent="0.3">
      <c r="L2979">
        <v>2000</v>
      </c>
    </row>
    <row r="2980" spans="12:12" x14ac:dyDescent="0.3">
      <c r="L2980">
        <v>2000</v>
      </c>
    </row>
    <row r="2981" spans="12:12" x14ac:dyDescent="0.3">
      <c r="L2981">
        <v>2000</v>
      </c>
    </row>
    <row r="2982" spans="12:12" x14ac:dyDescent="0.3">
      <c r="L2982">
        <v>2000</v>
      </c>
    </row>
    <row r="2983" spans="12:12" x14ac:dyDescent="0.3">
      <c r="L2983">
        <v>2000</v>
      </c>
    </row>
    <row r="2984" spans="12:12" x14ac:dyDescent="0.3">
      <c r="L2984">
        <v>2000</v>
      </c>
    </row>
    <row r="2985" spans="12:12" x14ac:dyDescent="0.3">
      <c r="L2985">
        <v>2000</v>
      </c>
    </row>
    <row r="2986" spans="12:12" x14ac:dyDescent="0.3">
      <c r="L2986">
        <v>2000</v>
      </c>
    </row>
    <row r="2987" spans="12:12" x14ac:dyDescent="0.3">
      <c r="L2987">
        <v>2000</v>
      </c>
    </row>
    <row r="2988" spans="12:12" x14ac:dyDescent="0.3">
      <c r="L2988">
        <v>2000</v>
      </c>
    </row>
    <row r="2989" spans="12:12" x14ac:dyDescent="0.3">
      <c r="L2989">
        <v>2000</v>
      </c>
    </row>
    <row r="2990" spans="12:12" x14ac:dyDescent="0.3">
      <c r="L2990">
        <v>2000</v>
      </c>
    </row>
    <row r="2991" spans="12:12" x14ac:dyDescent="0.3">
      <c r="L2991">
        <v>2000</v>
      </c>
    </row>
    <row r="2992" spans="12:12" x14ac:dyDescent="0.3">
      <c r="L2992">
        <v>2000</v>
      </c>
    </row>
    <row r="2993" spans="12:12" x14ac:dyDescent="0.3">
      <c r="L2993">
        <v>2000</v>
      </c>
    </row>
    <row r="2994" spans="12:12" x14ac:dyDescent="0.3">
      <c r="L2994">
        <v>2000</v>
      </c>
    </row>
    <row r="2995" spans="12:12" x14ac:dyDescent="0.3">
      <c r="L2995">
        <v>2000</v>
      </c>
    </row>
    <row r="2996" spans="12:12" x14ac:dyDescent="0.3">
      <c r="L2996">
        <v>2000</v>
      </c>
    </row>
    <row r="2997" spans="12:12" x14ac:dyDescent="0.3">
      <c r="L2997">
        <v>2000</v>
      </c>
    </row>
    <row r="2998" spans="12:12" x14ac:dyDescent="0.3">
      <c r="L2998">
        <v>2000</v>
      </c>
    </row>
    <row r="2999" spans="12:12" x14ac:dyDescent="0.3">
      <c r="L2999">
        <v>2000</v>
      </c>
    </row>
    <row r="3000" spans="12:12" x14ac:dyDescent="0.3">
      <c r="L3000">
        <v>2000</v>
      </c>
    </row>
    <row r="3001" spans="12:12" x14ac:dyDescent="0.3">
      <c r="L3001">
        <v>2000</v>
      </c>
    </row>
    <row r="3002" spans="12:12" x14ac:dyDescent="0.3">
      <c r="L3002">
        <v>2000</v>
      </c>
    </row>
    <row r="3003" spans="12:12" x14ac:dyDescent="0.3">
      <c r="L3003">
        <v>2000</v>
      </c>
    </row>
    <row r="3004" spans="12:12" x14ac:dyDescent="0.3">
      <c r="L3004">
        <v>2000</v>
      </c>
    </row>
    <row r="3005" spans="12:12" x14ac:dyDescent="0.3">
      <c r="L3005">
        <v>2000</v>
      </c>
    </row>
    <row r="3006" spans="12:12" x14ac:dyDescent="0.3">
      <c r="L3006">
        <v>2000</v>
      </c>
    </row>
    <row r="3007" spans="12:12" x14ac:dyDescent="0.3">
      <c r="L3007">
        <v>2000</v>
      </c>
    </row>
    <row r="3008" spans="12:12" x14ac:dyDescent="0.3">
      <c r="L3008">
        <v>2000</v>
      </c>
    </row>
    <row r="3009" spans="12:12" x14ac:dyDescent="0.3">
      <c r="L3009">
        <v>2000</v>
      </c>
    </row>
    <row r="3010" spans="12:12" x14ac:dyDescent="0.3">
      <c r="L3010">
        <v>2000</v>
      </c>
    </row>
    <row r="3011" spans="12:12" x14ac:dyDescent="0.3">
      <c r="L3011">
        <v>2000</v>
      </c>
    </row>
    <row r="3012" spans="12:12" x14ac:dyDescent="0.3">
      <c r="L3012">
        <v>2000</v>
      </c>
    </row>
    <row r="3013" spans="12:12" x14ac:dyDescent="0.3">
      <c r="L3013">
        <v>2000</v>
      </c>
    </row>
    <row r="3014" spans="12:12" x14ac:dyDescent="0.3">
      <c r="L3014">
        <v>2000</v>
      </c>
    </row>
    <row r="3015" spans="12:12" x14ac:dyDescent="0.3">
      <c r="L3015">
        <v>2000</v>
      </c>
    </row>
    <row r="3016" spans="12:12" x14ac:dyDescent="0.3">
      <c r="L3016">
        <v>2000</v>
      </c>
    </row>
    <row r="3017" spans="12:12" x14ac:dyDescent="0.3">
      <c r="L3017">
        <v>2000</v>
      </c>
    </row>
    <row r="3018" spans="12:12" x14ac:dyDescent="0.3">
      <c r="L3018">
        <v>2000</v>
      </c>
    </row>
    <row r="3019" spans="12:12" x14ac:dyDescent="0.3">
      <c r="L3019">
        <v>2000</v>
      </c>
    </row>
    <row r="3020" spans="12:12" x14ac:dyDescent="0.3">
      <c r="L3020">
        <v>2000</v>
      </c>
    </row>
    <row r="3021" spans="12:12" x14ac:dyDescent="0.3">
      <c r="L3021">
        <v>2000</v>
      </c>
    </row>
    <row r="3022" spans="12:12" x14ac:dyDescent="0.3">
      <c r="L3022">
        <v>2000</v>
      </c>
    </row>
    <row r="3023" spans="12:12" x14ac:dyDescent="0.3">
      <c r="L3023">
        <v>2000</v>
      </c>
    </row>
    <row r="3024" spans="12:12" x14ac:dyDescent="0.3">
      <c r="L3024">
        <v>2000</v>
      </c>
    </row>
    <row r="3025" spans="12:12" x14ac:dyDescent="0.3">
      <c r="L3025">
        <v>2000</v>
      </c>
    </row>
    <row r="3026" spans="12:12" x14ac:dyDescent="0.3">
      <c r="L3026">
        <v>2000</v>
      </c>
    </row>
    <row r="3027" spans="12:12" x14ac:dyDescent="0.3">
      <c r="L3027">
        <v>2000</v>
      </c>
    </row>
    <row r="3028" spans="12:12" x14ac:dyDescent="0.3">
      <c r="L3028">
        <v>2000</v>
      </c>
    </row>
    <row r="3029" spans="12:12" x14ac:dyDescent="0.3">
      <c r="L3029">
        <v>2000</v>
      </c>
    </row>
    <row r="3030" spans="12:12" x14ac:dyDescent="0.3">
      <c r="L3030">
        <v>2000</v>
      </c>
    </row>
    <row r="3031" spans="12:12" x14ac:dyDescent="0.3">
      <c r="L3031">
        <v>2000</v>
      </c>
    </row>
    <row r="3032" spans="12:12" x14ac:dyDescent="0.3">
      <c r="L3032">
        <v>2000</v>
      </c>
    </row>
    <row r="3033" spans="12:12" x14ac:dyDescent="0.3">
      <c r="L3033">
        <v>2000</v>
      </c>
    </row>
    <row r="3034" spans="12:12" x14ac:dyDescent="0.3">
      <c r="L3034">
        <v>2000</v>
      </c>
    </row>
    <row r="3035" spans="12:12" x14ac:dyDescent="0.3">
      <c r="L3035">
        <v>2000</v>
      </c>
    </row>
    <row r="3036" spans="12:12" x14ac:dyDescent="0.3">
      <c r="L3036">
        <v>2000</v>
      </c>
    </row>
    <row r="3037" spans="12:12" x14ac:dyDescent="0.3">
      <c r="L3037">
        <v>2000</v>
      </c>
    </row>
    <row r="3038" spans="12:12" x14ac:dyDescent="0.3">
      <c r="L3038">
        <v>2000</v>
      </c>
    </row>
    <row r="3039" spans="12:12" x14ac:dyDescent="0.3">
      <c r="L3039">
        <v>2000</v>
      </c>
    </row>
    <row r="3040" spans="12:12" x14ac:dyDescent="0.3">
      <c r="L3040">
        <v>2000</v>
      </c>
    </row>
    <row r="3041" spans="12:12" x14ac:dyDescent="0.3">
      <c r="L3041">
        <v>2000</v>
      </c>
    </row>
    <row r="3042" spans="12:12" x14ac:dyDescent="0.3">
      <c r="L3042">
        <v>2000</v>
      </c>
    </row>
    <row r="3043" spans="12:12" x14ac:dyDescent="0.3">
      <c r="L3043">
        <v>2000</v>
      </c>
    </row>
    <row r="3044" spans="12:12" x14ac:dyDescent="0.3">
      <c r="L3044">
        <v>2000</v>
      </c>
    </row>
    <row r="3045" spans="12:12" x14ac:dyDescent="0.3">
      <c r="L3045">
        <v>2000</v>
      </c>
    </row>
    <row r="3046" spans="12:12" x14ac:dyDescent="0.3">
      <c r="L3046">
        <v>2000</v>
      </c>
    </row>
    <row r="3047" spans="12:12" x14ac:dyDescent="0.3">
      <c r="L3047">
        <v>2000</v>
      </c>
    </row>
    <row r="3048" spans="12:12" x14ac:dyDescent="0.3">
      <c r="L3048">
        <v>2000</v>
      </c>
    </row>
    <row r="3049" spans="12:12" x14ac:dyDescent="0.3">
      <c r="L3049">
        <v>2000</v>
      </c>
    </row>
    <row r="3050" spans="12:12" x14ac:dyDescent="0.3">
      <c r="L3050">
        <v>2000</v>
      </c>
    </row>
    <row r="3051" spans="12:12" x14ac:dyDescent="0.3">
      <c r="L3051">
        <v>2000</v>
      </c>
    </row>
    <row r="3052" spans="12:12" x14ac:dyDescent="0.3">
      <c r="L3052">
        <v>2000</v>
      </c>
    </row>
    <row r="3053" spans="12:12" x14ac:dyDescent="0.3">
      <c r="L3053">
        <v>2000</v>
      </c>
    </row>
    <row r="3054" spans="12:12" x14ac:dyDescent="0.3">
      <c r="L3054">
        <v>2000</v>
      </c>
    </row>
    <row r="3055" spans="12:12" x14ac:dyDescent="0.3">
      <c r="L3055">
        <v>2000</v>
      </c>
    </row>
    <row r="3056" spans="12:12" x14ac:dyDescent="0.3">
      <c r="L3056">
        <v>2000</v>
      </c>
    </row>
    <row r="3057" spans="12:12" x14ac:dyDescent="0.3">
      <c r="L3057">
        <v>2000</v>
      </c>
    </row>
    <row r="3058" spans="12:12" x14ac:dyDescent="0.3">
      <c r="L3058">
        <v>2000</v>
      </c>
    </row>
    <row r="3059" spans="12:12" x14ac:dyDescent="0.3">
      <c r="L3059">
        <v>2000</v>
      </c>
    </row>
    <row r="3060" spans="12:12" x14ac:dyDescent="0.3">
      <c r="L3060">
        <v>2000</v>
      </c>
    </row>
    <row r="3061" spans="12:12" x14ac:dyDescent="0.3">
      <c r="L3061">
        <v>2000</v>
      </c>
    </row>
    <row r="3062" spans="12:12" x14ac:dyDescent="0.3">
      <c r="L3062">
        <v>2000</v>
      </c>
    </row>
    <row r="3063" spans="12:12" x14ac:dyDescent="0.3">
      <c r="L3063">
        <v>2000</v>
      </c>
    </row>
    <row r="3064" spans="12:12" x14ac:dyDescent="0.3">
      <c r="L3064">
        <v>2000</v>
      </c>
    </row>
    <row r="3065" spans="12:12" x14ac:dyDescent="0.3">
      <c r="L3065">
        <v>2000</v>
      </c>
    </row>
    <row r="3066" spans="12:12" x14ac:dyDescent="0.3">
      <c r="L3066">
        <v>2000</v>
      </c>
    </row>
    <row r="3067" spans="12:12" x14ac:dyDescent="0.3">
      <c r="L3067">
        <v>2000</v>
      </c>
    </row>
    <row r="3068" spans="12:12" x14ac:dyDescent="0.3">
      <c r="L3068">
        <v>2000</v>
      </c>
    </row>
    <row r="3069" spans="12:12" x14ac:dyDescent="0.3">
      <c r="L3069">
        <v>2000</v>
      </c>
    </row>
    <row r="3070" spans="12:12" x14ac:dyDescent="0.3">
      <c r="L3070">
        <v>2000</v>
      </c>
    </row>
    <row r="3071" spans="12:12" x14ac:dyDescent="0.3">
      <c r="L3071">
        <v>2000</v>
      </c>
    </row>
    <row r="3072" spans="12:12" x14ac:dyDescent="0.3">
      <c r="L3072">
        <v>2000</v>
      </c>
    </row>
    <row r="3073" spans="12:12" x14ac:dyDescent="0.3">
      <c r="L3073">
        <v>2000</v>
      </c>
    </row>
    <row r="3074" spans="12:12" x14ac:dyDescent="0.3">
      <c r="L3074">
        <v>2000</v>
      </c>
    </row>
    <row r="3075" spans="12:12" x14ac:dyDescent="0.3">
      <c r="L3075">
        <v>2000</v>
      </c>
    </row>
    <row r="3076" spans="12:12" x14ac:dyDescent="0.3">
      <c r="L3076">
        <v>2000</v>
      </c>
    </row>
    <row r="3077" spans="12:12" x14ac:dyDescent="0.3">
      <c r="L3077">
        <v>2000</v>
      </c>
    </row>
    <row r="3078" spans="12:12" x14ac:dyDescent="0.3">
      <c r="L3078">
        <v>2000</v>
      </c>
    </row>
    <row r="3079" spans="12:12" x14ac:dyDescent="0.3">
      <c r="L3079">
        <v>2000</v>
      </c>
    </row>
    <row r="3080" spans="12:12" x14ac:dyDescent="0.3">
      <c r="L3080">
        <v>2000</v>
      </c>
    </row>
    <row r="3081" spans="12:12" x14ac:dyDescent="0.3">
      <c r="L3081">
        <v>2000</v>
      </c>
    </row>
    <row r="3082" spans="12:12" x14ac:dyDescent="0.3">
      <c r="L3082">
        <v>2000</v>
      </c>
    </row>
    <row r="3083" spans="12:12" x14ac:dyDescent="0.3">
      <c r="L3083">
        <v>2000</v>
      </c>
    </row>
    <row r="3084" spans="12:12" x14ac:dyDescent="0.3">
      <c r="L3084">
        <v>2000</v>
      </c>
    </row>
    <row r="3085" spans="12:12" x14ac:dyDescent="0.3">
      <c r="L3085">
        <v>2000</v>
      </c>
    </row>
    <row r="3086" spans="12:12" x14ac:dyDescent="0.3">
      <c r="L3086">
        <v>2000</v>
      </c>
    </row>
    <row r="3087" spans="12:12" x14ac:dyDescent="0.3">
      <c r="L3087">
        <v>2000</v>
      </c>
    </row>
    <row r="3088" spans="12:12" x14ac:dyDescent="0.3">
      <c r="L3088">
        <v>2000</v>
      </c>
    </row>
    <row r="3089" spans="12:12" x14ac:dyDescent="0.3">
      <c r="L3089">
        <v>2000</v>
      </c>
    </row>
    <row r="3090" spans="12:12" x14ac:dyDescent="0.3">
      <c r="L3090">
        <v>2000</v>
      </c>
    </row>
    <row r="3091" spans="12:12" x14ac:dyDescent="0.3">
      <c r="L3091">
        <v>2000</v>
      </c>
    </row>
    <row r="3092" spans="12:12" x14ac:dyDescent="0.3">
      <c r="L3092">
        <v>2000</v>
      </c>
    </row>
    <row r="3093" spans="12:12" x14ac:dyDescent="0.3">
      <c r="L3093">
        <v>2000</v>
      </c>
    </row>
    <row r="3094" spans="12:12" x14ac:dyDescent="0.3">
      <c r="L3094">
        <v>2000</v>
      </c>
    </row>
    <row r="3095" spans="12:12" x14ac:dyDescent="0.3">
      <c r="L3095">
        <v>2000</v>
      </c>
    </row>
    <row r="3096" spans="12:12" x14ac:dyDescent="0.3">
      <c r="L3096">
        <v>2000</v>
      </c>
    </row>
    <row r="3097" spans="12:12" x14ac:dyDescent="0.3">
      <c r="L3097">
        <v>2000</v>
      </c>
    </row>
    <row r="3098" spans="12:12" x14ac:dyDescent="0.3">
      <c r="L3098">
        <v>2000</v>
      </c>
    </row>
    <row r="3099" spans="12:12" x14ac:dyDescent="0.3">
      <c r="L3099">
        <v>2000</v>
      </c>
    </row>
    <row r="3100" spans="12:12" x14ac:dyDescent="0.3">
      <c r="L3100">
        <v>2000</v>
      </c>
    </row>
    <row r="3101" spans="12:12" x14ac:dyDescent="0.3">
      <c r="L3101">
        <v>2000</v>
      </c>
    </row>
    <row r="3102" spans="12:12" x14ac:dyDescent="0.3">
      <c r="L3102">
        <v>2000</v>
      </c>
    </row>
    <row r="3103" spans="12:12" x14ac:dyDescent="0.3">
      <c r="L3103">
        <v>2000</v>
      </c>
    </row>
    <row r="3104" spans="12:12" x14ac:dyDescent="0.3">
      <c r="L3104">
        <v>2000</v>
      </c>
    </row>
    <row r="3105" spans="12:12" x14ac:dyDescent="0.3">
      <c r="L3105">
        <v>2000</v>
      </c>
    </row>
    <row r="3106" spans="12:12" x14ac:dyDescent="0.3">
      <c r="L3106">
        <v>2000</v>
      </c>
    </row>
    <row r="3107" spans="12:12" x14ac:dyDescent="0.3">
      <c r="L3107">
        <v>2000</v>
      </c>
    </row>
    <row r="3108" spans="12:12" x14ac:dyDescent="0.3">
      <c r="L3108">
        <v>2000</v>
      </c>
    </row>
    <row r="3109" spans="12:12" x14ac:dyDescent="0.3">
      <c r="L3109">
        <v>2000</v>
      </c>
    </row>
    <row r="3110" spans="12:12" x14ac:dyDescent="0.3">
      <c r="L3110">
        <v>2000</v>
      </c>
    </row>
    <row r="3111" spans="12:12" x14ac:dyDescent="0.3">
      <c r="L3111">
        <v>2000</v>
      </c>
    </row>
    <row r="3112" spans="12:12" x14ac:dyDescent="0.3">
      <c r="L3112">
        <v>2000</v>
      </c>
    </row>
    <row r="3113" spans="12:12" x14ac:dyDescent="0.3">
      <c r="L3113">
        <v>2000</v>
      </c>
    </row>
    <row r="3114" spans="12:12" x14ac:dyDescent="0.3">
      <c r="L3114">
        <v>2000</v>
      </c>
    </row>
    <row r="3115" spans="12:12" x14ac:dyDescent="0.3">
      <c r="L3115">
        <v>2000</v>
      </c>
    </row>
    <row r="3116" spans="12:12" x14ac:dyDescent="0.3">
      <c r="L3116">
        <v>2000</v>
      </c>
    </row>
    <row r="3117" spans="12:12" x14ac:dyDescent="0.3">
      <c r="L3117">
        <v>2000</v>
      </c>
    </row>
    <row r="3118" spans="12:12" x14ac:dyDescent="0.3">
      <c r="L3118">
        <v>2000</v>
      </c>
    </row>
    <row r="3119" spans="12:12" x14ac:dyDescent="0.3">
      <c r="L3119">
        <v>2000</v>
      </c>
    </row>
    <row r="3120" spans="12:12" x14ac:dyDescent="0.3">
      <c r="L3120">
        <v>2000</v>
      </c>
    </row>
    <row r="3121" spans="12:12" x14ac:dyDescent="0.3">
      <c r="L3121">
        <v>2000</v>
      </c>
    </row>
    <row r="3122" spans="12:12" x14ac:dyDescent="0.3">
      <c r="L3122">
        <v>2000</v>
      </c>
    </row>
    <row r="3123" spans="12:12" x14ac:dyDescent="0.3">
      <c r="L3123">
        <v>2000</v>
      </c>
    </row>
    <row r="3124" spans="12:12" x14ac:dyDescent="0.3">
      <c r="L3124">
        <v>2000</v>
      </c>
    </row>
    <row r="3125" spans="12:12" x14ac:dyDescent="0.3">
      <c r="L3125">
        <v>2000</v>
      </c>
    </row>
    <row r="3126" spans="12:12" x14ac:dyDescent="0.3">
      <c r="L3126">
        <v>2000</v>
      </c>
    </row>
    <row r="3127" spans="12:12" x14ac:dyDescent="0.3">
      <c r="L3127">
        <v>2000</v>
      </c>
    </row>
    <row r="3128" spans="12:12" x14ac:dyDescent="0.3">
      <c r="L3128">
        <v>2000</v>
      </c>
    </row>
    <row r="3129" spans="12:12" x14ac:dyDescent="0.3">
      <c r="L3129">
        <v>2000</v>
      </c>
    </row>
    <row r="3130" spans="12:12" x14ac:dyDescent="0.3">
      <c r="L3130">
        <v>2000</v>
      </c>
    </row>
    <row r="3131" spans="12:12" x14ac:dyDescent="0.3">
      <c r="L3131">
        <v>2000</v>
      </c>
    </row>
    <row r="3132" spans="12:12" x14ac:dyDescent="0.3">
      <c r="L3132">
        <v>2000</v>
      </c>
    </row>
    <row r="3133" spans="12:12" x14ac:dyDescent="0.3">
      <c r="L3133">
        <v>2000</v>
      </c>
    </row>
    <row r="3134" spans="12:12" x14ac:dyDescent="0.3">
      <c r="L3134">
        <v>2000</v>
      </c>
    </row>
    <row r="3135" spans="12:12" x14ac:dyDescent="0.3">
      <c r="L3135">
        <v>2000</v>
      </c>
    </row>
    <row r="3136" spans="12:12" x14ac:dyDescent="0.3">
      <c r="L3136">
        <v>2000</v>
      </c>
    </row>
    <row r="3137" spans="12:12" x14ac:dyDescent="0.3">
      <c r="L3137">
        <v>2000</v>
      </c>
    </row>
    <row r="3138" spans="12:12" x14ac:dyDescent="0.3">
      <c r="L3138">
        <v>2000</v>
      </c>
    </row>
    <row r="3139" spans="12:12" x14ac:dyDescent="0.3">
      <c r="L3139">
        <v>2000</v>
      </c>
    </row>
    <row r="3140" spans="12:12" x14ac:dyDescent="0.3">
      <c r="L3140">
        <v>2000</v>
      </c>
    </row>
    <row r="3141" spans="12:12" x14ac:dyDescent="0.3">
      <c r="L3141">
        <v>2000</v>
      </c>
    </row>
    <row r="3142" spans="12:12" x14ac:dyDescent="0.3">
      <c r="L3142">
        <v>2000</v>
      </c>
    </row>
    <row r="3143" spans="12:12" x14ac:dyDescent="0.3">
      <c r="L3143">
        <v>2000</v>
      </c>
    </row>
    <row r="3144" spans="12:12" x14ac:dyDescent="0.3">
      <c r="L3144">
        <v>2000</v>
      </c>
    </row>
    <row r="3145" spans="12:12" x14ac:dyDescent="0.3">
      <c r="L3145">
        <v>2000</v>
      </c>
    </row>
    <row r="3146" spans="12:12" x14ac:dyDescent="0.3">
      <c r="L3146">
        <v>2000</v>
      </c>
    </row>
    <row r="3147" spans="12:12" x14ac:dyDescent="0.3">
      <c r="L3147">
        <v>2000</v>
      </c>
    </row>
    <row r="3148" spans="12:12" x14ac:dyDescent="0.3">
      <c r="L3148">
        <v>2000</v>
      </c>
    </row>
    <row r="3149" spans="12:12" x14ac:dyDescent="0.3">
      <c r="L3149">
        <v>2000</v>
      </c>
    </row>
    <row r="3150" spans="12:12" x14ac:dyDescent="0.3">
      <c r="L3150">
        <v>2000</v>
      </c>
    </row>
    <row r="3151" spans="12:12" x14ac:dyDescent="0.3">
      <c r="L3151">
        <v>2000</v>
      </c>
    </row>
    <row r="3152" spans="12:12" x14ac:dyDescent="0.3">
      <c r="L3152">
        <v>2000</v>
      </c>
    </row>
    <row r="3153" spans="12:12" x14ac:dyDescent="0.3">
      <c r="L3153">
        <v>2000</v>
      </c>
    </row>
    <row r="3154" spans="12:12" x14ac:dyDescent="0.3">
      <c r="L3154">
        <v>2000</v>
      </c>
    </row>
    <row r="3155" spans="12:12" x14ac:dyDescent="0.3">
      <c r="L3155">
        <v>2000</v>
      </c>
    </row>
    <row r="3156" spans="12:12" x14ac:dyDescent="0.3">
      <c r="L3156">
        <v>2000</v>
      </c>
    </row>
    <row r="3157" spans="12:12" x14ac:dyDescent="0.3">
      <c r="L3157">
        <v>2000</v>
      </c>
    </row>
    <row r="3158" spans="12:12" x14ac:dyDescent="0.3">
      <c r="L3158">
        <v>2000</v>
      </c>
    </row>
    <row r="3159" spans="12:12" x14ac:dyDescent="0.3">
      <c r="L3159">
        <v>2000</v>
      </c>
    </row>
    <row r="3160" spans="12:12" x14ac:dyDescent="0.3">
      <c r="L3160">
        <v>2000</v>
      </c>
    </row>
    <row r="3161" spans="12:12" x14ac:dyDescent="0.3">
      <c r="L3161">
        <v>2000</v>
      </c>
    </row>
    <row r="3162" spans="12:12" x14ac:dyDescent="0.3">
      <c r="L3162">
        <v>2000</v>
      </c>
    </row>
    <row r="3163" spans="12:12" x14ac:dyDescent="0.3">
      <c r="L3163">
        <v>2000</v>
      </c>
    </row>
    <row r="3164" spans="12:12" x14ac:dyDescent="0.3">
      <c r="L3164">
        <v>2000</v>
      </c>
    </row>
    <row r="3165" spans="12:12" x14ac:dyDescent="0.3">
      <c r="L3165">
        <v>2000</v>
      </c>
    </row>
    <row r="3166" spans="12:12" x14ac:dyDescent="0.3">
      <c r="L3166">
        <v>2000</v>
      </c>
    </row>
    <row r="3167" spans="12:12" x14ac:dyDescent="0.3">
      <c r="L3167">
        <v>2000</v>
      </c>
    </row>
    <row r="3168" spans="12:12" x14ac:dyDescent="0.3">
      <c r="L3168">
        <v>2000</v>
      </c>
    </row>
    <row r="3169" spans="12:12" x14ac:dyDescent="0.3">
      <c r="L3169">
        <v>2000</v>
      </c>
    </row>
    <row r="3170" spans="12:12" x14ac:dyDescent="0.3">
      <c r="L3170">
        <v>2000</v>
      </c>
    </row>
    <row r="3171" spans="12:12" x14ac:dyDescent="0.3">
      <c r="L3171">
        <v>2000</v>
      </c>
    </row>
    <row r="3172" spans="12:12" x14ac:dyDescent="0.3">
      <c r="L3172">
        <v>2000</v>
      </c>
    </row>
    <row r="3173" spans="12:12" x14ac:dyDescent="0.3">
      <c r="L3173">
        <v>2000</v>
      </c>
    </row>
    <row r="3174" spans="12:12" x14ac:dyDescent="0.3">
      <c r="L3174">
        <v>2000</v>
      </c>
    </row>
    <row r="3175" spans="12:12" x14ac:dyDescent="0.3">
      <c r="L3175">
        <v>2000</v>
      </c>
    </row>
    <row r="3176" spans="12:12" x14ac:dyDescent="0.3">
      <c r="L3176">
        <v>2000</v>
      </c>
    </row>
    <row r="3177" spans="12:12" x14ac:dyDescent="0.3">
      <c r="L3177">
        <v>2000</v>
      </c>
    </row>
    <row r="3178" spans="12:12" x14ac:dyDescent="0.3">
      <c r="L3178">
        <v>2000</v>
      </c>
    </row>
    <row r="3179" spans="12:12" x14ac:dyDescent="0.3">
      <c r="L3179">
        <v>2000</v>
      </c>
    </row>
    <row r="3180" spans="12:12" x14ac:dyDescent="0.3">
      <c r="L3180">
        <v>2000</v>
      </c>
    </row>
    <row r="3181" spans="12:12" x14ac:dyDescent="0.3">
      <c r="L3181">
        <v>2000</v>
      </c>
    </row>
    <row r="3182" spans="12:12" x14ac:dyDescent="0.3">
      <c r="L3182">
        <v>2000</v>
      </c>
    </row>
    <row r="3183" spans="12:12" x14ac:dyDescent="0.3">
      <c r="L3183">
        <v>2000</v>
      </c>
    </row>
    <row r="3184" spans="12:12" x14ac:dyDescent="0.3">
      <c r="L3184">
        <v>2000</v>
      </c>
    </row>
    <row r="3185" spans="12:12" x14ac:dyDescent="0.3">
      <c r="L3185">
        <v>2000</v>
      </c>
    </row>
    <row r="3186" spans="12:12" x14ac:dyDescent="0.3">
      <c r="L3186">
        <v>2000</v>
      </c>
    </row>
    <row r="3187" spans="12:12" x14ac:dyDescent="0.3">
      <c r="L3187">
        <v>1999</v>
      </c>
    </row>
    <row r="3188" spans="12:12" x14ac:dyDescent="0.3">
      <c r="L3188">
        <v>1964.47</v>
      </c>
    </row>
    <row r="3189" spans="12:12" x14ac:dyDescent="0.3">
      <c r="L3189">
        <v>1960</v>
      </c>
    </row>
    <row r="3190" spans="12:12" x14ac:dyDescent="0.3">
      <c r="L3190">
        <v>1930</v>
      </c>
    </row>
    <row r="3191" spans="12:12" x14ac:dyDescent="0.3">
      <c r="L3191">
        <v>1900</v>
      </c>
    </row>
    <row r="3192" spans="12:12" x14ac:dyDescent="0.3">
      <c r="L3192">
        <v>1900</v>
      </c>
    </row>
    <row r="3193" spans="12:12" x14ac:dyDescent="0.3">
      <c r="L3193">
        <v>1900</v>
      </c>
    </row>
    <row r="3194" spans="12:12" x14ac:dyDescent="0.3">
      <c r="L3194">
        <v>1897</v>
      </c>
    </row>
    <row r="3195" spans="12:12" x14ac:dyDescent="0.3">
      <c r="L3195">
        <v>1850</v>
      </c>
    </row>
    <row r="3196" spans="12:12" x14ac:dyDescent="0.3">
      <c r="L3196">
        <v>1800</v>
      </c>
    </row>
    <row r="3197" spans="12:12" x14ac:dyDescent="0.3">
      <c r="L3197">
        <v>1800</v>
      </c>
    </row>
    <row r="3198" spans="12:12" x14ac:dyDescent="0.3">
      <c r="L3198">
        <v>1800</v>
      </c>
    </row>
    <row r="3199" spans="12:12" x14ac:dyDescent="0.3">
      <c r="L3199">
        <v>1800</v>
      </c>
    </row>
    <row r="3200" spans="12:12" x14ac:dyDescent="0.3">
      <c r="L3200">
        <v>1800</v>
      </c>
    </row>
    <row r="3201" spans="12:12" x14ac:dyDescent="0.3">
      <c r="L3201">
        <v>1800</v>
      </c>
    </row>
    <row r="3202" spans="12:12" x14ac:dyDescent="0.3">
      <c r="L3202">
        <v>1800</v>
      </c>
    </row>
    <row r="3203" spans="12:12" x14ac:dyDescent="0.3">
      <c r="L3203">
        <v>1800</v>
      </c>
    </row>
    <row r="3204" spans="12:12" x14ac:dyDescent="0.3">
      <c r="L3204">
        <v>1800</v>
      </c>
    </row>
    <row r="3205" spans="12:12" x14ac:dyDescent="0.3">
      <c r="L3205">
        <v>1800</v>
      </c>
    </row>
    <row r="3206" spans="12:12" x14ac:dyDescent="0.3">
      <c r="L3206">
        <v>1800</v>
      </c>
    </row>
    <row r="3207" spans="12:12" x14ac:dyDescent="0.3">
      <c r="L3207">
        <v>1800</v>
      </c>
    </row>
    <row r="3208" spans="12:12" x14ac:dyDescent="0.3">
      <c r="L3208">
        <v>1750</v>
      </c>
    </row>
    <row r="3209" spans="12:12" x14ac:dyDescent="0.3">
      <c r="L3209">
        <v>1750</v>
      </c>
    </row>
    <row r="3210" spans="12:12" x14ac:dyDescent="0.3">
      <c r="L3210">
        <v>1750</v>
      </c>
    </row>
    <row r="3211" spans="12:12" x14ac:dyDescent="0.3">
      <c r="L3211">
        <v>1750</v>
      </c>
    </row>
    <row r="3212" spans="12:12" x14ac:dyDescent="0.3">
      <c r="L3212">
        <v>1750</v>
      </c>
    </row>
    <row r="3213" spans="12:12" x14ac:dyDescent="0.3">
      <c r="L3213">
        <v>1750</v>
      </c>
    </row>
    <row r="3214" spans="12:12" x14ac:dyDescent="0.3">
      <c r="L3214">
        <v>1750</v>
      </c>
    </row>
    <row r="3215" spans="12:12" x14ac:dyDescent="0.3">
      <c r="L3215">
        <v>1750</v>
      </c>
    </row>
    <row r="3216" spans="12:12" x14ac:dyDescent="0.3">
      <c r="L3216">
        <v>1700</v>
      </c>
    </row>
    <row r="3217" spans="12:12" x14ac:dyDescent="0.3">
      <c r="L3217">
        <v>1700</v>
      </c>
    </row>
    <row r="3218" spans="12:12" x14ac:dyDescent="0.3">
      <c r="L3218">
        <v>1700</v>
      </c>
    </row>
    <row r="3219" spans="12:12" x14ac:dyDescent="0.3">
      <c r="L3219">
        <v>1700</v>
      </c>
    </row>
    <row r="3220" spans="12:12" x14ac:dyDescent="0.3">
      <c r="L3220">
        <v>1700</v>
      </c>
    </row>
    <row r="3221" spans="12:12" x14ac:dyDescent="0.3">
      <c r="L3221">
        <v>1680</v>
      </c>
    </row>
    <row r="3222" spans="12:12" x14ac:dyDescent="0.3">
      <c r="L3222">
        <v>1650</v>
      </c>
    </row>
    <row r="3223" spans="12:12" x14ac:dyDescent="0.3">
      <c r="L3223">
        <v>1650</v>
      </c>
    </row>
    <row r="3224" spans="12:12" x14ac:dyDescent="0.3">
      <c r="L3224">
        <v>1650</v>
      </c>
    </row>
    <row r="3225" spans="12:12" x14ac:dyDescent="0.3">
      <c r="L3225">
        <v>1650</v>
      </c>
    </row>
    <row r="3226" spans="12:12" x14ac:dyDescent="0.3">
      <c r="L3226">
        <v>1600</v>
      </c>
    </row>
    <row r="3227" spans="12:12" x14ac:dyDescent="0.3">
      <c r="L3227">
        <v>1600</v>
      </c>
    </row>
    <row r="3228" spans="12:12" x14ac:dyDescent="0.3">
      <c r="L3228">
        <v>1600</v>
      </c>
    </row>
    <row r="3229" spans="12:12" x14ac:dyDescent="0.3">
      <c r="L3229">
        <v>1600</v>
      </c>
    </row>
    <row r="3230" spans="12:12" x14ac:dyDescent="0.3">
      <c r="L3230">
        <v>1600</v>
      </c>
    </row>
    <row r="3231" spans="12:12" x14ac:dyDescent="0.3">
      <c r="L3231">
        <v>1600</v>
      </c>
    </row>
    <row r="3232" spans="12:12" x14ac:dyDescent="0.3">
      <c r="L3232">
        <v>1600</v>
      </c>
    </row>
    <row r="3233" spans="12:12" x14ac:dyDescent="0.3">
      <c r="L3233">
        <v>1570.79</v>
      </c>
    </row>
    <row r="3234" spans="12:12" x14ac:dyDescent="0.3">
      <c r="L3234">
        <v>1570</v>
      </c>
    </row>
    <row r="3235" spans="12:12" x14ac:dyDescent="0.3">
      <c r="L3235">
        <v>1551</v>
      </c>
    </row>
    <row r="3236" spans="12:12" x14ac:dyDescent="0.3">
      <c r="L3236">
        <v>1550</v>
      </c>
    </row>
    <row r="3237" spans="12:12" x14ac:dyDescent="0.3">
      <c r="L3237">
        <v>1500</v>
      </c>
    </row>
    <row r="3238" spans="12:12" x14ac:dyDescent="0.3">
      <c r="L3238">
        <v>1500</v>
      </c>
    </row>
    <row r="3239" spans="12:12" x14ac:dyDescent="0.3">
      <c r="L3239">
        <v>1500</v>
      </c>
    </row>
    <row r="3240" spans="12:12" x14ac:dyDescent="0.3">
      <c r="L3240">
        <v>1500</v>
      </c>
    </row>
    <row r="3241" spans="12:12" x14ac:dyDescent="0.3">
      <c r="L3241">
        <v>1500</v>
      </c>
    </row>
    <row r="3242" spans="12:12" x14ac:dyDescent="0.3">
      <c r="L3242">
        <v>1500</v>
      </c>
    </row>
    <row r="3243" spans="12:12" x14ac:dyDescent="0.3">
      <c r="L3243">
        <v>1500</v>
      </c>
    </row>
    <row r="3244" spans="12:12" x14ac:dyDescent="0.3">
      <c r="L3244">
        <v>1500</v>
      </c>
    </row>
    <row r="3245" spans="12:12" x14ac:dyDescent="0.3">
      <c r="L3245">
        <v>1500</v>
      </c>
    </row>
    <row r="3246" spans="12:12" x14ac:dyDescent="0.3">
      <c r="L3246">
        <v>1500</v>
      </c>
    </row>
    <row r="3247" spans="12:12" x14ac:dyDescent="0.3">
      <c r="L3247">
        <v>1500</v>
      </c>
    </row>
    <row r="3248" spans="12:12" x14ac:dyDescent="0.3">
      <c r="L3248">
        <v>1500</v>
      </c>
    </row>
    <row r="3249" spans="12:12" x14ac:dyDescent="0.3">
      <c r="L3249">
        <v>1500</v>
      </c>
    </row>
    <row r="3250" spans="12:12" x14ac:dyDescent="0.3">
      <c r="L3250">
        <v>1500</v>
      </c>
    </row>
    <row r="3251" spans="12:12" x14ac:dyDescent="0.3">
      <c r="L3251">
        <v>1500</v>
      </c>
    </row>
    <row r="3252" spans="12:12" x14ac:dyDescent="0.3">
      <c r="L3252">
        <v>1500</v>
      </c>
    </row>
    <row r="3253" spans="12:12" x14ac:dyDescent="0.3">
      <c r="L3253">
        <v>1500</v>
      </c>
    </row>
    <row r="3254" spans="12:12" x14ac:dyDescent="0.3">
      <c r="L3254">
        <v>1500</v>
      </c>
    </row>
    <row r="3255" spans="12:12" x14ac:dyDescent="0.3">
      <c r="L3255">
        <v>1500</v>
      </c>
    </row>
    <row r="3256" spans="12:12" x14ac:dyDescent="0.3">
      <c r="L3256">
        <v>1500</v>
      </c>
    </row>
    <row r="3257" spans="12:12" x14ac:dyDescent="0.3">
      <c r="L3257">
        <v>1500</v>
      </c>
    </row>
    <row r="3258" spans="12:12" x14ac:dyDescent="0.3">
      <c r="L3258">
        <v>1500</v>
      </c>
    </row>
    <row r="3259" spans="12:12" x14ac:dyDescent="0.3">
      <c r="L3259">
        <v>1500</v>
      </c>
    </row>
    <row r="3260" spans="12:12" x14ac:dyDescent="0.3">
      <c r="L3260">
        <v>1500</v>
      </c>
    </row>
    <row r="3261" spans="12:12" x14ac:dyDescent="0.3">
      <c r="L3261">
        <v>1500</v>
      </c>
    </row>
    <row r="3262" spans="12:12" x14ac:dyDescent="0.3">
      <c r="L3262">
        <v>1500</v>
      </c>
    </row>
    <row r="3263" spans="12:12" x14ac:dyDescent="0.3">
      <c r="L3263">
        <v>1500</v>
      </c>
    </row>
    <row r="3264" spans="12:12" x14ac:dyDescent="0.3">
      <c r="L3264">
        <v>1500</v>
      </c>
    </row>
    <row r="3265" spans="12:12" x14ac:dyDescent="0.3">
      <c r="L3265">
        <v>1500</v>
      </c>
    </row>
    <row r="3266" spans="12:12" x14ac:dyDescent="0.3">
      <c r="L3266">
        <v>1500</v>
      </c>
    </row>
    <row r="3267" spans="12:12" x14ac:dyDescent="0.3">
      <c r="L3267">
        <v>1500</v>
      </c>
    </row>
    <row r="3268" spans="12:12" x14ac:dyDescent="0.3">
      <c r="L3268">
        <v>1500</v>
      </c>
    </row>
    <row r="3269" spans="12:12" x14ac:dyDescent="0.3">
      <c r="L3269">
        <v>1500</v>
      </c>
    </row>
    <row r="3270" spans="12:12" x14ac:dyDescent="0.3">
      <c r="L3270">
        <v>1500</v>
      </c>
    </row>
    <row r="3271" spans="12:12" x14ac:dyDescent="0.3">
      <c r="L3271">
        <v>1500</v>
      </c>
    </row>
    <row r="3272" spans="12:12" x14ac:dyDescent="0.3">
      <c r="L3272">
        <v>1500</v>
      </c>
    </row>
    <row r="3273" spans="12:12" x14ac:dyDescent="0.3">
      <c r="L3273">
        <v>1500</v>
      </c>
    </row>
    <row r="3274" spans="12:12" x14ac:dyDescent="0.3">
      <c r="L3274">
        <v>1500</v>
      </c>
    </row>
    <row r="3275" spans="12:12" x14ac:dyDescent="0.3">
      <c r="L3275">
        <v>1500</v>
      </c>
    </row>
    <row r="3276" spans="12:12" x14ac:dyDescent="0.3">
      <c r="L3276">
        <v>1500</v>
      </c>
    </row>
    <row r="3277" spans="12:12" x14ac:dyDescent="0.3">
      <c r="L3277">
        <v>1500</v>
      </c>
    </row>
    <row r="3278" spans="12:12" x14ac:dyDescent="0.3">
      <c r="L3278">
        <v>1500</v>
      </c>
    </row>
    <row r="3279" spans="12:12" x14ac:dyDescent="0.3">
      <c r="L3279">
        <v>1500</v>
      </c>
    </row>
    <row r="3280" spans="12:12" x14ac:dyDescent="0.3">
      <c r="L3280">
        <v>1500</v>
      </c>
    </row>
    <row r="3281" spans="12:12" x14ac:dyDescent="0.3">
      <c r="L3281">
        <v>1500</v>
      </c>
    </row>
    <row r="3282" spans="12:12" x14ac:dyDescent="0.3">
      <c r="L3282">
        <v>1500</v>
      </c>
    </row>
    <row r="3283" spans="12:12" x14ac:dyDescent="0.3">
      <c r="L3283">
        <v>1500</v>
      </c>
    </row>
    <row r="3284" spans="12:12" x14ac:dyDescent="0.3">
      <c r="L3284">
        <v>1500</v>
      </c>
    </row>
    <row r="3285" spans="12:12" x14ac:dyDescent="0.3">
      <c r="L3285">
        <v>1500</v>
      </c>
    </row>
    <row r="3286" spans="12:12" x14ac:dyDescent="0.3">
      <c r="L3286">
        <v>1500</v>
      </c>
    </row>
    <row r="3287" spans="12:12" x14ac:dyDescent="0.3">
      <c r="L3287">
        <v>1500</v>
      </c>
    </row>
    <row r="3288" spans="12:12" x14ac:dyDescent="0.3">
      <c r="L3288">
        <v>1500</v>
      </c>
    </row>
    <row r="3289" spans="12:12" x14ac:dyDescent="0.3">
      <c r="L3289">
        <v>1500</v>
      </c>
    </row>
    <row r="3290" spans="12:12" x14ac:dyDescent="0.3">
      <c r="L3290">
        <v>1500</v>
      </c>
    </row>
    <row r="3291" spans="12:12" x14ac:dyDescent="0.3">
      <c r="L3291">
        <v>1500</v>
      </c>
    </row>
    <row r="3292" spans="12:12" x14ac:dyDescent="0.3">
      <c r="L3292">
        <v>1500</v>
      </c>
    </row>
    <row r="3293" spans="12:12" x14ac:dyDescent="0.3">
      <c r="L3293">
        <v>1500</v>
      </c>
    </row>
    <row r="3294" spans="12:12" x14ac:dyDescent="0.3">
      <c r="L3294">
        <v>1500</v>
      </c>
    </row>
    <row r="3295" spans="12:12" x14ac:dyDescent="0.3">
      <c r="L3295">
        <v>1500</v>
      </c>
    </row>
    <row r="3296" spans="12:12" x14ac:dyDescent="0.3">
      <c r="L3296">
        <v>1500</v>
      </c>
    </row>
    <row r="3297" spans="12:12" x14ac:dyDescent="0.3">
      <c r="L3297">
        <v>1500</v>
      </c>
    </row>
    <row r="3298" spans="12:12" x14ac:dyDescent="0.3">
      <c r="L3298">
        <v>1500</v>
      </c>
    </row>
    <row r="3299" spans="12:12" x14ac:dyDescent="0.3">
      <c r="L3299">
        <v>1500</v>
      </c>
    </row>
    <row r="3300" spans="12:12" x14ac:dyDescent="0.3">
      <c r="L3300">
        <v>1500</v>
      </c>
    </row>
    <row r="3301" spans="12:12" x14ac:dyDescent="0.3">
      <c r="L3301">
        <v>1500</v>
      </c>
    </row>
    <row r="3302" spans="12:12" x14ac:dyDescent="0.3">
      <c r="L3302">
        <v>1500</v>
      </c>
    </row>
    <row r="3303" spans="12:12" x14ac:dyDescent="0.3">
      <c r="L3303">
        <v>1500</v>
      </c>
    </row>
    <row r="3304" spans="12:12" x14ac:dyDescent="0.3">
      <c r="L3304">
        <v>1500</v>
      </c>
    </row>
    <row r="3305" spans="12:12" x14ac:dyDescent="0.3">
      <c r="L3305">
        <v>1500</v>
      </c>
    </row>
    <row r="3306" spans="12:12" x14ac:dyDescent="0.3">
      <c r="L3306">
        <v>1500</v>
      </c>
    </row>
    <row r="3307" spans="12:12" x14ac:dyDescent="0.3">
      <c r="L3307">
        <v>1500</v>
      </c>
    </row>
    <row r="3308" spans="12:12" x14ac:dyDescent="0.3">
      <c r="L3308">
        <v>1500</v>
      </c>
    </row>
    <row r="3309" spans="12:12" x14ac:dyDescent="0.3">
      <c r="L3309">
        <v>1500</v>
      </c>
    </row>
    <row r="3310" spans="12:12" x14ac:dyDescent="0.3">
      <c r="L3310">
        <v>1500</v>
      </c>
    </row>
    <row r="3311" spans="12:12" x14ac:dyDescent="0.3">
      <c r="L3311">
        <v>1500</v>
      </c>
    </row>
    <row r="3312" spans="12:12" x14ac:dyDescent="0.3">
      <c r="L3312">
        <v>1500</v>
      </c>
    </row>
    <row r="3313" spans="12:12" x14ac:dyDescent="0.3">
      <c r="L3313">
        <v>1500</v>
      </c>
    </row>
    <row r="3314" spans="12:12" x14ac:dyDescent="0.3">
      <c r="L3314">
        <v>1500</v>
      </c>
    </row>
    <row r="3315" spans="12:12" x14ac:dyDescent="0.3">
      <c r="L3315">
        <v>1500</v>
      </c>
    </row>
    <row r="3316" spans="12:12" x14ac:dyDescent="0.3">
      <c r="L3316">
        <v>1500</v>
      </c>
    </row>
    <row r="3317" spans="12:12" x14ac:dyDescent="0.3">
      <c r="L3317">
        <v>1500</v>
      </c>
    </row>
    <row r="3318" spans="12:12" x14ac:dyDescent="0.3">
      <c r="L3318">
        <v>1500</v>
      </c>
    </row>
    <row r="3319" spans="12:12" x14ac:dyDescent="0.3">
      <c r="L3319">
        <v>1500</v>
      </c>
    </row>
    <row r="3320" spans="12:12" x14ac:dyDescent="0.3">
      <c r="L3320">
        <v>1500</v>
      </c>
    </row>
    <row r="3321" spans="12:12" x14ac:dyDescent="0.3">
      <c r="L3321">
        <v>1500</v>
      </c>
    </row>
    <row r="3322" spans="12:12" x14ac:dyDescent="0.3">
      <c r="L3322">
        <v>1500</v>
      </c>
    </row>
    <row r="3323" spans="12:12" x14ac:dyDescent="0.3">
      <c r="L3323">
        <v>1500</v>
      </c>
    </row>
    <row r="3324" spans="12:12" x14ac:dyDescent="0.3">
      <c r="L3324">
        <v>1500</v>
      </c>
    </row>
    <row r="3325" spans="12:12" x14ac:dyDescent="0.3">
      <c r="L3325">
        <v>1500</v>
      </c>
    </row>
    <row r="3326" spans="12:12" x14ac:dyDescent="0.3">
      <c r="L3326">
        <v>1500</v>
      </c>
    </row>
    <row r="3327" spans="12:12" x14ac:dyDescent="0.3">
      <c r="L3327">
        <v>1500</v>
      </c>
    </row>
    <row r="3328" spans="12:12" x14ac:dyDescent="0.3">
      <c r="L3328">
        <v>1500</v>
      </c>
    </row>
    <row r="3329" spans="12:12" x14ac:dyDescent="0.3">
      <c r="L3329">
        <v>1500</v>
      </c>
    </row>
    <row r="3330" spans="12:12" x14ac:dyDescent="0.3">
      <c r="L3330">
        <v>1500</v>
      </c>
    </row>
    <row r="3331" spans="12:12" x14ac:dyDescent="0.3">
      <c r="L3331">
        <v>1500</v>
      </c>
    </row>
    <row r="3332" spans="12:12" x14ac:dyDescent="0.3">
      <c r="L3332">
        <v>1500</v>
      </c>
    </row>
    <row r="3333" spans="12:12" x14ac:dyDescent="0.3">
      <c r="L3333">
        <v>1500</v>
      </c>
    </row>
    <row r="3334" spans="12:12" x14ac:dyDescent="0.3">
      <c r="L3334">
        <v>1500</v>
      </c>
    </row>
    <row r="3335" spans="12:12" x14ac:dyDescent="0.3">
      <c r="L3335">
        <v>1500</v>
      </c>
    </row>
    <row r="3336" spans="12:12" x14ac:dyDescent="0.3">
      <c r="L3336">
        <v>1500</v>
      </c>
    </row>
    <row r="3337" spans="12:12" x14ac:dyDescent="0.3">
      <c r="L3337">
        <v>1500</v>
      </c>
    </row>
    <row r="3338" spans="12:12" x14ac:dyDescent="0.3">
      <c r="L3338">
        <v>1500</v>
      </c>
    </row>
    <row r="3339" spans="12:12" x14ac:dyDescent="0.3">
      <c r="L3339">
        <v>1500</v>
      </c>
    </row>
    <row r="3340" spans="12:12" x14ac:dyDescent="0.3">
      <c r="L3340">
        <v>1500</v>
      </c>
    </row>
    <row r="3341" spans="12:12" x14ac:dyDescent="0.3">
      <c r="L3341">
        <v>1500</v>
      </c>
    </row>
    <row r="3342" spans="12:12" x14ac:dyDescent="0.3">
      <c r="L3342">
        <v>1500</v>
      </c>
    </row>
    <row r="3343" spans="12:12" x14ac:dyDescent="0.3">
      <c r="L3343">
        <v>1500</v>
      </c>
    </row>
    <row r="3344" spans="12:12" x14ac:dyDescent="0.3">
      <c r="L3344">
        <v>1500</v>
      </c>
    </row>
    <row r="3345" spans="12:12" x14ac:dyDescent="0.3">
      <c r="L3345">
        <v>1500</v>
      </c>
    </row>
    <row r="3346" spans="12:12" x14ac:dyDescent="0.3">
      <c r="L3346">
        <v>1500</v>
      </c>
    </row>
    <row r="3347" spans="12:12" x14ac:dyDescent="0.3">
      <c r="L3347">
        <v>1500</v>
      </c>
    </row>
    <row r="3348" spans="12:12" x14ac:dyDescent="0.3">
      <c r="L3348">
        <v>1500</v>
      </c>
    </row>
    <row r="3349" spans="12:12" x14ac:dyDescent="0.3">
      <c r="L3349">
        <v>1500</v>
      </c>
    </row>
    <row r="3350" spans="12:12" x14ac:dyDescent="0.3">
      <c r="L3350">
        <v>1500</v>
      </c>
    </row>
    <row r="3351" spans="12:12" x14ac:dyDescent="0.3">
      <c r="L3351">
        <v>1500</v>
      </c>
    </row>
    <row r="3352" spans="12:12" x14ac:dyDescent="0.3">
      <c r="L3352">
        <v>1500</v>
      </c>
    </row>
    <row r="3353" spans="12:12" x14ac:dyDescent="0.3">
      <c r="L3353">
        <v>1500</v>
      </c>
    </row>
    <row r="3354" spans="12:12" x14ac:dyDescent="0.3">
      <c r="L3354">
        <v>1500</v>
      </c>
    </row>
    <row r="3355" spans="12:12" x14ac:dyDescent="0.3">
      <c r="L3355">
        <v>1500</v>
      </c>
    </row>
    <row r="3356" spans="12:12" x14ac:dyDescent="0.3">
      <c r="L3356">
        <v>1500</v>
      </c>
    </row>
    <row r="3357" spans="12:12" x14ac:dyDescent="0.3">
      <c r="L3357">
        <v>1500</v>
      </c>
    </row>
    <row r="3358" spans="12:12" x14ac:dyDescent="0.3">
      <c r="L3358">
        <v>1500</v>
      </c>
    </row>
    <row r="3359" spans="12:12" x14ac:dyDescent="0.3">
      <c r="L3359">
        <v>1500</v>
      </c>
    </row>
    <row r="3360" spans="12:12" x14ac:dyDescent="0.3">
      <c r="L3360">
        <v>1500</v>
      </c>
    </row>
    <row r="3361" spans="12:12" x14ac:dyDescent="0.3">
      <c r="L3361">
        <v>1500</v>
      </c>
    </row>
    <row r="3362" spans="12:12" x14ac:dyDescent="0.3">
      <c r="L3362">
        <v>1500</v>
      </c>
    </row>
    <row r="3363" spans="12:12" x14ac:dyDescent="0.3">
      <c r="L3363">
        <v>1500</v>
      </c>
    </row>
    <row r="3364" spans="12:12" x14ac:dyDescent="0.3">
      <c r="L3364">
        <v>1500</v>
      </c>
    </row>
    <row r="3365" spans="12:12" x14ac:dyDescent="0.3">
      <c r="L3365">
        <v>1500</v>
      </c>
    </row>
    <row r="3366" spans="12:12" x14ac:dyDescent="0.3">
      <c r="L3366">
        <v>1500</v>
      </c>
    </row>
    <row r="3367" spans="12:12" x14ac:dyDescent="0.3">
      <c r="L3367">
        <v>1500</v>
      </c>
    </row>
    <row r="3368" spans="12:12" x14ac:dyDescent="0.3">
      <c r="L3368">
        <v>1500</v>
      </c>
    </row>
    <row r="3369" spans="12:12" x14ac:dyDescent="0.3">
      <c r="L3369">
        <v>1500</v>
      </c>
    </row>
    <row r="3370" spans="12:12" x14ac:dyDescent="0.3">
      <c r="L3370">
        <v>1500</v>
      </c>
    </row>
    <row r="3371" spans="12:12" x14ac:dyDescent="0.3">
      <c r="L3371">
        <v>1500</v>
      </c>
    </row>
    <row r="3372" spans="12:12" x14ac:dyDescent="0.3">
      <c r="L3372">
        <v>1500</v>
      </c>
    </row>
    <row r="3373" spans="12:12" x14ac:dyDescent="0.3">
      <c r="L3373">
        <v>1500</v>
      </c>
    </row>
    <row r="3374" spans="12:12" x14ac:dyDescent="0.3">
      <c r="L3374">
        <v>1500</v>
      </c>
    </row>
    <row r="3375" spans="12:12" x14ac:dyDescent="0.3">
      <c r="L3375">
        <v>1500</v>
      </c>
    </row>
    <row r="3376" spans="12:12" x14ac:dyDescent="0.3">
      <c r="L3376">
        <v>1500</v>
      </c>
    </row>
    <row r="3377" spans="12:12" x14ac:dyDescent="0.3">
      <c r="L3377">
        <v>1500</v>
      </c>
    </row>
    <row r="3378" spans="12:12" x14ac:dyDescent="0.3">
      <c r="L3378">
        <v>1450</v>
      </c>
    </row>
    <row r="3379" spans="12:12" x14ac:dyDescent="0.3">
      <c r="L3379">
        <v>1400</v>
      </c>
    </row>
    <row r="3380" spans="12:12" x14ac:dyDescent="0.3">
      <c r="L3380">
        <v>1400</v>
      </c>
    </row>
    <row r="3381" spans="12:12" x14ac:dyDescent="0.3">
      <c r="L3381">
        <v>1400</v>
      </c>
    </row>
    <row r="3382" spans="12:12" x14ac:dyDescent="0.3">
      <c r="L3382">
        <v>1400</v>
      </c>
    </row>
    <row r="3383" spans="12:12" x14ac:dyDescent="0.3">
      <c r="L3383">
        <v>1395</v>
      </c>
    </row>
    <row r="3384" spans="12:12" x14ac:dyDescent="0.3">
      <c r="L3384">
        <v>1385</v>
      </c>
    </row>
    <row r="3385" spans="12:12" x14ac:dyDescent="0.3">
      <c r="L3385">
        <v>1350</v>
      </c>
    </row>
    <row r="3386" spans="12:12" x14ac:dyDescent="0.3">
      <c r="L3386">
        <v>1328</v>
      </c>
    </row>
    <row r="3387" spans="12:12" x14ac:dyDescent="0.3">
      <c r="L3387">
        <v>1300</v>
      </c>
    </row>
    <row r="3388" spans="12:12" x14ac:dyDescent="0.3">
      <c r="L3388">
        <v>1300</v>
      </c>
    </row>
    <row r="3389" spans="12:12" x14ac:dyDescent="0.3">
      <c r="L3389">
        <v>1300</v>
      </c>
    </row>
    <row r="3390" spans="12:12" x14ac:dyDescent="0.3">
      <c r="L3390">
        <v>1300</v>
      </c>
    </row>
    <row r="3391" spans="12:12" x14ac:dyDescent="0.3">
      <c r="L3391">
        <v>1300</v>
      </c>
    </row>
    <row r="3392" spans="12:12" x14ac:dyDescent="0.3">
      <c r="L3392">
        <v>1300</v>
      </c>
    </row>
    <row r="3393" spans="12:12" x14ac:dyDescent="0.3">
      <c r="L3393">
        <v>1300</v>
      </c>
    </row>
    <row r="3394" spans="12:12" x14ac:dyDescent="0.3">
      <c r="L3394">
        <v>1300</v>
      </c>
    </row>
    <row r="3395" spans="12:12" x14ac:dyDescent="0.3">
      <c r="L3395">
        <v>1250</v>
      </c>
    </row>
    <row r="3396" spans="12:12" x14ac:dyDescent="0.3">
      <c r="L3396">
        <v>1250</v>
      </c>
    </row>
    <row r="3397" spans="12:12" x14ac:dyDescent="0.3">
      <c r="L3397">
        <v>1250</v>
      </c>
    </row>
    <row r="3398" spans="12:12" x14ac:dyDescent="0.3">
      <c r="L3398">
        <v>1250</v>
      </c>
    </row>
    <row r="3399" spans="12:12" x14ac:dyDescent="0.3">
      <c r="L3399">
        <v>1250</v>
      </c>
    </row>
    <row r="3400" spans="12:12" x14ac:dyDescent="0.3">
      <c r="L3400">
        <v>1250</v>
      </c>
    </row>
    <row r="3401" spans="12:12" x14ac:dyDescent="0.3">
      <c r="L3401">
        <v>1250</v>
      </c>
    </row>
    <row r="3402" spans="12:12" x14ac:dyDescent="0.3">
      <c r="L3402">
        <v>1250</v>
      </c>
    </row>
    <row r="3403" spans="12:12" x14ac:dyDescent="0.3">
      <c r="L3403">
        <v>1250</v>
      </c>
    </row>
    <row r="3404" spans="12:12" x14ac:dyDescent="0.3">
      <c r="L3404">
        <v>1250</v>
      </c>
    </row>
    <row r="3405" spans="12:12" x14ac:dyDescent="0.3">
      <c r="L3405">
        <v>1250</v>
      </c>
    </row>
    <row r="3406" spans="12:12" x14ac:dyDescent="0.3">
      <c r="L3406">
        <v>1200</v>
      </c>
    </row>
    <row r="3407" spans="12:12" x14ac:dyDescent="0.3">
      <c r="L3407">
        <v>1200</v>
      </c>
    </row>
    <row r="3408" spans="12:12" x14ac:dyDescent="0.3">
      <c r="L3408">
        <v>1200</v>
      </c>
    </row>
    <row r="3409" spans="12:12" x14ac:dyDescent="0.3">
      <c r="L3409">
        <v>1200</v>
      </c>
    </row>
    <row r="3410" spans="12:12" x14ac:dyDescent="0.3">
      <c r="L3410">
        <v>1200</v>
      </c>
    </row>
    <row r="3411" spans="12:12" x14ac:dyDescent="0.3">
      <c r="L3411">
        <v>1200</v>
      </c>
    </row>
    <row r="3412" spans="12:12" x14ac:dyDescent="0.3">
      <c r="L3412">
        <v>1200</v>
      </c>
    </row>
    <row r="3413" spans="12:12" x14ac:dyDescent="0.3">
      <c r="L3413">
        <v>1200</v>
      </c>
    </row>
    <row r="3414" spans="12:12" x14ac:dyDescent="0.3">
      <c r="L3414">
        <v>1200</v>
      </c>
    </row>
    <row r="3415" spans="12:12" x14ac:dyDescent="0.3">
      <c r="L3415">
        <v>1200</v>
      </c>
    </row>
    <row r="3416" spans="12:12" x14ac:dyDescent="0.3">
      <c r="L3416">
        <v>1200</v>
      </c>
    </row>
    <row r="3417" spans="12:12" x14ac:dyDescent="0.3">
      <c r="L3417">
        <v>1200</v>
      </c>
    </row>
    <row r="3418" spans="12:12" x14ac:dyDescent="0.3">
      <c r="L3418">
        <v>1200</v>
      </c>
    </row>
    <row r="3419" spans="12:12" x14ac:dyDescent="0.3">
      <c r="L3419">
        <v>1200</v>
      </c>
    </row>
    <row r="3420" spans="12:12" x14ac:dyDescent="0.3">
      <c r="L3420">
        <v>1200</v>
      </c>
    </row>
    <row r="3421" spans="12:12" x14ac:dyDescent="0.3">
      <c r="L3421">
        <v>1200</v>
      </c>
    </row>
    <row r="3422" spans="12:12" x14ac:dyDescent="0.3">
      <c r="L3422">
        <v>1200</v>
      </c>
    </row>
    <row r="3423" spans="12:12" x14ac:dyDescent="0.3">
      <c r="L3423">
        <v>1200</v>
      </c>
    </row>
    <row r="3424" spans="12:12" x14ac:dyDescent="0.3">
      <c r="L3424">
        <v>1200</v>
      </c>
    </row>
    <row r="3425" spans="12:12" x14ac:dyDescent="0.3">
      <c r="L3425">
        <v>1200</v>
      </c>
    </row>
    <row r="3426" spans="12:12" x14ac:dyDescent="0.3">
      <c r="L3426">
        <v>1200</v>
      </c>
    </row>
    <row r="3427" spans="12:12" x14ac:dyDescent="0.3">
      <c r="L3427">
        <v>1200</v>
      </c>
    </row>
    <row r="3428" spans="12:12" x14ac:dyDescent="0.3">
      <c r="L3428">
        <v>1200</v>
      </c>
    </row>
    <row r="3429" spans="12:12" x14ac:dyDescent="0.3">
      <c r="L3429">
        <v>1200</v>
      </c>
    </row>
    <row r="3430" spans="12:12" x14ac:dyDescent="0.3">
      <c r="L3430">
        <v>1200</v>
      </c>
    </row>
    <row r="3431" spans="12:12" x14ac:dyDescent="0.3">
      <c r="L3431">
        <v>1200</v>
      </c>
    </row>
    <row r="3432" spans="12:12" x14ac:dyDescent="0.3">
      <c r="L3432">
        <v>1200</v>
      </c>
    </row>
    <row r="3433" spans="12:12" x14ac:dyDescent="0.3">
      <c r="L3433">
        <v>1200</v>
      </c>
    </row>
    <row r="3434" spans="12:12" x14ac:dyDescent="0.3">
      <c r="L3434">
        <v>1200</v>
      </c>
    </row>
    <row r="3435" spans="12:12" x14ac:dyDescent="0.3">
      <c r="L3435">
        <v>1200</v>
      </c>
    </row>
    <row r="3436" spans="12:12" x14ac:dyDescent="0.3">
      <c r="L3436">
        <v>1200</v>
      </c>
    </row>
    <row r="3437" spans="12:12" x14ac:dyDescent="0.3">
      <c r="L3437">
        <v>1200</v>
      </c>
    </row>
    <row r="3438" spans="12:12" x14ac:dyDescent="0.3">
      <c r="L3438">
        <v>1200</v>
      </c>
    </row>
    <row r="3439" spans="12:12" x14ac:dyDescent="0.3">
      <c r="L3439">
        <v>1200</v>
      </c>
    </row>
    <row r="3440" spans="12:12" x14ac:dyDescent="0.3">
      <c r="L3440">
        <v>1200</v>
      </c>
    </row>
    <row r="3441" spans="12:12" x14ac:dyDescent="0.3">
      <c r="L3441">
        <v>1200</v>
      </c>
    </row>
    <row r="3442" spans="12:12" x14ac:dyDescent="0.3">
      <c r="L3442">
        <v>1200</v>
      </c>
    </row>
    <row r="3443" spans="12:12" x14ac:dyDescent="0.3">
      <c r="L3443">
        <v>1200</v>
      </c>
    </row>
    <row r="3444" spans="12:12" x14ac:dyDescent="0.3">
      <c r="L3444">
        <v>1200</v>
      </c>
    </row>
    <row r="3445" spans="12:12" x14ac:dyDescent="0.3">
      <c r="L3445">
        <v>1200</v>
      </c>
    </row>
    <row r="3446" spans="12:12" x14ac:dyDescent="0.3">
      <c r="L3446">
        <v>1200</v>
      </c>
    </row>
    <row r="3447" spans="12:12" x14ac:dyDescent="0.3">
      <c r="L3447">
        <v>1200</v>
      </c>
    </row>
    <row r="3448" spans="12:12" x14ac:dyDescent="0.3">
      <c r="L3448">
        <v>1150</v>
      </c>
    </row>
    <row r="3449" spans="12:12" x14ac:dyDescent="0.3">
      <c r="L3449">
        <v>1150</v>
      </c>
    </row>
    <row r="3450" spans="12:12" x14ac:dyDescent="0.3">
      <c r="L3450">
        <v>1110</v>
      </c>
    </row>
    <row r="3451" spans="12:12" x14ac:dyDescent="0.3">
      <c r="L3451">
        <v>1100</v>
      </c>
    </row>
    <row r="3452" spans="12:12" x14ac:dyDescent="0.3">
      <c r="L3452">
        <v>1100</v>
      </c>
    </row>
    <row r="3453" spans="12:12" x14ac:dyDescent="0.3">
      <c r="L3453">
        <v>1100</v>
      </c>
    </row>
    <row r="3454" spans="12:12" x14ac:dyDescent="0.3">
      <c r="L3454">
        <v>1100</v>
      </c>
    </row>
    <row r="3455" spans="12:12" x14ac:dyDescent="0.3">
      <c r="L3455">
        <v>1100</v>
      </c>
    </row>
    <row r="3456" spans="12:12" x14ac:dyDescent="0.3">
      <c r="L3456">
        <v>1100</v>
      </c>
    </row>
    <row r="3457" spans="12:12" x14ac:dyDescent="0.3">
      <c r="L3457">
        <v>1100</v>
      </c>
    </row>
    <row r="3458" spans="12:12" x14ac:dyDescent="0.3">
      <c r="L3458">
        <v>1100</v>
      </c>
    </row>
    <row r="3459" spans="12:12" x14ac:dyDescent="0.3">
      <c r="L3459">
        <v>1100</v>
      </c>
    </row>
    <row r="3460" spans="12:12" x14ac:dyDescent="0.3">
      <c r="L3460">
        <v>1100</v>
      </c>
    </row>
    <row r="3461" spans="12:12" x14ac:dyDescent="0.3">
      <c r="L3461">
        <v>1100</v>
      </c>
    </row>
    <row r="3462" spans="12:12" x14ac:dyDescent="0.3">
      <c r="L3462">
        <v>1070</v>
      </c>
    </row>
    <row r="3463" spans="12:12" x14ac:dyDescent="0.3">
      <c r="L3463">
        <v>1050</v>
      </c>
    </row>
    <row r="3464" spans="12:12" x14ac:dyDescent="0.3">
      <c r="L3464">
        <v>1050</v>
      </c>
    </row>
    <row r="3465" spans="12:12" x14ac:dyDescent="0.3">
      <c r="L3465">
        <v>1010</v>
      </c>
    </row>
    <row r="3466" spans="12:12" x14ac:dyDescent="0.3">
      <c r="L3466">
        <v>1000</v>
      </c>
    </row>
    <row r="3467" spans="12:12" x14ac:dyDescent="0.3">
      <c r="L3467">
        <v>1000</v>
      </c>
    </row>
    <row r="3468" spans="12:12" x14ac:dyDescent="0.3">
      <c r="L3468">
        <v>1000</v>
      </c>
    </row>
    <row r="3469" spans="12:12" x14ac:dyDescent="0.3">
      <c r="L3469">
        <v>1000</v>
      </c>
    </row>
    <row r="3470" spans="12:12" x14ac:dyDescent="0.3">
      <c r="L3470">
        <v>1000</v>
      </c>
    </row>
    <row r="3471" spans="12:12" x14ac:dyDescent="0.3">
      <c r="L3471">
        <v>1000</v>
      </c>
    </row>
    <row r="3472" spans="12:12" x14ac:dyDescent="0.3">
      <c r="L3472">
        <v>1000</v>
      </c>
    </row>
    <row r="3473" spans="12:12" x14ac:dyDescent="0.3">
      <c r="L3473">
        <v>1000</v>
      </c>
    </row>
    <row r="3474" spans="12:12" x14ac:dyDescent="0.3">
      <c r="L3474">
        <v>1000</v>
      </c>
    </row>
    <row r="3475" spans="12:12" x14ac:dyDescent="0.3">
      <c r="L3475">
        <v>1000</v>
      </c>
    </row>
    <row r="3476" spans="12:12" x14ac:dyDescent="0.3">
      <c r="L3476">
        <v>1000</v>
      </c>
    </row>
    <row r="3477" spans="12:12" x14ac:dyDescent="0.3">
      <c r="L3477">
        <v>1000</v>
      </c>
    </row>
    <row r="3478" spans="12:12" x14ac:dyDescent="0.3">
      <c r="L3478">
        <v>1000</v>
      </c>
    </row>
    <row r="3479" spans="12:12" x14ac:dyDescent="0.3">
      <c r="L3479">
        <v>1000</v>
      </c>
    </row>
    <row r="3480" spans="12:12" x14ac:dyDescent="0.3">
      <c r="L3480">
        <v>1000</v>
      </c>
    </row>
    <row r="3481" spans="12:12" x14ac:dyDescent="0.3">
      <c r="L3481">
        <v>1000</v>
      </c>
    </row>
    <row r="3482" spans="12:12" x14ac:dyDescent="0.3">
      <c r="L3482">
        <v>1000</v>
      </c>
    </row>
    <row r="3483" spans="12:12" x14ac:dyDescent="0.3">
      <c r="L3483">
        <v>1000</v>
      </c>
    </row>
    <row r="3484" spans="12:12" x14ac:dyDescent="0.3">
      <c r="L3484">
        <v>1000</v>
      </c>
    </row>
    <row r="3485" spans="12:12" x14ac:dyDescent="0.3">
      <c r="L3485">
        <v>1000</v>
      </c>
    </row>
    <row r="3486" spans="12:12" x14ac:dyDescent="0.3">
      <c r="L3486">
        <v>1000</v>
      </c>
    </row>
    <row r="3487" spans="12:12" x14ac:dyDescent="0.3">
      <c r="L3487">
        <v>1000</v>
      </c>
    </row>
    <row r="3488" spans="12:12" x14ac:dyDescent="0.3">
      <c r="L3488">
        <v>1000</v>
      </c>
    </row>
    <row r="3489" spans="12:12" x14ac:dyDescent="0.3">
      <c r="L3489">
        <v>1000</v>
      </c>
    </row>
    <row r="3490" spans="12:12" x14ac:dyDescent="0.3">
      <c r="L3490">
        <v>1000</v>
      </c>
    </row>
    <row r="3491" spans="12:12" x14ac:dyDescent="0.3">
      <c r="L3491">
        <v>1000</v>
      </c>
    </row>
    <row r="3492" spans="12:12" x14ac:dyDescent="0.3">
      <c r="L3492">
        <v>1000</v>
      </c>
    </row>
    <row r="3493" spans="12:12" x14ac:dyDescent="0.3">
      <c r="L3493">
        <v>1000</v>
      </c>
    </row>
    <row r="3494" spans="12:12" x14ac:dyDescent="0.3">
      <c r="L3494">
        <v>1000</v>
      </c>
    </row>
    <row r="3495" spans="12:12" x14ac:dyDescent="0.3">
      <c r="L3495">
        <v>1000</v>
      </c>
    </row>
    <row r="3496" spans="12:12" x14ac:dyDescent="0.3">
      <c r="L3496">
        <v>1000</v>
      </c>
    </row>
    <row r="3497" spans="12:12" x14ac:dyDescent="0.3">
      <c r="L3497">
        <v>1000</v>
      </c>
    </row>
    <row r="3498" spans="12:12" x14ac:dyDescent="0.3">
      <c r="L3498">
        <v>1000</v>
      </c>
    </row>
    <row r="3499" spans="12:12" x14ac:dyDescent="0.3">
      <c r="L3499">
        <v>1000</v>
      </c>
    </row>
    <row r="3500" spans="12:12" x14ac:dyDescent="0.3">
      <c r="L3500">
        <v>1000</v>
      </c>
    </row>
    <row r="3501" spans="12:12" x14ac:dyDescent="0.3">
      <c r="L3501">
        <v>1000</v>
      </c>
    </row>
    <row r="3502" spans="12:12" x14ac:dyDescent="0.3">
      <c r="L3502">
        <v>1000</v>
      </c>
    </row>
    <row r="3503" spans="12:12" x14ac:dyDescent="0.3">
      <c r="L3503">
        <v>1000</v>
      </c>
    </row>
    <row r="3504" spans="12:12" x14ac:dyDescent="0.3">
      <c r="L3504">
        <v>1000</v>
      </c>
    </row>
    <row r="3505" spans="12:12" x14ac:dyDescent="0.3">
      <c r="L3505">
        <v>1000</v>
      </c>
    </row>
    <row r="3506" spans="12:12" x14ac:dyDescent="0.3">
      <c r="L3506">
        <v>1000</v>
      </c>
    </row>
    <row r="3507" spans="12:12" x14ac:dyDescent="0.3">
      <c r="L3507">
        <v>1000</v>
      </c>
    </row>
    <row r="3508" spans="12:12" x14ac:dyDescent="0.3">
      <c r="L3508">
        <v>1000</v>
      </c>
    </row>
    <row r="3509" spans="12:12" x14ac:dyDescent="0.3">
      <c r="L3509">
        <v>1000</v>
      </c>
    </row>
    <row r="3510" spans="12:12" x14ac:dyDescent="0.3">
      <c r="L3510">
        <v>1000</v>
      </c>
    </row>
    <row r="3511" spans="12:12" x14ac:dyDescent="0.3">
      <c r="L3511">
        <v>1000</v>
      </c>
    </row>
    <row r="3512" spans="12:12" x14ac:dyDescent="0.3">
      <c r="L3512">
        <v>1000</v>
      </c>
    </row>
    <row r="3513" spans="12:12" x14ac:dyDescent="0.3">
      <c r="L3513">
        <v>1000</v>
      </c>
    </row>
    <row r="3514" spans="12:12" x14ac:dyDescent="0.3">
      <c r="L3514">
        <v>1000</v>
      </c>
    </row>
    <row r="3515" spans="12:12" x14ac:dyDescent="0.3">
      <c r="L3515">
        <v>1000</v>
      </c>
    </row>
    <row r="3516" spans="12:12" x14ac:dyDescent="0.3">
      <c r="L3516">
        <v>1000</v>
      </c>
    </row>
    <row r="3517" spans="12:12" x14ac:dyDescent="0.3">
      <c r="L3517">
        <v>1000</v>
      </c>
    </row>
    <row r="3518" spans="12:12" x14ac:dyDescent="0.3">
      <c r="L3518">
        <v>1000</v>
      </c>
    </row>
    <row r="3519" spans="12:12" x14ac:dyDescent="0.3">
      <c r="L3519">
        <v>1000</v>
      </c>
    </row>
    <row r="3520" spans="12:12" x14ac:dyDescent="0.3">
      <c r="L3520">
        <v>1000</v>
      </c>
    </row>
    <row r="3521" spans="12:12" x14ac:dyDescent="0.3">
      <c r="L3521">
        <v>1000</v>
      </c>
    </row>
    <row r="3522" spans="12:12" x14ac:dyDescent="0.3">
      <c r="L3522">
        <v>1000</v>
      </c>
    </row>
    <row r="3523" spans="12:12" x14ac:dyDescent="0.3">
      <c r="L3523">
        <v>1000</v>
      </c>
    </row>
    <row r="3524" spans="12:12" x14ac:dyDescent="0.3">
      <c r="L3524">
        <v>1000</v>
      </c>
    </row>
    <row r="3525" spans="12:12" x14ac:dyDescent="0.3">
      <c r="L3525">
        <v>1000</v>
      </c>
    </row>
    <row r="3526" spans="12:12" x14ac:dyDescent="0.3">
      <c r="L3526">
        <v>1000</v>
      </c>
    </row>
    <row r="3527" spans="12:12" x14ac:dyDescent="0.3">
      <c r="L3527">
        <v>1000</v>
      </c>
    </row>
    <row r="3528" spans="12:12" x14ac:dyDescent="0.3">
      <c r="L3528">
        <v>1000</v>
      </c>
    </row>
    <row r="3529" spans="12:12" x14ac:dyDescent="0.3">
      <c r="L3529">
        <v>1000</v>
      </c>
    </row>
    <row r="3530" spans="12:12" x14ac:dyDescent="0.3">
      <c r="L3530">
        <v>1000</v>
      </c>
    </row>
    <row r="3531" spans="12:12" x14ac:dyDescent="0.3">
      <c r="L3531">
        <v>1000</v>
      </c>
    </row>
    <row r="3532" spans="12:12" x14ac:dyDescent="0.3">
      <c r="L3532">
        <v>1000</v>
      </c>
    </row>
    <row r="3533" spans="12:12" x14ac:dyDescent="0.3">
      <c r="L3533">
        <v>1000</v>
      </c>
    </row>
    <row r="3534" spans="12:12" x14ac:dyDescent="0.3">
      <c r="L3534">
        <v>1000</v>
      </c>
    </row>
    <row r="3535" spans="12:12" x14ac:dyDescent="0.3">
      <c r="L3535">
        <v>1000</v>
      </c>
    </row>
    <row r="3536" spans="12:12" x14ac:dyDescent="0.3">
      <c r="L3536">
        <v>1000</v>
      </c>
    </row>
    <row r="3537" spans="12:12" x14ac:dyDescent="0.3">
      <c r="L3537">
        <v>1000</v>
      </c>
    </row>
    <row r="3538" spans="12:12" x14ac:dyDescent="0.3">
      <c r="L3538">
        <v>1000</v>
      </c>
    </row>
    <row r="3539" spans="12:12" x14ac:dyDescent="0.3">
      <c r="L3539">
        <v>1000</v>
      </c>
    </row>
    <row r="3540" spans="12:12" x14ac:dyDescent="0.3">
      <c r="L3540">
        <v>1000</v>
      </c>
    </row>
    <row r="3541" spans="12:12" x14ac:dyDescent="0.3">
      <c r="L3541">
        <v>1000</v>
      </c>
    </row>
    <row r="3542" spans="12:12" x14ac:dyDescent="0.3">
      <c r="L3542">
        <v>1000</v>
      </c>
    </row>
    <row r="3543" spans="12:12" x14ac:dyDescent="0.3">
      <c r="L3543">
        <v>1000</v>
      </c>
    </row>
    <row r="3544" spans="12:12" x14ac:dyDescent="0.3">
      <c r="L3544">
        <v>1000</v>
      </c>
    </row>
    <row r="3545" spans="12:12" x14ac:dyDescent="0.3">
      <c r="L3545">
        <v>1000</v>
      </c>
    </row>
    <row r="3546" spans="12:12" x14ac:dyDescent="0.3">
      <c r="L3546">
        <v>1000</v>
      </c>
    </row>
    <row r="3547" spans="12:12" x14ac:dyDescent="0.3">
      <c r="L3547">
        <v>1000</v>
      </c>
    </row>
    <row r="3548" spans="12:12" x14ac:dyDescent="0.3">
      <c r="L3548">
        <v>1000</v>
      </c>
    </row>
    <row r="3549" spans="12:12" x14ac:dyDescent="0.3">
      <c r="L3549">
        <v>1000</v>
      </c>
    </row>
    <row r="3550" spans="12:12" x14ac:dyDescent="0.3">
      <c r="L3550">
        <v>1000</v>
      </c>
    </row>
    <row r="3551" spans="12:12" x14ac:dyDescent="0.3">
      <c r="L3551">
        <v>1000</v>
      </c>
    </row>
    <row r="3552" spans="12:12" x14ac:dyDescent="0.3">
      <c r="L3552">
        <v>1000</v>
      </c>
    </row>
    <row r="3553" spans="12:12" x14ac:dyDescent="0.3">
      <c r="L3553">
        <v>1000</v>
      </c>
    </row>
    <row r="3554" spans="12:12" x14ac:dyDescent="0.3">
      <c r="L3554">
        <v>1000</v>
      </c>
    </row>
    <row r="3555" spans="12:12" x14ac:dyDescent="0.3">
      <c r="L3555">
        <v>1000</v>
      </c>
    </row>
    <row r="3556" spans="12:12" x14ac:dyDescent="0.3">
      <c r="L3556">
        <v>1000</v>
      </c>
    </row>
    <row r="3557" spans="12:12" x14ac:dyDescent="0.3">
      <c r="L3557">
        <v>1000</v>
      </c>
    </row>
    <row r="3558" spans="12:12" x14ac:dyDescent="0.3">
      <c r="L3558">
        <v>1000</v>
      </c>
    </row>
    <row r="3559" spans="12:12" x14ac:dyDescent="0.3">
      <c r="L3559">
        <v>1000</v>
      </c>
    </row>
    <row r="3560" spans="12:12" x14ac:dyDescent="0.3">
      <c r="L3560">
        <v>1000</v>
      </c>
    </row>
    <row r="3561" spans="12:12" x14ac:dyDescent="0.3">
      <c r="L3561">
        <v>1000</v>
      </c>
    </row>
    <row r="3562" spans="12:12" x14ac:dyDescent="0.3">
      <c r="L3562">
        <v>1000</v>
      </c>
    </row>
    <row r="3563" spans="12:12" x14ac:dyDescent="0.3">
      <c r="L3563">
        <v>1000</v>
      </c>
    </row>
    <row r="3564" spans="12:12" x14ac:dyDescent="0.3">
      <c r="L3564">
        <v>1000</v>
      </c>
    </row>
    <row r="3565" spans="12:12" x14ac:dyDescent="0.3">
      <c r="L3565">
        <v>1000</v>
      </c>
    </row>
    <row r="3566" spans="12:12" x14ac:dyDescent="0.3">
      <c r="L3566">
        <v>1000</v>
      </c>
    </row>
    <row r="3567" spans="12:12" x14ac:dyDescent="0.3">
      <c r="L3567">
        <v>1000</v>
      </c>
    </row>
    <row r="3568" spans="12:12" x14ac:dyDescent="0.3">
      <c r="L3568">
        <v>1000</v>
      </c>
    </row>
    <row r="3569" spans="12:12" x14ac:dyDescent="0.3">
      <c r="L3569">
        <v>1000</v>
      </c>
    </row>
    <row r="3570" spans="12:12" x14ac:dyDescent="0.3">
      <c r="L3570">
        <v>1000</v>
      </c>
    </row>
    <row r="3571" spans="12:12" x14ac:dyDescent="0.3">
      <c r="L3571">
        <v>1000</v>
      </c>
    </row>
    <row r="3572" spans="12:12" x14ac:dyDescent="0.3">
      <c r="L3572">
        <v>1000</v>
      </c>
    </row>
    <row r="3573" spans="12:12" x14ac:dyDescent="0.3">
      <c r="L3573">
        <v>1000</v>
      </c>
    </row>
    <row r="3574" spans="12:12" x14ac:dyDescent="0.3">
      <c r="L3574">
        <v>1000</v>
      </c>
    </row>
    <row r="3575" spans="12:12" x14ac:dyDescent="0.3">
      <c r="L3575">
        <v>1000</v>
      </c>
    </row>
    <row r="3576" spans="12:12" x14ac:dyDescent="0.3">
      <c r="L3576">
        <v>1000</v>
      </c>
    </row>
    <row r="3577" spans="12:12" x14ac:dyDescent="0.3">
      <c r="L3577">
        <v>1000</v>
      </c>
    </row>
    <row r="3578" spans="12:12" x14ac:dyDescent="0.3">
      <c r="L3578">
        <v>1000</v>
      </c>
    </row>
    <row r="3579" spans="12:12" x14ac:dyDescent="0.3">
      <c r="L3579">
        <v>1000</v>
      </c>
    </row>
    <row r="3580" spans="12:12" x14ac:dyDescent="0.3">
      <c r="L3580">
        <v>1000</v>
      </c>
    </row>
    <row r="3581" spans="12:12" x14ac:dyDescent="0.3">
      <c r="L3581">
        <v>1000</v>
      </c>
    </row>
    <row r="3582" spans="12:12" x14ac:dyDescent="0.3">
      <c r="L3582">
        <v>1000</v>
      </c>
    </row>
    <row r="3583" spans="12:12" x14ac:dyDescent="0.3">
      <c r="L3583">
        <v>1000</v>
      </c>
    </row>
    <row r="3584" spans="12:12" x14ac:dyDescent="0.3">
      <c r="L3584">
        <v>1000</v>
      </c>
    </row>
    <row r="3585" spans="12:12" x14ac:dyDescent="0.3">
      <c r="L3585">
        <v>1000</v>
      </c>
    </row>
    <row r="3586" spans="12:12" x14ac:dyDescent="0.3">
      <c r="L3586">
        <v>1000</v>
      </c>
    </row>
    <row r="3587" spans="12:12" x14ac:dyDescent="0.3">
      <c r="L3587">
        <v>1000</v>
      </c>
    </row>
    <row r="3588" spans="12:12" x14ac:dyDescent="0.3">
      <c r="L3588">
        <v>1000</v>
      </c>
    </row>
    <row r="3589" spans="12:12" x14ac:dyDescent="0.3">
      <c r="L3589">
        <v>1000</v>
      </c>
    </row>
    <row r="3590" spans="12:12" x14ac:dyDescent="0.3">
      <c r="L3590">
        <v>1000</v>
      </c>
    </row>
    <row r="3591" spans="12:12" x14ac:dyDescent="0.3">
      <c r="L3591">
        <v>1000</v>
      </c>
    </row>
    <row r="3592" spans="12:12" x14ac:dyDescent="0.3">
      <c r="L3592">
        <v>1000</v>
      </c>
    </row>
    <row r="3593" spans="12:12" x14ac:dyDescent="0.3">
      <c r="L3593">
        <v>1000</v>
      </c>
    </row>
    <row r="3594" spans="12:12" x14ac:dyDescent="0.3">
      <c r="L3594">
        <v>1000</v>
      </c>
    </row>
    <row r="3595" spans="12:12" x14ac:dyDescent="0.3">
      <c r="L3595">
        <v>1000</v>
      </c>
    </row>
    <row r="3596" spans="12:12" x14ac:dyDescent="0.3">
      <c r="L3596">
        <v>1000</v>
      </c>
    </row>
    <row r="3597" spans="12:12" x14ac:dyDescent="0.3">
      <c r="L3597">
        <v>1000</v>
      </c>
    </row>
    <row r="3598" spans="12:12" x14ac:dyDescent="0.3">
      <c r="L3598">
        <v>1000</v>
      </c>
    </row>
    <row r="3599" spans="12:12" x14ac:dyDescent="0.3">
      <c r="L3599">
        <v>1000</v>
      </c>
    </row>
    <row r="3600" spans="12:12" x14ac:dyDescent="0.3">
      <c r="L3600">
        <v>1000</v>
      </c>
    </row>
    <row r="3601" spans="12:12" x14ac:dyDescent="0.3">
      <c r="L3601">
        <v>1000</v>
      </c>
    </row>
    <row r="3602" spans="12:12" x14ac:dyDescent="0.3">
      <c r="L3602">
        <v>1000</v>
      </c>
    </row>
    <row r="3603" spans="12:12" x14ac:dyDescent="0.3">
      <c r="L3603">
        <v>1000</v>
      </c>
    </row>
    <row r="3604" spans="12:12" x14ac:dyDescent="0.3">
      <c r="L3604">
        <v>1000</v>
      </c>
    </row>
    <row r="3605" spans="12:12" x14ac:dyDescent="0.3">
      <c r="L3605">
        <v>1000</v>
      </c>
    </row>
    <row r="3606" spans="12:12" x14ac:dyDescent="0.3">
      <c r="L3606">
        <v>1000</v>
      </c>
    </row>
    <row r="3607" spans="12:12" x14ac:dyDescent="0.3">
      <c r="L3607">
        <v>1000</v>
      </c>
    </row>
    <row r="3608" spans="12:12" x14ac:dyDescent="0.3">
      <c r="L3608">
        <v>1000</v>
      </c>
    </row>
    <row r="3609" spans="12:12" x14ac:dyDescent="0.3">
      <c r="L3609">
        <v>1000</v>
      </c>
    </row>
    <row r="3610" spans="12:12" x14ac:dyDescent="0.3">
      <c r="L3610">
        <v>1000</v>
      </c>
    </row>
    <row r="3611" spans="12:12" x14ac:dyDescent="0.3">
      <c r="L3611">
        <v>1000</v>
      </c>
    </row>
    <row r="3612" spans="12:12" x14ac:dyDescent="0.3">
      <c r="L3612">
        <v>1000</v>
      </c>
    </row>
    <row r="3613" spans="12:12" x14ac:dyDescent="0.3">
      <c r="L3613">
        <v>1000</v>
      </c>
    </row>
    <row r="3614" spans="12:12" x14ac:dyDescent="0.3">
      <c r="L3614">
        <v>1000</v>
      </c>
    </row>
    <row r="3615" spans="12:12" x14ac:dyDescent="0.3">
      <c r="L3615">
        <v>1000</v>
      </c>
    </row>
    <row r="3616" spans="12:12" x14ac:dyDescent="0.3">
      <c r="L3616">
        <v>1000</v>
      </c>
    </row>
    <row r="3617" spans="12:12" x14ac:dyDescent="0.3">
      <c r="L3617">
        <v>1000</v>
      </c>
    </row>
    <row r="3618" spans="12:12" x14ac:dyDescent="0.3">
      <c r="L3618">
        <v>1000</v>
      </c>
    </row>
    <row r="3619" spans="12:12" x14ac:dyDescent="0.3">
      <c r="L3619">
        <v>1000</v>
      </c>
    </row>
    <row r="3620" spans="12:12" x14ac:dyDescent="0.3">
      <c r="L3620">
        <v>1000</v>
      </c>
    </row>
    <row r="3621" spans="12:12" x14ac:dyDescent="0.3">
      <c r="L3621">
        <v>1000</v>
      </c>
    </row>
    <row r="3622" spans="12:12" x14ac:dyDescent="0.3">
      <c r="L3622">
        <v>1000</v>
      </c>
    </row>
    <row r="3623" spans="12:12" x14ac:dyDescent="0.3">
      <c r="L3623">
        <v>1000</v>
      </c>
    </row>
    <row r="3624" spans="12:12" x14ac:dyDescent="0.3">
      <c r="L3624">
        <v>1000</v>
      </c>
    </row>
    <row r="3625" spans="12:12" x14ac:dyDescent="0.3">
      <c r="L3625">
        <v>1000</v>
      </c>
    </row>
    <row r="3626" spans="12:12" x14ac:dyDescent="0.3">
      <c r="L3626">
        <v>1000</v>
      </c>
    </row>
    <row r="3627" spans="12:12" x14ac:dyDescent="0.3">
      <c r="L3627">
        <v>1000</v>
      </c>
    </row>
    <row r="3628" spans="12:12" x14ac:dyDescent="0.3">
      <c r="L3628">
        <v>1000</v>
      </c>
    </row>
    <row r="3629" spans="12:12" x14ac:dyDescent="0.3">
      <c r="L3629">
        <v>1000</v>
      </c>
    </row>
    <row r="3630" spans="12:12" x14ac:dyDescent="0.3">
      <c r="L3630">
        <v>1000</v>
      </c>
    </row>
    <row r="3631" spans="12:12" x14ac:dyDescent="0.3">
      <c r="L3631">
        <v>1000</v>
      </c>
    </row>
    <row r="3632" spans="12:12" x14ac:dyDescent="0.3">
      <c r="L3632">
        <v>1000</v>
      </c>
    </row>
    <row r="3633" spans="12:12" x14ac:dyDescent="0.3">
      <c r="L3633">
        <v>1000</v>
      </c>
    </row>
    <row r="3634" spans="12:12" x14ac:dyDescent="0.3">
      <c r="L3634">
        <v>1000</v>
      </c>
    </row>
    <row r="3635" spans="12:12" x14ac:dyDescent="0.3">
      <c r="L3635">
        <v>1000</v>
      </c>
    </row>
    <row r="3636" spans="12:12" x14ac:dyDescent="0.3">
      <c r="L3636">
        <v>1000</v>
      </c>
    </row>
    <row r="3637" spans="12:12" x14ac:dyDescent="0.3">
      <c r="L3637">
        <v>1000</v>
      </c>
    </row>
    <row r="3638" spans="12:12" x14ac:dyDescent="0.3">
      <c r="L3638">
        <v>1000</v>
      </c>
    </row>
    <row r="3639" spans="12:12" x14ac:dyDescent="0.3">
      <c r="L3639">
        <v>1000</v>
      </c>
    </row>
    <row r="3640" spans="12:12" x14ac:dyDescent="0.3">
      <c r="L3640">
        <v>1000</v>
      </c>
    </row>
    <row r="3641" spans="12:12" x14ac:dyDescent="0.3">
      <c r="L3641">
        <v>1000</v>
      </c>
    </row>
    <row r="3642" spans="12:12" x14ac:dyDescent="0.3">
      <c r="L3642">
        <v>1000</v>
      </c>
    </row>
    <row r="3643" spans="12:12" x14ac:dyDescent="0.3">
      <c r="L3643">
        <v>1000</v>
      </c>
    </row>
    <row r="3644" spans="12:12" x14ac:dyDescent="0.3">
      <c r="L3644">
        <v>1000</v>
      </c>
    </row>
    <row r="3645" spans="12:12" x14ac:dyDescent="0.3">
      <c r="L3645">
        <v>1000</v>
      </c>
    </row>
    <row r="3646" spans="12:12" x14ac:dyDescent="0.3">
      <c r="L3646">
        <v>1000</v>
      </c>
    </row>
    <row r="3647" spans="12:12" x14ac:dyDescent="0.3">
      <c r="L3647">
        <v>1000</v>
      </c>
    </row>
    <row r="3648" spans="12:12" x14ac:dyDescent="0.3">
      <c r="L3648">
        <v>1000</v>
      </c>
    </row>
    <row r="3649" spans="12:12" x14ac:dyDescent="0.3">
      <c r="L3649">
        <v>1000</v>
      </c>
    </row>
    <row r="3650" spans="12:12" x14ac:dyDescent="0.3">
      <c r="L3650">
        <v>1000</v>
      </c>
    </row>
    <row r="3651" spans="12:12" x14ac:dyDescent="0.3">
      <c r="L3651">
        <v>1000</v>
      </c>
    </row>
    <row r="3652" spans="12:12" x14ac:dyDescent="0.3">
      <c r="L3652">
        <v>1000</v>
      </c>
    </row>
    <row r="3653" spans="12:12" x14ac:dyDescent="0.3">
      <c r="L3653">
        <v>1000</v>
      </c>
    </row>
    <row r="3654" spans="12:12" x14ac:dyDescent="0.3">
      <c r="L3654">
        <v>1000</v>
      </c>
    </row>
    <row r="3655" spans="12:12" x14ac:dyDescent="0.3">
      <c r="L3655">
        <v>999</v>
      </c>
    </row>
    <row r="3656" spans="12:12" x14ac:dyDescent="0.3">
      <c r="L3656">
        <v>999</v>
      </c>
    </row>
    <row r="3657" spans="12:12" x14ac:dyDescent="0.3">
      <c r="L3657">
        <v>978</v>
      </c>
    </row>
    <row r="3658" spans="12:12" x14ac:dyDescent="0.3">
      <c r="L3658">
        <v>960</v>
      </c>
    </row>
    <row r="3659" spans="12:12" x14ac:dyDescent="0.3">
      <c r="L3659">
        <v>930</v>
      </c>
    </row>
    <row r="3660" spans="12:12" x14ac:dyDescent="0.3">
      <c r="L3660">
        <v>911</v>
      </c>
    </row>
    <row r="3661" spans="12:12" x14ac:dyDescent="0.3">
      <c r="L3661">
        <v>900</v>
      </c>
    </row>
    <row r="3662" spans="12:12" x14ac:dyDescent="0.3">
      <c r="L3662">
        <v>900</v>
      </c>
    </row>
    <row r="3663" spans="12:12" x14ac:dyDescent="0.3">
      <c r="L3663">
        <v>900</v>
      </c>
    </row>
    <row r="3664" spans="12:12" x14ac:dyDescent="0.3">
      <c r="L3664">
        <v>900</v>
      </c>
    </row>
    <row r="3665" spans="12:12" x14ac:dyDescent="0.3">
      <c r="L3665">
        <v>900</v>
      </c>
    </row>
    <row r="3666" spans="12:12" x14ac:dyDescent="0.3">
      <c r="L3666">
        <v>900</v>
      </c>
    </row>
    <row r="3667" spans="12:12" x14ac:dyDescent="0.3">
      <c r="L3667">
        <v>900</v>
      </c>
    </row>
    <row r="3668" spans="12:12" x14ac:dyDescent="0.3">
      <c r="L3668">
        <v>900</v>
      </c>
    </row>
    <row r="3669" spans="12:12" x14ac:dyDescent="0.3">
      <c r="L3669">
        <v>900</v>
      </c>
    </row>
    <row r="3670" spans="12:12" x14ac:dyDescent="0.3">
      <c r="L3670">
        <v>900</v>
      </c>
    </row>
    <row r="3671" spans="12:12" x14ac:dyDescent="0.3">
      <c r="L3671">
        <v>900</v>
      </c>
    </row>
    <row r="3672" spans="12:12" x14ac:dyDescent="0.3">
      <c r="L3672">
        <v>900</v>
      </c>
    </row>
    <row r="3673" spans="12:12" x14ac:dyDescent="0.3">
      <c r="L3673">
        <v>850</v>
      </c>
    </row>
    <row r="3674" spans="12:12" x14ac:dyDescent="0.3">
      <c r="L3674">
        <v>850</v>
      </c>
    </row>
    <row r="3675" spans="12:12" x14ac:dyDescent="0.3">
      <c r="L3675">
        <v>850</v>
      </c>
    </row>
    <row r="3676" spans="12:12" x14ac:dyDescent="0.3">
      <c r="L3676">
        <v>850</v>
      </c>
    </row>
    <row r="3677" spans="12:12" x14ac:dyDescent="0.3">
      <c r="L3677">
        <v>850</v>
      </c>
    </row>
    <row r="3678" spans="12:12" x14ac:dyDescent="0.3">
      <c r="L3678">
        <v>850</v>
      </c>
    </row>
    <row r="3679" spans="12:12" x14ac:dyDescent="0.3">
      <c r="L3679">
        <v>850</v>
      </c>
    </row>
    <row r="3680" spans="12:12" x14ac:dyDescent="0.3">
      <c r="L3680">
        <v>850</v>
      </c>
    </row>
    <row r="3681" spans="12:12" x14ac:dyDescent="0.3">
      <c r="L3681">
        <v>839</v>
      </c>
    </row>
    <row r="3682" spans="12:12" x14ac:dyDescent="0.3">
      <c r="L3682">
        <v>800</v>
      </c>
    </row>
    <row r="3683" spans="12:12" x14ac:dyDescent="0.3">
      <c r="L3683">
        <v>800</v>
      </c>
    </row>
    <row r="3684" spans="12:12" x14ac:dyDescent="0.3">
      <c r="L3684">
        <v>800</v>
      </c>
    </row>
    <row r="3685" spans="12:12" x14ac:dyDescent="0.3">
      <c r="L3685">
        <v>800</v>
      </c>
    </row>
    <row r="3686" spans="12:12" x14ac:dyDescent="0.3">
      <c r="L3686">
        <v>800</v>
      </c>
    </row>
    <row r="3687" spans="12:12" x14ac:dyDescent="0.3">
      <c r="L3687">
        <v>800</v>
      </c>
    </row>
    <row r="3688" spans="12:12" x14ac:dyDescent="0.3">
      <c r="L3688">
        <v>800</v>
      </c>
    </row>
    <row r="3689" spans="12:12" x14ac:dyDescent="0.3">
      <c r="L3689">
        <v>800</v>
      </c>
    </row>
    <row r="3690" spans="12:12" x14ac:dyDescent="0.3">
      <c r="L3690">
        <v>800</v>
      </c>
    </row>
    <row r="3691" spans="12:12" x14ac:dyDescent="0.3">
      <c r="L3691">
        <v>800</v>
      </c>
    </row>
    <row r="3692" spans="12:12" x14ac:dyDescent="0.3">
      <c r="L3692">
        <v>800</v>
      </c>
    </row>
    <row r="3693" spans="12:12" x14ac:dyDescent="0.3">
      <c r="L3693">
        <v>800</v>
      </c>
    </row>
    <row r="3694" spans="12:12" x14ac:dyDescent="0.3">
      <c r="L3694">
        <v>800</v>
      </c>
    </row>
    <row r="3695" spans="12:12" x14ac:dyDescent="0.3">
      <c r="L3695">
        <v>800</v>
      </c>
    </row>
    <row r="3696" spans="12:12" x14ac:dyDescent="0.3">
      <c r="L3696">
        <v>800</v>
      </c>
    </row>
    <row r="3697" spans="12:12" x14ac:dyDescent="0.3">
      <c r="L3697">
        <v>800</v>
      </c>
    </row>
    <row r="3698" spans="12:12" x14ac:dyDescent="0.3">
      <c r="L3698">
        <v>800</v>
      </c>
    </row>
    <row r="3699" spans="12:12" x14ac:dyDescent="0.3">
      <c r="L3699">
        <v>800</v>
      </c>
    </row>
    <row r="3700" spans="12:12" x14ac:dyDescent="0.3">
      <c r="L3700">
        <v>800</v>
      </c>
    </row>
    <row r="3701" spans="12:12" x14ac:dyDescent="0.3">
      <c r="L3701">
        <v>800</v>
      </c>
    </row>
    <row r="3702" spans="12:12" x14ac:dyDescent="0.3">
      <c r="L3702">
        <v>800</v>
      </c>
    </row>
    <row r="3703" spans="12:12" x14ac:dyDescent="0.3">
      <c r="L3703">
        <v>800</v>
      </c>
    </row>
    <row r="3704" spans="12:12" x14ac:dyDescent="0.3">
      <c r="L3704">
        <v>800</v>
      </c>
    </row>
    <row r="3705" spans="12:12" x14ac:dyDescent="0.3">
      <c r="L3705">
        <v>800</v>
      </c>
    </row>
    <row r="3706" spans="12:12" x14ac:dyDescent="0.3">
      <c r="L3706">
        <v>800</v>
      </c>
    </row>
    <row r="3707" spans="12:12" x14ac:dyDescent="0.3">
      <c r="L3707">
        <v>800</v>
      </c>
    </row>
    <row r="3708" spans="12:12" x14ac:dyDescent="0.3">
      <c r="L3708">
        <v>780</v>
      </c>
    </row>
    <row r="3709" spans="12:12" x14ac:dyDescent="0.3">
      <c r="L3709">
        <v>777</v>
      </c>
    </row>
    <row r="3710" spans="12:12" x14ac:dyDescent="0.3">
      <c r="L3710">
        <v>773</v>
      </c>
    </row>
    <row r="3711" spans="12:12" x14ac:dyDescent="0.3">
      <c r="L3711">
        <v>750</v>
      </c>
    </row>
    <row r="3712" spans="12:12" x14ac:dyDescent="0.3">
      <c r="L3712">
        <v>750</v>
      </c>
    </row>
    <row r="3713" spans="12:12" x14ac:dyDescent="0.3">
      <c r="L3713">
        <v>750</v>
      </c>
    </row>
    <row r="3714" spans="12:12" x14ac:dyDescent="0.3">
      <c r="L3714">
        <v>750</v>
      </c>
    </row>
    <row r="3715" spans="12:12" x14ac:dyDescent="0.3">
      <c r="L3715">
        <v>750</v>
      </c>
    </row>
    <row r="3716" spans="12:12" x14ac:dyDescent="0.3">
      <c r="L3716">
        <v>750</v>
      </c>
    </row>
    <row r="3717" spans="12:12" x14ac:dyDescent="0.3">
      <c r="L3717">
        <v>750</v>
      </c>
    </row>
    <row r="3718" spans="12:12" x14ac:dyDescent="0.3">
      <c r="L3718">
        <v>750</v>
      </c>
    </row>
    <row r="3719" spans="12:12" x14ac:dyDescent="0.3">
      <c r="L3719">
        <v>750</v>
      </c>
    </row>
    <row r="3720" spans="12:12" x14ac:dyDescent="0.3">
      <c r="L3720">
        <v>750</v>
      </c>
    </row>
    <row r="3721" spans="12:12" x14ac:dyDescent="0.3">
      <c r="L3721">
        <v>750</v>
      </c>
    </row>
    <row r="3722" spans="12:12" x14ac:dyDescent="0.3">
      <c r="L3722">
        <v>750</v>
      </c>
    </row>
    <row r="3723" spans="12:12" x14ac:dyDescent="0.3">
      <c r="L3723">
        <v>750</v>
      </c>
    </row>
    <row r="3724" spans="12:12" x14ac:dyDescent="0.3">
      <c r="L3724">
        <v>750</v>
      </c>
    </row>
    <row r="3725" spans="12:12" x14ac:dyDescent="0.3">
      <c r="L3725">
        <v>750</v>
      </c>
    </row>
    <row r="3726" spans="12:12" x14ac:dyDescent="0.3">
      <c r="L3726">
        <v>750</v>
      </c>
    </row>
    <row r="3727" spans="12:12" x14ac:dyDescent="0.3">
      <c r="L3727">
        <v>750</v>
      </c>
    </row>
    <row r="3728" spans="12:12" x14ac:dyDescent="0.3">
      <c r="L3728">
        <v>750</v>
      </c>
    </row>
    <row r="3729" spans="12:12" x14ac:dyDescent="0.3">
      <c r="L3729">
        <v>750</v>
      </c>
    </row>
    <row r="3730" spans="12:12" x14ac:dyDescent="0.3">
      <c r="L3730">
        <v>750</v>
      </c>
    </row>
    <row r="3731" spans="12:12" x14ac:dyDescent="0.3">
      <c r="L3731">
        <v>750</v>
      </c>
    </row>
    <row r="3732" spans="12:12" x14ac:dyDescent="0.3">
      <c r="L3732">
        <v>750</v>
      </c>
    </row>
    <row r="3733" spans="12:12" x14ac:dyDescent="0.3">
      <c r="L3733">
        <v>750</v>
      </c>
    </row>
    <row r="3734" spans="12:12" x14ac:dyDescent="0.3">
      <c r="L3734">
        <v>750</v>
      </c>
    </row>
    <row r="3735" spans="12:12" x14ac:dyDescent="0.3">
      <c r="L3735">
        <v>750</v>
      </c>
    </row>
    <row r="3736" spans="12:12" x14ac:dyDescent="0.3">
      <c r="L3736">
        <v>750</v>
      </c>
    </row>
    <row r="3737" spans="12:12" x14ac:dyDescent="0.3">
      <c r="L3737">
        <v>750</v>
      </c>
    </row>
    <row r="3738" spans="12:12" x14ac:dyDescent="0.3">
      <c r="L3738">
        <v>750</v>
      </c>
    </row>
    <row r="3739" spans="12:12" x14ac:dyDescent="0.3">
      <c r="L3739">
        <v>750</v>
      </c>
    </row>
    <row r="3740" spans="12:12" x14ac:dyDescent="0.3">
      <c r="L3740">
        <v>745</v>
      </c>
    </row>
    <row r="3741" spans="12:12" x14ac:dyDescent="0.3">
      <c r="L3741">
        <v>740</v>
      </c>
    </row>
    <row r="3742" spans="12:12" x14ac:dyDescent="0.3">
      <c r="L3742">
        <v>700</v>
      </c>
    </row>
    <row r="3743" spans="12:12" x14ac:dyDescent="0.3">
      <c r="L3743">
        <v>700</v>
      </c>
    </row>
    <row r="3744" spans="12:12" x14ac:dyDescent="0.3">
      <c r="L3744">
        <v>700</v>
      </c>
    </row>
    <row r="3745" spans="12:12" x14ac:dyDescent="0.3">
      <c r="L3745">
        <v>700</v>
      </c>
    </row>
    <row r="3746" spans="12:12" x14ac:dyDescent="0.3">
      <c r="L3746">
        <v>700</v>
      </c>
    </row>
    <row r="3747" spans="12:12" x14ac:dyDescent="0.3">
      <c r="L3747">
        <v>700</v>
      </c>
    </row>
    <row r="3748" spans="12:12" x14ac:dyDescent="0.3">
      <c r="L3748">
        <v>700</v>
      </c>
    </row>
    <row r="3749" spans="12:12" x14ac:dyDescent="0.3">
      <c r="L3749">
        <v>700</v>
      </c>
    </row>
    <row r="3750" spans="12:12" x14ac:dyDescent="0.3">
      <c r="L3750">
        <v>700</v>
      </c>
    </row>
    <row r="3751" spans="12:12" x14ac:dyDescent="0.3">
      <c r="L3751">
        <v>700</v>
      </c>
    </row>
    <row r="3752" spans="12:12" x14ac:dyDescent="0.3">
      <c r="L3752">
        <v>700</v>
      </c>
    </row>
    <row r="3753" spans="12:12" x14ac:dyDescent="0.3">
      <c r="L3753">
        <v>700</v>
      </c>
    </row>
    <row r="3754" spans="12:12" x14ac:dyDescent="0.3">
      <c r="L3754">
        <v>700</v>
      </c>
    </row>
    <row r="3755" spans="12:12" x14ac:dyDescent="0.3">
      <c r="L3755">
        <v>700</v>
      </c>
    </row>
    <row r="3756" spans="12:12" x14ac:dyDescent="0.3">
      <c r="L3756">
        <v>700</v>
      </c>
    </row>
    <row r="3757" spans="12:12" x14ac:dyDescent="0.3">
      <c r="L3757">
        <v>700</v>
      </c>
    </row>
    <row r="3758" spans="12:12" x14ac:dyDescent="0.3">
      <c r="L3758">
        <v>700</v>
      </c>
    </row>
    <row r="3759" spans="12:12" x14ac:dyDescent="0.3">
      <c r="L3759">
        <v>700</v>
      </c>
    </row>
    <row r="3760" spans="12:12" x14ac:dyDescent="0.3">
      <c r="L3760">
        <v>700</v>
      </c>
    </row>
    <row r="3761" spans="12:12" x14ac:dyDescent="0.3">
      <c r="L3761">
        <v>700</v>
      </c>
    </row>
    <row r="3762" spans="12:12" x14ac:dyDescent="0.3">
      <c r="L3762">
        <v>678</v>
      </c>
    </row>
    <row r="3763" spans="12:12" x14ac:dyDescent="0.3">
      <c r="L3763">
        <v>675</v>
      </c>
    </row>
    <row r="3764" spans="12:12" x14ac:dyDescent="0.3">
      <c r="L3764">
        <v>666</v>
      </c>
    </row>
    <row r="3765" spans="12:12" x14ac:dyDescent="0.3">
      <c r="L3765">
        <v>660</v>
      </c>
    </row>
    <row r="3766" spans="12:12" x14ac:dyDescent="0.3">
      <c r="L3766">
        <v>650</v>
      </c>
    </row>
    <row r="3767" spans="12:12" x14ac:dyDescent="0.3">
      <c r="L3767">
        <v>650</v>
      </c>
    </row>
    <row r="3768" spans="12:12" x14ac:dyDescent="0.3">
      <c r="L3768">
        <v>650</v>
      </c>
    </row>
    <row r="3769" spans="12:12" x14ac:dyDescent="0.3">
      <c r="L3769">
        <v>650</v>
      </c>
    </row>
    <row r="3770" spans="12:12" x14ac:dyDescent="0.3">
      <c r="L3770">
        <v>650</v>
      </c>
    </row>
    <row r="3771" spans="12:12" x14ac:dyDescent="0.3">
      <c r="L3771">
        <v>650</v>
      </c>
    </row>
    <row r="3772" spans="12:12" x14ac:dyDescent="0.3">
      <c r="L3772">
        <v>650</v>
      </c>
    </row>
    <row r="3773" spans="12:12" x14ac:dyDescent="0.3">
      <c r="L3773">
        <v>620</v>
      </c>
    </row>
    <row r="3774" spans="12:12" x14ac:dyDescent="0.3">
      <c r="L3774">
        <v>620</v>
      </c>
    </row>
    <row r="3775" spans="12:12" x14ac:dyDescent="0.3">
      <c r="L3775">
        <v>600</v>
      </c>
    </row>
    <row r="3776" spans="12:12" x14ac:dyDescent="0.3">
      <c r="L3776">
        <v>600</v>
      </c>
    </row>
    <row r="3777" spans="12:12" x14ac:dyDescent="0.3">
      <c r="L3777">
        <v>600</v>
      </c>
    </row>
    <row r="3778" spans="12:12" x14ac:dyDescent="0.3">
      <c r="L3778">
        <v>600</v>
      </c>
    </row>
    <row r="3779" spans="12:12" x14ac:dyDescent="0.3">
      <c r="L3779">
        <v>600</v>
      </c>
    </row>
    <row r="3780" spans="12:12" x14ac:dyDescent="0.3">
      <c r="L3780">
        <v>600</v>
      </c>
    </row>
    <row r="3781" spans="12:12" x14ac:dyDescent="0.3">
      <c r="L3781">
        <v>600</v>
      </c>
    </row>
    <row r="3782" spans="12:12" x14ac:dyDescent="0.3">
      <c r="L3782">
        <v>600</v>
      </c>
    </row>
    <row r="3783" spans="12:12" x14ac:dyDescent="0.3">
      <c r="L3783">
        <v>600</v>
      </c>
    </row>
    <row r="3784" spans="12:12" x14ac:dyDescent="0.3">
      <c r="L3784">
        <v>600</v>
      </c>
    </row>
    <row r="3785" spans="12:12" x14ac:dyDescent="0.3">
      <c r="L3785">
        <v>600</v>
      </c>
    </row>
    <row r="3786" spans="12:12" x14ac:dyDescent="0.3">
      <c r="L3786">
        <v>600</v>
      </c>
    </row>
    <row r="3787" spans="12:12" x14ac:dyDescent="0.3">
      <c r="L3787">
        <v>600</v>
      </c>
    </row>
    <row r="3788" spans="12:12" x14ac:dyDescent="0.3">
      <c r="L3788">
        <v>600</v>
      </c>
    </row>
    <row r="3789" spans="12:12" x14ac:dyDescent="0.3">
      <c r="L3789">
        <v>600</v>
      </c>
    </row>
    <row r="3790" spans="12:12" x14ac:dyDescent="0.3">
      <c r="L3790">
        <v>600</v>
      </c>
    </row>
    <row r="3791" spans="12:12" x14ac:dyDescent="0.3">
      <c r="L3791">
        <v>600</v>
      </c>
    </row>
    <row r="3792" spans="12:12" x14ac:dyDescent="0.3">
      <c r="L3792">
        <v>600</v>
      </c>
    </row>
    <row r="3793" spans="12:12" x14ac:dyDescent="0.3">
      <c r="L3793">
        <v>600</v>
      </c>
    </row>
    <row r="3794" spans="12:12" x14ac:dyDescent="0.3">
      <c r="L3794">
        <v>600</v>
      </c>
    </row>
    <row r="3795" spans="12:12" x14ac:dyDescent="0.3">
      <c r="L3795">
        <v>600</v>
      </c>
    </row>
    <row r="3796" spans="12:12" x14ac:dyDescent="0.3">
      <c r="L3796">
        <v>600</v>
      </c>
    </row>
    <row r="3797" spans="12:12" x14ac:dyDescent="0.3">
      <c r="L3797">
        <v>600</v>
      </c>
    </row>
    <row r="3798" spans="12:12" x14ac:dyDescent="0.3">
      <c r="L3798">
        <v>600</v>
      </c>
    </row>
    <row r="3799" spans="12:12" x14ac:dyDescent="0.3">
      <c r="L3799">
        <v>600</v>
      </c>
    </row>
    <row r="3800" spans="12:12" x14ac:dyDescent="0.3">
      <c r="L3800">
        <v>600</v>
      </c>
    </row>
    <row r="3801" spans="12:12" x14ac:dyDescent="0.3">
      <c r="L3801">
        <v>600</v>
      </c>
    </row>
    <row r="3802" spans="12:12" x14ac:dyDescent="0.3">
      <c r="L3802">
        <v>600</v>
      </c>
    </row>
    <row r="3803" spans="12:12" x14ac:dyDescent="0.3">
      <c r="L3803">
        <v>600</v>
      </c>
    </row>
    <row r="3804" spans="12:12" x14ac:dyDescent="0.3">
      <c r="L3804">
        <v>600</v>
      </c>
    </row>
    <row r="3805" spans="12:12" x14ac:dyDescent="0.3">
      <c r="L3805">
        <v>600</v>
      </c>
    </row>
    <row r="3806" spans="12:12" x14ac:dyDescent="0.3">
      <c r="L3806">
        <v>600</v>
      </c>
    </row>
    <row r="3807" spans="12:12" x14ac:dyDescent="0.3">
      <c r="L3807">
        <v>600</v>
      </c>
    </row>
    <row r="3808" spans="12:12" x14ac:dyDescent="0.3">
      <c r="L3808">
        <v>575</v>
      </c>
    </row>
    <row r="3809" spans="12:12" x14ac:dyDescent="0.3">
      <c r="L3809">
        <v>550</v>
      </c>
    </row>
    <row r="3810" spans="12:12" x14ac:dyDescent="0.3">
      <c r="L3810">
        <v>550</v>
      </c>
    </row>
    <row r="3811" spans="12:12" x14ac:dyDescent="0.3">
      <c r="L3811">
        <v>550</v>
      </c>
    </row>
    <row r="3812" spans="12:12" x14ac:dyDescent="0.3">
      <c r="L3812">
        <v>550</v>
      </c>
    </row>
    <row r="3813" spans="12:12" x14ac:dyDescent="0.3">
      <c r="L3813">
        <v>550</v>
      </c>
    </row>
    <row r="3814" spans="12:12" x14ac:dyDescent="0.3">
      <c r="L3814">
        <v>550</v>
      </c>
    </row>
    <row r="3815" spans="12:12" x14ac:dyDescent="0.3">
      <c r="L3815">
        <v>550</v>
      </c>
    </row>
    <row r="3816" spans="12:12" x14ac:dyDescent="0.3">
      <c r="L3816">
        <v>550</v>
      </c>
    </row>
    <row r="3817" spans="12:12" x14ac:dyDescent="0.3">
      <c r="L3817">
        <v>550</v>
      </c>
    </row>
    <row r="3818" spans="12:12" x14ac:dyDescent="0.3">
      <c r="L3818">
        <v>550</v>
      </c>
    </row>
    <row r="3819" spans="12:12" x14ac:dyDescent="0.3">
      <c r="L3819">
        <v>530</v>
      </c>
    </row>
    <row r="3820" spans="12:12" x14ac:dyDescent="0.3">
      <c r="L3820">
        <v>525</v>
      </c>
    </row>
    <row r="3821" spans="12:12" x14ac:dyDescent="0.3">
      <c r="L3821">
        <v>516</v>
      </c>
    </row>
    <row r="3822" spans="12:12" x14ac:dyDescent="0.3">
      <c r="L3822">
        <v>515</v>
      </c>
    </row>
    <row r="3823" spans="12:12" x14ac:dyDescent="0.3">
      <c r="L3823">
        <v>512</v>
      </c>
    </row>
    <row r="3824" spans="12:12" x14ac:dyDescent="0.3">
      <c r="L3824">
        <v>500</v>
      </c>
    </row>
    <row r="3825" spans="12:12" x14ac:dyDescent="0.3">
      <c r="L3825">
        <v>500</v>
      </c>
    </row>
    <row r="3826" spans="12:12" x14ac:dyDescent="0.3">
      <c r="L3826">
        <v>500</v>
      </c>
    </row>
    <row r="3827" spans="12:12" x14ac:dyDescent="0.3">
      <c r="L3827">
        <v>500</v>
      </c>
    </row>
    <row r="3828" spans="12:12" x14ac:dyDescent="0.3">
      <c r="L3828">
        <v>500</v>
      </c>
    </row>
    <row r="3829" spans="12:12" x14ac:dyDescent="0.3">
      <c r="L3829">
        <v>500</v>
      </c>
    </row>
    <row r="3830" spans="12:12" x14ac:dyDescent="0.3">
      <c r="L3830">
        <v>500</v>
      </c>
    </row>
    <row r="3831" spans="12:12" x14ac:dyDescent="0.3">
      <c r="L3831">
        <v>500</v>
      </c>
    </row>
    <row r="3832" spans="12:12" x14ac:dyDescent="0.3">
      <c r="L3832">
        <v>500</v>
      </c>
    </row>
    <row r="3833" spans="12:12" x14ac:dyDescent="0.3">
      <c r="L3833">
        <v>500</v>
      </c>
    </row>
    <row r="3834" spans="12:12" x14ac:dyDescent="0.3">
      <c r="L3834">
        <v>500</v>
      </c>
    </row>
    <row r="3835" spans="12:12" x14ac:dyDescent="0.3">
      <c r="L3835">
        <v>500</v>
      </c>
    </row>
    <row r="3836" spans="12:12" x14ac:dyDescent="0.3">
      <c r="L3836">
        <v>500</v>
      </c>
    </row>
    <row r="3837" spans="12:12" x14ac:dyDescent="0.3">
      <c r="L3837">
        <v>500</v>
      </c>
    </row>
    <row r="3838" spans="12:12" x14ac:dyDescent="0.3">
      <c r="L3838">
        <v>500</v>
      </c>
    </row>
    <row r="3839" spans="12:12" x14ac:dyDescent="0.3">
      <c r="L3839">
        <v>500</v>
      </c>
    </row>
    <row r="3840" spans="12:12" x14ac:dyDescent="0.3">
      <c r="L3840">
        <v>500</v>
      </c>
    </row>
    <row r="3841" spans="12:12" x14ac:dyDescent="0.3">
      <c r="L3841">
        <v>500</v>
      </c>
    </row>
    <row r="3842" spans="12:12" x14ac:dyDescent="0.3">
      <c r="L3842">
        <v>500</v>
      </c>
    </row>
    <row r="3843" spans="12:12" x14ac:dyDescent="0.3">
      <c r="L3843">
        <v>500</v>
      </c>
    </row>
    <row r="3844" spans="12:12" x14ac:dyDescent="0.3">
      <c r="L3844">
        <v>500</v>
      </c>
    </row>
    <row r="3845" spans="12:12" x14ac:dyDescent="0.3">
      <c r="L3845">
        <v>500</v>
      </c>
    </row>
    <row r="3846" spans="12:12" x14ac:dyDescent="0.3">
      <c r="L3846">
        <v>500</v>
      </c>
    </row>
    <row r="3847" spans="12:12" x14ac:dyDescent="0.3">
      <c r="L3847">
        <v>500</v>
      </c>
    </row>
    <row r="3848" spans="12:12" x14ac:dyDescent="0.3">
      <c r="L3848">
        <v>500</v>
      </c>
    </row>
    <row r="3849" spans="12:12" x14ac:dyDescent="0.3">
      <c r="L3849">
        <v>500</v>
      </c>
    </row>
    <row r="3850" spans="12:12" x14ac:dyDescent="0.3">
      <c r="L3850">
        <v>500</v>
      </c>
    </row>
    <row r="3851" spans="12:12" x14ac:dyDescent="0.3">
      <c r="L3851">
        <v>500</v>
      </c>
    </row>
    <row r="3852" spans="12:12" x14ac:dyDescent="0.3">
      <c r="L3852">
        <v>500</v>
      </c>
    </row>
    <row r="3853" spans="12:12" x14ac:dyDescent="0.3">
      <c r="L3853">
        <v>500</v>
      </c>
    </row>
    <row r="3854" spans="12:12" x14ac:dyDescent="0.3">
      <c r="L3854">
        <v>500</v>
      </c>
    </row>
    <row r="3855" spans="12:12" x14ac:dyDescent="0.3">
      <c r="L3855">
        <v>500</v>
      </c>
    </row>
    <row r="3856" spans="12:12" x14ac:dyDescent="0.3">
      <c r="L3856">
        <v>500</v>
      </c>
    </row>
    <row r="3857" spans="12:12" x14ac:dyDescent="0.3">
      <c r="L3857">
        <v>500</v>
      </c>
    </row>
    <row r="3858" spans="12:12" x14ac:dyDescent="0.3">
      <c r="L3858">
        <v>500</v>
      </c>
    </row>
    <row r="3859" spans="12:12" x14ac:dyDescent="0.3">
      <c r="L3859">
        <v>500</v>
      </c>
    </row>
    <row r="3860" spans="12:12" x14ac:dyDescent="0.3">
      <c r="L3860">
        <v>500</v>
      </c>
    </row>
    <row r="3861" spans="12:12" x14ac:dyDescent="0.3">
      <c r="L3861">
        <v>500</v>
      </c>
    </row>
    <row r="3862" spans="12:12" x14ac:dyDescent="0.3">
      <c r="L3862">
        <v>500</v>
      </c>
    </row>
    <row r="3863" spans="12:12" x14ac:dyDescent="0.3">
      <c r="L3863">
        <v>500</v>
      </c>
    </row>
    <row r="3864" spans="12:12" x14ac:dyDescent="0.3">
      <c r="L3864">
        <v>500</v>
      </c>
    </row>
    <row r="3865" spans="12:12" x14ac:dyDescent="0.3">
      <c r="L3865">
        <v>500</v>
      </c>
    </row>
    <row r="3866" spans="12:12" x14ac:dyDescent="0.3">
      <c r="L3866">
        <v>500</v>
      </c>
    </row>
    <row r="3867" spans="12:12" x14ac:dyDescent="0.3">
      <c r="L3867">
        <v>500</v>
      </c>
    </row>
    <row r="3868" spans="12:12" x14ac:dyDescent="0.3">
      <c r="L3868">
        <v>500</v>
      </c>
    </row>
    <row r="3869" spans="12:12" x14ac:dyDescent="0.3">
      <c r="L3869">
        <v>500</v>
      </c>
    </row>
    <row r="3870" spans="12:12" x14ac:dyDescent="0.3">
      <c r="L3870">
        <v>500</v>
      </c>
    </row>
    <row r="3871" spans="12:12" x14ac:dyDescent="0.3">
      <c r="L3871">
        <v>500</v>
      </c>
    </row>
    <row r="3872" spans="12:12" x14ac:dyDescent="0.3">
      <c r="L3872">
        <v>500</v>
      </c>
    </row>
    <row r="3873" spans="12:12" x14ac:dyDescent="0.3">
      <c r="L3873">
        <v>500</v>
      </c>
    </row>
    <row r="3874" spans="12:12" x14ac:dyDescent="0.3">
      <c r="L3874">
        <v>500</v>
      </c>
    </row>
    <row r="3875" spans="12:12" x14ac:dyDescent="0.3">
      <c r="L3875">
        <v>500</v>
      </c>
    </row>
    <row r="3876" spans="12:12" x14ac:dyDescent="0.3">
      <c r="L3876">
        <v>500</v>
      </c>
    </row>
    <row r="3877" spans="12:12" x14ac:dyDescent="0.3">
      <c r="L3877">
        <v>500</v>
      </c>
    </row>
    <row r="3878" spans="12:12" x14ac:dyDescent="0.3">
      <c r="L3878">
        <v>500</v>
      </c>
    </row>
    <row r="3879" spans="12:12" x14ac:dyDescent="0.3">
      <c r="L3879">
        <v>500</v>
      </c>
    </row>
    <row r="3880" spans="12:12" x14ac:dyDescent="0.3">
      <c r="L3880">
        <v>500</v>
      </c>
    </row>
    <row r="3881" spans="12:12" x14ac:dyDescent="0.3">
      <c r="L3881">
        <v>500</v>
      </c>
    </row>
    <row r="3882" spans="12:12" x14ac:dyDescent="0.3">
      <c r="L3882">
        <v>500</v>
      </c>
    </row>
    <row r="3883" spans="12:12" x14ac:dyDescent="0.3">
      <c r="L3883">
        <v>500</v>
      </c>
    </row>
    <row r="3884" spans="12:12" x14ac:dyDescent="0.3">
      <c r="L3884">
        <v>500</v>
      </c>
    </row>
    <row r="3885" spans="12:12" x14ac:dyDescent="0.3">
      <c r="L3885">
        <v>500</v>
      </c>
    </row>
    <row r="3886" spans="12:12" x14ac:dyDescent="0.3">
      <c r="L3886">
        <v>500</v>
      </c>
    </row>
    <row r="3887" spans="12:12" x14ac:dyDescent="0.3">
      <c r="L3887">
        <v>500</v>
      </c>
    </row>
    <row r="3888" spans="12:12" x14ac:dyDescent="0.3">
      <c r="L3888">
        <v>500</v>
      </c>
    </row>
    <row r="3889" spans="12:12" x14ac:dyDescent="0.3">
      <c r="L3889">
        <v>500</v>
      </c>
    </row>
    <row r="3890" spans="12:12" x14ac:dyDescent="0.3">
      <c r="L3890">
        <v>500</v>
      </c>
    </row>
    <row r="3891" spans="12:12" x14ac:dyDescent="0.3">
      <c r="L3891">
        <v>500</v>
      </c>
    </row>
    <row r="3892" spans="12:12" x14ac:dyDescent="0.3">
      <c r="L3892">
        <v>500</v>
      </c>
    </row>
    <row r="3893" spans="12:12" x14ac:dyDescent="0.3">
      <c r="L3893">
        <v>500</v>
      </c>
    </row>
    <row r="3894" spans="12:12" x14ac:dyDescent="0.3">
      <c r="L3894">
        <v>500</v>
      </c>
    </row>
    <row r="3895" spans="12:12" x14ac:dyDescent="0.3">
      <c r="L3895">
        <v>500</v>
      </c>
    </row>
    <row r="3896" spans="12:12" x14ac:dyDescent="0.3">
      <c r="L3896">
        <v>500</v>
      </c>
    </row>
    <row r="3897" spans="12:12" x14ac:dyDescent="0.3">
      <c r="L3897">
        <v>500</v>
      </c>
    </row>
    <row r="3898" spans="12:12" x14ac:dyDescent="0.3">
      <c r="L3898">
        <v>500</v>
      </c>
    </row>
    <row r="3899" spans="12:12" x14ac:dyDescent="0.3">
      <c r="L3899">
        <v>500</v>
      </c>
    </row>
    <row r="3900" spans="12:12" x14ac:dyDescent="0.3">
      <c r="L3900">
        <v>500</v>
      </c>
    </row>
    <row r="3901" spans="12:12" x14ac:dyDescent="0.3">
      <c r="L3901">
        <v>500</v>
      </c>
    </row>
    <row r="3902" spans="12:12" x14ac:dyDescent="0.3">
      <c r="L3902">
        <v>500</v>
      </c>
    </row>
    <row r="3903" spans="12:12" x14ac:dyDescent="0.3">
      <c r="L3903">
        <v>500</v>
      </c>
    </row>
    <row r="3904" spans="12:12" x14ac:dyDescent="0.3">
      <c r="L3904">
        <v>500</v>
      </c>
    </row>
    <row r="3905" spans="12:12" x14ac:dyDescent="0.3">
      <c r="L3905">
        <v>500</v>
      </c>
    </row>
    <row r="3906" spans="12:12" x14ac:dyDescent="0.3">
      <c r="L3906">
        <v>500</v>
      </c>
    </row>
    <row r="3907" spans="12:12" x14ac:dyDescent="0.3">
      <c r="L3907">
        <v>500</v>
      </c>
    </row>
    <row r="3908" spans="12:12" x14ac:dyDescent="0.3">
      <c r="L3908">
        <v>500</v>
      </c>
    </row>
    <row r="3909" spans="12:12" x14ac:dyDescent="0.3">
      <c r="L3909">
        <v>500</v>
      </c>
    </row>
    <row r="3910" spans="12:12" x14ac:dyDescent="0.3">
      <c r="L3910">
        <v>500</v>
      </c>
    </row>
    <row r="3911" spans="12:12" x14ac:dyDescent="0.3">
      <c r="L3911">
        <v>500</v>
      </c>
    </row>
    <row r="3912" spans="12:12" x14ac:dyDescent="0.3">
      <c r="L3912">
        <v>500</v>
      </c>
    </row>
    <row r="3913" spans="12:12" x14ac:dyDescent="0.3">
      <c r="L3913">
        <v>500</v>
      </c>
    </row>
    <row r="3914" spans="12:12" x14ac:dyDescent="0.3">
      <c r="L3914">
        <v>500</v>
      </c>
    </row>
    <row r="3915" spans="12:12" x14ac:dyDescent="0.3">
      <c r="L3915">
        <v>500</v>
      </c>
    </row>
    <row r="3916" spans="12:12" x14ac:dyDescent="0.3">
      <c r="L3916">
        <v>500</v>
      </c>
    </row>
    <row r="3917" spans="12:12" x14ac:dyDescent="0.3">
      <c r="L3917">
        <v>500</v>
      </c>
    </row>
    <row r="3918" spans="12:12" x14ac:dyDescent="0.3">
      <c r="L3918">
        <v>500</v>
      </c>
    </row>
    <row r="3919" spans="12:12" x14ac:dyDescent="0.3">
      <c r="L3919">
        <v>500</v>
      </c>
    </row>
    <row r="3920" spans="12:12" x14ac:dyDescent="0.3">
      <c r="L3920">
        <v>500</v>
      </c>
    </row>
    <row r="3921" spans="12:12" x14ac:dyDescent="0.3">
      <c r="L3921">
        <v>500</v>
      </c>
    </row>
    <row r="3922" spans="12:12" x14ac:dyDescent="0.3">
      <c r="L3922">
        <v>500</v>
      </c>
    </row>
    <row r="3923" spans="12:12" x14ac:dyDescent="0.3">
      <c r="L3923">
        <v>500</v>
      </c>
    </row>
    <row r="3924" spans="12:12" x14ac:dyDescent="0.3">
      <c r="L3924">
        <v>500</v>
      </c>
    </row>
    <row r="3925" spans="12:12" x14ac:dyDescent="0.3">
      <c r="L3925">
        <v>500</v>
      </c>
    </row>
    <row r="3926" spans="12:12" x14ac:dyDescent="0.3">
      <c r="L3926">
        <v>500</v>
      </c>
    </row>
    <row r="3927" spans="12:12" x14ac:dyDescent="0.3">
      <c r="L3927">
        <v>500</v>
      </c>
    </row>
    <row r="3928" spans="12:12" x14ac:dyDescent="0.3">
      <c r="L3928">
        <v>500</v>
      </c>
    </row>
    <row r="3929" spans="12:12" x14ac:dyDescent="0.3">
      <c r="L3929">
        <v>500</v>
      </c>
    </row>
    <row r="3930" spans="12:12" x14ac:dyDescent="0.3">
      <c r="L3930">
        <v>500</v>
      </c>
    </row>
    <row r="3931" spans="12:12" x14ac:dyDescent="0.3">
      <c r="L3931">
        <v>500</v>
      </c>
    </row>
    <row r="3932" spans="12:12" x14ac:dyDescent="0.3">
      <c r="L3932">
        <v>500</v>
      </c>
    </row>
    <row r="3933" spans="12:12" x14ac:dyDescent="0.3">
      <c r="L3933">
        <v>500</v>
      </c>
    </row>
    <row r="3934" spans="12:12" x14ac:dyDescent="0.3">
      <c r="L3934">
        <v>500</v>
      </c>
    </row>
    <row r="3935" spans="12:12" x14ac:dyDescent="0.3">
      <c r="L3935">
        <v>500</v>
      </c>
    </row>
    <row r="3936" spans="12:12" x14ac:dyDescent="0.3">
      <c r="L3936">
        <v>500</v>
      </c>
    </row>
    <row r="3937" spans="12:12" x14ac:dyDescent="0.3">
      <c r="L3937">
        <v>500</v>
      </c>
    </row>
    <row r="3938" spans="12:12" x14ac:dyDescent="0.3">
      <c r="L3938">
        <v>500</v>
      </c>
    </row>
    <row r="3939" spans="12:12" x14ac:dyDescent="0.3">
      <c r="L3939">
        <v>500</v>
      </c>
    </row>
    <row r="3940" spans="12:12" x14ac:dyDescent="0.3">
      <c r="L3940">
        <v>500</v>
      </c>
    </row>
    <row r="3941" spans="12:12" x14ac:dyDescent="0.3">
      <c r="L3941">
        <v>500</v>
      </c>
    </row>
    <row r="3942" spans="12:12" x14ac:dyDescent="0.3">
      <c r="L3942">
        <v>500</v>
      </c>
    </row>
    <row r="3943" spans="12:12" x14ac:dyDescent="0.3">
      <c r="L3943">
        <v>495</v>
      </c>
    </row>
    <row r="3944" spans="12:12" x14ac:dyDescent="0.3">
      <c r="L3944">
        <v>480</v>
      </c>
    </row>
    <row r="3945" spans="12:12" x14ac:dyDescent="0.3">
      <c r="L3945">
        <v>451</v>
      </c>
    </row>
    <row r="3946" spans="12:12" x14ac:dyDescent="0.3">
      <c r="L3946">
        <v>450</v>
      </c>
    </row>
    <row r="3947" spans="12:12" x14ac:dyDescent="0.3">
      <c r="L3947">
        <v>450</v>
      </c>
    </row>
    <row r="3948" spans="12:12" x14ac:dyDescent="0.3">
      <c r="L3948">
        <v>450</v>
      </c>
    </row>
    <row r="3949" spans="12:12" x14ac:dyDescent="0.3">
      <c r="L3949">
        <v>450</v>
      </c>
    </row>
    <row r="3950" spans="12:12" x14ac:dyDescent="0.3">
      <c r="L3950">
        <v>450</v>
      </c>
    </row>
    <row r="3951" spans="12:12" x14ac:dyDescent="0.3">
      <c r="L3951">
        <v>420</v>
      </c>
    </row>
    <row r="3952" spans="12:12" x14ac:dyDescent="0.3">
      <c r="L3952">
        <v>420</v>
      </c>
    </row>
    <row r="3953" spans="12:12" x14ac:dyDescent="0.3">
      <c r="L3953">
        <v>400</v>
      </c>
    </row>
    <row r="3954" spans="12:12" x14ac:dyDescent="0.3">
      <c r="L3954">
        <v>400</v>
      </c>
    </row>
    <row r="3955" spans="12:12" x14ac:dyDescent="0.3">
      <c r="L3955">
        <v>400</v>
      </c>
    </row>
    <row r="3956" spans="12:12" x14ac:dyDescent="0.3">
      <c r="L3956">
        <v>400</v>
      </c>
    </row>
    <row r="3957" spans="12:12" x14ac:dyDescent="0.3">
      <c r="L3957">
        <v>400</v>
      </c>
    </row>
    <row r="3958" spans="12:12" x14ac:dyDescent="0.3">
      <c r="L3958">
        <v>400</v>
      </c>
    </row>
    <row r="3959" spans="12:12" x14ac:dyDescent="0.3">
      <c r="L3959">
        <v>400</v>
      </c>
    </row>
    <row r="3960" spans="12:12" x14ac:dyDescent="0.3">
      <c r="L3960">
        <v>400</v>
      </c>
    </row>
    <row r="3961" spans="12:12" x14ac:dyDescent="0.3">
      <c r="L3961">
        <v>400</v>
      </c>
    </row>
    <row r="3962" spans="12:12" x14ac:dyDescent="0.3">
      <c r="L3962">
        <v>400</v>
      </c>
    </row>
    <row r="3963" spans="12:12" x14ac:dyDescent="0.3">
      <c r="L3963">
        <v>400</v>
      </c>
    </row>
    <row r="3964" spans="12:12" x14ac:dyDescent="0.3">
      <c r="L3964">
        <v>400</v>
      </c>
    </row>
    <row r="3965" spans="12:12" x14ac:dyDescent="0.3">
      <c r="L3965">
        <v>400</v>
      </c>
    </row>
    <row r="3966" spans="12:12" x14ac:dyDescent="0.3">
      <c r="L3966">
        <v>400</v>
      </c>
    </row>
    <row r="3967" spans="12:12" x14ac:dyDescent="0.3">
      <c r="L3967">
        <v>400</v>
      </c>
    </row>
    <row r="3968" spans="12:12" x14ac:dyDescent="0.3">
      <c r="L3968">
        <v>400</v>
      </c>
    </row>
    <row r="3969" spans="12:12" x14ac:dyDescent="0.3">
      <c r="L3969">
        <v>400</v>
      </c>
    </row>
    <row r="3970" spans="12:12" x14ac:dyDescent="0.3">
      <c r="L3970">
        <v>400</v>
      </c>
    </row>
    <row r="3971" spans="12:12" x14ac:dyDescent="0.3">
      <c r="L3971">
        <v>350</v>
      </c>
    </row>
    <row r="3972" spans="12:12" x14ac:dyDescent="0.3">
      <c r="L3972">
        <v>350</v>
      </c>
    </row>
    <row r="3973" spans="12:12" x14ac:dyDescent="0.3">
      <c r="L3973">
        <v>350</v>
      </c>
    </row>
    <row r="3974" spans="12:12" x14ac:dyDescent="0.3">
      <c r="L3974">
        <v>350</v>
      </c>
    </row>
    <row r="3975" spans="12:12" x14ac:dyDescent="0.3">
      <c r="L3975">
        <v>350</v>
      </c>
    </row>
    <row r="3976" spans="12:12" x14ac:dyDescent="0.3">
      <c r="L3976">
        <v>350</v>
      </c>
    </row>
    <row r="3977" spans="12:12" x14ac:dyDescent="0.3">
      <c r="L3977">
        <v>350</v>
      </c>
    </row>
    <row r="3978" spans="12:12" x14ac:dyDescent="0.3">
      <c r="L3978">
        <v>350</v>
      </c>
    </row>
    <row r="3979" spans="12:12" x14ac:dyDescent="0.3">
      <c r="L3979">
        <v>350</v>
      </c>
    </row>
    <row r="3980" spans="12:12" x14ac:dyDescent="0.3">
      <c r="L3980">
        <v>350</v>
      </c>
    </row>
    <row r="3981" spans="12:12" x14ac:dyDescent="0.3">
      <c r="L3981">
        <v>350</v>
      </c>
    </row>
    <row r="3982" spans="12:12" x14ac:dyDescent="0.3">
      <c r="L3982">
        <v>350</v>
      </c>
    </row>
    <row r="3983" spans="12:12" x14ac:dyDescent="0.3">
      <c r="L3983">
        <v>350</v>
      </c>
    </row>
    <row r="3984" spans="12:12" x14ac:dyDescent="0.3">
      <c r="L3984">
        <v>347</v>
      </c>
    </row>
    <row r="3985" spans="12:12" x14ac:dyDescent="0.3">
      <c r="L3985">
        <v>333</v>
      </c>
    </row>
    <row r="3986" spans="12:12" x14ac:dyDescent="0.3">
      <c r="L3986">
        <v>315</v>
      </c>
    </row>
    <row r="3987" spans="12:12" x14ac:dyDescent="0.3">
      <c r="L3987">
        <v>300</v>
      </c>
    </row>
    <row r="3988" spans="12:12" x14ac:dyDescent="0.3">
      <c r="L3988">
        <v>300</v>
      </c>
    </row>
    <row r="3989" spans="12:12" x14ac:dyDescent="0.3">
      <c r="L3989">
        <v>300</v>
      </c>
    </row>
    <row r="3990" spans="12:12" x14ac:dyDescent="0.3">
      <c r="L3990">
        <v>300</v>
      </c>
    </row>
    <row r="3991" spans="12:12" x14ac:dyDescent="0.3">
      <c r="L3991">
        <v>300</v>
      </c>
    </row>
    <row r="3992" spans="12:12" x14ac:dyDescent="0.3">
      <c r="L3992">
        <v>300</v>
      </c>
    </row>
    <row r="3993" spans="12:12" x14ac:dyDescent="0.3">
      <c r="L3993">
        <v>300</v>
      </c>
    </row>
    <row r="3994" spans="12:12" x14ac:dyDescent="0.3">
      <c r="L3994">
        <v>300</v>
      </c>
    </row>
    <row r="3995" spans="12:12" x14ac:dyDescent="0.3">
      <c r="L3995">
        <v>300</v>
      </c>
    </row>
    <row r="3996" spans="12:12" x14ac:dyDescent="0.3">
      <c r="L3996">
        <v>300</v>
      </c>
    </row>
    <row r="3997" spans="12:12" x14ac:dyDescent="0.3">
      <c r="L3997">
        <v>300</v>
      </c>
    </row>
    <row r="3998" spans="12:12" x14ac:dyDescent="0.3">
      <c r="L3998">
        <v>300</v>
      </c>
    </row>
    <row r="3999" spans="12:12" x14ac:dyDescent="0.3">
      <c r="L3999">
        <v>300</v>
      </c>
    </row>
    <row r="4000" spans="12:12" x14ac:dyDescent="0.3">
      <c r="L4000">
        <v>300</v>
      </c>
    </row>
    <row r="4001" spans="12:12" x14ac:dyDescent="0.3">
      <c r="L4001">
        <v>300</v>
      </c>
    </row>
    <row r="4002" spans="12:12" x14ac:dyDescent="0.3">
      <c r="L4002">
        <v>300</v>
      </c>
    </row>
    <row r="4003" spans="12:12" x14ac:dyDescent="0.3">
      <c r="L4003">
        <v>300</v>
      </c>
    </row>
    <row r="4004" spans="12:12" x14ac:dyDescent="0.3">
      <c r="L4004">
        <v>300</v>
      </c>
    </row>
    <row r="4005" spans="12:12" x14ac:dyDescent="0.3">
      <c r="L4005">
        <v>300</v>
      </c>
    </row>
    <row r="4006" spans="12:12" x14ac:dyDescent="0.3">
      <c r="L4006">
        <v>300</v>
      </c>
    </row>
    <row r="4007" spans="12:12" x14ac:dyDescent="0.3">
      <c r="L4007">
        <v>300</v>
      </c>
    </row>
    <row r="4008" spans="12:12" x14ac:dyDescent="0.3">
      <c r="L4008">
        <v>300</v>
      </c>
    </row>
    <row r="4009" spans="12:12" x14ac:dyDescent="0.3">
      <c r="L4009">
        <v>300</v>
      </c>
    </row>
    <row r="4010" spans="12:12" x14ac:dyDescent="0.3">
      <c r="L4010">
        <v>300</v>
      </c>
    </row>
    <row r="4011" spans="12:12" x14ac:dyDescent="0.3">
      <c r="L4011">
        <v>300</v>
      </c>
    </row>
    <row r="4012" spans="12:12" x14ac:dyDescent="0.3">
      <c r="L4012">
        <v>300</v>
      </c>
    </row>
    <row r="4013" spans="12:12" x14ac:dyDescent="0.3">
      <c r="L4013">
        <v>300</v>
      </c>
    </row>
    <row r="4014" spans="12:12" x14ac:dyDescent="0.3">
      <c r="L4014">
        <v>300</v>
      </c>
    </row>
    <row r="4015" spans="12:12" x14ac:dyDescent="0.3">
      <c r="L4015">
        <v>300</v>
      </c>
    </row>
    <row r="4016" spans="12:12" x14ac:dyDescent="0.3">
      <c r="L4016">
        <v>300</v>
      </c>
    </row>
    <row r="4017" spans="12:12" x14ac:dyDescent="0.3">
      <c r="L4017">
        <v>300</v>
      </c>
    </row>
    <row r="4018" spans="12:12" x14ac:dyDescent="0.3">
      <c r="L4018">
        <v>300</v>
      </c>
    </row>
    <row r="4019" spans="12:12" x14ac:dyDescent="0.3">
      <c r="L4019">
        <v>300</v>
      </c>
    </row>
    <row r="4020" spans="12:12" x14ac:dyDescent="0.3">
      <c r="L4020">
        <v>300</v>
      </c>
    </row>
    <row r="4021" spans="12:12" x14ac:dyDescent="0.3">
      <c r="L4021">
        <v>280</v>
      </c>
    </row>
    <row r="4022" spans="12:12" x14ac:dyDescent="0.3">
      <c r="L4022">
        <v>270</v>
      </c>
    </row>
    <row r="4023" spans="12:12" x14ac:dyDescent="0.3">
      <c r="L4023">
        <v>250</v>
      </c>
    </row>
    <row r="4024" spans="12:12" x14ac:dyDescent="0.3">
      <c r="L4024">
        <v>250</v>
      </c>
    </row>
    <row r="4025" spans="12:12" x14ac:dyDescent="0.3">
      <c r="L4025">
        <v>250</v>
      </c>
    </row>
    <row r="4026" spans="12:12" x14ac:dyDescent="0.3">
      <c r="L4026">
        <v>250</v>
      </c>
    </row>
    <row r="4027" spans="12:12" x14ac:dyDescent="0.3">
      <c r="L4027">
        <v>250</v>
      </c>
    </row>
    <row r="4028" spans="12:12" x14ac:dyDescent="0.3">
      <c r="L4028">
        <v>250</v>
      </c>
    </row>
    <row r="4029" spans="12:12" x14ac:dyDescent="0.3">
      <c r="L4029">
        <v>250</v>
      </c>
    </row>
    <row r="4030" spans="12:12" x14ac:dyDescent="0.3">
      <c r="L4030">
        <v>250</v>
      </c>
    </row>
    <row r="4031" spans="12:12" x14ac:dyDescent="0.3">
      <c r="L4031">
        <v>250</v>
      </c>
    </row>
    <row r="4032" spans="12:12" x14ac:dyDescent="0.3">
      <c r="L4032">
        <v>250</v>
      </c>
    </row>
    <row r="4033" spans="12:12" x14ac:dyDescent="0.3">
      <c r="L4033">
        <v>250</v>
      </c>
    </row>
    <row r="4034" spans="12:12" x14ac:dyDescent="0.3">
      <c r="L4034">
        <v>250</v>
      </c>
    </row>
    <row r="4035" spans="12:12" x14ac:dyDescent="0.3">
      <c r="L4035">
        <v>250</v>
      </c>
    </row>
    <row r="4036" spans="12:12" x14ac:dyDescent="0.3">
      <c r="L4036">
        <v>250</v>
      </c>
    </row>
    <row r="4037" spans="12:12" x14ac:dyDescent="0.3">
      <c r="L4037">
        <v>250</v>
      </c>
    </row>
    <row r="4038" spans="12:12" x14ac:dyDescent="0.3">
      <c r="L4038">
        <v>250</v>
      </c>
    </row>
    <row r="4039" spans="12:12" x14ac:dyDescent="0.3">
      <c r="L4039">
        <v>250</v>
      </c>
    </row>
    <row r="4040" spans="12:12" x14ac:dyDescent="0.3">
      <c r="L4040">
        <v>250</v>
      </c>
    </row>
    <row r="4041" spans="12:12" x14ac:dyDescent="0.3">
      <c r="L4041">
        <v>250</v>
      </c>
    </row>
    <row r="4042" spans="12:12" x14ac:dyDescent="0.3">
      <c r="L4042">
        <v>250</v>
      </c>
    </row>
    <row r="4043" spans="12:12" x14ac:dyDescent="0.3">
      <c r="L4043">
        <v>250</v>
      </c>
    </row>
    <row r="4044" spans="12:12" x14ac:dyDescent="0.3">
      <c r="L4044">
        <v>250</v>
      </c>
    </row>
    <row r="4045" spans="12:12" x14ac:dyDescent="0.3">
      <c r="L4045">
        <v>250</v>
      </c>
    </row>
    <row r="4046" spans="12:12" x14ac:dyDescent="0.3">
      <c r="L4046">
        <v>250</v>
      </c>
    </row>
    <row r="4047" spans="12:12" x14ac:dyDescent="0.3">
      <c r="L4047">
        <v>225</v>
      </c>
    </row>
    <row r="4048" spans="12:12" x14ac:dyDescent="0.3">
      <c r="L4048">
        <v>220</v>
      </c>
    </row>
    <row r="4049" spans="12:12" x14ac:dyDescent="0.3">
      <c r="L4049">
        <v>200</v>
      </c>
    </row>
    <row r="4050" spans="12:12" x14ac:dyDescent="0.3">
      <c r="L4050">
        <v>200</v>
      </c>
    </row>
    <row r="4051" spans="12:12" x14ac:dyDescent="0.3">
      <c r="L4051">
        <v>200</v>
      </c>
    </row>
    <row r="4052" spans="12:12" x14ac:dyDescent="0.3">
      <c r="L4052">
        <v>200</v>
      </c>
    </row>
    <row r="4053" spans="12:12" x14ac:dyDescent="0.3">
      <c r="L4053">
        <v>200</v>
      </c>
    </row>
    <row r="4054" spans="12:12" x14ac:dyDescent="0.3">
      <c r="L4054">
        <v>200</v>
      </c>
    </row>
    <row r="4055" spans="12:12" x14ac:dyDescent="0.3">
      <c r="L4055">
        <v>200</v>
      </c>
    </row>
    <row r="4056" spans="12:12" x14ac:dyDescent="0.3">
      <c r="L4056">
        <v>200</v>
      </c>
    </row>
    <row r="4057" spans="12:12" x14ac:dyDescent="0.3">
      <c r="L4057">
        <v>200</v>
      </c>
    </row>
    <row r="4058" spans="12:12" x14ac:dyDescent="0.3">
      <c r="L4058">
        <v>200</v>
      </c>
    </row>
    <row r="4059" spans="12:12" x14ac:dyDescent="0.3">
      <c r="L4059">
        <v>200</v>
      </c>
    </row>
    <row r="4060" spans="12:12" x14ac:dyDescent="0.3">
      <c r="L4060">
        <v>200</v>
      </c>
    </row>
    <row r="4061" spans="12:12" x14ac:dyDescent="0.3">
      <c r="L4061">
        <v>200</v>
      </c>
    </row>
    <row r="4062" spans="12:12" x14ac:dyDescent="0.3">
      <c r="L4062">
        <v>200</v>
      </c>
    </row>
    <row r="4063" spans="12:12" x14ac:dyDescent="0.3">
      <c r="L4063">
        <v>200</v>
      </c>
    </row>
    <row r="4064" spans="12:12" x14ac:dyDescent="0.3">
      <c r="L4064">
        <v>200</v>
      </c>
    </row>
    <row r="4065" spans="12:12" x14ac:dyDescent="0.3">
      <c r="L4065">
        <v>199</v>
      </c>
    </row>
    <row r="4066" spans="12:12" x14ac:dyDescent="0.3">
      <c r="L4066">
        <v>199</v>
      </c>
    </row>
    <row r="4067" spans="12:12" x14ac:dyDescent="0.3">
      <c r="L4067">
        <v>153</v>
      </c>
    </row>
    <row r="4068" spans="12:12" x14ac:dyDescent="0.3">
      <c r="L4068">
        <v>150</v>
      </c>
    </row>
    <row r="4069" spans="12:12" x14ac:dyDescent="0.3">
      <c r="L4069">
        <v>150</v>
      </c>
    </row>
    <row r="4070" spans="12:12" x14ac:dyDescent="0.3">
      <c r="L4070">
        <v>150</v>
      </c>
    </row>
    <row r="4071" spans="12:12" x14ac:dyDescent="0.3">
      <c r="L4071">
        <v>150</v>
      </c>
    </row>
    <row r="4072" spans="12:12" x14ac:dyDescent="0.3">
      <c r="L4072">
        <v>150</v>
      </c>
    </row>
    <row r="4073" spans="12:12" x14ac:dyDescent="0.3">
      <c r="L4073">
        <v>150</v>
      </c>
    </row>
    <row r="4074" spans="12:12" x14ac:dyDescent="0.3">
      <c r="L4074">
        <v>150</v>
      </c>
    </row>
    <row r="4075" spans="12:12" x14ac:dyDescent="0.3">
      <c r="L4075">
        <v>150</v>
      </c>
    </row>
    <row r="4076" spans="12:12" x14ac:dyDescent="0.3">
      <c r="L4076">
        <v>128</v>
      </c>
    </row>
    <row r="4077" spans="12:12" x14ac:dyDescent="0.3">
      <c r="L4077">
        <v>125</v>
      </c>
    </row>
    <row r="4078" spans="12:12" x14ac:dyDescent="0.3">
      <c r="L4078">
        <v>110</v>
      </c>
    </row>
    <row r="4079" spans="12:12" x14ac:dyDescent="0.3">
      <c r="L4079">
        <v>110</v>
      </c>
    </row>
    <row r="4080" spans="12:12" x14ac:dyDescent="0.3">
      <c r="L4080">
        <v>101</v>
      </c>
    </row>
    <row r="4081" spans="12:12" x14ac:dyDescent="0.3">
      <c r="L4081">
        <v>100</v>
      </c>
    </row>
    <row r="4082" spans="12:12" x14ac:dyDescent="0.3">
      <c r="L4082">
        <v>100</v>
      </c>
    </row>
    <row r="4083" spans="12:12" x14ac:dyDescent="0.3">
      <c r="L4083">
        <v>100</v>
      </c>
    </row>
    <row r="4084" spans="12:12" x14ac:dyDescent="0.3">
      <c r="L4084">
        <v>100</v>
      </c>
    </row>
    <row r="4085" spans="12:12" x14ac:dyDescent="0.3">
      <c r="L4085">
        <v>100</v>
      </c>
    </row>
    <row r="4086" spans="12:12" x14ac:dyDescent="0.3">
      <c r="L4086">
        <v>100</v>
      </c>
    </row>
    <row r="4087" spans="12:12" x14ac:dyDescent="0.3">
      <c r="L4087">
        <v>100</v>
      </c>
    </row>
    <row r="4088" spans="12:12" x14ac:dyDescent="0.3">
      <c r="L4088">
        <v>100</v>
      </c>
    </row>
    <row r="4089" spans="12:12" x14ac:dyDescent="0.3">
      <c r="L4089">
        <v>100</v>
      </c>
    </row>
    <row r="4090" spans="12:12" x14ac:dyDescent="0.3">
      <c r="L4090">
        <v>100</v>
      </c>
    </row>
    <row r="4091" spans="12:12" x14ac:dyDescent="0.3">
      <c r="L4091">
        <v>100</v>
      </c>
    </row>
    <row r="4092" spans="12:12" x14ac:dyDescent="0.3">
      <c r="L4092">
        <v>100</v>
      </c>
    </row>
    <row r="4093" spans="12:12" x14ac:dyDescent="0.3">
      <c r="L4093">
        <v>80</v>
      </c>
    </row>
    <row r="4094" spans="12:12" x14ac:dyDescent="0.3">
      <c r="L4094">
        <v>70</v>
      </c>
    </row>
    <row r="4095" spans="12:12" x14ac:dyDescent="0.3">
      <c r="L4095">
        <v>70</v>
      </c>
    </row>
    <row r="4096" spans="12:12" x14ac:dyDescent="0.3">
      <c r="L4096">
        <v>60</v>
      </c>
    </row>
    <row r="4097" spans="12:12" x14ac:dyDescent="0.3">
      <c r="L4097">
        <v>50</v>
      </c>
    </row>
    <row r="4098" spans="12:12" x14ac:dyDescent="0.3">
      <c r="L4098">
        <v>50</v>
      </c>
    </row>
    <row r="4099" spans="12:12" x14ac:dyDescent="0.3">
      <c r="L4099">
        <v>50</v>
      </c>
    </row>
    <row r="4100" spans="12:12" x14ac:dyDescent="0.3">
      <c r="L4100">
        <v>50</v>
      </c>
    </row>
    <row r="4101" spans="12:12" x14ac:dyDescent="0.3">
      <c r="L4101">
        <v>40</v>
      </c>
    </row>
    <row r="4102" spans="12:12" x14ac:dyDescent="0.3">
      <c r="L4102">
        <v>25</v>
      </c>
    </row>
    <row r="4103" spans="12:12" x14ac:dyDescent="0.3">
      <c r="L4103">
        <v>25</v>
      </c>
    </row>
    <row r="4104" spans="12:12" x14ac:dyDescent="0.3">
      <c r="L4104">
        <v>25</v>
      </c>
    </row>
    <row r="4105" spans="12:12" x14ac:dyDescent="0.3">
      <c r="L4105">
        <v>25</v>
      </c>
    </row>
    <row r="4106" spans="12:12" x14ac:dyDescent="0.3">
      <c r="L4106">
        <v>20</v>
      </c>
    </row>
    <row r="4107" spans="12:12" x14ac:dyDescent="0.3">
      <c r="L4107">
        <v>13</v>
      </c>
    </row>
    <row r="4108" spans="12:12" x14ac:dyDescent="0.3">
      <c r="L4108">
        <v>10</v>
      </c>
    </row>
    <row r="4109" spans="12:12" x14ac:dyDescent="0.3">
      <c r="L4109">
        <v>10</v>
      </c>
    </row>
    <row r="4110" spans="12:12" x14ac:dyDescent="0.3">
      <c r="L4110">
        <v>10</v>
      </c>
    </row>
    <row r="4111" spans="12:12" x14ac:dyDescent="0.3">
      <c r="L4111">
        <v>5</v>
      </c>
    </row>
    <row r="4112" spans="12:12" x14ac:dyDescent="0.3">
      <c r="L4112">
        <v>2</v>
      </c>
    </row>
    <row r="4113" spans="12:12" x14ac:dyDescent="0.3">
      <c r="L4113">
        <v>1</v>
      </c>
    </row>
    <row r="4114" spans="12:12" x14ac:dyDescent="0.3">
      <c r="L4114">
        <v>1</v>
      </c>
    </row>
    <row r="4115" spans="12:12" x14ac:dyDescent="0.3">
      <c r="L4115">
        <v>1</v>
      </c>
    </row>
  </sheetData>
  <sortState xmlns:xlrd2="http://schemas.microsoft.com/office/spreadsheetml/2017/richdata2" ref="L2:L4116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Base</vt:lpstr>
      <vt:lpstr>Table I</vt:lpstr>
      <vt:lpstr>Table II</vt:lpstr>
      <vt:lpstr>Table III</vt:lpstr>
      <vt:lpstr>Bonus I</vt:lpstr>
      <vt:lpstr>Bonus II</vt:lpstr>
      <vt:lpstr>LU_A</vt:lpstr>
      <vt:lpstr>Backers_Lose</vt:lpstr>
      <vt:lpstr>Backers_LoseII</vt:lpstr>
      <vt:lpstr>Backers_Win</vt:lpstr>
      <vt:lpstr>Goal_Size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Kent Rodgers</cp:lastModifiedBy>
  <dcterms:created xsi:type="dcterms:W3CDTF">2017-04-20T15:17:24Z</dcterms:created>
  <dcterms:modified xsi:type="dcterms:W3CDTF">2020-09-09T14:22:53Z</dcterms:modified>
</cp:coreProperties>
</file>